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F:\超轻元素分析\铍分析\JAAS\revesion 1\"/>
    </mc:Choice>
  </mc:AlternateContent>
  <xr:revisionPtr revIDLastSave="0" documentId="13_ncr:1_{503DED5D-0F19-4547-BCC2-52044E36E215}" xr6:coauthVersionLast="36" xr6:coauthVersionMax="36" xr10:uidLastSave="{00000000-0000-0000-0000-000000000000}"/>
  <bookViews>
    <workbookView xWindow="0" yWindow="0" windowWidth="28800" windowHeight="12135" firstSheet="1" activeTab="1" xr2:uid="{00000000-000D-0000-FFFF-FFFF00000000}"/>
  </bookViews>
  <sheets>
    <sheet name="金绿宝" sheetId="1" state="hidden" r:id="rId1"/>
    <sheet name="S1 (Beryl)" sheetId="28" r:id="rId2"/>
    <sheet name="S2 (Phenakite)" sheetId="30" r:id="rId3"/>
    <sheet name="S3(Bertrandite)" sheetId="29" r:id="rId4"/>
    <sheet name="S4 (Hsianghualite)" sheetId="25" r:id="rId5"/>
    <sheet name="S5 (Helvite)" sheetId="24" r:id="rId6"/>
    <sheet name="S6 (Chrysoberyl)" sheetId="23" r:id="rId7"/>
    <sheet name="日光榴石" sheetId="8" state="hidden" r:id="rId8"/>
    <sheet name="香花石" sheetId="9" state="hidden" r:id="rId9"/>
    <sheet name="孟宪民石" sheetId="10" state="hidden" r:id="rId10"/>
    <sheet name="S7 (Magnesiotaaffeite-6N3S)" sheetId="27" r:id="rId11"/>
    <sheet name="S8 (Mengxianminite)" sheetId="26" r:id="rId12"/>
    <sheet name="塔菲石" sheetId="11" state="hidden" r:id="rId13"/>
    <sheet name="绿柱石" sheetId="15" state="hidden" r:id="rId14"/>
    <sheet name="羟硅铍石" sheetId="21" state="hidden" r:id="rId15"/>
    <sheet name="硅铍石" sheetId="20" state="hidden" r:id="rId16"/>
    <sheet name="闽江石" sheetId="17" state="hidden" r:id="rId17"/>
    <sheet name="S9 (hurlbutite)" sheetId="32" r:id="rId18"/>
    <sheet name="S10 (Strontiohurlbutite)" sheetId="33" r:id="rId19"/>
    <sheet name="S11 (Minjiangite)" sheetId="31" r:id="rId20"/>
    <sheet name="磷钙铍石" sheetId="18" state="hidden" r:id="rId21"/>
    <sheet name="磷锶铍石" sheetId="19" state="hidden" r:id="rId22"/>
  </sheets>
  <calcPr calcId="179021"/>
</workbook>
</file>

<file path=xl/calcChain.xml><?xml version="1.0" encoding="utf-8"?>
<calcChain xmlns="http://schemas.openxmlformats.org/spreadsheetml/2006/main">
  <c r="AK20" i="24" l="1"/>
  <c r="AL20" i="24" s="1"/>
  <c r="AJ20" i="24"/>
  <c r="AK19" i="24"/>
  <c r="AJ19" i="24"/>
  <c r="AK18" i="24"/>
  <c r="AJ18" i="24"/>
  <c r="AK17" i="24"/>
  <c r="AL17" i="24" s="1"/>
  <c r="AJ17" i="24"/>
  <c r="AK16" i="24"/>
  <c r="AJ16" i="24"/>
  <c r="AK15" i="24"/>
  <c r="AL15" i="24" s="1"/>
  <c r="AJ15" i="24"/>
  <c r="AK14" i="24"/>
  <c r="AL14" i="24" s="1"/>
  <c r="AJ14" i="24"/>
  <c r="AK13" i="24"/>
  <c r="AL13" i="24" s="1"/>
  <c r="AJ13" i="24"/>
  <c r="AK11" i="24"/>
  <c r="AJ11" i="24"/>
  <c r="AK10" i="24"/>
  <c r="AL10" i="24" s="1"/>
  <c r="AJ10" i="24"/>
  <c r="AK9" i="24"/>
  <c r="AJ9" i="24"/>
  <c r="AK8" i="24"/>
  <c r="AL8" i="24" s="1"/>
  <c r="AJ8" i="24"/>
  <c r="AK7" i="24"/>
  <c r="AL7" i="24" s="1"/>
  <c r="AJ7" i="24"/>
  <c r="AK6" i="24"/>
  <c r="AL6" i="24" s="1"/>
  <c r="AJ6" i="24"/>
  <c r="AK5" i="24"/>
  <c r="AJ5" i="24"/>
  <c r="AK4" i="24"/>
  <c r="AL4" i="24" s="1"/>
  <c r="AJ4" i="24"/>
  <c r="AK3" i="24"/>
  <c r="AJ3" i="24"/>
  <c r="BC23" i="25"/>
  <c r="BD23" i="25" s="1"/>
  <c r="BB23" i="25"/>
  <c r="BC22" i="25"/>
  <c r="BD22" i="25" s="1"/>
  <c r="BB22" i="25"/>
  <c r="BC21" i="25"/>
  <c r="BB21" i="25"/>
  <c r="BC20" i="25"/>
  <c r="BD20" i="25" s="1"/>
  <c r="BB20" i="25"/>
  <c r="BC19" i="25"/>
  <c r="BB19" i="25"/>
  <c r="BC18" i="25"/>
  <c r="BB18" i="25"/>
  <c r="BC17" i="25"/>
  <c r="BD17" i="25" s="1"/>
  <c r="BB17" i="25"/>
  <c r="BC16" i="25"/>
  <c r="BD16" i="25" s="1"/>
  <c r="BB16" i="25"/>
  <c r="BC15" i="25"/>
  <c r="BB15" i="25"/>
  <c r="D13" i="25"/>
  <c r="C13" i="25"/>
  <c r="BC12" i="25"/>
  <c r="BB12" i="25"/>
  <c r="BC11" i="25"/>
  <c r="BB11" i="25"/>
  <c r="BC10" i="25"/>
  <c r="BB10" i="25"/>
  <c r="BC9" i="25"/>
  <c r="BB9" i="25"/>
  <c r="BC8" i="25"/>
  <c r="BD8" i="25" s="1"/>
  <c r="BB8" i="25"/>
  <c r="BC7" i="25"/>
  <c r="BD7" i="25" s="1"/>
  <c r="BB7" i="25"/>
  <c r="BC6" i="25"/>
  <c r="BD6" i="25" s="1"/>
  <c r="BB6" i="25"/>
  <c r="BC5" i="25"/>
  <c r="BB5" i="25"/>
  <c r="BC4" i="25"/>
  <c r="BD4" i="25" s="1"/>
  <c r="BB4" i="25"/>
  <c r="BD10" i="25" l="1"/>
  <c r="BD5" i="25"/>
  <c r="BD18" i="25"/>
  <c r="BD11" i="25"/>
  <c r="AL3" i="24"/>
  <c r="AL9" i="24"/>
  <c r="AL16" i="24"/>
  <c r="AL5" i="24"/>
  <c r="AL11" i="24"/>
  <c r="AL18" i="24"/>
  <c r="AL19" i="24"/>
  <c r="BD12" i="25"/>
  <c r="BD19" i="25"/>
  <c r="BC13" i="25"/>
  <c r="BD15" i="25"/>
  <c r="BD21" i="25"/>
  <c r="BD9" i="25"/>
  <c r="BB13" i="25"/>
  <c r="Z15" i="33"/>
  <c r="Z16" i="33"/>
  <c r="Z17" i="33"/>
  <c r="Z18" i="33"/>
  <c r="Z19" i="33"/>
  <c r="Z20" i="33"/>
  <c r="Z21" i="33"/>
  <c r="Z22" i="33"/>
  <c r="Z14" i="33"/>
  <c r="Y15" i="33"/>
  <c r="Y16" i="33"/>
  <c r="Y17" i="33"/>
  <c r="Y18" i="33"/>
  <c r="Y19" i="33"/>
  <c r="Y20" i="33"/>
  <c r="Y21" i="33"/>
  <c r="Y22" i="33"/>
  <c r="Y14" i="33"/>
  <c r="Z4" i="33"/>
  <c r="Z5" i="33"/>
  <c r="AA5" i="33" s="1"/>
  <c r="Z6" i="33"/>
  <c r="Z7" i="33"/>
  <c r="Z8" i="33"/>
  <c r="Z9" i="33"/>
  <c r="Z10" i="33"/>
  <c r="Z11" i="33"/>
  <c r="Z12" i="33"/>
  <c r="Z3" i="33"/>
  <c r="AA3" i="33" s="1"/>
  <c r="Y4" i="33"/>
  <c r="Y5" i="33"/>
  <c r="Y6" i="33"/>
  <c r="Y7" i="33"/>
  <c r="Y8" i="33"/>
  <c r="Y9" i="33"/>
  <c r="Y10" i="33"/>
  <c r="AA10" i="33" s="1"/>
  <c r="Y11" i="33"/>
  <c r="AA11" i="33" s="1"/>
  <c r="Y12" i="33"/>
  <c r="Y3" i="33"/>
  <c r="AQ18" i="32"/>
  <c r="AQ20" i="32"/>
  <c r="AP14" i="32"/>
  <c r="AP15" i="32"/>
  <c r="AQ15" i="32" s="1"/>
  <c r="AP16" i="32"/>
  <c r="AP17" i="32"/>
  <c r="AQ17" i="32" s="1"/>
  <c r="AP18" i="32"/>
  <c r="AP19" i="32"/>
  <c r="AP20" i="32"/>
  <c r="AP13" i="32"/>
  <c r="AQ13" i="32" s="1"/>
  <c r="AO14" i="32"/>
  <c r="AO15" i="32"/>
  <c r="AO16" i="32"/>
  <c r="AQ16" i="32" s="1"/>
  <c r="AO17" i="32"/>
  <c r="AO18" i="32"/>
  <c r="AO19" i="32"/>
  <c r="AO20" i="32"/>
  <c r="AO13" i="32"/>
  <c r="AP4" i="32"/>
  <c r="AP5" i="32"/>
  <c r="AQ5" i="32" s="1"/>
  <c r="AP6" i="32"/>
  <c r="AP7" i="32"/>
  <c r="AQ7" i="32" s="1"/>
  <c r="AP8" i="32"/>
  <c r="AQ8" i="32" s="1"/>
  <c r="AP9" i="32"/>
  <c r="AQ9" i="32" s="1"/>
  <c r="AP10" i="32"/>
  <c r="AP11" i="32"/>
  <c r="AP3" i="32"/>
  <c r="AO4" i="32"/>
  <c r="AQ4" i="32" s="1"/>
  <c r="AO5" i="32"/>
  <c r="AO6" i="32"/>
  <c r="AQ6" i="32" s="1"/>
  <c r="AO7" i="32"/>
  <c r="AO8" i="32"/>
  <c r="AO9" i="32"/>
  <c r="AO10" i="32"/>
  <c r="AO11" i="32"/>
  <c r="AO3" i="32"/>
  <c r="AQ10" i="32" l="1"/>
  <c r="AA20" i="33"/>
  <c r="AQ14" i="32"/>
  <c r="BD13" i="25"/>
  <c r="AQ19" i="32"/>
  <c r="AA7" i="33"/>
  <c r="AA6" i="33"/>
  <c r="AA14" i="33"/>
  <c r="AQ3" i="32"/>
  <c r="AA22" i="33"/>
  <c r="AQ11" i="32"/>
  <c r="AA4" i="33"/>
  <c r="AA21" i="33"/>
  <c r="AA19" i="33"/>
  <c r="AA12" i="33"/>
  <c r="AA16" i="33"/>
  <c r="AA18" i="33"/>
  <c r="AA17" i="33"/>
  <c r="AA9" i="33"/>
  <c r="AA8" i="33"/>
  <c r="AA15" i="33"/>
  <c r="AU9" i="29"/>
  <c r="AV9" i="29"/>
  <c r="AW9" i="29" s="1"/>
  <c r="AU10" i="29"/>
  <c r="AV10" i="29"/>
  <c r="AU11" i="29"/>
  <c r="AV11" i="29"/>
  <c r="AW11" i="29" s="1"/>
  <c r="M9" i="29"/>
  <c r="N9" i="29"/>
  <c r="O9" i="29" s="1"/>
  <c r="M10" i="29"/>
  <c r="N10" i="29"/>
  <c r="M11" i="29"/>
  <c r="N11" i="29"/>
  <c r="DC15" i="28"/>
  <c r="DD15" i="28"/>
  <c r="DE15" i="28" s="1"/>
  <c r="DC16" i="28"/>
  <c r="DD16" i="28"/>
  <c r="DC17" i="28"/>
  <c r="DD17" i="28"/>
  <c r="DC18" i="28"/>
  <c r="DD18" i="28"/>
  <c r="DE18" i="28" s="1"/>
  <c r="DC19" i="28"/>
  <c r="DD19" i="28"/>
  <c r="DE19" i="28" s="1"/>
  <c r="DC20" i="28"/>
  <c r="DD20" i="28"/>
  <c r="DC21" i="28"/>
  <c r="DD21" i="28"/>
  <c r="DC22" i="28"/>
  <c r="DD22" i="28"/>
  <c r="DC23" i="28"/>
  <c r="DD23" i="28"/>
  <c r="DE23" i="28" s="1"/>
  <c r="BG15" i="28"/>
  <c r="BG16" i="28"/>
  <c r="BG17" i="28"/>
  <c r="BG18" i="28"/>
  <c r="BG19" i="28"/>
  <c r="BG20" i="28"/>
  <c r="BG21" i="28"/>
  <c r="BH21" i="28" s="1"/>
  <c r="BG22" i="28"/>
  <c r="BH22" i="28" s="1"/>
  <c r="BG23" i="28"/>
  <c r="BF15" i="28"/>
  <c r="BF16" i="28"/>
  <c r="BF17" i="28"/>
  <c r="BF18" i="28"/>
  <c r="BF19" i="28"/>
  <c r="BF20" i="28"/>
  <c r="BF21" i="28"/>
  <c r="BF22" i="28"/>
  <c r="BF23" i="28"/>
  <c r="X15" i="28"/>
  <c r="X16" i="28"/>
  <c r="X17" i="28"/>
  <c r="X18" i="28"/>
  <c r="X19" i="28"/>
  <c r="X20" i="28"/>
  <c r="X21" i="28"/>
  <c r="X22" i="28"/>
  <c r="X23" i="28"/>
  <c r="W15" i="28"/>
  <c r="W16" i="28"/>
  <c r="W17" i="28"/>
  <c r="W18" i="28"/>
  <c r="W19" i="28"/>
  <c r="W20" i="28"/>
  <c r="W21" i="28"/>
  <c r="W22" i="28"/>
  <c r="W23" i="28"/>
  <c r="BH17" i="28" l="1"/>
  <c r="Y21" i="28"/>
  <c r="Y20" i="28"/>
  <c r="Y19" i="28"/>
  <c r="Y18" i="28"/>
  <c r="DE16" i="28"/>
  <c r="AW10" i="29"/>
  <c r="BH19" i="28"/>
  <c r="DE20" i="28"/>
  <c r="Y17" i="28"/>
  <c r="BH16" i="28"/>
  <c r="Y16" i="28"/>
  <c r="BH23" i="28"/>
  <c r="Y23" i="28"/>
  <c r="Y22" i="28"/>
  <c r="BH20" i="28"/>
  <c r="O11" i="29"/>
  <c r="BH15" i="28"/>
  <c r="O10" i="29"/>
  <c r="DE17" i="28"/>
  <c r="DE22" i="28"/>
  <c r="DE21" i="28"/>
  <c r="Y15" i="28"/>
  <c r="BH18" i="28"/>
  <c r="AV5" i="29"/>
  <c r="AV6" i="29"/>
  <c r="AV4" i="29"/>
  <c r="AU5" i="29"/>
  <c r="AU6" i="29"/>
  <c r="AU4" i="29"/>
  <c r="N5" i="29"/>
  <c r="N6" i="29"/>
  <c r="N4" i="29"/>
  <c r="M5" i="29"/>
  <c r="M6" i="29"/>
  <c r="M4" i="29"/>
  <c r="DD5" i="28"/>
  <c r="DD6" i="28"/>
  <c r="DD7" i="28"/>
  <c r="DD8" i="28"/>
  <c r="DD9" i="28"/>
  <c r="DD10" i="28"/>
  <c r="DE10" i="28" s="1"/>
  <c r="DD11" i="28"/>
  <c r="DD12" i="28"/>
  <c r="DD13" i="28"/>
  <c r="DE13" i="28" s="1"/>
  <c r="DD4" i="28"/>
  <c r="DE4" i="28" s="1"/>
  <c r="DC5" i="28"/>
  <c r="DC6" i="28"/>
  <c r="DC7" i="28"/>
  <c r="DC8" i="28"/>
  <c r="DC9" i="28"/>
  <c r="DC10" i="28"/>
  <c r="DC11" i="28"/>
  <c r="DC12" i="28"/>
  <c r="DC13" i="28"/>
  <c r="DC4" i="28"/>
  <c r="BG5" i="28"/>
  <c r="BG6" i="28"/>
  <c r="BH6" i="28" s="1"/>
  <c r="BG7" i="28"/>
  <c r="BH7" i="28" s="1"/>
  <c r="BG8" i="28"/>
  <c r="BG9" i="28"/>
  <c r="BG10" i="28"/>
  <c r="BG11" i="28"/>
  <c r="BG12" i="28"/>
  <c r="BG13" i="28"/>
  <c r="BH13" i="28" s="1"/>
  <c r="BG4" i="28"/>
  <c r="BF5" i="28"/>
  <c r="BF6" i="28"/>
  <c r="BF7" i="28"/>
  <c r="BF8" i="28"/>
  <c r="BF9" i="28"/>
  <c r="BH9" i="28" s="1"/>
  <c r="BF10" i="28"/>
  <c r="BH10" i="28" s="1"/>
  <c r="BF11" i="28"/>
  <c r="BF12" i="28"/>
  <c r="BF13" i="28"/>
  <c r="BF4" i="28"/>
  <c r="X5" i="28"/>
  <c r="Y5" i="28" s="1"/>
  <c r="X6" i="28"/>
  <c r="Y6" i="28" s="1"/>
  <c r="X7" i="28"/>
  <c r="Y7" i="28" s="1"/>
  <c r="X8" i="28"/>
  <c r="X9" i="28"/>
  <c r="Y9" i="28" s="1"/>
  <c r="X10" i="28"/>
  <c r="Y10" i="28" s="1"/>
  <c r="X11" i="28"/>
  <c r="X12" i="28"/>
  <c r="X13" i="28"/>
  <c r="X4" i="28"/>
  <c r="W5" i="28"/>
  <c r="W6" i="28"/>
  <c r="W7" i="28"/>
  <c r="W8" i="28"/>
  <c r="W9" i="28"/>
  <c r="W10" i="28"/>
  <c r="W11" i="28"/>
  <c r="W12" i="28"/>
  <c r="W13" i="28"/>
  <c r="W4" i="28"/>
  <c r="O4" i="29" l="1"/>
  <c r="O6" i="29"/>
  <c r="O5" i="29"/>
  <c r="DE9" i="28"/>
  <c r="BH12" i="28"/>
  <c r="AW4" i="29"/>
  <c r="AW6" i="29"/>
  <c r="AW5" i="29"/>
  <c r="BH8" i="28"/>
  <c r="DE5" i="28"/>
  <c r="Y12" i="28"/>
  <c r="DE12" i="28"/>
  <c r="BH4" i="28"/>
  <c r="DE11" i="28"/>
  <c r="Y11" i="28"/>
  <c r="Y8" i="28"/>
  <c r="BH11" i="28"/>
  <c r="DE8" i="28"/>
  <c r="BH5" i="28"/>
  <c r="Y4" i="28"/>
  <c r="DE7" i="28"/>
  <c r="Y13" i="28"/>
  <c r="DE6" i="28"/>
  <c r="BR9" i="26"/>
  <c r="AV4" i="31" l="1"/>
  <c r="AV5" i="31"/>
  <c r="AV6" i="31"/>
  <c r="AV7" i="31"/>
  <c r="AV8" i="31"/>
  <c r="AV9" i="31"/>
  <c r="AV10" i="31"/>
  <c r="AV12" i="31"/>
  <c r="AV13" i="31"/>
  <c r="AV14" i="31"/>
  <c r="AV15" i="31"/>
  <c r="AW15" i="31" s="1"/>
  <c r="AV16" i="31"/>
  <c r="AW16" i="31" s="1"/>
  <c r="AV17" i="31"/>
  <c r="AV18" i="31"/>
  <c r="AV3" i="31"/>
  <c r="AU4" i="31"/>
  <c r="AU5" i="31"/>
  <c r="AU6" i="31"/>
  <c r="AU7" i="31"/>
  <c r="AU8" i="31"/>
  <c r="AU9" i="31"/>
  <c r="AU10" i="31"/>
  <c r="AU12" i="31"/>
  <c r="AU13" i="31"/>
  <c r="AU14" i="31"/>
  <c r="AU15" i="31"/>
  <c r="AU16" i="31"/>
  <c r="AU17" i="31"/>
  <c r="AU18" i="31"/>
  <c r="AU3" i="31"/>
  <c r="AH5" i="30"/>
  <c r="AH9" i="30"/>
  <c r="AH4" i="30"/>
  <c r="AG5" i="30"/>
  <c r="AG9" i="30"/>
  <c r="AG4" i="30"/>
  <c r="BU4" i="27"/>
  <c r="BU5" i="27"/>
  <c r="BU6" i="27"/>
  <c r="BU7" i="27"/>
  <c r="BU8" i="27"/>
  <c r="BU9" i="27"/>
  <c r="BU10" i="27"/>
  <c r="BU11" i="27"/>
  <c r="BU12" i="27"/>
  <c r="BU14" i="27"/>
  <c r="BU15" i="27"/>
  <c r="BU16" i="27"/>
  <c r="BU17" i="27"/>
  <c r="BU18" i="27"/>
  <c r="BU19" i="27"/>
  <c r="BU20" i="27"/>
  <c r="BU21" i="27"/>
  <c r="BU22" i="27"/>
  <c r="BU3" i="27"/>
  <c r="BT4" i="27"/>
  <c r="BT5" i="27"/>
  <c r="BT6" i="27"/>
  <c r="BT7" i="27"/>
  <c r="BT8" i="27"/>
  <c r="BT9" i="27"/>
  <c r="BT10" i="27"/>
  <c r="BT11" i="27"/>
  <c r="BT12" i="27"/>
  <c r="BT14" i="27"/>
  <c r="BT15" i="27"/>
  <c r="BT16" i="27"/>
  <c r="BT17" i="27"/>
  <c r="BT18" i="27"/>
  <c r="BT19" i="27"/>
  <c r="BT20" i="27"/>
  <c r="BT21" i="27"/>
  <c r="BT22" i="27"/>
  <c r="BT3" i="27"/>
  <c r="BS4" i="26"/>
  <c r="BS5" i="26"/>
  <c r="BS6" i="26"/>
  <c r="BS7" i="26"/>
  <c r="BS8" i="26"/>
  <c r="BS9" i="26"/>
  <c r="BT9" i="26" s="1"/>
  <c r="BS10" i="26"/>
  <c r="BS11" i="26"/>
  <c r="BS12" i="26"/>
  <c r="BS13" i="26"/>
  <c r="BS15" i="26"/>
  <c r="BS16" i="26"/>
  <c r="BS17" i="26"/>
  <c r="BS18" i="26"/>
  <c r="BS19" i="26"/>
  <c r="BS20" i="26"/>
  <c r="BT20" i="26" s="1"/>
  <c r="BS21" i="26"/>
  <c r="BS22" i="26"/>
  <c r="BS23" i="26"/>
  <c r="BS24" i="26"/>
  <c r="BS3" i="26"/>
  <c r="BT3" i="26" s="1"/>
  <c r="BR4" i="26"/>
  <c r="BR5" i="26"/>
  <c r="BR6" i="26"/>
  <c r="BR7" i="26"/>
  <c r="BR8" i="26"/>
  <c r="BR10" i="26"/>
  <c r="BR11" i="26"/>
  <c r="BR12" i="26"/>
  <c r="BR13" i="26"/>
  <c r="BR15" i="26"/>
  <c r="BR16" i="26"/>
  <c r="BR17" i="26"/>
  <c r="BR18" i="26"/>
  <c r="BR19" i="26"/>
  <c r="BR20" i="26"/>
  <c r="BR21" i="26"/>
  <c r="BR22" i="26"/>
  <c r="BR23" i="26"/>
  <c r="BR24" i="26"/>
  <c r="BR3" i="26"/>
  <c r="BX4" i="23"/>
  <c r="BY4" i="23" s="1"/>
  <c r="BX5" i="23"/>
  <c r="BX7" i="23"/>
  <c r="BY7" i="23" s="1"/>
  <c r="BX8" i="23"/>
  <c r="BX3" i="23"/>
  <c r="BY3" i="23" s="1"/>
  <c r="BW7" i="23"/>
  <c r="BW8" i="23"/>
  <c r="BW4" i="23"/>
  <c r="BW5" i="23"/>
  <c r="BW3" i="23"/>
  <c r="BT21" i="26" l="1"/>
  <c r="BT8" i="26"/>
  <c r="BT7" i="26"/>
  <c r="BT19" i="26"/>
  <c r="BT6" i="26"/>
  <c r="BV8" i="27"/>
  <c r="BT18" i="26"/>
  <c r="BT5" i="26"/>
  <c r="BT17" i="26"/>
  <c r="BT4" i="26"/>
  <c r="AW17" i="31"/>
  <c r="BT22" i="26"/>
  <c r="AW13" i="31"/>
  <c r="BV9" i="27"/>
  <c r="BT16" i="26"/>
  <c r="AW9" i="31"/>
  <c r="BT15" i="26"/>
  <c r="AW8" i="31"/>
  <c r="BT13" i="26"/>
  <c r="BT12" i="26"/>
  <c r="BV18" i="27"/>
  <c r="AW6" i="31"/>
  <c r="BT24" i="26"/>
  <c r="BT11" i="26"/>
  <c r="BV17" i="27"/>
  <c r="AW18" i="31"/>
  <c r="BT23" i="26"/>
  <c r="BT10" i="26"/>
  <c r="AW4" i="31"/>
  <c r="AW12" i="31"/>
  <c r="AW3" i="31"/>
  <c r="AW10" i="31"/>
  <c r="AW7" i="31"/>
  <c r="AW14" i="31"/>
  <c r="AW5" i="31"/>
  <c r="BY5" i="23"/>
  <c r="BY8" i="23"/>
  <c r="AI9" i="30"/>
  <c r="AI4" i="30"/>
  <c r="BV16" i="27"/>
  <c r="BV7" i="27"/>
  <c r="BV3" i="27"/>
  <c r="BV15" i="27"/>
  <c r="BV6" i="27"/>
  <c r="BV22" i="27"/>
  <c r="BV14" i="27"/>
  <c r="BV5" i="27"/>
  <c r="BV19" i="27"/>
  <c r="BV10" i="27"/>
  <c r="BV21" i="27"/>
  <c r="BV12" i="27"/>
  <c r="BV4" i="27"/>
  <c r="BV20" i="27"/>
  <c r="BV11" i="27"/>
  <c r="AI5" i="30"/>
  <c r="BB17" i="9" l="1"/>
  <c r="BL17" i="9"/>
  <c r="C14" i="9"/>
  <c r="C17" i="9" s="1"/>
  <c r="D14" i="9"/>
  <c r="D17" i="9" s="1"/>
  <c r="E14" i="9"/>
  <c r="E17" i="9" s="1"/>
  <c r="F14" i="9"/>
  <c r="F17" i="9" s="1"/>
  <c r="G14" i="9"/>
  <c r="G17" i="9" s="1"/>
  <c r="H14" i="9"/>
  <c r="H17" i="9" s="1"/>
  <c r="I14" i="9"/>
  <c r="I17" i="9" s="1"/>
  <c r="J14" i="9"/>
  <c r="J17" i="9" s="1"/>
  <c r="K14" i="9"/>
  <c r="K17" i="9" s="1"/>
  <c r="L14" i="9"/>
  <c r="L17" i="9" s="1"/>
  <c r="M14" i="9"/>
  <c r="M17" i="9" s="1"/>
  <c r="N14" i="9"/>
  <c r="N17" i="9" s="1"/>
  <c r="O14" i="9"/>
  <c r="O17" i="9" s="1"/>
  <c r="P14" i="9"/>
  <c r="P17" i="9" s="1"/>
  <c r="Q14" i="9"/>
  <c r="Q17" i="9" s="1"/>
  <c r="R14" i="9"/>
  <c r="R17" i="9" s="1"/>
  <c r="S14" i="9"/>
  <c r="S17" i="9" s="1"/>
  <c r="T14" i="9"/>
  <c r="T17" i="9" s="1"/>
  <c r="U14" i="9"/>
  <c r="U17" i="9" s="1"/>
  <c r="V14" i="9"/>
  <c r="V17" i="9" s="1"/>
  <c r="W14" i="9"/>
  <c r="W17" i="9" s="1"/>
  <c r="X14" i="9"/>
  <c r="X17" i="9" s="1"/>
  <c r="Y14" i="9"/>
  <c r="Y17" i="9" s="1"/>
  <c r="Z14" i="9"/>
  <c r="Z17" i="9" s="1"/>
  <c r="AA14" i="9"/>
  <c r="AA17" i="9" s="1"/>
  <c r="AB14" i="9"/>
  <c r="AB17" i="9" s="1"/>
  <c r="AC14" i="9"/>
  <c r="AC17" i="9" s="1"/>
  <c r="AD14" i="9"/>
  <c r="AD17" i="9" s="1"/>
  <c r="AE14" i="9"/>
  <c r="AE17" i="9" s="1"/>
  <c r="AF14" i="9"/>
  <c r="AF17" i="9" s="1"/>
  <c r="AG14" i="9"/>
  <c r="AG17" i="9" s="1"/>
  <c r="AH14" i="9"/>
  <c r="AH17" i="9" s="1"/>
  <c r="AI14" i="9"/>
  <c r="AI17" i="9" s="1"/>
  <c r="AJ14" i="9"/>
  <c r="AJ17" i="9" s="1"/>
  <c r="AK14" i="9"/>
  <c r="AK17" i="9" s="1"/>
  <c r="AL14" i="9"/>
  <c r="AL17" i="9" s="1"/>
  <c r="AM14" i="9"/>
  <c r="AM17" i="9" s="1"/>
  <c r="AN14" i="9"/>
  <c r="AN17" i="9" s="1"/>
  <c r="AO14" i="9"/>
  <c r="AO17" i="9" s="1"/>
  <c r="AP14" i="9"/>
  <c r="AP17" i="9" s="1"/>
  <c r="AQ14" i="9"/>
  <c r="AQ17" i="9" s="1"/>
  <c r="AR14" i="9"/>
  <c r="AR17" i="9" s="1"/>
  <c r="AS14" i="9"/>
  <c r="AS17" i="9" s="1"/>
  <c r="AT14" i="9"/>
  <c r="AT17" i="9" s="1"/>
  <c r="AU14" i="9"/>
  <c r="AU17" i="9" s="1"/>
  <c r="AV14" i="9"/>
  <c r="AV17" i="9" s="1"/>
  <c r="AW14" i="9"/>
  <c r="AW17" i="9" s="1"/>
  <c r="AX14" i="9"/>
  <c r="AX17" i="9" s="1"/>
  <c r="AY14" i="9"/>
  <c r="AY17" i="9" s="1"/>
  <c r="AZ14" i="9"/>
  <c r="AZ17" i="9" s="1"/>
  <c r="BA14" i="9"/>
  <c r="BA17" i="9" s="1"/>
  <c r="BB14" i="9"/>
  <c r="BC14" i="9"/>
  <c r="BC17" i="9" s="1"/>
  <c r="BD14" i="9"/>
  <c r="BD17" i="9" s="1"/>
  <c r="BE14" i="9"/>
  <c r="BE17" i="9" s="1"/>
  <c r="BF14" i="9"/>
  <c r="BF17" i="9" s="1"/>
  <c r="BG14" i="9"/>
  <c r="BG17" i="9" s="1"/>
  <c r="BH14" i="9"/>
  <c r="BH17" i="9" s="1"/>
  <c r="BI14" i="9"/>
  <c r="BI17" i="9" s="1"/>
  <c r="BJ14" i="9"/>
  <c r="BJ17" i="9" s="1"/>
  <c r="BK14" i="9"/>
  <c r="BK17" i="9" s="1"/>
  <c r="BL14" i="9"/>
  <c r="BM14" i="9"/>
  <c r="BM17" i="9" s="1"/>
  <c r="BN14" i="9"/>
  <c r="BN17" i="9" s="1"/>
  <c r="BO14" i="9"/>
  <c r="BO17" i="9" s="1"/>
  <c r="BP14" i="9"/>
  <c r="BP17" i="9" s="1"/>
  <c r="C6" i="30"/>
  <c r="D6" i="30"/>
  <c r="E6" i="30"/>
  <c r="F6" i="30"/>
  <c r="G6" i="30"/>
  <c r="H6" i="30"/>
  <c r="I6" i="30"/>
  <c r="J6" i="30"/>
  <c r="K6" i="30"/>
  <c r="L6" i="30"/>
  <c r="M6" i="30"/>
  <c r="N6" i="30"/>
  <c r="O6" i="30"/>
  <c r="P6" i="30"/>
  <c r="Q6" i="30"/>
  <c r="R6" i="30"/>
  <c r="S6" i="30"/>
  <c r="T6" i="30"/>
  <c r="U6" i="30"/>
  <c r="V6" i="30"/>
  <c r="W6" i="30"/>
  <c r="X6" i="30"/>
  <c r="Y6" i="30"/>
  <c r="Z6" i="30"/>
  <c r="AA6" i="30"/>
  <c r="AG6" i="30" l="1"/>
  <c r="AH6" i="30"/>
  <c r="B7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AH7" i="21"/>
  <c r="AI7" i="21"/>
  <c r="AJ7" i="21"/>
  <c r="AK7" i="21"/>
  <c r="AL7" i="21"/>
  <c r="AM7" i="21"/>
  <c r="AN7" i="21"/>
  <c r="AO7" i="21"/>
  <c r="AP7" i="21"/>
  <c r="AQ7" i="21"/>
  <c r="AR7" i="21"/>
  <c r="AS7" i="21"/>
  <c r="AT7" i="21"/>
  <c r="B8" i="21"/>
  <c r="B9" i="21" s="1"/>
  <c r="B10" i="21" s="1"/>
  <c r="B11" i="21" s="1"/>
  <c r="C8" i="21"/>
  <c r="D8" i="21"/>
  <c r="D9" i="21" s="1"/>
  <c r="D10" i="21" s="1"/>
  <c r="D11" i="21" s="1"/>
  <c r="E8" i="21"/>
  <c r="F8" i="21"/>
  <c r="G8" i="21"/>
  <c r="H8" i="21"/>
  <c r="I8" i="21"/>
  <c r="J8" i="21"/>
  <c r="K8" i="21"/>
  <c r="L8" i="21"/>
  <c r="M8" i="21"/>
  <c r="N8" i="21"/>
  <c r="N9" i="21" s="1"/>
  <c r="N10" i="21" s="1"/>
  <c r="N11" i="21" s="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K8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H24" i="15"/>
  <c r="H35" i="15" s="1"/>
  <c r="T24" i="15"/>
  <c r="T35" i="15" s="1"/>
  <c r="Y24" i="15"/>
  <c r="Y35" i="15" s="1"/>
  <c r="AN24" i="15"/>
  <c r="AN35" i="15" s="1"/>
  <c r="AX24" i="15"/>
  <c r="AX35" i="15" s="1"/>
  <c r="BI24" i="15"/>
  <c r="BI35" i="15" s="1"/>
  <c r="BT24" i="15"/>
  <c r="BT35" i="15" s="1"/>
  <c r="CF24" i="15"/>
  <c r="CF35" i="15" s="1"/>
  <c r="CR24" i="15"/>
  <c r="CR35" i="15" s="1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BA26" i="9"/>
  <c r="BB26" i="9"/>
  <c r="BC26" i="9"/>
  <c r="BD26" i="9"/>
  <c r="BE26" i="9"/>
  <c r="BF26" i="9"/>
  <c r="BG26" i="9"/>
  <c r="BH26" i="9"/>
  <c r="BI26" i="9"/>
  <c r="BJ26" i="9"/>
  <c r="BK26" i="9"/>
  <c r="BL26" i="9"/>
  <c r="BM26" i="9"/>
  <c r="BN26" i="9"/>
  <c r="BO26" i="9"/>
  <c r="BP26" i="9"/>
  <c r="C26" i="9"/>
  <c r="C23" i="9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D23" i="8"/>
  <c r="F9" i="21" l="1"/>
  <c r="F10" i="21" s="1"/>
  <c r="F11" i="21" s="1"/>
  <c r="F14" i="21" s="1"/>
  <c r="AI6" i="30"/>
  <c r="AK10" i="20"/>
  <c r="AK11" i="20" s="1"/>
  <c r="AE8" i="30" s="1"/>
  <c r="E9" i="21"/>
  <c r="E10" i="21" s="1"/>
  <c r="E11" i="21" s="1"/>
  <c r="E13" i="21" s="1"/>
  <c r="O9" i="21"/>
  <c r="O10" i="21" s="1"/>
  <c r="O11" i="21" s="1"/>
  <c r="O14" i="21" s="1"/>
  <c r="C9" i="21"/>
  <c r="C10" i="21" s="1"/>
  <c r="C11" i="21" s="1"/>
  <c r="K9" i="21"/>
  <c r="K10" i="21" s="1"/>
  <c r="K11" i="21" s="1"/>
  <c r="K13" i="21" s="1"/>
  <c r="AP9" i="21"/>
  <c r="AP10" i="21" s="1"/>
  <c r="AP11" i="21" s="1"/>
  <c r="AG9" i="21"/>
  <c r="AG10" i="21" s="1"/>
  <c r="AG11" i="21" s="1"/>
  <c r="W9" i="21"/>
  <c r="W10" i="21" s="1"/>
  <c r="W11" i="21" s="1"/>
  <c r="W14" i="21" s="1"/>
  <c r="AO9" i="21"/>
  <c r="AO10" i="21" s="1"/>
  <c r="AO11" i="21" s="1"/>
  <c r="AO4" i="21" s="1"/>
  <c r="AQ7" i="29" s="1"/>
  <c r="AF9" i="21"/>
  <c r="AF10" i="21" s="1"/>
  <c r="AF11" i="21" s="1"/>
  <c r="AF14" i="21" s="1"/>
  <c r="AK9" i="21"/>
  <c r="AK10" i="21" s="1"/>
  <c r="AK11" i="21" s="1"/>
  <c r="AK13" i="21" s="1"/>
  <c r="AA9" i="21"/>
  <c r="AA10" i="21" s="1"/>
  <c r="AA11" i="21" s="1"/>
  <c r="AA13" i="21" s="1"/>
  <c r="R9" i="21"/>
  <c r="R10" i="21" s="1"/>
  <c r="R11" i="21" s="1"/>
  <c r="R13" i="21" s="1"/>
  <c r="AN9" i="21"/>
  <c r="AN10" i="21" s="1"/>
  <c r="AN11" i="21" s="1"/>
  <c r="AN14" i="21" s="1"/>
  <c r="AE9" i="21"/>
  <c r="AE10" i="21" s="1"/>
  <c r="AE11" i="21" s="1"/>
  <c r="AE14" i="21" s="1"/>
  <c r="V9" i="21"/>
  <c r="V10" i="21" s="1"/>
  <c r="V11" i="21" s="1"/>
  <c r="V14" i="21" s="1"/>
  <c r="M9" i="21"/>
  <c r="M10" i="21" s="1"/>
  <c r="M11" i="21" s="1"/>
  <c r="M14" i="21" s="1"/>
  <c r="AT9" i="21"/>
  <c r="AT10" i="21" s="1"/>
  <c r="AT11" i="21" s="1"/>
  <c r="AT4" i="21" s="1"/>
  <c r="AS7" i="29" s="1"/>
  <c r="AJ9" i="21"/>
  <c r="AJ10" i="21" s="1"/>
  <c r="AJ11" i="21" s="1"/>
  <c r="AJ14" i="21" s="1"/>
  <c r="Q9" i="21"/>
  <c r="Q10" i="21" s="1"/>
  <c r="Q11" i="21" s="1"/>
  <c r="Q14" i="21" s="1"/>
  <c r="AD9" i="21"/>
  <c r="AD10" i="21" s="1"/>
  <c r="AD11" i="21" s="1"/>
  <c r="AD13" i="21" s="1"/>
  <c r="H9" i="21"/>
  <c r="H10" i="21" s="1"/>
  <c r="H11" i="21" s="1"/>
  <c r="H14" i="21" s="1"/>
  <c r="AL9" i="21"/>
  <c r="AL10" i="21" s="1"/>
  <c r="AL11" i="21" s="1"/>
  <c r="AL13" i="21" s="1"/>
  <c r="AB9" i="21"/>
  <c r="AB10" i="21" s="1"/>
  <c r="AB11" i="21" s="1"/>
  <c r="AB4" i="21" s="1"/>
  <c r="AE7" i="29" s="1"/>
  <c r="S9" i="21"/>
  <c r="S10" i="21" s="1"/>
  <c r="S11" i="21" s="1"/>
  <c r="S13" i="21" s="1"/>
  <c r="L9" i="21"/>
  <c r="L10" i="21" s="1"/>
  <c r="L11" i="21" s="1"/>
  <c r="L4" i="21" s="1"/>
  <c r="AS9" i="21"/>
  <c r="AS10" i="21" s="1"/>
  <c r="AS11" i="21" s="1"/>
  <c r="AS4" i="21" s="1"/>
  <c r="Z9" i="21"/>
  <c r="Z10" i="21" s="1"/>
  <c r="Z11" i="21" s="1"/>
  <c r="Z14" i="21" s="1"/>
  <c r="J9" i="21"/>
  <c r="J10" i="21" s="1"/>
  <c r="J11" i="21" s="1"/>
  <c r="J14" i="21" s="1"/>
  <c r="AM9" i="21"/>
  <c r="AM10" i="21" s="1"/>
  <c r="AM11" i="21" s="1"/>
  <c r="AM13" i="21" s="1"/>
  <c r="T9" i="21"/>
  <c r="T10" i="21" s="1"/>
  <c r="T11" i="21" s="1"/>
  <c r="T14" i="21" s="1"/>
  <c r="AC9" i="21"/>
  <c r="AC10" i="21" s="1"/>
  <c r="AC11" i="21" s="1"/>
  <c r="AC4" i="21" s="1"/>
  <c r="AF7" i="29" s="1"/>
  <c r="U9" i="21"/>
  <c r="U10" i="21" s="1"/>
  <c r="U11" i="21" s="1"/>
  <c r="U4" i="21" s="1"/>
  <c r="X7" i="29" s="1"/>
  <c r="AR9" i="21"/>
  <c r="AR10" i="21" s="1"/>
  <c r="AR11" i="21" s="1"/>
  <c r="AR14" i="21" s="1"/>
  <c r="AI9" i="21"/>
  <c r="AI10" i="21" s="1"/>
  <c r="AI11" i="21" s="1"/>
  <c r="AI14" i="21" s="1"/>
  <c r="Y9" i="21"/>
  <c r="Y10" i="21" s="1"/>
  <c r="Y11" i="21" s="1"/>
  <c r="Y14" i="21" s="1"/>
  <c r="P9" i="21"/>
  <c r="P10" i="21" s="1"/>
  <c r="P11" i="21" s="1"/>
  <c r="P14" i="21" s="1"/>
  <c r="I9" i="21"/>
  <c r="I10" i="21" s="1"/>
  <c r="I11" i="21" s="1"/>
  <c r="I14" i="21" s="1"/>
  <c r="G9" i="21"/>
  <c r="G10" i="21" s="1"/>
  <c r="G11" i="21" s="1"/>
  <c r="G14" i="21" s="1"/>
  <c r="AQ9" i="21"/>
  <c r="AQ10" i="21" s="1"/>
  <c r="AQ11" i="21" s="1"/>
  <c r="AQ13" i="21" s="1"/>
  <c r="AH9" i="21"/>
  <c r="AH10" i="21" s="1"/>
  <c r="AH11" i="21" s="1"/>
  <c r="AH14" i="21" s="1"/>
  <c r="X9" i="21"/>
  <c r="X10" i="21" s="1"/>
  <c r="X11" i="21" s="1"/>
  <c r="X14" i="21" s="1"/>
  <c r="AP14" i="21"/>
  <c r="AG14" i="21"/>
  <c r="AT14" i="21"/>
  <c r="B14" i="21"/>
  <c r="B13" i="21"/>
  <c r="B4" i="21"/>
  <c r="C7" i="29" s="1"/>
  <c r="K4" i="21"/>
  <c r="D13" i="21"/>
  <c r="D14" i="21"/>
  <c r="D4" i="21"/>
  <c r="E7" i="29" s="1"/>
  <c r="E14" i="21"/>
  <c r="E4" i="21"/>
  <c r="F7" i="29" s="1"/>
  <c r="C13" i="21"/>
  <c r="C14" i="21"/>
  <c r="C4" i="21"/>
  <c r="D7" i="29" s="1"/>
  <c r="N14" i="21"/>
  <c r="N4" i="21"/>
  <c r="Q7" i="29" s="1"/>
  <c r="N13" i="21"/>
  <c r="O4" i="21"/>
  <c r="R7" i="29" s="1"/>
  <c r="AP4" i="21"/>
  <c r="AR7" i="29" s="1"/>
  <c r="AP13" i="21"/>
  <c r="AJ10" i="20"/>
  <c r="AJ11" i="20" s="1"/>
  <c r="AD8" i="30" s="1"/>
  <c r="AH10" i="20"/>
  <c r="AH11" i="20" s="1"/>
  <c r="AH14" i="20" s="1"/>
  <c r="P10" i="20"/>
  <c r="P11" i="20" s="1"/>
  <c r="Q10" i="20"/>
  <c r="Q11" i="20" s="1"/>
  <c r="AB10" i="20"/>
  <c r="AB11" i="20" s="1"/>
  <c r="Y8" i="30" s="1"/>
  <c r="C10" i="20"/>
  <c r="C11" i="20" s="1"/>
  <c r="I10" i="20"/>
  <c r="I11" i="20" s="1"/>
  <c r="F8" i="30" s="1"/>
  <c r="S10" i="20"/>
  <c r="S11" i="20" s="1"/>
  <c r="P8" i="30" s="1"/>
  <c r="AC10" i="20"/>
  <c r="AC11" i="20" s="1"/>
  <c r="Z8" i="30" s="1"/>
  <c r="J10" i="20"/>
  <c r="J11" i="20" s="1"/>
  <c r="G8" i="30" s="1"/>
  <c r="T10" i="20"/>
  <c r="T11" i="20" s="1"/>
  <c r="AD10" i="20"/>
  <c r="AD11" i="20" s="1"/>
  <c r="AA8" i="30" s="1"/>
  <c r="X10" i="20"/>
  <c r="X11" i="20" s="1"/>
  <c r="K10" i="20"/>
  <c r="K11" i="20" s="1"/>
  <c r="E10" i="20"/>
  <c r="E11" i="20" s="1"/>
  <c r="O10" i="20"/>
  <c r="O11" i="20" s="1"/>
  <c r="L10" i="20"/>
  <c r="L11" i="20" s="1"/>
  <c r="U10" i="20"/>
  <c r="U11" i="20" s="1"/>
  <c r="AG10" i="20"/>
  <c r="AG11" i="20" s="1"/>
  <c r="M10" i="20"/>
  <c r="M11" i="20" s="1"/>
  <c r="V10" i="20"/>
  <c r="V11" i="20" s="1"/>
  <c r="AE10" i="20"/>
  <c r="AE11" i="20" s="1"/>
  <c r="AE14" i="20" s="1"/>
  <c r="N10" i="20"/>
  <c r="N11" i="20" s="1"/>
  <c r="K8" i="30" s="1"/>
  <c r="W10" i="20"/>
  <c r="W11" i="20" s="1"/>
  <c r="AF10" i="20"/>
  <c r="AF11" i="20" s="1"/>
  <c r="AF14" i="20" s="1"/>
  <c r="F10" i="20"/>
  <c r="F11" i="20" s="1"/>
  <c r="R10" i="20"/>
  <c r="R11" i="20" s="1"/>
  <c r="O8" i="30" s="1"/>
  <c r="Y10" i="20"/>
  <c r="Y11" i="20" s="1"/>
  <c r="H10" i="20"/>
  <c r="H11" i="20" s="1"/>
  <c r="E8" i="30" s="1"/>
  <c r="AA10" i="20"/>
  <c r="AA11" i="20" s="1"/>
  <c r="X8" i="30" s="1"/>
  <c r="D10" i="20"/>
  <c r="D11" i="20" s="1"/>
  <c r="D14" i="20" s="1"/>
  <c r="G10" i="20"/>
  <c r="G11" i="20" s="1"/>
  <c r="Z10" i="20"/>
  <c r="Z11" i="20" s="1"/>
  <c r="AI10" i="20"/>
  <c r="AI11" i="20" s="1"/>
  <c r="AC8" i="30" s="1"/>
  <c r="E91" i="1"/>
  <c r="D91" i="1"/>
  <c r="C91" i="1"/>
  <c r="I90" i="1"/>
  <c r="H90" i="1"/>
  <c r="I89" i="1"/>
  <c r="H89" i="1"/>
  <c r="J89" i="1" s="1"/>
  <c r="K89" i="1" s="1"/>
  <c r="I88" i="1"/>
  <c r="H88" i="1"/>
  <c r="I87" i="1"/>
  <c r="H87" i="1"/>
  <c r="J87" i="1" s="1"/>
  <c r="K87" i="1" s="1"/>
  <c r="I86" i="1"/>
  <c r="H86" i="1"/>
  <c r="I85" i="1"/>
  <c r="H85" i="1"/>
  <c r="I84" i="1"/>
  <c r="H84" i="1"/>
  <c r="I83" i="1"/>
  <c r="H83" i="1"/>
  <c r="J83" i="1" s="1"/>
  <c r="K83" i="1" s="1"/>
  <c r="I82" i="1"/>
  <c r="H82" i="1"/>
  <c r="I81" i="1"/>
  <c r="H81" i="1"/>
  <c r="J81" i="1" s="1"/>
  <c r="K81" i="1" s="1"/>
  <c r="I80" i="1"/>
  <c r="H80" i="1"/>
  <c r="J80" i="1" s="1"/>
  <c r="K80" i="1" s="1"/>
  <c r="I79" i="1"/>
  <c r="H79" i="1"/>
  <c r="J79" i="1" s="1"/>
  <c r="K79" i="1" s="1"/>
  <c r="I78" i="1"/>
  <c r="H78" i="1"/>
  <c r="I77" i="1"/>
  <c r="H77" i="1"/>
  <c r="J77" i="1" s="1"/>
  <c r="K77" i="1" s="1"/>
  <c r="I76" i="1"/>
  <c r="H76" i="1"/>
  <c r="I75" i="1"/>
  <c r="H75" i="1"/>
  <c r="J75" i="1" s="1"/>
  <c r="K75" i="1" s="1"/>
  <c r="I74" i="1"/>
  <c r="H74" i="1"/>
  <c r="J74" i="1" s="1"/>
  <c r="K74" i="1" s="1"/>
  <c r="I73" i="1"/>
  <c r="H73" i="1"/>
  <c r="J73" i="1" s="1"/>
  <c r="K73" i="1" s="1"/>
  <c r="I72" i="1"/>
  <c r="H72" i="1"/>
  <c r="I71" i="1"/>
  <c r="H71" i="1"/>
  <c r="J71" i="1" s="1"/>
  <c r="K71" i="1" s="1"/>
  <c r="I70" i="1"/>
  <c r="H70" i="1"/>
  <c r="I69" i="1"/>
  <c r="H69" i="1"/>
  <c r="J69" i="1" s="1"/>
  <c r="K69" i="1" s="1"/>
  <c r="I68" i="1"/>
  <c r="H68" i="1"/>
  <c r="J68" i="1" s="1"/>
  <c r="K68" i="1" s="1"/>
  <c r="I67" i="1"/>
  <c r="H67" i="1"/>
  <c r="J67" i="1" s="1"/>
  <c r="K67" i="1" s="1"/>
  <c r="I66" i="1"/>
  <c r="H66" i="1"/>
  <c r="I65" i="1"/>
  <c r="H65" i="1"/>
  <c r="J65" i="1" s="1"/>
  <c r="K65" i="1" s="1"/>
  <c r="I64" i="1"/>
  <c r="H64" i="1"/>
  <c r="I63" i="1"/>
  <c r="H63" i="1"/>
  <c r="J63" i="1" s="1"/>
  <c r="K63" i="1" s="1"/>
  <c r="I62" i="1"/>
  <c r="H62" i="1"/>
  <c r="J62" i="1" s="1"/>
  <c r="K62" i="1" s="1"/>
  <c r="I61" i="1"/>
  <c r="H61" i="1"/>
  <c r="J61" i="1" s="1"/>
  <c r="K61" i="1" s="1"/>
  <c r="I60" i="1"/>
  <c r="H60" i="1"/>
  <c r="I59" i="1"/>
  <c r="H59" i="1"/>
  <c r="J59" i="1" s="1"/>
  <c r="K59" i="1" s="1"/>
  <c r="I58" i="1"/>
  <c r="H58" i="1"/>
  <c r="I57" i="1"/>
  <c r="H57" i="1"/>
  <c r="J57" i="1" s="1"/>
  <c r="K57" i="1" s="1"/>
  <c r="I56" i="1"/>
  <c r="H56" i="1"/>
  <c r="J56" i="1" s="1"/>
  <c r="K56" i="1" s="1"/>
  <c r="I55" i="1"/>
  <c r="H55" i="1"/>
  <c r="J55" i="1" s="1"/>
  <c r="K55" i="1" s="1"/>
  <c r="I54" i="1"/>
  <c r="H54" i="1"/>
  <c r="I53" i="1"/>
  <c r="H53" i="1"/>
  <c r="J53" i="1" s="1"/>
  <c r="K53" i="1" s="1"/>
  <c r="I52" i="1"/>
  <c r="H52" i="1"/>
  <c r="I51" i="1"/>
  <c r="H51" i="1"/>
  <c r="J51" i="1" s="1"/>
  <c r="K51" i="1" s="1"/>
  <c r="I50" i="1"/>
  <c r="H50" i="1"/>
  <c r="J50" i="1" s="1"/>
  <c r="K50" i="1" s="1"/>
  <c r="I49" i="1"/>
  <c r="H49" i="1"/>
  <c r="J49" i="1" s="1"/>
  <c r="K49" i="1" s="1"/>
  <c r="I48" i="1"/>
  <c r="H48" i="1"/>
  <c r="I47" i="1"/>
  <c r="H47" i="1"/>
  <c r="J47" i="1" s="1"/>
  <c r="K47" i="1" s="1"/>
  <c r="I46" i="1"/>
  <c r="H46" i="1"/>
  <c r="I45" i="1"/>
  <c r="H45" i="1"/>
  <c r="J45" i="1" s="1"/>
  <c r="K45" i="1" s="1"/>
  <c r="I44" i="1"/>
  <c r="H44" i="1"/>
  <c r="J44" i="1" s="1"/>
  <c r="K44" i="1" s="1"/>
  <c r="I43" i="1"/>
  <c r="H43" i="1"/>
  <c r="J43" i="1" s="1"/>
  <c r="K43" i="1" s="1"/>
  <c r="I42" i="1"/>
  <c r="H42" i="1"/>
  <c r="I41" i="1"/>
  <c r="H41" i="1"/>
  <c r="J41" i="1" s="1"/>
  <c r="K41" i="1" s="1"/>
  <c r="I40" i="1"/>
  <c r="H40" i="1"/>
  <c r="I39" i="1"/>
  <c r="H39" i="1"/>
  <c r="J39" i="1" s="1"/>
  <c r="K39" i="1" s="1"/>
  <c r="I38" i="1"/>
  <c r="H38" i="1"/>
  <c r="J38" i="1" s="1"/>
  <c r="K38" i="1" s="1"/>
  <c r="I37" i="1"/>
  <c r="H37" i="1"/>
  <c r="J37" i="1" s="1"/>
  <c r="K37" i="1" s="1"/>
  <c r="I36" i="1"/>
  <c r="H36" i="1"/>
  <c r="I35" i="1"/>
  <c r="H35" i="1"/>
  <c r="J35" i="1" s="1"/>
  <c r="K35" i="1" s="1"/>
  <c r="I34" i="1"/>
  <c r="H34" i="1"/>
  <c r="I33" i="1"/>
  <c r="H33" i="1"/>
  <c r="J33" i="1" s="1"/>
  <c r="K33" i="1" s="1"/>
  <c r="I32" i="1"/>
  <c r="H32" i="1"/>
  <c r="J32" i="1" s="1"/>
  <c r="K32" i="1" s="1"/>
  <c r="I31" i="1"/>
  <c r="H31" i="1"/>
  <c r="J31" i="1" s="1"/>
  <c r="K31" i="1" s="1"/>
  <c r="I30" i="1"/>
  <c r="H30" i="1"/>
  <c r="I29" i="1"/>
  <c r="H29" i="1"/>
  <c r="J29" i="1" s="1"/>
  <c r="K29" i="1" s="1"/>
  <c r="I28" i="1"/>
  <c r="H28" i="1"/>
  <c r="I27" i="1"/>
  <c r="H27" i="1"/>
  <c r="J27" i="1" s="1"/>
  <c r="K27" i="1" s="1"/>
  <c r="I26" i="1"/>
  <c r="H26" i="1"/>
  <c r="J26" i="1" s="1"/>
  <c r="K26" i="1" s="1"/>
  <c r="I25" i="1"/>
  <c r="H25" i="1"/>
  <c r="J25" i="1" s="1"/>
  <c r="K25" i="1" s="1"/>
  <c r="I24" i="1"/>
  <c r="H24" i="1"/>
  <c r="I23" i="1"/>
  <c r="H23" i="1"/>
  <c r="J23" i="1" s="1"/>
  <c r="K23" i="1" s="1"/>
  <c r="I22" i="1"/>
  <c r="H22" i="1"/>
  <c r="I21" i="1"/>
  <c r="H21" i="1"/>
  <c r="J21" i="1" s="1"/>
  <c r="K21" i="1" s="1"/>
  <c r="I20" i="1"/>
  <c r="H20" i="1"/>
  <c r="J20" i="1" s="1"/>
  <c r="BV5" i="1"/>
  <c r="BV6" i="1"/>
  <c r="BV4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C9" i="1"/>
  <c r="J22" i="1" l="1"/>
  <c r="K22" i="1" s="1"/>
  <c r="J28" i="1"/>
  <c r="K28" i="1" s="1"/>
  <c r="J34" i="1"/>
  <c r="K34" i="1" s="1"/>
  <c r="J40" i="1"/>
  <c r="K40" i="1" s="1"/>
  <c r="J46" i="1"/>
  <c r="K46" i="1" s="1"/>
  <c r="J52" i="1"/>
  <c r="K52" i="1" s="1"/>
  <c r="J58" i="1"/>
  <c r="K58" i="1" s="1"/>
  <c r="J64" i="1"/>
  <c r="K64" i="1" s="1"/>
  <c r="J70" i="1"/>
  <c r="K70" i="1" s="1"/>
  <c r="J76" i="1"/>
  <c r="K76" i="1" s="1"/>
  <c r="J82" i="1"/>
  <c r="K82" i="1" s="1"/>
  <c r="N82" i="1" s="1"/>
  <c r="J86" i="1"/>
  <c r="K86" i="1" s="1"/>
  <c r="N86" i="1" s="1"/>
  <c r="Y14" i="20"/>
  <c r="V8" i="30"/>
  <c r="O14" i="20"/>
  <c r="L8" i="30"/>
  <c r="Q14" i="20"/>
  <c r="N8" i="30"/>
  <c r="AF4" i="21"/>
  <c r="AI7" i="29" s="1"/>
  <c r="F14" i="20"/>
  <c r="C8" i="30"/>
  <c r="I91" i="1"/>
  <c r="T14" i="20"/>
  <c r="Q8" i="30"/>
  <c r="X14" i="20"/>
  <c r="U8" i="30"/>
  <c r="AK14" i="20"/>
  <c r="Z14" i="20"/>
  <c r="W8" i="30"/>
  <c r="V14" i="20"/>
  <c r="S8" i="30"/>
  <c r="G14" i="20"/>
  <c r="D8" i="30"/>
  <c r="M14" i="20"/>
  <c r="J8" i="30"/>
  <c r="F13" i="21"/>
  <c r="K14" i="20"/>
  <c r="H8" i="30"/>
  <c r="AG14" i="20"/>
  <c r="AB8" i="30"/>
  <c r="F4" i="21"/>
  <c r="G7" i="29" s="1"/>
  <c r="P14" i="20"/>
  <c r="M8" i="30"/>
  <c r="BV9" i="1"/>
  <c r="U14" i="20"/>
  <c r="R8" i="30"/>
  <c r="W14" i="20"/>
  <c r="T8" i="30"/>
  <c r="L14" i="20"/>
  <c r="I8" i="30"/>
  <c r="AO13" i="21"/>
  <c r="AO14" i="21"/>
  <c r="W4" i="21"/>
  <c r="Z7" i="29" s="1"/>
  <c r="AD14" i="20"/>
  <c r="AJ14" i="20"/>
  <c r="F11" i="1"/>
  <c r="F12" i="1" s="1"/>
  <c r="F16" i="1" s="1"/>
  <c r="E11" i="1"/>
  <c r="E12" i="1" s="1"/>
  <c r="E15" i="1" s="1"/>
  <c r="J88" i="1"/>
  <c r="K88" i="1" s="1"/>
  <c r="N88" i="1" s="1"/>
  <c r="J24" i="1"/>
  <c r="K24" i="1" s="1"/>
  <c r="N24" i="1" s="1"/>
  <c r="J30" i="1"/>
  <c r="K30" i="1" s="1"/>
  <c r="N30" i="1" s="1"/>
  <c r="J36" i="1"/>
  <c r="K36" i="1" s="1"/>
  <c r="J42" i="1"/>
  <c r="K42" i="1" s="1"/>
  <c r="J48" i="1"/>
  <c r="K48" i="1" s="1"/>
  <c r="J54" i="1"/>
  <c r="K54" i="1" s="1"/>
  <c r="J60" i="1"/>
  <c r="K60" i="1" s="1"/>
  <c r="O60" i="1" s="1"/>
  <c r="J66" i="1"/>
  <c r="K66" i="1" s="1"/>
  <c r="N66" i="1" s="1"/>
  <c r="J72" i="1"/>
  <c r="K72" i="1" s="1"/>
  <c r="N72" i="1" s="1"/>
  <c r="J78" i="1"/>
  <c r="K78" i="1" s="1"/>
  <c r="O78" i="1" s="1"/>
  <c r="J84" i="1"/>
  <c r="K84" i="1" s="1"/>
  <c r="N84" i="1" s="1"/>
  <c r="J90" i="1"/>
  <c r="K90" i="1" s="1"/>
  <c r="O90" i="1" s="1"/>
  <c r="J85" i="1"/>
  <c r="K85" i="1" s="1"/>
  <c r="O85" i="1" s="1"/>
  <c r="AA4" i="21"/>
  <c r="AD7" i="29" s="1"/>
  <c r="AK4" i="21"/>
  <c r="AN7" i="29" s="1"/>
  <c r="AK14" i="21"/>
  <c r="W13" i="21"/>
  <c r="AF13" i="21"/>
  <c r="M4" i="21"/>
  <c r="P7" i="29" s="1"/>
  <c r="K14" i="21"/>
  <c r="M13" i="21"/>
  <c r="O13" i="21"/>
  <c r="L14" i="21"/>
  <c r="AA14" i="21"/>
  <c r="AI13" i="21"/>
  <c r="AI4" i="21"/>
  <c r="AL7" i="29" s="1"/>
  <c r="AB14" i="21"/>
  <c r="V13" i="21"/>
  <c r="AB13" i="21"/>
  <c r="V4" i="21"/>
  <c r="Y7" i="29" s="1"/>
  <c r="AL14" i="21"/>
  <c r="AL4" i="21"/>
  <c r="AO7" i="29" s="1"/>
  <c r="AN13" i="21"/>
  <c r="AN4" i="21"/>
  <c r="AE13" i="21"/>
  <c r="AC14" i="21"/>
  <c r="AE4" i="21"/>
  <c r="AH7" i="29" s="1"/>
  <c r="AC13" i="21"/>
  <c r="R4" i="21"/>
  <c r="U7" i="29" s="1"/>
  <c r="L13" i="21"/>
  <c r="Y13" i="21"/>
  <c r="R14" i="21"/>
  <c r="Y4" i="21"/>
  <c r="AB7" i="29" s="1"/>
  <c r="AJ13" i="21"/>
  <c r="H13" i="21"/>
  <c r="S4" i="21"/>
  <c r="V7" i="29" s="1"/>
  <c r="AJ4" i="21"/>
  <c r="AM7" i="29" s="1"/>
  <c r="H4" i="21"/>
  <c r="I7" i="29" s="1"/>
  <c r="S14" i="21"/>
  <c r="AT13" i="21"/>
  <c r="P13" i="21"/>
  <c r="P4" i="21"/>
  <c r="S7" i="29" s="1"/>
  <c r="Q4" i="21"/>
  <c r="T7" i="29" s="1"/>
  <c r="AS13" i="21"/>
  <c r="AS14" i="21"/>
  <c r="I13" i="21"/>
  <c r="Q13" i="21"/>
  <c r="I4" i="21"/>
  <c r="J7" i="29" s="1"/>
  <c r="G13" i="21"/>
  <c r="G4" i="21"/>
  <c r="H7" i="29" s="1"/>
  <c r="AQ14" i="21"/>
  <c r="AM4" i="21"/>
  <c r="AP7" i="29" s="1"/>
  <c r="AM14" i="21"/>
  <c r="T13" i="21"/>
  <c r="Z13" i="21"/>
  <c r="Z4" i="21"/>
  <c r="AC7" i="29" s="1"/>
  <c r="J13" i="21"/>
  <c r="T4" i="21"/>
  <c r="W7" i="29" s="1"/>
  <c r="J4" i="21"/>
  <c r="K7" i="29" s="1"/>
  <c r="AH13" i="21"/>
  <c r="AH4" i="21"/>
  <c r="AK7" i="29" s="1"/>
  <c r="X13" i="21"/>
  <c r="X4" i="21"/>
  <c r="AA7" i="29" s="1"/>
  <c r="AG13" i="21"/>
  <c r="AR13" i="21"/>
  <c r="AG4" i="21"/>
  <c r="AJ7" i="29" s="1"/>
  <c r="AR4" i="21"/>
  <c r="AQ4" i="21"/>
  <c r="U14" i="21"/>
  <c r="AD4" i="21"/>
  <c r="AG7" i="29" s="1"/>
  <c r="U13" i="21"/>
  <c r="AD14" i="21"/>
  <c r="R14" i="20"/>
  <c r="N14" i="20"/>
  <c r="J14" i="20"/>
  <c r="I14" i="20"/>
  <c r="AB14" i="20"/>
  <c r="AC14" i="20"/>
  <c r="S14" i="20"/>
  <c r="C14" i="20"/>
  <c r="E14" i="20"/>
  <c r="AA14" i="20"/>
  <c r="H14" i="20"/>
  <c r="AI14" i="20"/>
  <c r="O57" i="1"/>
  <c r="N57" i="1"/>
  <c r="O45" i="1"/>
  <c r="N45" i="1"/>
  <c r="N28" i="1"/>
  <c r="O28" i="1"/>
  <c r="N40" i="1"/>
  <c r="O40" i="1"/>
  <c r="N52" i="1"/>
  <c r="O52" i="1"/>
  <c r="N64" i="1"/>
  <c r="O64" i="1"/>
  <c r="O70" i="1"/>
  <c r="N70" i="1"/>
  <c r="O82" i="1"/>
  <c r="O75" i="1"/>
  <c r="N75" i="1"/>
  <c r="O22" i="1"/>
  <c r="N22" i="1"/>
  <c r="N34" i="1"/>
  <c r="O34" i="1"/>
  <c r="N46" i="1"/>
  <c r="O46" i="1"/>
  <c r="N58" i="1"/>
  <c r="O58" i="1"/>
  <c r="N76" i="1"/>
  <c r="O76" i="1"/>
  <c r="O33" i="1"/>
  <c r="N33" i="1"/>
  <c r="O47" i="1"/>
  <c r="N47" i="1"/>
  <c r="O59" i="1"/>
  <c r="N59" i="1"/>
  <c r="O65" i="1"/>
  <c r="N65" i="1"/>
  <c r="O71" i="1"/>
  <c r="N71" i="1"/>
  <c r="O83" i="1"/>
  <c r="N83" i="1"/>
  <c r="O89" i="1"/>
  <c r="N89" i="1"/>
  <c r="O81" i="1"/>
  <c r="N81" i="1"/>
  <c r="O53" i="1"/>
  <c r="N53" i="1"/>
  <c r="O77" i="1"/>
  <c r="N77" i="1"/>
  <c r="O27" i="1"/>
  <c r="N27" i="1"/>
  <c r="O63" i="1"/>
  <c r="N63" i="1"/>
  <c r="O23" i="1"/>
  <c r="N23" i="1"/>
  <c r="O42" i="1"/>
  <c r="N42" i="1"/>
  <c r="N48" i="1"/>
  <c r="O48" i="1"/>
  <c r="O54" i="1"/>
  <c r="N54" i="1"/>
  <c r="O51" i="1"/>
  <c r="N51" i="1"/>
  <c r="N36" i="1"/>
  <c r="O36" i="1"/>
  <c r="N60" i="1"/>
  <c r="O87" i="1"/>
  <c r="N87" i="1"/>
  <c r="O29" i="1"/>
  <c r="N29" i="1"/>
  <c r="O31" i="1"/>
  <c r="N31" i="1"/>
  <c r="O43" i="1"/>
  <c r="N43" i="1"/>
  <c r="O55" i="1"/>
  <c r="N55" i="1"/>
  <c r="O61" i="1"/>
  <c r="N61" i="1"/>
  <c r="O73" i="1"/>
  <c r="N73" i="1"/>
  <c r="O79" i="1"/>
  <c r="N79" i="1"/>
  <c r="O39" i="1"/>
  <c r="N39" i="1"/>
  <c r="O41" i="1"/>
  <c r="N41" i="1"/>
  <c r="O37" i="1"/>
  <c r="N37" i="1"/>
  <c r="O49" i="1"/>
  <c r="N49" i="1"/>
  <c r="O67" i="1"/>
  <c r="N67" i="1"/>
  <c r="O21" i="1"/>
  <c r="N21" i="1"/>
  <c r="O69" i="1"/>
  <c r="N69" i="1"/>
  <c r="O35" i="1"/>
  <c r="N35" i="1"/>
  <c r="O25" i="1"/>
  <c r="N25" i="1"/>
  <c r="K20" i="1"/>
  <c r="N26" i="1"/>
  <c r="O26" i="1"/>
  <c r="N32" i="1"/>
  <c r="O32" i="1"/>
  <c r="N38" i="1"/>
  <c r="O38" i="1"/>
  <c r="N44" i="1"/>
  <c r="O44" i="1"/>
  <c r="N50" i="1"/>
  <c r="O50" i="1"/>
  <c r="N56" i="1"/>
  <c r="O56" i="1"/>
  <c r="N62" i="1"/>
  <c r="O62" i="1"/>
  <c r="N68" i="1"/>
  <c r="O68" i="1"/>
  <c r="N74" i="1"/>
  <c r="O74" i="1"/>
  <c r="N80" i="1"/>
  <c r="O80" i="1"/>
  <c r="H91" i="1"/>
  <c r="AY11" i="1"/>
  <c r="AY12" i="1" s="1"/>
  <c r="AY16" i="1" s="1"/>
  <c r="AR11" i="1"/>
  <c r="AR12" i="1" s="1"/>
  <c r="AR16" i="1" s="1"/>
  <c r="AK11" i="1"/>
  <c r="AK12" i="1" s="1"/>
  <c r="AK16" i="1" s="1"/>
  <c r="AG11" i="1"/>
  <c r="AG12" i="1" s="1"/>
  <c r="AG16" i="1" s="1"/>
  <c r="Y11" i="1"/>
  <c r="Y12" i="1" s="1"/>
  <c r="Y16" i="1" s="1"/>
  <c r="J11" i="1"/>
  <c r="J12" i="1" s="1"/>
  <c r="J16" i="1" s="1"/>
  <c r="BA11" i="1"/>
  <c r="BA12" i="1" s="1"/>
  <c r="BA15" i="1" s="1"/>
  <c r="Q11" i="1"/>
  <c r="Q12" i="1" s="1"/>
  <c r="Q16" i="1" s="1"/>
  <c r="Z11" i="1"/>
  <c r="Z12" i="1" s="1"/>
  <c r="Z16" i="1" s="1"/>
  <c r="BL11" i="1"/>
  <c r="BL12" i="1" s="1"/>
  <c r="BL16" i="1" s="1"/>
  <c r="BF11" i="1"/>
  <c r="BF12" i="1" s="1"/>
  <c r="BF16" i="1" s="1"/>
  <c r="BB11" i="1"/>
  <c r="BB12" i="1" s="1"/>
  <c r="BB15" i="1" s="1"/>
  <c r="AW11" i="1"/>
  <c r="AW12" i="1" s="1"/>
  <c r="AW15" i="1" s="1"/>
  <c r="AP11" i="1"/>
  <c r="AP12" i="1" s="1"/>
  <c r="AP15" i="1" s="1"/>
  <c r="AC11" i="1"/>
  <c r="AC12" i="1" s="1"/>
  <c r="AC15" i="1" s="1"/>
  <c r="V11" i="1"/>
  <c r="V12" i="1" s="1"/>
  <c r="V15" i="1" s="1"/>
  <c r="BO11" i="1"/>
  <c r="BO12" i="1" s="1"/>
  <c r="BO15" i="1" s="1"/>
  <c r="BE11" i="1"/>
  <c r="BE12" i="1" s="1"/>
  <c r="BE15" i="1" s="1"/>
  <c r="AV11" i="1"/>
  <c r="AV12" i="1" s="1"/>
  <c r="AV15" i="1" s="1"/>
  <c r="AT11" i="1"/>
  <c r="AT12" i="1" s="1"/>
  <c r="AT15" i="1" s="1"/>
  <c r="U11" i="1"/>
  <c r="U12" i="1" s="1"/>
  <c r="U15" i="1" s="1"/>
  <c r="G11" i="1"/>
  <c r="G12" i="1" s="1"/>
  <c r="G15" i="1" s="1"/>
  <c r="BN11" i="1"/>
  <c r="BN12" i="1" s="1"/>
  <c r="BN16" i="1" s="1"/>
  <c r="BK11" i="1"/>
  <c r="BK12" i="1" s="1"/>
  <c r="BK16" i="1" s="1"/>
  <c r="T11" i="1"/>
  <c r="T12" i="1" s="1"/>
  <c r="T15" i="1" s="1"/>
  <c r="BH11" i="1"/>
  <c r="BH12" i="1" s="1"/>
  <c r="BH16" i="1" s="1"/>
  <c r="AZ11" i="1"/>
  <c r="AZ12" i="1" s="1"/>
  <c r="AZ16" i="1" s="1"/>
  <c r="AM11" i="1"/>
  <c r="AM12" i="1" s="1"/>
  <c r="AM15" i="1" s="1"/>
  <c r="S11" i="1"/>
  <c r="S12" i="1" s="1"/>
  <c r="S16" i="1" s="1"/>
  <c r="K11" i="1"/>
  <c r="K12" i="1" s="1"/>
  <c r="K16" i="1" s="1"/>
  <c r="AO11" i="1"/>
  <c r="AO12" i="1" s="1"/>
  <c r="AO15" i="1" s="1"/>
  <c r="AB11" i="1"/>
  <c r="AB12" i="1" s="1"/>
  <c r="AB16" i="1" s="1"/>
  <c r="N11" i="1"/>
  <c r="N12" i="1" s="1"/>
  <c r="N15" i="1" s="1"/>
  <c r="BR11" i="1"/>
  <c r="BR12" i="1" s="1"/>
  <c r="BR15" i="1" s="1"/>
  <c r="BD11" i="1"/>
  <c r="BD12" i="1" s="1"/>
  <c r="BD15" i="1" s="1"/>
  <c r="AX11" i="1"/>
  <c r="AX12" i="1" s="1"/>
  <c r="AX15" i="1" s="1"/>
  <c r="AF11" i="1"/>
  <c r="AF12" i="1" s="1"/>
  <c r="AF15" i="1" s="1"/>
  <c r="X11" i="1"/>
  <c r="X12" i="1" s="1"/>
  <c r="X15" i="1" s="1"/>
  <c r="I11" i="1"/>
  <c r="I12" i="1" s="1"/>
  <c r="I15" i="1" s="1"/>
  <c r="AN11" i="1"/>
  <c r="AN12" i="1" s="1"/>
  <c r="AN15" i="1" s="1"/>
  <c r="AE11" i="1"/>
  <c r="AE12" i="1" s="1"/>
  <c r="AE16" i="1" s="1"/>
  <c r="W11" i="1"/>
  <c r="W12" i="1" s="1"/>
  <c r="W15" i="1" s="1"/>
  <c r="P11" i="1"/>
  <c r="P12" i="1" s="1"/>
  <c r="P16" i="1" s="1"/>
  <c r="BT11" i="1"/>
  <c r="BT12" i="1" s="1"/>
  <c r="BT15" i="1" s="1"/>
  <c r="AS11" i="1"/>
  <c r="AS12" i="1" s="1"/>
  <c r="AS15" i="1" s="1"/>
  <c r="AI11" i="1"/>
  <c r="AI12" i="1" s="1"/>
  <c r="AI15" i="1" s="1"/>
  <c r="BC11" i="1"/>
  <c r="BC12" i="1" s="1"/>
  <c r="BC16" i="1" s="1"/>
  <c r="AQ11" i="1"/>
  <c r="AQ12" i="1" s="1"/>
  <c r="AQ16" i="1" s="1"/>
  <c r="AJ11" i="1"/>
  <c r="AJ12" i="1" s="1"/>
  <c r="AJ16" i="1" s="1"/>
  <c r="AD11" i="1"/>
  <c r="AD12" i="1" s="1"/>
  <c r="AD15" i="1" s="1"/>
  <c r="O11" i="1"/>
  <c r="O12" i="1" s="1"/>
  <c r="O15" i="1" s="1"/>
  <c r="H11" i="1"/>
  <c r="H12" i="1" s="1"/>
  <c r="H15" i="1" s="1"/>
  <c r="BS11" i="1"/>
  <c r="BS12" i="1" s="1"/>
  <c r="BS15" i="1" s="1"/>
  <c r="L11" i="1"/>
  <c r="L12" i="1" s="1"/>
  <c r="L15" i="1" s="1"/>
  <c r="BQ11" i="1"/>
  <c r="BQ12" i="1" s="1"/>
  <c r="BQ16" i="1" s="1"/>
  <c r="BP11" i="1"/>
  <c r="BP12" i="1" s="1"/>
  <c r="BP15" i="1" s="1"/>
  <c r="BG11" i="1"/>
  <c r="BG12" i="1" s="1"/>
  <c r="BG15" i="1" s="1"/>
  <c r="D11" i="1"/>
  <c r="D12" i="1" s="1"/>
  <c r="D16" i="1" s="1"/>
  <c r="BU11" i="1"/>
  <c r="BU12" i="1" s="1"/>
  <c r="BU15" i="1" s="1"/>
  <c r="BJ11" i="1"/>
  <c r="BJ12" i="1" s="1"/>
  <c r="BJ15" i="1" s="1"/>
  <c r="AA11" i="1"/>
  <c r="AA12" i="1" s="1"/>
  <c r="AA15" i="1" s="1"/>
  <c r="M11" i="1"/>
  <c r="M12" i="1" s="1"/>
  <c r="M15" i="1" s="1"/>
  <c r="BI11" i="1"/>
  <c r="BI12" i="1" s="1"/>
  <c r="BI15" i="1" s="1"/>
  <c r="AU11" i="1"/>
  <c r="AU12" i="1" s="1"/>
  <c r="AU15" i="1" s="1"/>
  <c r="BM11" i="1"/>
  <c r="BM12" i="1" s="1"/>
  <c r="BM16" i="1" s="1"/>
  <c r="AL11" i="1"/>
  <c r="AL12" i="1" s="1"/>
  <c r="AL16" i="1" s="1"/>
  <c r="AH11" i="1"/>
  <c r="AH12" i="1" s="1"/>
  <c r="AH16" i="1" s="1"/>
  <c r="R11" i="1"/>
  <c r="R12" i="1" s="1"/>
  <c r="R16" i="1" s="1"/>
  <c r="O86" i="1" l="1"/>
  <c r="O30" i="1"/>
  <c r="O24" i="1"/>
  <c r="N90" i="1"/>
  <c r="N85" i="1"/>
  <c r="O88" i="1"/>
  <c r="N7" i="29"/>
  <c r="E16" i="1"/>
  <c r="N78" i="1"/>
  <c r="AV7" i="29"/>
  <c r="AW7" i="29" s="1"/>
  <c r="AU7" i="29"/>
  <c r="O72" i="1"/>
  <c r="AG8" i="30"/>
  <c r="AH8" i="30"/>
  <c r="AI8" i="30" s="1"/>
  <c r="F15" i="1"/>
  <c r="AY15" i="1"/>
  <c r="O84" i="1"/>
  <c r="AR15" i="1"/>
  <c r="M7" i="29"/>
  <c r="J91" i="1"/>
  <c r="O66" i="1"/>
  <c r="AK15" i="1"/>
  <c r="K91" i="1"/>
  <c r="O20" i="1"/>
  <c r="N20" i="1"/>
  <c r="AC16" i="1"/>
  <c r="BA16" i="1"/>
  <c r="Z15" i="1"/>
  <c r="BK15" i="1"/>
  <c r="U16" i="1"/>
  <c r="J15" i="1"/>
  <c r="BH15" i="1"/>
  <c r="AV16" i="1"/>
  <c r="AG15" i="1"/>
  <c r="L16" i="1"/>
  <c r="Y15" i="1"/>
  <c r="BS16" i="1"/>
  <c r="AI16" i="1"/>
  <c r="BL15" i="1"/>
  <c r="BT16" i="1"/>
  <c r="V16" i="1"/>
  <c r="Q15" i="1"/>
  <c r="AB15" i="1"/>
  <c r="AO16" i="1"/>
  <c r="P15" i="1"/>
  <c r="BO16" i="1"/>
  <c r="AM16" i="1"/>
  <c r="X16" i="1"/>
  <c r="M16" i="1"/>
  <c r="AJ15" i="1"/>
  <c r="BF15" i="1"/>
  <c r="S15" i="1"/>
  <c r="N16" i="1"/>
  <c r="BE16" i="1"/>
  <c r="BB16" i="1"/>
  <c r="AT16" i="1"/>
  <c r="AD16" i="1"/>
  <c r="K15" i="1"/>
  <c r="AW16" i="1"/>
  <c r="BP16" i="1"/>
  <c r="H16" i="1"/>
  <c r="AS16" i="1"/>
  <c r="AU16" i="1"/>
  <c r="O16" i="1"/>
  <c r="AP16" i="1"/>
  <c r="AX16" i="1"/>
  <c r="BI16" i="1"/>
  <c r="T16" i="1"/>
  <c r="BG16" i="1"/>
  <c r="BD16" i="1"/>
  <c r="D15" i="1"/>
  <c r="AE15" i="1"/>
  <c r="BC15" i="1"/>
  <c r="BJ16" i="1"/>
  <c r="W16" i="1"/>
  <c r="BN15" i="1"/>
  <c r="G16" i="1"/>
  <c r="AZ15" i="1"/>
  <c r="AF16" i="1"/>
  <c r="BU16" i="1"/>
  <c r="AQ15" i="1"/>
  <c r="BR16" i="1"/>
  <c r="I16" i="1"/>
  <c r="AL15" i="1"/>
  <c r="AN16" i="1"/>
  <c r="BM15" i="1"/>
  <c r="BQ15" i="1"/>
  <c r="R15" i="1"/>
  <c r="AA16" i="1"/>
  <c r="AH15" i="1"/>
  <c r="O7" i="29" l="1"/>
  <c r="N91" i="1"/>
  <c r="O91" i="1"/>
  <c r="C10" i="1"/>
  <c r="C11" i="1" l="1"/>
  <c r="BV10" i="1"/>
  <c r="A13" i="9"/>
  <c r="F24" i="11"/>
  <c r="C12" i="1" l="1"/>
  <c r="BV12" i="1" s="1"/>
  <c r="BV11" i="1"/>
  <c r="A3" i="19"/>
  <c r="A6" i="19"/>
  <c r="A7" i="19"/>
  <c r="A9" i="19"/>
  <c r="F21" i="19" s="1"/>
  <c r="A10" i="19"/>
  <c r="C22" i="19" s="1"/>
  <c r="C14" i="19"/>
  <c r="D14" i="19"/>
  <c r="E14" i="19"/>
  <c r="F14" i="19"/>
  <c r="G14" i="19"/>
  <c r="H14" i="19"/>
  <c r="I14" i="19"/>
  <c r="J14" i="19"/>
  <c r="C15" i="19"/>
  <c r="E15" i="19"/>
  <c r="G15" i="19"/>
  <c r="H15" i="19"/>
  <c r="J15" i="19"/>
  <c r="C16" i="19"/>
  <c r="D16" i="19"/>
  <c r="E16" i="19"/>
  <c r="F16" i="19"/>
  <c r="G16" i="19"/>
  <c r="H16" i="19"/>
  <c r="I16" i="19"/>
  <c r="J16" i="19"/>
  <c r="C17" i="19"/>
  <c r="D17" i="19"/>
  <c r="E17" i="19"/>
  <c r="F17" i="19"/>
  <c r="G17" i="19"/>
  <c r="H17" i="19"/>
  <c r="I17" i="19"/>
  <c r="J17" i="19"/>
  <c r="C18" i="19"/>
  <c r="D18" i="19"/>
  <c r="E18" i="19"/>
  <c r="F18" i="19"/>
  <c r="G18" i="19"/>
  <c r="H18" i="19"/>
  <c r="I18" i="19"/>
  <c r="J18" i="19"/>
  <c r="C19" i="19"/>
  <c r="E19" i="19"/>
  <c r="F19" i="19"/>
  <c r="G19" i="19"/>
  <c r="H19" i="19"/>
  <c r="I19" i="19"/>
  <c r="C20" i="19"/>
  <c r="D20" i="19"/>
  <c r="E20" i="19"/>
  <c r="F20" i="19"/>
  <c r="G20" i="19"/>
  <c r="H20" i="19"/>
  <c r="I20" i="19"/>
  <c r="J20" i="19"/>
  <c r="C21" i="19"/>
  <c r="D21" i="19"/>
  <c r="E22" i="19"/>
  <c r="F22" i="19"/>
  <c r="G22" i="19"/>
  <c r="H22" i="19"/>
  <c r="I22" i="19"/>
  <c r="J22" i="19"/>
  <c r="A2" i="18"/>
  <c r="H13" i="18" s="1"/>
  <c r="A4" i="18"/>
  <c r="A7" i="18"/>
  <c r="F18" i="18" s="1"/>
  <c r="A9" i="18"/>
  <c r="L20" i="18" s="1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AD15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D18" i="18"/>
  <c r="I18" i="18"/>
  <c r="K18" i="18"/>
  <c r="P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U20" i="18"/>
  <c r="Y20" i="18"/>
  <c r="AA20" i="18"/>
  <c r="A5" i="17"/>
  <c r="H15" i="17" s="1"/>
  <c r="A8" i="17"/>
  <c r="K18" i="17" s="1"/>
  <c r="C10" i="17"/>
  <c r="D10" i="17"/>
  <c r="E10" i="17"/>
  <c r="F10" i="17"/>
  <c r="G10" i="17"/>
  <c r="H10" i="17"/>
  <c r="I10" i="17"/>
  <c r="J10" i="17"/>
  <c r="K10" i="17"/>
  <c r="L10" i="17"/>
  <c r="M10" i="17"/>
  <c r="N10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F15" i="17"/>
  <c r="I15" i="17"/>
  <c r="O15" i="17"/>
  <c r="P15" i="17"/>
  <c r="S15" i="17"/>
  <c r="U15" i="17"/>
  <c r="Y15" i="17"/>
  <c r="Z15" i="17"/>
  <c r="AD15" i="17"/>
  <c r="AE15" i="17"/>
  <c r="AH15" i="17"/>
  <c r="AJ15" i="17"/>
  <c r="AP15" i="17"/>
  <c r="AQ15" i="17"/>
  <c r="AR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G18" i="17"/>
  <c r="I18" i="17"/>
  <c r="S18" i="17"/>
  <c r="U18" i="17"/>
  <c r="AE18" i="17"/>
  <c r="AG18" i="17"/>
  <c r="AQ18" i="17"/>
  <c r="AS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B14" i="15"/>
  <c r="C14" i="15"/>
  <c r="D14" i="15"/>
  <c r="E14" i="15"/>
  <c r="F14" i="15"/>
  <c r="G14" i="15"/>
  <c r="I14" i="15"/>
  <c r="J14" i="15"/>
  <c r="K14" i="15"/>
  <c r="L14" i="15"/>
  <c r="M14" i="15"/>
  <c r="N14" i="15"/>
  <c r="O14" i="15"/>
  <c r="P14" i="15"/>
  <c r="Q14" i="15"/>
  <c r="R14" i="15"/>
  <c r="S14" i="15"/>
  <c r="U14" i="15"/>
  <c r="V14" i="15"/>
  <c r="W14" i="15"/>
  <c r="X14" i="15"/>
  <c r="Z14" i="15"/>
  <c r="AA14" i="15"/>
  <c r="AB14" i="15"/>
  <c r="AC14" i="15"/>
  <c r="AD14" i="15"/>
  <c r="AE14" i="15"/>
  <c r="AF14" i="15"/>
  <c r="AG14" i="15"/>
  <c r="AH14" i="15"/>
  <c r="AI14" i="15"/>
  <c r="AJ14" i="15"/>
  <c r="AK14" i="15"/>
  <c r="AL14" i="15"/>
  <c r="AM14" i="15"/>
  <c r="AO14" i="15"/>
  <c r="AP14" i="15"/>
  <c r="AQ14" i="15"/>
  <c r="AR14" i="15"/>
  <c r="AS14" i="15"/>
  <c r="AT14" i="15"/>
  <c r="AU14" i="15"/>
  <c r="AV14" i="15"/>
  <c r="AW14" i="15"/>
  <c r="AY14" i="15"/>
  <c r="AZ14" i="15"/>
  <c r="BA14" i="15"/>
  <c r="BB14" i="15"/>
  <c r="BC14" i="15"/>
  <c r="BD14" i="15"/>
  <c r="BE14" i="15"/>
  <c r="BF14" i="15"/>
  <c r="BG14" i="15"/>
  <c r="BH14" i="15"/>
  <c r="BJ14" i="15"/>
  <c r="BK14" i="15"/>
  <c r="BL14" i="15"/>
  <c r="BM14" i="15"/>
  <c r="BN14" i="15"/>
  <c r="BO14" i="15"/>
  <c r="BP14" i="15"/>
  <c r="BQ14" i="15"/>
  <c r="BR14" i="15"/>
  <c r="BS14" i="15"/>
  <c r="BU14" i="15"/>
  <c r="BV14" i="15"/>
  <c r="BW14" i="15"/>
  <c r="BX14" i="15"/>
  <c r="BY14" i="15"/>
  <c r="BZ14" i="15"/>
  <c r="CA14" i="15"/>
  <c r="CB14" i="15"/>
  <c r="CC14" i="15"/>
  <c r="CD14" i="15"/>
  <c r="CE14" i="15"/>
  <c r="CG14" i="15"/>
  <c r="CH14" i="15"/>
  <c r="CI14" i="15"/>
  <c r="CJ14" i="15"/>
  <c r="CK14" i="15"/>
  <c r="CL14" i="15"/>
  <c r="CM14" i="15"/>
  <c r="CN14" i="15"/>
  <c r="CO14" i="15"/>
  <c r="CP14" i="15"/>
  <c r="CQ14" i="15"/>
  <c r="CS14" i="15"/>
  <c r="CT14" i="15"/>
  <c r="CU14" i="15"/>
  <c r="CV14" i="15"/>
  <c r="CW14" i="15"/>
  <c r="B15" i="15"/>
  <c r="C15" i="15"/>
  <c r="D15" i="15"/>
  <c r="E15" i="15"/>
  <c r="F15" i="15"/>
  <c r="G15" i="15"/>
  <c r="I15" i="15"/>
  <c r="J15" i="15"/>
  <c r="K15" i="15"/>
  <c r="L15" i="15"/>
  <c r="M15" i="15"/>
  <c r="N15" i="15"/>
  <c r="O15" i="15"/>
  <c r="P15" i="15"/>
  <c r="Q15" i="15"/>
  <c r="R15" i="15"/>
  <c r="S15" i="15"/>
  <c r="U15" i="15"/>
  <c r="V15" i="15"/>
  <c r="W15" i="15"/>
  <c r="X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O15" i="15"/>
  <c r="AP15" i="15"/>
  <c r="AQ15" i="15"/>
  <c r="AR15" i="15"/>
  <c r="AS15" i="15"/>
  <c r="AT15" i="15"/>
  <c r="AU15" i="15"/>
  <c r="AV15" i="15"/>
  <c r="AW15" i="15"/>
  <c r="AY15" i="15"/>
  <c r="AZ15" i="15"/>
  <c r="BA15" i="15"/>
  <c r="BB15" i="15"/>
  <c r="BC15" i="15"/>
  <c r="BD15" i="15"/>
  <c r="BE15" i="15"/>
  <c r="BF15" i="15"/>
  <c r="BG15" i="15"/>
  <c r="BH15" i="15"/>
  <c r="BJ15" i="15"/>
  <c r="BK15" i="15"/>
  <c r="BL15" i="15"/>
  <c r="BM15" i="15"/>
  <c r="BN15" i="15"/>
  <c r="BO15" i="15"/>
  <c r="BP15" i="15"/>
  <c r="BQ15" i="15"/>
  <c r="BR15" i="15"/>
  <c r="BS15" i="15"/>
  <c r="BU15" i="15"/>
  <c r="BV15" i="15"/>
  <c r="BW15" i="15"/>
  <c r="BX15" i="15"/>
  <c r="BY15" i="15"/>
  <c r="BZ15" i="15"/>
  <c r="CA15" i="15"/>
  <c r="CB15" i="15"/>
  <c r="CC15" i="15"/>
  <c r="CD15" i="15"/>
  <c r="CE15" i="15"/>
  <c r="CG15" i="15"/>
  <c r="CH15" i="15"/>
  <c r="CI15" i="15"/>
  <c r="CJ15" i="15"/>
  <c r="CK15" i="15"/>
  <c r="CL15" i="15"/>
  <c r="CM15" i="15"/>
  <c r="CN15" i="15"/>
  <c r="CO15" i="15"/>
  <c r="CP15" i="15"/>
  <c r="CQ15" i="15"/>
  <c r="CS15" i="15"/>
  <c r="CT15" i="15"/>
  <c r="CU15" i="15"/>
  <c r="CV15" i="15"/>
  <c r="CW15" i="15"/>
  <c r="B16" i="15"/>
  <c r="C16" i="15"/>
  <c r="D16" i="15"/>
  <c r="E16" i="15"/>
  <c r="F16" i="15"/>
  <c r="G16" i="15"/>
  <c r="I16" i="15"/>
  <c r="J16" i="15"/>
  <c r="K16" i="15"/>
  <c r="L16" i="15"/>
  <c r="M16" i="15"/>
  <c r="N16" i="15"/>
  <c r="O16" i="15"/>
  <c r="P16" i="15"/>
  <c r="Q16" i="15"/>
  <c r="R16" i="15"/>
  <c r="S16" i="15"/>
  <c r="U16" i="15"/>
  <c r="V16" i="15"/>
  <c r="W16" i="15"/>
  <c r="X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L16" i="15"/>
  <c r="AM16" i="15"/>
  <c r="AO16" i="15"/>
  <c r="AP16" i="15"/>
  <c r="AQ16" i="15"/>
  <c r="AR16" i="15"/>
  <c r="AS16" i="15"/>
  <c r="AT16" i="15"/>
  <c r="AU16" i="15"/>
  <c r="AV16" i="15"/>
  <c r="AW16" i="15"/>
  <c r="AY16" i="15"/>
  <c r="AZ16" i="15"/>
  <c r="BA16" i="15"/>
  <c r="BB16" i="15"/>
  <c r="BC16" i="15"/>
  <c r="BD16" i="15"/>
  <c r="BE16" i="15"/>
  <c r="BF16" i="15"/>
  <c r="BG16" i="15"/>
  <c r="BH16" i="15"/>
  <c r="BJ16" i="15"/>
  <c r="BK16" i="15"/>
  <c r="BL16" i="15"/>
  <c r="BM16" i="15"/>
  <c r="BN16" i="15"/>
  <c r="BO16" i="15"/>
  <c r="BP16" i="15"/>
  <c r="BQ16" i="15"/>
  <c r="BR16" i="15"/>
  <c r="BS16" i="15"/>
  <c r="BU16" i="15"/>
  <c r="BV16" i="15"/>
  <c r="BW16" i="15"/>
  <c r="BX16" i="15"/>
  <c r="BY16" i="15"/>
  <c r="BZ16" i="15"/>
  <c r="CA16" i="15"/>
  <c r="CB16" i="15"/>
  <c r="CC16" i="15"/>
  <c r="CD16" i="15"/>
  <c r="CE16" i="15"/>
  <c r="CG16" i="15"/>
  <c r="CH16" i="15"/>
  <c r="CI16" i="15"/>
  <c r="CJ16" i="15"/>
  <c r="CK16" i="15"/>
  <c r="CL16" i="15"/>
  <c r="CM16" i="15"/>
  <c r="CN16" i="15"/>
  <c r="CO16" i="15"/>
  <c r="CP16" i="15"/>
  <c r="CQ16" i="15"/>
  <c r="CS16" i="15"/>
  <c r="CT16" i="15"/>
  <c r="CU16" i="15"/>
  <c r="CV16" i="15"/>
  <c r="CW16" i="15"/>
  <c r="B17" i="15"/>
  <c r="C17" i="15"/>
  <c r="D17" i="15"/>
  <c r="E17" i="15"/>
  <c r="F17" i="15"/>
  <c r="G17" i="15"/>
  <c r="I17" i="15"/>
  <c r="J17" i="15"/>
  <c r="K17" i="15"/>
  <c r="L17" i="15"/>
  <c r="M17" i="15"/>
  <c r="N17" i="15"/>
  <c r="O17" i="15"/>
  <c r="P17" i="15"/>
  <c r="Q17" i="15"/>
  <c r="R17" i="15"/>
  <c r="S17" i="15"/>
  <c r="U17" i="15"/>
  <c r="V17" i="15"/>
  <c r="W17" i="15"/>
  <c r="X17" i="15"/>
  <c r="Z17" i="15"/>
  <c r="AA17" i="15"/>
  <c r="AB17" i="15"/>
  <c r="AC17" i="15"/>
  <c r="AD17" i="15"/>
  <c r="AE17" i="15"/>
  <c r="AF17" i="15"/>
  <c r="AG17" i="15"/>
  <c r="AH17" i="15"/>
  <c r="AI17" i="15"/>
  <c r="AJ17" i="15"/>
  <c r="AK17" i="15"/>
  <c r="AL17" i="15"/>
  <c r="AM17" i="15"/>
  <c r="AO17" i="15"/>
  <c r="AP17" i="15"/>
  <c r="AQ17" i="15"/>
  <c r="AR17" i="15"/>
  <c r="AS17" i="15"/>
  <c r="AT17" i="15"/>
  <c r="AU17" i="15"/>
  <c r="AV17" i="15"/>
  <c r="AW17" i="15"/>
  <c r="AY17" i="15"/>
  <c r="AZ17" i="15"/>
  <c r="BA17" i="15"/>
  <c r="BB17" i="15"/>
  <c r="BC17" i="15"/>
  <c r="BD17" i="15"/>
  <c r="BE17" i="15"/>
  <c r="BF17" i="15"/>
  <c r="BG17" i="15"/>
  <c r="BH17" i="15"/>
  <c r="BJ17" i="15"/>
  <c r="BK17" i="15"/>
  <c r="BL17" i="15"/>
  <c r="BM17" i="15"/>
  <c r="BN17" i="15"/>
  <c r="BO17" i="15"/>
  <c r="BP17" i="15"/>
  <c r="BQ17" i="15"/>
  <c r="BR17" i="15"/>
  <c r="BS17" i="15"/>
  <c r="BU17" i="15"/>
  <c r="BV17" i="15"/>
  <c r="BW17" i="15"/>
  <c r="BX17" i="15"/>
  <c r="BY17" i="15"/>
  <c r="BZ17" i="15"/>
  <c r="CA17" i="15"/>
  <c r="CB17" i="15"/>
  <c r="CC17" i="15"/>
  <c r="CD17" i="15"/>
  <c r="CE17" i="15"/>
  <c r="CG17" i="15"/>
  <c r="CH17" i="15"/>
  <c r="CI17" i="15"/>
  <c r="CJ17" i="15"/>
  <c r="CK17" i="15"/>
  <c r="CL17" i="15"/>
  <c r="CM17" i="15"/>
  <c r="CN17" i="15"/>
  <c r="CO17" i="15"/>
  <c r="CP17" i="15"/>
  <c r="CQ17" i="15"/>
  <c r="CS17" i="15"/>
  <c r="CT17" i="15"/>
  <c r="CU17" i="15"/>
  <c r="CV17" i="15"/>
  <c r="CW17" i="15"/>
  <c r="B18" i="15"/>
  <c r="C18" i="15"/>
  <c r="D18" i="15"/>
  <c r="E18" i="15"/>
  <c r="F18" i="15"/>
  <c r="G18" i="15"/>
  <c r="I18" i="15"/>
  <c r="J18" i="15"/>
  <c r="K18" i="15"/>
  <c r="L18" i="15"/>
  <c r="M18" i="15"/>
  <c r="N18" i="15"/>
  <c r="O18" i="15"/>
  <c r="P18" i="15"/>
  <c r="Q18" i="15"/>
  <c r="R18" i="15"/>
  <c r="S18" i="15"/>
  <c r="U18" i="15"/>
  <c r="V18" i="15"/>
  <c r="W18" i="15"/>
  <c r="X18" i="15"/>
  <c r="Z18" i="15"/>
  <c r="AA18" i="15"/>
  <c r="AB18" i="15"/>
  <c r="AC18" i="15"/>
  <c r="AD18" i="15"/>
  <c r="AE18" i="15"/>
  <c r="AF18" i="15"/>
  <c r="AG18" i="15"/>
  <c r="AH18" i="15"/>
  <c r="AI18" i="15"/>
  <c r="AJ18" i="15"/>
  <c r="AK18" i="15"/>
  <c r="AL18" i="15"/>
  <c r="AM18" i="15"/>
  <c r="AO18" i="15"/>
  <c r="AP18" i="15"/>
  <c r="AQ18" i="15"/>
  <c r="AR18" i="15"/>
  <c r="AS18" i="15"/>
  <c r="AT18" i="15"/>
  <c r="AU18" i="15"/>
  <c r="AV18" i="15"/>
  <c r="AW18" i="15"/>
  <c r="AY18" i="15"/>
  <c r="AZ18" i="15"/>
  <c r="BA18" i="15"/>
  <c r="BB18" i="15"/>
  <c r="BC18" i="15"/>
  <c r="BD18" i="15"/>
  <c r="BE18" i="15"/>
  <c r="BF18" i="15"/>
  <c r="BG18" i="15"/>
  <c r="BH18" i="15"/>
  <c r="BJ18" i="15"/>
  <c r="BK18" i="15"/>
  <c r="BL18" i="15"/>
  <c r="BM18" i="15"/>
  <c r="BN18" i="15"/>
  <c r="BO18" i="15"/>
  <c r="BP18" i="15"/>
  <c r="BQ18" i="15"/>
  <c r="BR18" i="15"/>
  <c r="BS18" i="15"/>
  <c r="BU18" i="15"/>
  <c r="BV18" i="15"/>
  <c r="BW18" i="15"/>
  <c r="BX18" i="15"/>
  <c r="BY18" i="15"/>
  <c r="BZ18" i="15"/>
  <c r="CA18" i="15"/>
  <c r="CB18" i="15"/>
  <c r="CC18" i="15"/>
  <c r="CD18" i="15"/>
  <c r="CE18" i="15"/>
  <c r="CG18" i="15"/>
  <c r="CH18" i="15"/>
  <c r="CI18" i="15"/>
  <c r="CJ18" i="15"/>
  <c r="CK18" i="15"/>
  <c r="CL18" i="15"/>
  <c r="CM18" i="15"/>
  <c r="CN18" i="15"/>
  <c r="CO18" i="15"/>
  <c r="CP18" i="15"/>
  <c r="CQ18" i="15"/>
  <c r="CS18" i="15"/>
  <c r="CT18" i="15"/>
  <c r="CU18" i="15"/>
  <c r="CV18" i="15"/>
  <c r="CW18" i="15"/>
  <c r="B19" i="15"/>
  <c r="C19" i="15"/>
  <c r="D19" i="15"/>
  <c r="E19" i="15"/>
  <c r="F19" i="15"/>
  <c r="G19" i="15"/>
  <c r="I19" i="15"/>
  <c r="J19" i="15"/>
  <c r="K19" i="15"/>
  <c r="L19" i="15"/>
  <c r="M19" i="15"/>
  <c r="N19" i="15"/>
  <c r="O19" i="15"/>
  <c r="P19" i="15"/>
  <c r="Q19" i="15"/>
  <c r="R19" i="15"/>
  <c r="S19" i="15"/>
  <c r="U19" i="15"/>
  <c r="V19" i="15"/>
  <c r="W19" i="15"/>
  <c r="X19" i="15"/>
  <c r="Z19" i="15"/>
  <c r="AA19" i="15"/>
  <c r="AB19" i="15"/>
  <c r="AC19" i="15"/>
  <c r="AD19" i="15"/>
  <c r="AE19" i="15"/>
  <c r="AF19" i="15"/>
  <c r="AG19" i="15"/>
  <c r="AH19" i="15"/>
  <c r="AI19" i="15"/>
  <c r="AJ19" i="15"/>
  <c r="AK19" i="15"/>
  <c r="AL19" i="15"/>
  <c r="AM19" i="15"/>
  <c r="AO19" i="15"/>
  <c r="AP19" i="15"/>
  <c r="AQ19" i="15"/>
  <c r="AR19" i="15"/>
  <c r="AS19" i="15"/>
  <c r="AT19" i="15"/>
  <c r="AU19" i="15"/>
  <c r="AV19" i="15"/>
  <c r="AW19" i="15"/>
  <c r="AY19" i="15"/>
  <c r="AZ19" i="15"/>
  <c r="BA19" i="15"/>
  <c r="BB19" i="15"/>
  <c r="BC19" i="15"/>
  <c r="BD19" i="15"/>
  <c r="BE19" i="15"/>
  <c r="BF19" i="15"/>
  <c r="BG19" i="15"/>
  <c r="BH19" i="15"/>
  <c r="BJ19" i="15"/>
  <c r="BK19" i="15"/>
  <c r="BL19" i="15"/>
  <c r="BM19" i="15"/>
  <c r="BN19" i="15"/>
  <c r="BO19" i="15"/>
  <c r="BP19" i="15"/>
  <c r="BQ19" i="15"/>
  <c r="BR19" i="15"/>
  <c r="BS19" i="15"/>
  <c r="BU19" i="15"/>
  <c r="BV19" i="15"/>
  <c r="BW19" i="15"/>
  <c r="BX19" i="15"/>
  <c r="BY19" i="15"/>
  <c r="BZ19" i="15"/>
  <c r="CA19" i="15"/>
  <c r="CB19" i="15"/>
  <c r="CC19" i="15"/>
  <c r="CD19" i="15"/>
  <c r="CE19" i="15"/>
  <c r="CG19" i="15"/>
  <c r="CH19" i="15"/>
  <c r="CI19" i="15"/>
  <c r="CJ19" i="15"/>
  <c r="CK19" i="15"/>
  <c r="CL19" i="15"/>
  <c r="CM19" i="15"/>
  <c r="CN19" i="15"/>
  <c r="CO19" i="15"/>
  <c r="CP19" i="15"/>
  <c r="CQ19" i="15"/>
  <c r="CS19" i="15"/>
  <c r="CT19" i="15"/>
  <c r="CU19" i="15"/>
  <c r="CV19" i="15"/>
  <c r="CW19" i="15"/>
  <c r="B20" i="15"/>
  <c r="C20" i="15"/>
  <c r="D20" i="15"/>
  <c r="E20" i="15"/>
  <c r="F20" i="15"/>
  <c r="G20" i="15"/>
  <c r="I20" i="15"/>
  <c r="J20" i="15"/>
  <c r="K20" i="15"/>
  <c r="L20" i="15"/>
  <c r="M20" i="15"/>
  <c r="N20" i="15"/>
  <c r="O20" i="15"/>
  <c r="P20" i="15"/>
  <c r="Q20" i="15"/>
  <c r="R20" i="15"/>
  <c r="S20" i="15"/>
  <c r="U20" i="15"/>
  <c r="V20" i="15"/>
  <c r="W20" i="15"/>
  <c r="X20" i="15"/>
  <c r="Z20" i="15"/>
  <c r="AA20" i="15"/>
  <c r="AB20" i="15"/>
  <c r="AC20" i="15"/>
  <c r="AD20" i="15"/>
  <c r="AE20" i="15"/>
  <c r="AF20" i="15"/>
  <c r="AG20" i="15"/>
  <c r="AH20" i="15"/>
  <c r="AI20" i="15"/>
  <c r="AJ20" i="15"/>
  <c r="AK20" i="15"/>
  <c r="AL20" i="15"/>
  <c r="AM20" i="15"/>
  <c r="AO20" i="15"/>
  <c r="AP20" i="15"/>
  <c r="AQ20" i="15"/>
  <c r="AR20" i="15"/>
  <c r="AS20" i="15"/>
  <c r="AT20" i="15"/>
  <c r="AU20" i="15"/>
  <c r="AV20" i="15"/>
  <c r="AW20" i="15"/>
  <c r="AY20" i="15"/>
  <c r="AZ20" i="15"/>
  <c r="BA20" i="15"/>
  <c r="BB20" i="15"/>
  <c r="BC20" i="15"/>
  <c r="BD20" i="15"/>
  <c r="BE20" i="15"/>
  <c r="BF20" i="15"/>
  <c r="BG20" i="15"/>
  <c r="BH20" i="15"/>
  <c r="BJ20" i="15"/>
  <c r="BK20" i="15"/>
  <c r="BL20" i="15"/>
  <c r="BM20" i="15"/>
  <c r="BN20" i="15"/>
  <c r="BO20" i="15"/>
  <c r="BP20" i="15"/>
  <c r="BQ20" i="15"/>
  <c r="BR20" i="15"/>
  <c r="BS20" i="15"/>
  <c r="BU20" i="15"/>
  <c r="BV20" i="15"/>
  <c r="BW20" i="15"/>
  <c r="BX20" i="15"/>
  <c r="BY20" i="15"/>
  <c r="BZ20" i="15"/>
  <c r="CA20" i="15"/>
  <c r="CB20" i="15"/>
  <c r="CC20" i="15"/>
  <c r="CD20" i="15"/>
  <c r="CE20" i="15"/>
  <c r="CG20" i="15"/>
  <c r="CH20" i="15"/>
  <c r="CI20" i="15"/>
  <c r="CJ20" i="15"/>
  <c r="CK20" i="15"/>
  <c r="CL20" i="15"/>
  <c r="CM20" i="15"/>
  <c r="CN20" i="15"/>
  <c r="CO20" i="15"/>
  <c r="CP20" i="15"/>
  <c r="CQ20" i="15"/>
  <c r="CS20" i="15"/>
  <c r="CT20" i="15"/>
  <c r="CU20" i="15"/>
  <c r="CV20" i="15"/>
  <c r="CW20" i="15"/>
  <c r="B21" i="15"/>
  <c r="C21" i="15"/>
  <c r="D21" i="15"/>
  <c r="E21" i="15"/>
  <c r="F21" i="15"/>
  <c r="G21" i="15"/>
  <c r="I21" i="15"/>
  <c r="J21" i="15"/>
  <c r="K21" i="15"/>
  <c r="L21" i="15"/>
  <c r="M21" i="15"/>
  <c r="N21" i="15"/>
  <c r="O21" i="15"/>
  <c r="P21" i="15"/>
  <c r="Q21" i="15"/>
  <c r="R21" i="15"/>
  <c r="S21" i="15"/>
  <c r="U21" i="15"/>
  <c r="V21" i="15"/>
  <c r="W21" i="15"/>
  <c r="X21" i="15"/>
  <c r="Z21" i="15"/>
  <c r="AA21" i="15"/>
  <c r="AB21" i="15"/>
  <c r="AC21" i="15"/>
  <c r="AD21" i="15"/>
  <c r="AE21" i="15"/>
  <c r="AF21" i="15"/>
  <c r="AG21" i="15"/>
  <c r="AH21" i="15"/>
  <c r="AI21" i="15"/>
  <c r="AJ21" i="15"/>
  <c r="AK21" i="15"/>
  <c r="AL21" i="15"/>
  <c r="AM21" i="15"/>
  <c r="AO21" i="15"/>
  <c r="AP21" i="15"/>
  <c r="AQ21" i="15"/>
  <c r="AR21" i="15"/>
  <c r="AS21" i="15"/>
  <c r="AT21" i="15"/>
  <c r="AU21" i="15"/>
  <c r="AV21" i="15"/>
  <c r="AW21" i="15"/>
  <c r="AY21" i="15"/>
  <c r="AZ21" i="15"/>
  <c r="BA21" i="15"/>
  <c r="BB21" i="15"/>
  <c r="BC21" i="15"/>
  <c r="BD21" i="15"/>
  <c r="BE21" i="15"/>
  <c r="BF21" i="15"/>
  <c r="BG21" i="15"/>
  <c r="BH21" i="15"/>
  <c r="BJ21" i="15"/>
  <c r="BK21" i="15"/>
  <c r="BL21" i="15"/>
  <c r="BM21" i="15"/>
  <c r="BN21" i="15"/>
  <c r="BO21" i="15"/>
  <c r="BP21" i="15"/>
  <c r="BQ21" i="15"/>
  <c r="BR21" i="15"/>
  <c r="BS21" i="15"/>
  <c r="BU21" i="15"/>
  <c r="BV21" i="15"/>
  <c r="BW21" i="15"/>
  <c r="BX21" i="15"/>
  <c r="BY21" i="15"/>
  <c r="BZ21" i="15"/>
  <c r="CA21" i="15"/>
  <c r="CB21" i="15"/>
  <c r="CC21" i="15"/>
  <c r="CD21" i="15"/>
  <c r="CE21" i="15"/>
  <c r="CG21" i="15"/>
  <c r="CH21" i="15"/>
  <c r="CI21" i="15"/>
  <c r="CJ21" i="15"/>
  <c r="CK21" i="15"/>
  <c r="CL21" i="15"/>
  <c r="CM21" i="15"/>
  <c r="CN21" i="15"/>
  <c r="CO21" i="15"/>
  <c r="CP21" i="15"/>
  <c r="CQ21" i="15"/>
  <c r="CS21" i="15"/>
  <c r="CT21" i="15"/>
  <c r="CU21" i="15"/>
  <c r="CV21" i="15"/>
  <c r="CW21" i="15"/>
  <c r="B22" i="15"/>
  <c r="C22" i="15"/>
  <c r="D22" i="15"/>
  <c r="E22" i="15"/>
  <c r="F22" i="15"/>
  <c r="G22" i="15"/>
  <c r="I22" i="15"/>
  <c r="J22" i="15"/>
  <c r="K22" i="15"/>
  <c r="L22" i="15"/>
  <c r="M22" i="15"/>
  <c r="N22" i="15"/>
  <c r="O22" i="15"/>
  <c r="P22" i="15"/>
  <c r="Q22" i="15"/>
  <c r="R22" i="15"/>
  <c r="S22" i="15"/>
  <c r="U22" i="15"/>
  <c r="V22" i="15"/>
  <c r="W22" i="15"/>
  <c r="X22" i="15"/>
  <c r="Z22" i="15"/>
  <c r="AA22" i="15"/>
  <c r="AB22" i="15"/>
  <c r="AC22" i="15"/>
  <c r="AD22" i="15"/>
  <c r="AE22" i="15"/>
  <c r="AF22" i="15"/>
  <c r="AG22" i="15"/>
  <c r="AH22" i="15"/>
  <c r="AI22" i="15"/>
  <c r="AJ22" i="15"/>
  <c r="AK22" i="15"/>
  <c r="AL22" i="15"/>
  <c r="AM22" i="15"/>
  <c r="AO22" i="15"/>
  <c r="AP22" i="15"/>
  <c r="AQ22" i="15"/>
  <c r="AR22" i="15"/>
  <c r="AS22" i="15"/>
  <c r="AT22" i="15"/>
  <c r="AU22" i="15"/>
  <c r="AV22" i="15"/>
  <c r="AW22" i="15"/>
  <c r="AY22" i="15"/>
  <c r="AZ22" i="15"/>
  <c r="BA22" i="15"/>
  <c r="BB22" i="15"/>
  <c r="BC22" i="15"/>
  <c r="BD22" i="15"/>
  <c r="BE22" i="15"/>
  <c r="BF22" i="15"/>
  <c r="BG22" i="15"/>
  <c r="BH22" i="15"/>
  <c r="BJ22" i="15"/>
  <c r="BK22" i="15"/>
  <c r="BL22" i="15"/>
  <c r="BM22" i="15"/>
  <c r="BN22" i="15"/>
  <c r="BO22" i="15"/>
  <c r="BP22" i="15"/>
  <c r="BQ22" i="15"/>
  <c r="BR22" i="15"/>
  <c r="BS22" i="15"/>
  <c r="BU22" i="15"/>
  <c r="BV22" i="15"/>
  <c r="BW22" i="15"/>
  <c r="BX22" i="15"/>
  <c r="BY22" i="15"/>
  <c r="BZ22" i="15"/>
  <c r="CA22" i="15"/>
  <c r="CB22" i="15"/>
  <c r="CC22" i="15"/>
  <c r="CD22" i="15"/>
  <c r="CE22" i="15"/>
  <c r="CG22" i="15"/>
  <c r="CH22" i="15"/>
  <c r="CI22" i="15"/>
  <c r="CJ22" i="15"/>
  <c r="CK22" i="15"/>
  <c r="CL22" i="15"/>
  <c r="CM22" i="15"/>
  <c r="CN22" i="15"/>
  <c r="CO22" i="15"/>
  <c r="CP22" i="15"/>
  <c r="CQ22" i="15"/>
  <c r="CS22" i="15"/>
  <c r="CT22" i="15"/>
  <c r="CU22" i="15"/>
  <c r="CV22" i="15"/>
  <c r="CW22" i="15"/>
  <c r="H27" i="15"/>
  <c r="T27" i="15"/>
  <c r="Y27" i="15"/>
  <c r="AN27" i="15"/>
  <c r="AX27" i="15"/>
  <c r="BT27" i="15"/>
  <c r="CF27" i="15"/>
  <c r="CR27" i="15"/>
  <c r="H28" i="15"/>
  <c r="T28" i="15"/>
  <c r="Y28" i="15"/>
  <c r="AN28" i="15"/>
  <c r="AX28" i="15"/>
  <c r="BT28" i="15"/>
  <c r="CF28" i="15"/>
  <c r="CR28" i="15"/>
  <c r="H29" i="15"/>
  <c r="T29" i="15"/>
  <c r="Y29" i="15"/>
  <c r="AN29" i="15"/>
  <c r="AX29" i="15"/>
  <c r="BT29" i="15"/>
  <c r="CF29" i="15"/>
  <c r="CR29" i="15"/>
  <c r="H30" i="15"/>
  <c r="T30" i="15"/>
  <c r="Y30" i="15"/>
  <c r="AN30" i="15"/>
  <c r="AX30" i="15"/>
  <c r="BT30" i="15"/>
  <c r="CF30" i="15"/>
  <c r="CR30" i="15"/>
  <c r="H31" i="15"/>
  <c r="T31" i="15"/>
  <c r="Y31" i="15"/>
  <c r="AN31" i="15"/>
  <c r="AX31" i="15"/>
  <c r="BT31" i="15"/>
  <c r="CF31" i="15"/>
  <c r="CR31" i="15"/>
  <c r="H32" i="15"/>
  <c r="T32" i="15"/>
  <c r="Y32" i="15"/>
  <c r="AN32" i="15"/>
  <c r="AX32" i="15"/>
  <c r="BT32" i="15"/>
  <c r="CF32" i="15"/>
  <c r="CR32" i="15"/>
  <c r="H33" i="15"/>
  <c r="T33" i="15"/>
  <c r="Y33" i="15"/>
  <c r="AN33" i="15"/>
  <c r="AX33" i="15"/>
  <c r="BT33" i="15"/>
  <c r="CF33" i="15"/>
  <c r="CR33" i="15"/>
  <c r="H34" i="15"/>
  <c r="T34" i="15"/>
  <c r="Y34" i="15"/>
  <c r="AN34" i="15"/>
  <c r="AX34" i="15"/>
  <c r="BT34" i="15"/>
  <c r="CF34" i="15"/>
  <c r="CR34" i="15"/>
  <c r="P20" i="18" l="1"/>
  <c r="N20" i="18"/>
  <c r="J20" i="18"/>
  <c r="E20" i="18"/>
  <c r="C20" i="18"/>
  <c r="AG18" i="18"/>
  <c r="AB18" i="18"/>
  <c r="AI20" i="18"/>
  <c r="W18" i="18"/>
  <c r="T20" i="18"/>
  <c r="AF20" i="18"/>
  <c r="U18" i="18"/>
  <c r="AH18" i="17"/>
  <c r="V18" i="17"/>
  <c r="J18" i="17"/>
  <c r="AR18" i="17"/>
  <c r="AF18" i="17"/>
  <c r="T18" i="17"/>
  <c r="H18" i="17"/>
  <c r="AP18" i="17"/>
  <c r="AD18" i="17"/>
  <c r="AD20" i="17" s="1"/>
  <c r="AD21" i="17" s="1"/>
  <c r="AD26" i="17" s="1"/>
  <c r="R18" i="17"/>
  <c r="F18" i="17"/>
  <c r="F20" i="17" s="1"/>
  <c r="F21" i="17" s="1"/>
  <c r="F23" i="17" s="1"/>
  <c r="AO18" i="17"/>
  <c r="AO20" i="17" s="1"/>
  <c r="AO21" i="17" s="1"/>
  <c r="AO26" i="17" s="1"/>
  <c r="AC18" i="17"/>
  <c r="Q18" i="17"/>
  <c r="E18" i="17"/>
  <c r="AN18" i="17"/>
  <c r="AB18" i="17"/>
  <c r="P18" i="17"/>
  <c r="D18" i="17"/>
  <c r="AM18" i="17"/>
  <c r="AA18" i="17"/>
  <c r="O18" i="17"/>
  <c r="C18" i="17"/>
  <c r="D22" i="19"/>
  <c r="AL18" i="17"/>
  <c r="Z18" i="17"/>
  <c r="N18" i="17"/>
  <c r="AK18" i="17"/>
  <c r="Y18" i="17"/>
  <c r="M18" i="17"/>
  <c r="I21" i="19"/>
  <c r="AJ18" i="17"/>
  <c r="AJ20" i="17" s="1"/>
  <c r="AJ21" i="17" s="1"/>
  <c r="X18" i="17"/>
  <c r="L18" i="17"/>
  <c r="G21" i="19"/>
  <c r="G23" i="19" s="1"/>
  <c r="G24" i="19" s="1"/>
  <c r="G33" i="19" s="1"/>
  <c r="AI18" i="17"/>
  <c r="W18" i="17"/>
  <c r="AC18" i="18"/>
  <c r="Q18" i="18"/>
  <c r="E18" i="18"/>
  <c r="AK18" i="18"/>
  <c r="AA18" i="18"/>
  <c r="O18" i="18"/>
  <c r="C18" i="18"/>
  <c r="Z18" i="18"/>
  <c r="N18" i="18"/>
  <c r="AJ18" i="18"/>
  <c r="Y18" i="18"/>
  <c r="M18" i="18"/>
  <c r="AI18" i="18"/>
  <c r="X18" i="18"/>
  <c r="L18" i="18"/>
  <c r="AH18" i="18"/>
  <c r="V18" i="18"/>
  <c r="J18" i="18"/>
  <c r="AF18" i="18"/>
  <c r="T18" i="18"/>
  <c r="H18" i="18"/>
  <c r="AE18" i="18"/>
  <c r="S18" i="18"/>
  <c r="G18" i="18"/>
  <c r="AD18" i="18"/>
  <c r="R18" i="18"/>
  <c r="AG20" i="18"/>
  <c r="V20" i="18"/>
  <c r="K20" i="18"/>
  <c r="AE20" i="18"/>
  <c r="S20" i="18"/>
  <c r="I20" i="18"/>
  <c r="AD20" i="18"/>
  <c r="R20" i="18"/>
  <c r="H20" i="18"/>
  <c r="AC20" i="18"/>
  <c r="Q20" i="18"/>
  <c r="G20" i="18"/>
  <c r="AK20" i="18"/>
  <c r="AB20" i="18"/>
  <c r="F20" i="18"/>
  <c r="AJ20" i="18"/>
  <c r="Z20" i="18"/>
  <c r="O20" i="18"/>
  <c r="D20" i="18"/>
  <c r="X20" i="18"/>
  <c r="M20" i="18"/>
  <c r="AH20" i="18"/>
  <c r="W20" i="18"/>
  <c r="Z13" i="18"/>
  <c r="T13" i="18"/>
  <c r="AO15" i="17"/>
  <c r="AC15" i="17"/>
  <c r="AC20" i="17" s="1"/>
  <c r="AC21" i="17" s="1"/>
  <c r="AC26" i="17" s="1"/>
  <c r="N15" i="17"/>
  <c r="AN15" i="17"/>
  <c r="AB15" i="17"/>
  <c r="AB20" i="17" s="1"/>
  <c r="AB21" i="17" s="1"/>
  <c r="AB28" i="17" s="1"/>
  <c r="X15" i="17"/>
  <c r="M15" i="17"/>
  <c r="M20" i="17" s="1"/>
  <c r="M21" i="17" s="1"/>
  <c r="M28" i="17" s="1"/>
  <c r="AM15" i="17"/>
  <c r="AM20" i="17" s="1"/>
  <c r="AM21" i="17" s="1"/>
  <c r="AM24" i="17" s="1"/>
  <c r="L15" i="17"/>
  <c r="AL15" i="17"/>
  <c r="AL20" i="17" s="1"/>
  <c r="AL21" i="17" s="1"/>
  <c r="W15" i="17"/>
  <c r="W20" i="17" s="1"/>
  <c r="W21" i="17" s="1"/>
  <c r="K15" i="17"/>
  <c r="K20" i="17" s="1"/>
  <c r="K21" i="17" s="1"/>
  <c r="K25" i="17" s="1"/>
  <c r="AK15" i="17"/>
  <c r="AK20" i="17" s="1"/>
  <c r="AK21" i="17" s="1"/>
  <c r="AK24" i="17" s="1"/>
  <c r="V15" i="17"/>
  <c r="V20" i="17" s="1"/>
  <c r="V21" i="17" s="1"/>
  <c r="V26" i="17" s="1"/>
  <c r="J15" i="17"/>
  <c r="J20" i="17" s="1"/>
  <c r="J21" i="17" s="1"/>
  <c r="J29" i="17" s="1"/>
  <c r="AS15" i="17"/>
  <c r="AS20" i="17" s="1"/>
  <c r="AS21" i="17" s="1"/>
  <c r="AS23" i="17" s="1"/>
  <c r="AI15" i="17"/>
  <c r="T15" i="17"/>
  <c r="T20" i="17" s="1"/>
  <c r="T21" i="17" s="1"/>
  <c r="G15" i="17"/>
  <c r="G20" i="17" s="1"/>
  <c r="G21" i="17" s="1"/>
  <c r="G28" i="17" s="1"/>
  <c r="AG15" i="17"/>
  <c r="AG20" i="17" s="1"/>
  <c r="AG21" i="17" s="1"/>
  <c r="AG23" i="17" s="1"/>
  <c r="R15" i="17"/>
  <c r="E15" i="17"/>
  <c r="E20" i="17" s="1"/>
  <c r="E21" i="17" s="1"/>
  <c r="E27" i="17" s="1"/>
  <c r="AF15" i="17"/>
  <c r="AF20" i="17" s="1"/>
  <c r="AF21" i="17" s="1"/>
  <c r="AA15" i="17"/>
  <c r="Q15" i="17"/>
  <c r="Q20" i="17" s="1"/>
  <c r="Q21" i="17" s="1"/>
  <c r="Q26" i="17" s="1"/>
  <c r="C15" i="17"/>
  <c r="AN20" i="17"/>
  <c r="AN21" i="17" s="1"/>
  <c r="AN27" i="17" s="1"/>
  <c r="AP20" i="17"/>
  <c r="AP21" i="17" s="1"/>
  <c r="AP28" i="17" s="1"/>
  <c r="N20" i="17"/>
  <c r="N21" i="17" s="1"/>
  <c r="N27" i="17" s="1"/>
  <c r="P20" i="17"/>
  <c r="P21" i="17" s="1"/>
  <c r="P24" i="17" s="1"/>
  <c r="AE20" i="17"/>
  <c r="AE21" i="17" s="1"/>
  <c r="AE23" i="17" s="1"/>
  <c r="U20" i="17"/>
  <c r="U21" i="17" s="1"/>
  <c r="U27" i="17" s="1"/>
  <c r="O20" i="17"/>
  <c r="O21" i="17" s="1"/>
  <c r="O26" i="17" s="1"/>
  <c r="I20" i="17"/>
  <c r="I21" i="17" s="1"/>
  <c r="I28" i="17" s="1"/>
  <c r="AQ20" i="17"/>
  <c r="AQ21" i="17" s="1"/>
  <c r="AQ27" i="17" s="1"/>
  <c r="Z20" i="17"/>
  <c r="Z21" i="17" s="1"/>
  <c r="Z25" i="17" s="1"/>
  <c r="S20" i="17"/>
  <c r="S21" i="17" s="1"/>
  <c r="S29" i="17" s="1"/>
  <c r="AH20" i="17"/>
  <c r="AH21" i="17" s="1"/>
  <c r="AH28" i="17" s="1"/>
  <c r="AG23" i="15"/>
  <c r="AG24" i="15" s="1"/>
  <c r="AG31" i="15" s="1"/>
  <c r="CS23" i="15"/>
  <c r="CS24" i="15" s="1"/>
  <c r="CS35" i="15" s="1"/>
  <c r="CG23" i="15"/>
  <c r="CG24" i="15" s="1"/>
  <c r="CG27" i="15" s="1"/>
  <c r="AK23" i="15"/>
  <c r="AK24" i="15" s="1"/>
  <c r="AK33" i="15" s="1"/>
  <c r="AC23" i="15"/>
  <c r="AC24" i="15" s="1"/>
  <c r="AC34" i="15" s="1"/>
  <c r="CD23" i="15"/>
  <c r="CD24" i="15" s="1"/>
  <c r="CD29" i="15" s="1"/>
  <c r="N23" i="15"/>
  <c r="N24" i="15" s="1"/>
  <c r="N35" i="15" s="1"/>
  <c r="R23" i="15"/>
  <c r="R24" i="15" s="1"/>
  <c r="R35" i="15" s="1"/>
  <c r="Z23" i="15"/>
  <c r="Z24" i="15" s="1"/>
  <c r="Z35" i="15" s="1"/>
  <c r="CW23" i="15"/>
  <c r="CW24" i="15" s="1"/>
  <c r="CW28" i="15" s="1"/>
  <c r="AM23" i="15"/>
  <c r="AM24" i="15" s="1"/>
  <c r="AM35" i="15" s="1"/>
  <c r="BN23" i="15"/>
  <c r="BN24" i="15" s="1"/>
  <c r="BN27" i="15" s="1"/>
  <c r="B23" i="15"/>
  <c r="BY23" i="15"/>
  <c r="BY24" i="15" s="1"/>
  <c r="BY28" i="15" s="1"/>
  <c r="AY23" i="15"/>
  <c r="AY24" i="15" s="1"/>
  <c r="AY33" i="15" s="1"/>
  <c r="U23" i="15"/>
  <c r="U24" i="15" s="1"/>
  <c r="U28" i="15" s="1"/>
  <c r="BW23" i="15"/>
  <c r="BW24" i="15" s="1"/>
  <c r="BW35" i="15" s="1"/>
  <c r="AE23" i="15"/>
  <c r="AE24" i="15" s="1"/>
  <c r="AE35" i="15" s="1"/>
  <c r="BJ23" i="15"/>
  <c r="BJ24" i="15" s="1"/>
  <c r="BJ29" i="15" s="1"/>
  <c r="BC23" i="15"/>
  <c r="BC24" i="15" s="1"/>
  <c r="BC31" i="15" s="1"/>
  <c r="AU23" i="15"/>
  <c r="AU24" i="15" s="1"/>
  <c r="AU29" i="15" s="1"/>
  <c r="CL23" i="15"/>
  <c r="CL24" i="15" s="1"/>
  <c r="CL27" i="15" s="1"/>
  <c r="CA23" i="15"/>
  <c r="CA24" i="15" s="1"/>
  <c r="CA35" i="15" s="1"/>
  <c r="BP23" i="15"/>
  <c r="BP24" i="15" s="1"/>
  <c r="BP27" i="15" s="1"/>
  <c r="BF23" i="15"/>
  <c r="BF24" i="15" s="1"/>
  <c r="BF27" i="15" s="1"/>
  <c r="AI23" i="15"/>
  <c r="AI24" i="15" s="1"/>
  <c r="AI27" i="15" s="1"/>
  <c r="W23" i="15"/>
  <c r="W24" i="15" s="1"/>
  <c r="W32" i="15" s="1"/>
  <c r="J23" i="15"/>
  <c r="J24" i="15" s="1"/>
  <c r="J32" i="15" s="1"/>
  <c r="CN23" i="15"/>
  <c r="CN24" i="15" s="1"/>
  <c r="CN33" i="15" s="1"/>
  <c r="BQ23" i="15"/>
  <c r="BQ24" i="15" s="1"/>
  <c r="BQ29" i="15" s="1"/>
  <c r="AQ23" i="15"/>
  <c r="AQ24" i="15" s="1"/>
  <c r="AQ35" i="15" s="1"/>
  <c r="L23" i="15"/>
  <c r="L24" i="15" s="1"/>
  <c r="L27" i="15" s="1"/>
  <c r="D23" i="15"/>
  <c r="D24" i="15" s="1"/>
  <c r="CP23" i="15"/>
  <c r="CP24" i="15" s="1"/>
  <c r="CP33" i="15" s="1"/>
  <c r="BA23" i="15"/>
  <c r="BA24" i="15" s="1"/>
  <c r="BA30" i="15" s="1"/>
  <c r="AO23" i="15"/>
  <c r="AO24" i="15" s="1"/>
  <c r="AS23" i="15"/>
  <c r="AS24" i="15" s="1"/>
  <c r="AS27" i="15" s="1"/>
  <c r="AJ23" i="15"/>
  <c r="AJ24" i="15" s="1"/>
  <c r="AJ28" i="15" s="1"/>
  <c r="E23" i="15"/>
  <c r="E24" i="15" s="1"/>
  <c r="BK23" i="15"/>
  <c r="BK24" i="15" s="1"/>
  <c r="BK34" i="15" s="1"/>
  <c r="G23" i="15"/>
  <c r="G24" i="15" s="1"/>
  <c r="G35" i="15" s="1"/>
  <c r="CK23" i="15"/>
  <c r="CK24" i="15" s="1"/>
  <c r="CK32" i="15" s="1"/>
  <c r="BE23" i="15"/>
  <c r="BE24" i="15" s="1"/>
  <c r="BE31" i="15" s="1"/>
  <c r="AA23" i="15"/>
  <c r="AA24" i="15" s="1"/>
  <c r="AA31" i="15" s="1"/>
  <c r="BU23" i="15"/>
  <c r="BU24" i="15" s="1"/>
  <c r="BU29" i="15" s="1"/>
  <c r="P23" i="15"/>
  <c r="P24" i="15" s="1"/>
  <c r="P29" i="15" s="1"/>
  <c r="CU23" i="15"/>
  <c r="CU24" i="15" s="1"/>
  <c r="CU35" i="15" s="1"/>
  <c r="CI23" i="15"/>
  <c r="CI24" i="15" s="1"/>
  <c r="CI35" i="15" s="1"/>
  <c r="BL23" i="15"/>
  <c r="BL24" i="15" s="1"/>
  <c r="BL35" i="15" s="1"/>
  <c r="X23" i="15"/>
  <c r="X24" i="15" s="1"/>
  <c r="X35" i="15" s="1"/>
  <c r="I23" i="15"/>
  <c r="I24" i="15" s="1"/>
  <c r="I35" i="15" s="1"/>
  <c r="R30" i="15"/>
  <c r="AR20" i="17"/>
  <c r="AR21" i="17" s="1"/>
  <c r="CH23" i="15"/>
  <c r="CH24" i="15" s="1"/>
  <c r="CH35" i="15" s="1"/>
  <c r="AV23" i="15"/>
  <c r="AV24" i="15" s="1"/>
  <c r="AV35" i="15" s="1"/>
  <c r="AD23" i="15"/>
  <c r="AD24" i="15" s="1"/>
  <c r="AD35" i="15" s="1"/>
  <c r="Q23" i="15"/>
  <c r="Q24" i="15" s="1"/>
  <c r="Q34" i="15" s="1"/>
  <c r="CV23" i="15"/>
  <c r="CV24" i="15" s="1"/>
  <c r="CV35" i="15" s="1"/>
  <c r="BX23" i="15"/>
  <c r="BX24" i="15" s="1"/>
  <c r="BX35" i="15" s="1"/>
  <c r="CM23" i="15"/>
  <c r="CM24" i="15" s="1"/>
  <c r="CM35" i="15" s="1"/>
  <c r="C23" i="15"/>
  <c r="C24" i="15" s="1"/>
  <c r="C35" i="15" s="1"/>
  <c r="AL23" i="15"/>
  <c r="AL24" i="15" s="1"/>
  <c r="AL35" i="15" s="1"/>
  <c r="Y20" i="17"/>
  <c r="Y21" i="17" s="1"/>
  <c r="CO23" i="15"/>
  <c r="CO24" i="15" s="1"/>
  <c r="CO34" i="15" s="1"/>
  <c r="BR23" i="15"/>
  <c r="BR24" i="15" s="1"/>
  <c r="BR35" i="15" s="1"/>
  <c r="CE23" i="15"/>
  <c r="CE24" i="15" s="1"/>
  <c r="CE35" i="15" s="1"/>
  <c r="BH23" i="15"/>
  <c r="BH24" i="15" s="1"/>
  <c r="BH35" i="15" s="1"/>
  <c r="AT23" i="15"/>
  <c r="AT24" i="15" s="1"/>
  <c r="AT35" i="15" s="1"/>
  <c r="O23" i="15"/>
  <c r="O24" i="15" s="1"/>
  <c r="O35" i="15" s="1"/>
  <c r="C15" i="18"/>
  <c r="H15" i="18"/>
  <c r="AI15" i="18"/>
  <c r="I15" i="18"/>
  <c r="AJ15" i="18"/>
  <c r="M15" i="18"/>
  <c r="N15" i="18"/>
  <c r="O15" i="18"/>
  <c r="T15" i="18"/>
  <c r="U15" i="18"/>
  <c r="V15" i="18"/>
  <c r="AB15" i="18"/>
  <c r="AC15" i="18"/>
  <c r="G15" i="18"/>
  <c r="CC23" i="15"/>
  <c r="CC24" i="15" s="1"/>
  <c r="CC33" i="15" s="1"/>
  <c r="AZ23" i="15"/>
  <c r="AZ24" i="15" s="1"/>
  <c r="AZ35" i="15" s="1"/>
  <c r="AA13" i="18"/>
  <c r="S13" i="18"/>
  <c r="R13" i="18"/>
  <c r="M13" i="18"/>
  <c r="L13" i="18"/>
  <c r="K13" i="18"/>
  <c r="G13" i="18"/>
  <c r="H20" i="17"/>
  <c r="H21" i="17" s="1"/>
  <c r="H28" i="17" s="1"/>
  <c r="AH13" i="18"/>
  <c r="F13" i="18"/>
  <c r="AG13" i="18"/>
  <c r="J19" i="19"/>
  <c r="D19" i="19"/>
  <c r="C23" i="19"/>
  <c r="C24" i="19" s="1"/>
  <c r="C28" i="19" s="1"/>
  <c r="AB13" i="18"/>
  <c r="H21" i="19"/>
  <c r="H23" i="19" s="1"/>
  <c r="H24" i="19" s="1"/>
  <c r="E21" i="19"/>
  <c r="E23" i="19" s="1"/>
  <c r="E24" i="19" s="1"/>
  <c r="J21" i="19"/>
  <c r="I15" i="19"/>
  <c r="I23" i="19" s="1"/>
  <c r="I24" i="19" s="1"/>
  <c r="F15" i="19"/>
  <c r="F23" i="19" s="1"/>
  <c r="F24" i="19" s="1"/>
  <c r="D15" i="19"/>
  <c r="AH15" i="18"/>
  <c r="AA15" i="18"/>
  <c r="AA21" i="18" s="1"/>
  <c r="AA22" i="18" s="1"/>
  <c r="S15" i="18"/>
  <c r="L15" i="18"/>
  <c r="F15" i="18"/>
  <c r="AK13" i="18"/>
  <c r="Y13" i="18"/>
  <c r="Q13" i="18"/>
  <c r="E13" i="18"/>
  <c r="AG15" i="18"/>
  <c r="Z15" i="18"/>
  <c r="R15" i="18"/>
  <c r="K15" i="18"/>
  <c r="AF13" i="18"/>
  <c r="X13" i="18"/>
  <c r="D13" i="18"/>
  <c r="AK15" i="18"/>
  <c r="Y15" i="18"/>
  <c r="Q15" i="18"/>
  <c r="E15" i="18"/>
  <c r="AE13" i="18"/>
  <c r="W13" i="18"/>
  <c r="P13" i="18"/>
  <c r="J13" i="18"/>
  <c r="C13" i="18"/>
  <c r="AF15" i="18"/>
  <c r="X15" i="18"/>
  <c r="D15" i="18"/>
  <c r="AJ13" i="18"/>
  <c r="AD13" i="18"/>
  <c r="V13" i="18"/>
  <c r="O13" i="18"/>
  <c r="I13" i="18"/>
  <c r="AE15" i="18"/>
  <c r="W15" i="18"/>
  <c r="P15" i="18"/>
  <c r="J15" i="18"/>
  <c r="AI13" i="18"/>
  <c r="AC13" i="18"/>
  <c r="U13" i="18"/>
  <c r="N13" i="18"/>
  <c r="D15" i="17"/>
  <c r="D20" i="17" s="1"/>
  <c r="D21" i="17" s="1"/>
  <c r="CQ23" i="15"/>
  <c r="CQ24" i="15" s="1"/>
  <c r="CQ35" i="15" s="1"/>
  <c r="BS23" i="15"/>
  <c r="BS24" i="15" s="1"/>
  <c r="BS35" i="15" s="1"/>
  <c r="BG23" i="15"/>
  <c r="BG24" i="15" s="1"/>
  <c r="BG35" i="15" s="1"/>
  <c r="AW23" i="15"/>
  <c r="AW24" i="15" s="1"/>
  <c r="AW34" i="15" s="1"/>
  <c r="AB23" i="15"/>
  <c r="AB24" i="15" s="1"/>
  <c r="AB35" i="15" s="1"/>
  <c r="F23" i="15"/>
  <c r="F24" i="15" s="1"/>
  <c r="F35" i="15" s="1"/>
  <c r="CT23" i="15"/>
  <c r="CT24" i="15" s="1"/>
  <c r="CT35" i="15" s="1"/>
  <c r="AR23" i="15"/>
  <c r="AR24" i="15" s="1"/>
  <c r="CB23" i="15"/>
  <c r="CB24" i="15" s="1"/>
  <c r="CB33" i="15" s="1"/>
  <c r="BM23" i="15"/>
  <c r="BM24" i="15" s="1"/>
  <c r="BM32" i="15" s="1"/>
  <c r="BB23" i="15"/>
  <c r="BB24" i="15" s="1"/>
  <c r="BB34" i="15" s="1"/>
  <c r="AP23" i="15"/>
  <c r="AP24" i="15" s="1"/>
  <c r="AP35" i="15" s="1"/>
  <c r="AF23" i="15"/>
  <c r="AF24" i="15" s="1"/>
  <c r="AF35" i="15" s="1"/>
  <c r="K23" i="15"/>
  <c r="K24" i="15" s="1"/>
  <c r="K29" i="15" s="1"/>
  <c r="BZ23" i="15"/>
  <c r="BZ24" i="15" s="1"/>
  <c r="BZ31" i="15" s="1"/>
  <c r="CJ23" i="15"/>
  <c r="CJ24" i="15" s="1"/>
  <c r="CJ35" i="15" s="1"/>
  <c r="S23" i="15"/>
  <c r="S24" i="15" s="1"/>
  <c r="S32" i="15" s="1"/>
  <c r="BD23" i="15"/>
  <c r="BD24" i="15" s="1"/>
  <c r="BD35" i="15" s="1"/>
  <c r="M23" i="15"/>
  <c r="M24" i="15" s="1"/>
  <c r="M32" i="15" s="1"/>
  <c r="V23" i="15"/>
  <c r="V24" i="15" s="1"/>
  <c r="V27" i="15" s="1"/>
  <c r="BO23" i="15"/>
  <c r="BO24" i="15" s="1"/>
  <c r="BO32" i="15" s="1"/>
  <c r="BV23" i="15"/>
  <c r="BV24" i="15" s="1"/>
  <c r="BV35" i="15" s="1"/>
  <c r="AA29" i="15"/>
  <c r="AA32" i="15"/>
  <c r="AA27" i="15"/>
  <c r="AH23" i="15"/>
  <c r="AH24" i="15" s="1"/>
  <c r="AH34" i="15" s="1"/>
  <c r="X20" i="17" l="1"/>
  <c r="X21" i="17" s="1"/>
  <c r="AI20" i="17"/>
  <c r="AI21" i="17" s="1"/>
  <c r="AI26" i="17" s="1"/>
  <c r="T21" i="18"/>
  <c r="T22" i="18" s="1"/>
  <c r="T30" i="18" s="1"/>
  <c r="AA20" i="17"/>
  <c r="AA21" i="17" s="1"/>
  <c r="AG32" i="15"/>
  <c r="B24" i="15"/>
  <c r="B30" i="15" s="1"/>
  <c r="C20" i="17"/>
  <c r="C21" i="17" s="1"/>
  <c r="C26" i="17" s="1"/>
  <c r="F21" i="18"/>
  <c r="F22" i="18" s="1"/>
  <c r="U21" i="18"/>
  <c r="U22" i="18" s="1"/>
  <c r="U24" i="18" s="1"/>
  <c r="L21" i="18"/>
  <c r="L22" i="18" s="1"/>
  <c r="L29" i="18" s="1"/>
  <c r="AH21" i="18"/>
  <c r="AH22" i="18" s="1"/>
  <c r="AH29" i="18" s="1"/>
  <c r="R20" i="17"/>
  <c r="R21" i="17" s="1"/>
  <c r="L20" i="17"/>
  <c r="L21" i="17" s="1"/>
  <c r="G34" i="19"/>
  <c r="G30" i="19"/>
  <c r="G29" i="19"/>
  <c r="G31" i="19"/>
  <c r="G27" i="19"/>
  <c r="G26" i="19"/>
  <c r="G32" i="19"/>
  <c r="C33" i="19"/>
  <c r="G28" i="19"/>
  <c r="C29" i="19"/>
  <c r="C32" i="19"/>
  <c r="C34" i="19"/>
  <c r="C30" i="19"/>
  <c r="C26" i="19"/>
  <c r="C31" i="19"/>
  <c r="C27" i="19"/>
  <c r="AG21" i="18"/>
  <c r="AG22" i="18" s="1"/>
  <c r="T26" i="18"/>
  <c r="T27" i="18"/>
  <c r="O21" i="18"/>
  <c r="O22" i="18" s="1"/>
  <c r="O28" i="18" s="1"/>
  <c r="S21" i="18"/>
  <c r="S22" i="18" s="1"/>
  <c r="S25" i="18" s="1"/>
  <c r="T24" i="18"/>
  <c r="T29" i="18"/>
  <c r="AD21" i="18"/>
  <c r="AD22" i="18" s="1"/>
  <c r="N21" i="18"/>
  <c r="N22" i="18" s="1"/>
  <c r="N24" i="18" s="1"/>
  <c r="H21" i="18"/>
  <c r="H22" i="18" s="1"/>
  <c r="H30" i="18" s="1"/>
  <c r="V21" i="18"/>
  <c r="V22" i="18" s="1"/>
  <c r="V26" i="18" s="1"/>
  <c r="AC21" i="18"/>
  <c r="AC22" i="18" s="1"/>
  <c r="T28" i="18"/>
  <c r="T25" i="18"/>
  <c r="T31" i="18"/>
  <c r="I21" i="18"/>
  <c r="I22" i="18" s="1"/>
  <c r="I30" i="18" s="1"/>
  <c r="Z21" i="18"/>
  <c r="Z22" i="18" s="1"/>
  <c r="Z25" i="18" s="1"/>
  <c r="AJ21" i="18"/>
  <c r="AJ22" i="18" s="1"/>
  <c r="AJ29" i="18" s="1"/>
  <c r="AI21" i="18"/>
  <c r="AI22" i="18" s="1"/>
  <c r="AI27" i="18" s="1"/>
  <c r="K21" i="18"/>
  <c r="K22" i="18" s="1"/>
  <c r="K25" i="18" s="1"/>
  <c r="AB21" i="18"/>
  <c r="AB22" i="18" s="1"/>
  <c r="AB30" i="18" s="1"/>
  <c r="M21" i="18"/>
  <c r="M22" i="18" s="1"/>
  <c r="M31" i="18" s="1"/>
  <c r="AN25" i="17"/>
  <c r="X23" i="17"/>
  <c r="X26" i="17"/>
  <c r="X25" i="17"/>
  <c r="AD27" i="17"/>
  <c r="AD24" i="17"/>
  <c r="AD23" i="17"/>
  <c r="AD29" i="17"/>
  <c r="AD28" i="17"/>
  <c r="AO29" i="17"/>
  <c r="K29" i="17"/>
  <c r="AF27" i="17"/>
  <c r="AF23" i="17"/>
  <c r="AF29" i="17"/>
  <c r="AF28" i="17"/>
  <c r="AF25" i="17"/>
  <c r="AF26" i="17"/>
  <c r="AF24" i="17"/>
  <c r="W28" i="17"/>
  <c r="W25" i="17"/>
  <c r="W24" i="17"/>
  <c r="W23" i="17"/>
  <c r="W29" i="17"/>
  <c r="W27" i="17"/>
  <c r="W26" i="17"/>
  <c r="P23" i="17"/>
  <c r="P27" i="17"/>
  <c r="AD25" i="17"/>
  <c r="P25" i="17"/>
  <c r="K24" i="17"/>
  <c r="AE28" i="17"/>
  <c r="AC23" i="17"/>
  <c r="AC25" i="17"/>
  <c r="AC29" i="17"/>
  <c r="X29" i="17"/>
  <c r="N28" i="17"/>
  <c r="N26" i="17"/>
  <c r="AE26" i="17"/>
  <c r="H26" i="17"/>
  <c r="X27" i="17"/>
  <c r="X24" i="17"/>
  <c r="X28" i="17"/>
  <c r="K28" i="17"/>
  <c r="K26" i="17"/>
  <c r="K27" i="17"/>
  <c r="K23" i="17"/>
  <c r="P28" i="17"/>
  <c r="P29" i="17"/>
  <c r="P26" i="17"/>
  <c r="AC27" i="17"/>
  <c r="AC28" i="17"/>
  <c r="AC24" i="17"/>
  <c r="S24" i="17"/>
  <c r="S26" i="17"/>
  <c r="S27" i="17"/>
  <c r="Z29" i="17"/>
  <c r="Z24" i="17"/>
  <c r="AE27" i="17"/>
  <c r="Z26" i="17"/>
  <c r="AK26" i="17"/>
  <c r="Q24" i="17"/>
  <c r="AK28" i="17"/>
  <c r="AK27" i="17"/>
  <c r="AK23" i="17"/>
  <c r="AK25" i="17"/>
  <c r="Z27" i="17"/>
  <c r="AK29" i="17"/>
  <c r="Z28" i="17"/>
  <c r="Z23" i="17"/>
  <c r="I27" i="17"/>
  <c r="I29" i="17"/>
  <c r="I24" i="17"/>
  <c r="I26" i="17"/>
  <c r="I25" i="17"/>
  <c r="AE25" i="17"/>
  <c r="I23" i="17"/>
  <c r="AE29" i="17"/>
  <c r="AE24" i="17"/>
  <c r="N25" i="17"/>
  <c r="J24" i="17"/>
  <c r="J26" i="17"/>
  <c r="AN28" i="17"/>
  <c r="J25" i="17"/>
  <c r="Q27" i="17"/>
  <c r="E23" i="17"/>
  <c r="AN29" i="17"/>
  <c r="J23" i="17"/>
  <c r="Q25" i="17"/>
  <c r="E25" i="17"/>
  <c r="AN23" i="17"/>
  <c r="Q28" i="17"/>
  <c r="Q23" i="17"/>
  <c r="AN24" i="17"/>
  <c r="Q29" i="17"/>
  <c r="AN26" i="17"/>
  <c r="N29" i="17"/>
  <c r="J28" i="17"/>
  <c r="N23" i="17"/>
  <c r="J27" i="17"/>
  <c r="N24" i="17"/>
  <c r="H25" i="17"/>
  <c r="AM27" i="17"/>
  <c r="V27" i="17"/>
  <c r="V23" i="17"/>
  <c r="G26" i="17"/>
  <c r="V25" i="17"/>
  <c r="V28" i="17"/>
  <c r="V29" i="17"/>
  <c r="S23" i="17"/>
  <c r="V24" i="17"/>
  <c r="S25" i="17"/>
  <c r="S28" i="17"/>
  <c r="G27" i="17"/>
  <c r="G29" i="17"/>
  <c r="G23" i="17"/>
  <c r="G24" i="17"/>
  <c r="G25" i="17"/>
  <c r="E28" i="17"/>
  <c r="E29" i="17"/>
  <c r="AM28" i="17"/>
  <c r="E24" i="17"/>
  <c r="AM23" i="17"/>
  <c r="AM25" i="17"/>
  <c r="E26" i="17"/>
  <c r="AM26" i="17"/>
  <c r="AO28" i="17"/>
  <c r="AP29" i="17"/>
  <c r="O23" i="17"/>
  <c r="AP23" i="17"/>
  <c r="AB24" i="17"/>
  <c r="O27" i="17"/>
  <c r="AS29" i="17"/>
  <c r="AS25" i="17"/>
  <c r="AP24" i="17"/>
  <c r="O25" i="17"/>
  <c r="AS24" i="17"/>
  <c r="AP25" i="17"/>
  <c r="AO24" i="17"/>
  <c r="O28" i="17"/>
  <c r="AS26" i="17"/>
  <c r="AP26" i="17"/>
  <c r="O29" i="17"/>
  <c r="AS27" i="17"/>
  <c r="AP27" i="17"/>
  <c r="AM29" i="17"/>
  <c r="AO27" i="17"/>
  <c r="AO25" i="17"/>
  <c r="O24" i="17"/>
  <c r="AS28" i="17"/>
  <c r="AO23" i="17"/>
  <c r="F25" i="17"/>
  <c r="F28" i="17"/>
  <c r="AB23" i="17"/>
  <c r="F27" i="17"/>
  <c r="AB25" i="17"/>
  <c r="AB27" i="17"/>
  <c r="F29" i="17"/>
  <c r="U23" i="17"/>
  <c r="AB29" i="17"/>
  <c r="F24" i="17"/>
  <c r="F26" i="17"/>
  <c r="AB26" i="17"/>
  <c r="AI27" i="17"/>
  <c r="C23" i="17"/>
  <c r="AH29" i="17"/>
  <c r="C25" i="17"/>
  <c r="AH23" i="17"/>
  <c r="C27" i="17"/>
  <c r="AH24" i="17"/>
  <c r="C29" i="17"/>
  <c r="AH25" i="17"/>
  <c r="C28" i="17"/>
  <c r="AH26" i="17"/>
  <c r="C24" i="17"/>
  <c r="AH27" i="17"/>
  <c r="H27" i="17"/>
  <c r="AG25" i="17"/>
  <c r="AI28" i="17"/>
  <c r="M27" i="17"/>
  <c r="H24" i="17"/>
  <c r="U25" i="17"/>
  <c r="AQ23" i="17"/>
  <c r="AI24" i="17"/>
  <c r="U28" i="17"/>
  <c r="AQ25" i="17"/>
  <c r="AI25" i="17"/>
  <c r="U29" i="17"/>
  <c r="AQ28" i="17"/>
  <c r="AI29" i="17"/>
  <c r="AG29" i="17"/>
  <c r="U24" i="17"/>
  <c r="AQ29" i="17"/>
  <c r="M29" i="17"/>
  <c r="AI23" i="17"/>
  <c r="AG24" i="17"/>
  <c r="U26" i="17"/>
  <c r="AQ24" i="17"/>
  <c r="M24" i="17"/>
  <c r="AG26" i="17"/>
  <c r="AQ26" i="17"/>
  <c r="M26" i="17"/>
  <c r="AG27" i="17"/>
  <c r="M23" i="17"/>
  <c r="AG28" i="17"/>
  <c r="M25" i="17"/>
  <c r="H23" i="17"/>
  <c r="H29" i="17"/>
  <c r="CG28" i="15"/>
  <c r="CG29" i="15"/>
  <c r="CG34" i="15"/>
  <c r="CG33" i="15"/>
  <c r="CG31" i="15"/>
  <c r="CG30" i="15"/>
  <c r="BN34" i="15"/>
  <c r="B32" i="15"/>
  <c r="B31" i="15"/>
  <c r="BN28" i="15"/>
  <c r="B29" i="15"/>
  <c r="AG30" i="15"/>
  <c r="AG33" i="15"/>
  <c r="AG29" i="15"/>
  <c r="B33" i="15"/>
  <c r="AG28" i="15"/>
  <c r="B34" i="15"/>
  <c r="B27" i="15"/>
  <c r="BN31" i="15"/>
  <c r="AU30" i="15"/>
  <c r="AG34" i="15"/>
  <c r="AK30" i="15"/>
  <c r="BM28" i="15"/>
  <c r="CO29" i="15"/>
  <c r="AZ33" i="15"/>
  <c r="AZ32" i="15"/>
  <c r="CO30" i="15"/>
  <c r="CO27" i="15"/>
  <c r="BE29" i="15"/>
  <c r="BE30" i="15"/>
  <c r="BE27" i="15"/>
  <c r="BE28" i="15"/>
  <c r="BE33" i="15"/>
  <c r="CN31" i="15"/>
  <c r="CN28" i="15"/>
  <c r="CN30" i="15"/>
  <c r="CN29" i="15"/>
  <c r="CL34" i="15"/>
  <c r="Q27" i="15"/>
  <c r="Q32" i="15"/>
  <c r="Q29" i="15"/>
  <c r="J29" i="15"/>
  <c r="J28" i="15"/>
  <c r="BA31" i="15"/>
  <c r="BA33" i="15"/>
  <c r="BG29" i="15"/>
  <c r="U31" i="15"/>
  <c r="U32" i="15"/>
  <c r="U27" i="15"/>
  <c r="U29" i="15"/>
  <c r="U33" i="15"/>
  <c r="AD32" i="15"/>
  <c r="CP31" i="15"/>
  <c r="CP29" i="15"/>
  <c r="CP28" i="15"/>
  <c r="CP32" i="15"/>
  <c r="AW29" i="15"/>
  <c r="AW30" i="15"/>
  <c r="AW28" i="15"/>
  <c r="AW27" i="15"/>
  <c r="AB27" i="15"/>
  <c r="CC28" i="15"/>
  <c r="BG28" i="15"/>
  <c r="BU32" i="15"/>
  <c r="BU33" i="15"/>
  <c r="K30" i="15"/>
  <c r="K28" i="15"/>
  <c r="K31" i="15"/>
  <c r="BA29" i="15"/>
  <c r="AD27" i="15"/>
  <c r="AB29" i="15"/>
  <c r="AD29" i="15"/>
  <c r="BA27" i="15"/>
  <c r="CB27" i="15"/>
  <c r="CB32" i="15"/>
  <c r="CB29" i="15"/>
  <c r="L29" i="15"/>
  <c r="F28" i="15"/>
  <c r="CK29" i="15"/>
  <c r="BU31" i="15"/>
  <c r="BK30" i="15"/>
  <c r="BK29" i="15"/>
  <c r="BK27" i="15"/>
  <c r="BK28" i="15"/>
  <c r="BK33" i="15"/>
  <c r="AF29" i="15"/>
  <c r="P28" i="15"/>
  <c r="P32" i="15"/>
  <c r="P33" i="15"/>
  <c r="AV28" i="15"/>
  <c r="S29" i="15"/>
  <c r="S27" i="15"/>
  <c r="BU27" i="15"/>
  <c r="P30" i="15"/>
  <c r="BM30" i="15"/>
  <c r="AZ31" i="15"/>
  <c r="AK29" i="15"/>
  <c r="AK32" i="15"/>
  <c r="AV29" i="15"/>
  <c r="AZ28" i="15"/>
  <c r="BK32" i="15"/>
  <c r="BP33" i="15"/>
  <c r="AZ30" i="15"/>
  <c r="CW33" i="15"/>
  <c r="CP34" i="15"/>
  <c r="AV30" i="15"/>
  <c r="CH27" i="15"/>
  <c r="CI27" i="15"/>
  <c r="CW27" i="15"/>
  <c r="AV27" i="15"/>
  <c r="F31" i="15"/>
  <c r="AK28" i="15"/>
  <c r="AK31" i="15"/>
  <c r="CD32" i="15"/>
  <c r="F30" i="15"/>
  <c r="G28" i="15"/>
  <c r="CW32" i="15"/>
  <c r="CD30" i="15"/>
  <c r="AV33" i="15"/>
  <c r="AZ27" i="15"/>
  <c r="AK27" i="15"/>
  <c r="AZ34" i="15"/>
  <c r="AL28" i="15"/>
  <c r="AY31" i="15"/>
  <c r="AY32" i="15"/>
  <c r="BM29" i="15"/>
  <c r="AZ29" i="15"/>
  <c r="AA33" i="15"/>
  <c r="BV33" i="15"/>
  <c r="CK28" i="15"/>
  <c r="CI28" i="15"/>
  <c r="AY34" i="15"/>
  <c r="BC28" i="15"/>
  <c r="CL32" i="15"/>
  <c r="CI31" i="15"/>
  <c r="M33" i="15"/>
  <c r="AY28" i="15"/>
  <c r="R33" i="15"/>
  <c r="BL32" i="15"/>
  <c r="BC32" i="15"/>
  <c r="CI29" i="15"/>
  <c r="CI30" i="15"/>
  <c r="AY30" i="15"/>
  <c r="BA32" i="15"/>
  <c r="AY27" i="15"/>
  <c r="CD31" i="15"/>
  <c r="CK33" i="15"/>
  <c r="BS27" i="15"/>
  <c r="CB31" i="15"/>
  <c r="BG32" i="15"/>
  <c r="CK31" i="15"/>
  <c r="I34" i="15"/>
  <c r="AJ27" i="15"/>
  <c r="AP27" i="15"/>
  <c r="BS32" i="15"/>
  <c r="CK27" i="15"/>
  <c r="AJ33" i="15"/>
  <c r="CU27" i="15"/>
  <c r="CC30" i="15"/>
  <c r="BS29" i="15"/>
  <c r="AD31" i="15"/>
  <c r="AD34" i="15"/>
  <c r="M27" i="15"/>
  <c r="BQ27" i="15"/>
  <c r="BP31" i="15"/>
  <c r="BD27" i="15"/>
  <c r="W33" i="15"/>
  <c r="AS32" i="15"/>
  <c r="BY33" i="15"/>
  <c r="BB28" i="15"/>
  <c r="BG27" i="15"/>
  <c r="BP32" i="15"/>
  <c r="AS33" i="15"/>
  <c r="AP29" i="15"/>
  <c r="BB30" i="15"/>
  <c r="CQ27" i="15"/>
  <c r="BM27" i="15"/>
  <c r="BP29" i="15"/>
  <c r="AS34" i="15"/>
  <c r="CQ32" i="15"/>
  <c r="BP30" i="15"/>
  <c r="AH27" i="15"/>
  <c r="I29" i="15"/>
  <c r="CQ29" i="15"/>
  <c r="S30" i="15"/>
  <c r="I33" i="15"/>
  <c r="F33" i="15"/>
  <c r="AF31" i="15"/>
  <c r="BG33" i="15"/>
  <c r="BB33" i="15"/>
  <c r="D35" i="15"/>
  <c r="D33" i="15"/>
  <c r="D30" i="15"/>
  <c r="D27" i="15"/>
  <c r="D32" i="15"/>
  <c r="D28" i="15"/>
  <c r="D34" i="15"/>
  <c r="D29" i="15"/>
  <c r="G33" i="15"/>
  <c r="CH30" i="15"/>
  <c r="AR35" i="15"/>
  <c r="AR32" i="15"/>
  <c r="G34" i="15"/>
  <c r="AH28" i="15"/>
  <c r="AH33" i="15"/>
  <c r="BO34" i="15"/>
  <c r="AF27" i="15"/>
  <c r="BG31" i="15"/>
  <c r="BV34" i="15"/>
  <c r="BB32" i="15"/>
  <c r="BD33" i="15"/>
  <c r="CC29" i="15"/>
  <c r="AD28" i="15"/>
  <c r="BM33" i="15"/>
  <c r="CQ28" i="15"/>
  <c r="CP35" i="15"/>
  <c r="CP27" i="15"/>
  <c r="J35" i="15"/>
  <c r="J31" i="15"/>
  <c r="AW32" i="15"/>
  <c r="CI34" i="15"/>
  <c r="J33" i="15"/>
  <c r="BQ31" i="15"/>
  <c r="BF32" i="15"/>
  <c r="CD35" i="15"/>
  <c r="CD33" i="15"/>
  <c r="CD34" i="15"/>
  <c r="G32" i="15"/>
  <c r="CT33" i="15"/>
  <c r="BO29" i="15"/>
  <c r="BS30" i="15"/>
  <c r="BO33" i="15"/>
  <c r="BD29" i="15"/>
  <c r="AH32" i="15"/>
  <c r="CB34" i="15"/>
  <c r="AB34" i="15"/>
  <c r="AR28" i="15"/>
  <c r="Q31" i="15"/>
  <c r="F34" i="15"/>
  <c r="AD30" i="15"/>
  <c r="BD32" i="15"/>
  <c r="S28" i="15"/>
  <c r="I28" i="15"/>
  <c r="AI35" i="15"/>
  <c r="AI31" i="15"/>
  <c r="AI30" i="15"/>
  <c r="AI34" i="15"/>
  <c r="AI29" i="15"/>
  <c r="AI28" i="15"/>
  <c r="AI33" i="15"/>
  <c r="F29" i="15"/>
  <c r="S31" i="15"/>
  <c r="BL29" i="15"/>
  <c r="CU32" i="15"/>
  <c r="AS29" i="15"/>
  <c r="AW33" i="15"/>
  <c r="D31" i="15"/>
  <c r="AK35" i="15"/>
  <c r="AK34" i="15"/>
  <c r="E35" i="15"/>
  <c r="E34" i="15"/>
  <c r="E31" i="15"/>
  <c r="E33" i="15"/>
  <c r="E32" i="15"/>
  <c r="CH33" i="15"/>
  <c r="AF28" i="15"/>
  <c r="BG30" i="15"/>
  <c r="K35" i="15"/>
  <c r="K32" i="15"/>
  <c r="G30" i="15"/>
  <c r="BS33" i="15"/>
  <c r="CO33" i="15"/>
  <c r="CQ30" i="15"/>
  <c r="BZ33" i="15"/>
  <c r="CO32" i="15"/>
  <c r="AB32" i="15"/>
  <c r="J27" i="15"/>
  <c r="BW30" i="15"/>
  <c r="AL30" i="15"/>
  <c r="AV32" i="15"/>
  <c r="BD30" i="15"/>
  <c r="AJ35" i="15"/>
  <c r="AJ31" i="15"/>
  <c r="AJ29" i="15"/>
  <c r="M30" i="15"/>
  <c r="AC29" i="15"/>
  <c r="AR29" i="15"/>
  <c r="AC30" i="15"/>
  <c r="BL33" i="15"/>
  <c r="CU28" i="15"/>
  <c r="BP34" i="15"/>
  <c r="AC33" i="15"/>
  <c r="J34" i="15"/>
  <c r="BE32" i="15"/>
  <c r="L31" i="15"/>
  <c r="AF30" i="15"/>
  <c r="V35" i="15"/>
  <c r="V30" i="15"/>
  <c r="G27" i="15"/>
  <c r="CQ33" i="15"/>
  <c r="AH30" i="15"/>
  <c r="M31" i="15"/>
  <c r="AF34" i="15"/>
  <c r="AB30" i="15"/>
  <c r="X32" i="15"/>
  <c r="AL31" i="15"/>
  <c r="AR33" i="15"/>
  <c r="X33" i="15"/>
  <c r="BS34" i="15"/>
  <c r="AL27" i="15"/>
  <c r="AV34" i="15"/>
  <c r="CH34" i="15"/>
  <c r="AS35" i="15"/>
  <c r="AS28" i="15"/>
  <c r="V33" i="15"/>
  <c r="I31" i="15"/>
  <c r="AO35" i="15"/>
  <c r="AO30" i="15"/>
  <c r="AO29" i="15"/>
  <c r="AO31" i="15"/>
  <c r="AO34" i="15"/>
  <c r="AO32" i="15"/>
  <c r="AO27" i="15"/>
  <c r="BC35" i="15"/>
  <c r="BC27" i="15"/>
  <c r="BC34" i="15"/>
  <c r="BL31" i="15"/>
  <c r="CU29" i="15"/>
  <c r="AC32" i="15"/>
  <c r="CW35" i="15"/>
  <c r="CW34" i="15"/>
  <c r="CW29" i="15"/>
  <c r="CW30" i="15"/>
  <c r="CW31" i="15"/>
  <c r="BQ33" i="15"/>
  <c r="AO33" i="15"/>
  <c r="W35" i="15"/>
  <c r="W31" i="15"/>
  <c r="CH28" i="15"/>
  <c r="G29" i="15"/>
  <c r="M34" i="15"/>
  <c r="BM34" i="15"/>
  <c r="K33" i="15"/>
  <c r="E29" i="15"/>
  <c r="BG34" i="15"/>
  <c r="AB31" i="15"/>
  <c r="V29" i="15"/>
  <c r="BD31" i="15"/>
  <c r="X28" i="15"/>
  <c r="W34" i="15"/>
  <c r="CQ34" i="15"/>
  <c r="AL32" i="15"/>
  <c r="AV31" i="15"/>
  <c r="CH32" i="15"/>
  <c r="W27" i="15"/>
  <c r="BF35" i="15"/>
  <c r="BF34" i="15"/>
  <c r="BF28" i="15"/>
  <c r="BF31" i="15"/>
  <c r="BF33" i="15"/>
  <c r="BF30" i="15"/>
  <c r="BF29" i="15"/>
  <c r="AC28" i="15"/>
  <c r="BL28" i="15"/>
  <c r="CU34" i="15"/>
  <c r="B35" i="15"/>
  <c r="B28" i="15"/>
  <c r="J30" i="15"/>
  <c r="BJ35" i="15"/>
  <c r="BJ31" i="15"/>
  <c r="BJ34" i="15"/>
  <c r="BJ32" i="15"/>
  <c r="BJ28" i="15"/>
  <c r="BJ27" i="15"/>
  <c r="BJ33" i="15"/>
  <c r="BJ30" i="15"/>
  <c r="L35" i="15"/>
  <c r="L28" i="15"/>
  <c r="L33" i="15"/>
  <c r="L34" i="15"/>
  <c r="L30" i="15"/>
  <c r="L32" i="15"/>
  <c r="AW35" i="15"/>
  <c r="AW31" i="15"/>
  <c r="AR34" i="15"/>
  <c r="BW27" i="15"/>
  <c r="BD28" i="15"/>
  <c r="CO35" i="15"/>
  <c r="CO28" i="15"/>
  <c r="AL34" i="15"/>
  <c r="AR31" i="15"/>
  <c r="AB33" i="15"/>
  <c r="AB28" i="15"/>
  <c r="BW33" i="15"/>
  <c r="P35" i="15"/>
  <c r="P27" i="15"/>
  <c r="P34" i="15"/>
  <c r="P31" i="15"/>
  <c r="AA35" i="15"/>
  <c r="AA28" i="15"/>
  <c r="AA34" i="15"/>
  <c r="AA30" i="15"/>
  <c r="BK35" i="15"/>
  <c r="BK31" i="15"/>
  <c r="CP30" i="15"/>
  <c r="V31" i="15"/>
  <c r="AF33" i="15"/>
  <c r="AR30" i="15"/>
  <c r="AL29" i="15"/>
  <c r="CT27" i="15"/>
  <c r="I32" i="15"/>
  <c r="V32" i="15"/>
  <c r="BP35" i="15"/>
  <c r="BP28" i="15"/>
  <c r="BL30" i="15"/>
  <c r="CU33" i="15"/>
  <c r="BN35" i="15"/>
  <c r="BN30" i="15"/>
  <c r="BN32" i="15"/>
  <c r="BN29" i="15"/>
  <c r="BQ34" i="15"/>
  <c r="AO28" i="15"/>
  <c r="BN33" i="15"/>
  <c r="E30" i="15"/>
  <c r="CG35" i="15"/>
  <c r="CG32" i="15"/>
  <c r="AH35" i="15"/>
  <c r="AH29" i="15"/>
  <c r="BB35" i="15"/>
  <c r="BB31" i="15"/>
  <c r="BV28" i="15"/>
  <c r="AP30" i="15"/>
  <c r="BD34" i="15"/>
  <c r="BB27" i="15"/>
  <c r="AP33" i="15"/>
  <c r="AP28" i="15"/>
  <c r="BU35" i="15"/>
  <c r="BU30" i="15"/>
  <c r="BU34" i="15"/>
  <c r="BU28" i="15"/>
  <c r="BV31" i="15"/>
  <c r="BW31" i="15"/>
  <c r="BV30" i="15"/>
  <c r="CT30" i="15"/>
  <c r="BZ32" i="15"/>
  <c r="AJ32" i="15"/>
  <c r="BL27" i="15"/>
  <c r="CU30" i="15"/>
  <c r="BZ35" i="15"/>
  <c r="BZ34" i="15"/>
  <c r="X30" i="15"/>
  <c r="BO35" i="15"/>
  <c r="BO30" i="15"/>
  <c r="BZ30" i="15"/>
  <c r="BM35" i="15"/>
  <c r="BM31" i="15"/>
  <c r="CC35" i="15"/>
  <c r="CC34" i="15"/>
  <c r="CC27" i="15"/>
  <c r="CC32" i="15"/>
  <c r="CT28" i="15"/>
  <c r="CB30" i="15"/>
  <c r="W28" i="15"/>
  <c r="K27" i="15"/>
  <c r="Q35" i="15"/>
  <c r="Q30" i="15"/>
  <c r="CC31" i="15"/>
  <c r="BO27" i="15"/>
  <c r="AP34" i="15"/>
  <c r="X34" i="15"/>
  <c r="BW34" i="15"/>
  <c r="BE35" i="15"/>
  <c r="BE34" i="15"/>
  <c r="CH31" i="15"/>
  <c r="X29" i="15"/>
  <c r="Q33" i="15"/>
  <c r="BV29" i="15"/>
  <c r="CT34" i="15"/>
  <c r="I27" i="15"/>
  <c r="BS31" i="15"/>
  <c r="BA35" i="15"/>
  <c r="BA28" i="15"/>
  <c r="BA34" i="15"/>
  <c r="BQ35" i="15"/>
  <c r="BQ28" i="15"/>
  <c r="BQ32" i="15"/>
  <c r="CL35" i="15"/>
  <c r="CL31" i="15"/>
  <c r="CL29" i="15"/>
  <c r="CL30" i="15"/>
  <c r="CL28" i="15"/>
  <c r="CL33" i="15"/>
  <c r="AJ34" i="15"/>
  <c r="BL34" i="15"/>
  <c r="CU31" i="15"/>
  <c r="BC30" i="15"/>
  <c r="AS31" i="15"/>
  <c r="AI32" i="15"/>
  <c r="X27" i="15"/>
  <c r="BO28" i="15"/>
  <c r="AC35" i="15"/>
  <c r="AC27" i="15"/>
  <c r="M35" i="15"/>
  <c r="M29" i="15"/>
  <c r="BZ27" i="15"/>
  <c r="CB35" i="15"/>
  <c r="CB28" i="15"/>
  <c r="BW29" i="15"/>
  <c r="AH31" i="15"/>
  <c r="BW32" i="15"/>
  <c r="E27" i="15"/>
  <c r="AP32" i="15"/>
  <c r="F27" i="15"/>
  <c r="BZ29" i="15"/>
  <c r="CT31" i="15"/>
  <c r="W30" i="15"/>
  <c r="AD33" i="15"/>
  <c r="BV27" i="15"/>
  <c r="CT32" i="15"/>
  <c r="I30" i="15"/>
  <c r="BS28" i="15"/>
  <c r="AU35" i="15"/>
  <c r="AU33" i="15"/>
  <c r="AU27" i="15"/>
  <c r="AU31" i="15"/>
  <c r="AU34" i="15"/>
  <c r="AU32" i="15"/>
  <c r="AU28" i="15"/>
  <c r="CI32" i="15"/>
  <c r="U35" i="15"/>
  <c r="U34" i="15"/>
  <c r="U30" i="15"/>
  <c r="AY35" i="15"/>
  <c r="AY29" i="15"/>
  <c r="AC31" i="15"/>
  <c r="CD27" i="15"/>
  <c r="AR27" i="15"/>
  <c r="AS30" i="15"/>
  <c r="AJ30" i="15"/>
  <c r="BW28" i="15"/>
  <c r="CH29" i="15"/>
  <c r="BZ28" i="15"/>
  <c r="BB29" i="15"/>
  <c r="S35" i="15"/>
  <c r="S34" i="15"/>
  <c r="G31" i="15"/>
  <c r="W29" i="15"/>
  <c r="K34" i="15"/>
  <c r="BO31" i="15"/>
  <c r="V28" i="15"/>
  <c r="E28" i="15"/>
  <c r="CO31" i="15"/>
  <c r="V34" i="15"/>
  <c r="AP31" i="15"/>
  <c r="M28" i="15"/>
  <c r="CK35" i="15"/>
  <c r="CK34" i="15"/>
  <c r="CK30" i="15"/>
  <c r="X31" i="15"/>
  <c r="AL33" i="15"/>
  <c r="Q28" i="15"/>
  <c r="F32" i="15"/>
  <c r="BV32" i="15"/>
  <c r="CT29" i="15"/>
  <c r="S33" i="15"/>
  <c r="CQ31" i="15"/>
  <c r="CN35" i="15"/>
  <c r="CN27" i="15"/>
  <c r="CN32" i="15"/>
  <c r="CN34" i="15"/>
  <c r="AF32" i="15"/>
  <c r="CI33" i="15"/>
  <c r="BC29" i="15"/>
  <c r="BY35" i="15"/>
  <c r="BY31" i="15"/>
  <c r="BY34" i="15"/>
  <c r="BY32" i="15"/>
  <c r="BY27" i="15"/>
  <c r="BY29" i="15"/>
  <c r="BY30" i="15"/>
  <c r="BC33" i="15"/>
  <c r="CD28" i="15"/>
  <c r="BQ30" i="15"/>
  <c r="AG35" i="15"/>
  <c r="AG27" i="15"/>
  <c r="AM28" i="15"/>
  <c r="AM30" i="15"/>
  <c r="AM31" i="15"/>
  <c r="AM27" i="15"/>
  <c r="AM33" i="15"/>
  <c r="AM34" i="15"/>
  <c r="AM29" i="15"/>
  <c r="AM32" i="15"/>
  <c r="R29" i="15"/>
  <c r="R28" i="15"/>
  <c r="R27" i="15"/>
  <c r="R34" i="15"/>
  <c r="R31" i="15"/>
  <c r="R32" i="15"/>
  <c r="AJ24" i="17"/>
  <c r="AJ23" i="17"/>
  <c r="AJ29" i="17"/>
  <c r="AJ28" i="17"/>
  <c r="AJ27" i="17"/>
  <c r="AJ26" i="17"/>
  <c r="AJ25" i="17"/>
  <c r="G21" i="18"/>
  <c r="G22" i="18" s="1"/>
  <c r="AA25" i="17"/>
  <c r="AA24" i="17"/>
  <c r="AA23" i="17"/>
  <c r="AA29" i="17"/>
  <c r="AA28" i="17"/>
  <c r="AA27" i="17"/>
  <c r="AA26" i="17"/>
  <c r="AR24" i="17"/>
  <c r="AR23" i="17"/>
  <c r="AR29" i="17"/>
  <c r="AR28" i="17"/>
  <c r="AR27" i="17"/>
  <c r="AR26" i="17"/>
  <c r="AR25" i="17"/>
  <c r="R21" i="18"/>
  <c r="R22" i="18" s="1"/>
  <c r="R28" i="18" s="1"/>
  <c r="L25" i="17"/>
  <c r="L24" i="17"/>
  <c r="L23" i="17"/>
  <c r="L29" i="17"/>
  <c r="L28" i="17"/>
  <c r="L27" i="17"/>
  <c r="L26" i="17"/>
  <c r="J23" i="19"/>
  <c r="J24" i="19" s="1"/>
  <c r="J28" i="19" s="1"/>
  <c r="Y24" i="17"/>
  <c r="Y23" i="17"/>
  <c r="Y29" i="17"/>
  <c r="Y28" i="17"/>
  <c r="Y27" i="17"/>
  <c r="Y26" i="17"/>
  <c r="Y25" i="17"/>
  <c r="AL25" i="17"/>
  <c r="AL24" i="17"/>
  <c r="AL23" i="17"/>
  <c r="AL29" i="17"/>
  <c r="AL28" i="17"/>
  <c r="AL27" i="17"/>
  <c r="AL26" i="17"/>
  <c r="C21" i="18"/>
  <c r="C22" i="18" s="1"/>
  <c r="C31" i="18" s="1"/>
  <c r="T25" i="17"/>
  <c r="T24" i="17"/>
  <c r="T23" i="17"/>
  <c r="T29" i="17"/>
  <c r="T28" i="17"/>
  <c r="T27" i="17"/>
  <c r="T26" i="17"/>
  <c r="R24" i="17"/>
  <c r="R23" i="17"/>
  <c r="R29" i="17"/>
  <c r="R28" i="17"/>
  <c r="R27" i="17"/>
  <c r="R26" i="17"/>
  <c r="R25" i="17"/>
  <c r="P21" i="18"/>
  <c r="P22" i="18" s="1"/>
  <c r="P28" i="18" s="1"/>
  <c r="Y21" i="18"/>
  <c r="Y22" i="18" s="1"/>
  <c r="Y27" i="18" s="1"/>
  <c r="D23" i="19"/>
  <c r="D24" i="19" s="1"/>
  <c r="D33" i="19" s="1"/>
  <c r="E28" i="19"/>
  <c r="E32" i="19"/>
  <c r="E27" i="19"/>
  <c r="E31" i="19"/>
  <c r="E26" i="19"/>
  <c r="E30" i="19"/>
  <c r="E34" i="19"/>
  <c r="E29" i="19"/>
  <c r="E33" i="19"/>
  <c r="H28" i="19"/>
  <c r="H32" i="19"/>
  <c r="H27" i="19"/>
  <c r="H31" i="19"/>
  <c r="H26" i="19"/>
  <c r="H30" i="19"/>
  <c r="H34" i="19"/>
  <c r="H29" i="19"/>
  <c r="H33" i="19"/>
  <c r="F29" i="19"/>
  <c r="F33" i="19"/>
  <c r="F28" i="19"/>
  <c r="F32" i="19"/>
  <c r="F27" i="19"/>
  <c r="F31" i="19"/>
  <c r="F34" i="19"/>
  <c r="F26" i="19"/>
  <c r="F30" i="19"/>
  <c r="I29" i="19"/>
  <c r="I33" i="19"/>
  <c r="I28" i="19"/>
  <c r="I32" i="19"/>
  <c r="I27" i="19"/>
  <c r="I31" i="19"/>
  <c r="I26" i="19"/>
  <c r="I30" i="19"/>
  <c r="I34" i="19"/>
  <c r="K30" i="18"/>
  <c r="D21" i="18"/>
  <c r="D22" i="18" s="1"/>
  <c r="W21" i="18"/>
  <c r="W22" i="18" s="1"/>
  <c r="AE21" i="18"/>
  <c r="AE22" i="18" s="1"/>
  <c r="AK21" i="18"/>
  <c r="AK22" i="18" s="1"/>
  <c r="U29" i="18"/>
  <c r="I29" i="18"/>
  <c r="I24" i="18"/>
  <c r="F30" i="18"/>
  <c r="F25" i="18"/>
  <c r="F28" i="18"/>
  <c r="F31" i="18"/>
  <c r="F26" i="18"/>
  <c r="F29" i="18"/>
  <c r="F24" i="18"/>
  <c r="F27" i="18"/>
  <c r="AC24" i="18"/>
  <c r="AC27" i="18"/>
  <c r="AC30" i="18"/>
  <c r="AC25" i="18"/>
  <c r="AC28" i="18"/>
  <c r="AC31" i="18"/>
  <c r="AC26" i="18"/>
  <c r="AC29" i="18"/>
  <c r="AG25" i="18"/>
  <c r="AG28" i="18"/>
  <c r="AG31" i="18"/>
  <c r="AG26" i="18"/>
  <c r="AG29" i="18"/>
  <c r="AG24" i="18"/>
  <c r="AG27" i="18"/>
  <c r="AG30" i="18"/>
  <c r="V29" i="18"/>
  <c r="V28" i="18"/>
  <c r="X21" i="18"/>
  <c r="X22" i="18" s="1"/>
  <c r="E21" i="18"/>
  <c r="E22" i="18" s="1"/>
  <c r="O24" i="18"/>
  <c r="O27" i="18"/>
  <c r="O30" i="18"/>
  <c r="L24" i="18"/>
  <c r="L27" i="18"/>
  <c r="AD29" i="18"/>
  <c r="AD24" i="18"/>
  <c r="AD27" i="18"/>
  <c r="AD30" i="18"/>
  <c r="AD25" i="18"/>
  <c r="AD28" i="18"/>
  <c r="AD31" i="18"/>
  <c r="AD26" i="18"/>
  <c r="C25" i="18"/>
  <c r="AF21" i="18"/>
  <c r="AF22" i="18" s="1"/>
  <c r="AA30" i="18"/>
  <c r="AA25" i="18"/>
  <c r="AA28" i="18"/>
  <c r="AA31" i="18"/>
  <c r="AA26" i="18"/>
  <c r="AA29" i="18"/>
  <c r="AA24" i="18"/>
  <c r="AA27" i="18"/>
  <c r="J21" i="18"/>
  <c r="J22" i="18" s="1"/>
  <c r="Q21" i="18"/>
  <c r="Q22" i="18" s="1"/>
  <c r="AH31" i="18"/>
  <c r="D23" i="17"/>
  <c r="D24" i="17"/>
  <c r="D25" i="17"/>
  <c r="D26" i="17"/>
  <c r="D27" i="17"/>
  <c r="D28" i="17"/>
  <c r="D29" i="17"/>
  <c r="BX30" i="15"/>
  <c r="BX28" i="15"/>
  <c r="BX32" i="15"/>
  <c r="BX33" i="15"/>
  <c r="BX34" i="15"/>
  <c r="BX31" i="15"/>
  <c r="BX27" i="15"/>
  <c r="BX29" i="15"/>
  <c r="CE29" i="15"/>
  <c r="CE27" i="15"/>
  <c r="CE28" i="15"/>
  <c r="CE34" i="15"/>
  <c r="CE31" i="15"/>
  <c r="CE30" i="15"/>
  <c r="CE32" i="15"/>
  <c r="CE33" i="15"/>
  <c r="CM29" i="15"/>
  <c r="CM27" i="15"/>
  <c r="CM28" i="15"/>
  <c r="CM34" i="15"/>
  <c r="CM31" i="15"/>
  <c r="CM30" i="15"/>
  <c r="CM32" i="15"/>
  <c r="CM33" i="15"/>
  <c r="CV29" i="15"/>
  <c r="CV27" i="15"/>
  <c r="CV28" i="15"/>
  <c r="CV34" i="15"/>
  <c r="CV31" i="15"/>
  <c r="CV30" i="15"/>
  <c r="CV32" i="15"/>
  <c r="CV33" i="15"/>
  <c r="AT30" i="15"/>
  <c r="AT28" i="15"/>
  <c r="AT31" i="15"/>
  <c r="AT32" i="15"/>
  <c r="AT34" i="15"/>
  <c r="AT29" i="15"/>
  <c r="AT33" i="15"/>
  <c r="AT27" i="15"/>
  <c r="C28" i="15"/>
  <c r="C27" i="15"/>
  <c r="C30" i="15"/>
  <c r="C32" i="15"/>
  <c r="C31" i="15"/>
  <c r="C33" i="15"/>
  <c r="C29" i="15"/>
  <c r="C34" i="15"/>
  <c r="O29" i="15"/>
  <c r="O27" i="15"/>
  <c r="O30" i="15"/>
  <c r="O32" i="15"/>
  <c r="O33" i="15"/>
  <c r="O34" i="15"/>
  <c r="O31" i="15"/>
  <c r="O28" i="15"/>
  <c r="BH30" i="15"/>
  <c r="BH28" i="15"/>
  <c r="BH29" i="15"/>
  <c r="BH32" i="15"/>
  <c r="BH27" i="15"/>
  <c r="BH34" i="15"/>
  <c r="BH33" i="15"/>
  <c r="BH31" i="15"/>
  <c r="AH26" i="18" l="1"/>
  <c r="O25" i="18"/>
  <c r="S30" i="18"/>
  <c r="I27" i="18"/>
  <c r="AH28" i="18"/>
  <c r="AH25" i="18"/>
  <c r="AH30" i="18"/>
  <c r="L26" i="18"/>
  <c r="O29" i="18"/>
  <c r="U26" i="18"/>
  <c r="L31" i="18"/>
  <c r="S27" i="18"/>
  <c r="Z27" i="18"/>
  <c r="U31" i="18"/>
  <c r="L28" i="18"/>
  <c r="S24" i="18"/>
  <c r="Z24" i="18"/>
  <c r="U28" i="18"/>
  <c r="L25" i="18"/>
  <c r="S29" i="18"/>
  <c r="I26" i="18"/>
  <c r="U25" i="18"/>
  <c r="L30" i="18"/>
  <c r="S26" i="18"/>
  <c r="I31" i="18"/>
  <c r="U30" i="18"/>
  <c r="AH27" i="18"/>
  <c r="O26" i="18"/>
  <c r="S31" i="18"/>
  <c r="I28" i="18"/>
  <c r="U27" i="18"/>
  <c r="AH24" i="18"/>
  <c r="O31" i="18"/>
  <c r="S28" i="18"/>
  <c r="I25" i="18"/>
  <c r="H24" i="18"/>
  <c r="N29" i="18"/>
  <c r="N26" i="18"/>
  <c r="N31" i="18"/>
  <c r="N28" i="18"/>
  <c r="N25" i="18"/>
  <c r="N30" i="18"/>
  <c r="J29" i="19"/>
  <c r="N27" i="18"/>
  <c r="J34" i="19"/>
  <c r="H29" i="18"/>
  <c r="H28" i="18"/>
  <c r="D32" i="19"/>
  <c r="D34" i="19"/>
  <c r="D30" i="19"/>
  <c r="J33" i="19"/>
  <c r="D29" i="19"/>
  <c r="J30" i="19"/>
  <c r="J26" i="19"/>
  <c r="J31" i="19"/>
  <c r="J27" i="19"/>
  <c r="D26" i="19"/>
  <c r="D31" i="19"/>
  <c r="D27" i="19"/>
  <c r="J32" i="19"/>
  <c r="D28" i="19"/>
  <c r="Y31" i="18"/>
  <c r="V31" i="18"/>
  <c r="H27" i="18"/>
  <c r="V25" i="18"/>
  <c r="V30" i="18"/>
  <c r="V27" i="18"/>
  <c r="V24" i="18"/>
  <c r="H26" i="18"/>
  <c r="H31" i="18"/>
  <c r="Y24" i="18"/>
  <c r="H25" i="18"/>
  <c r="Y26" i="18"/>
  <c r="AI24" i="18"/>
  <c r="AI29" i="18"/>
  <c r="AI26" i="18"/>
  <c r="AI31" i="18"/>
  <c r="AI28" i="18"/>
  <c r="AI25" i="18"/>
  <c r="AI30" i="18"/>
  <c r="Y29" i="18"/>
  <c r="AB25" i="18"/>
  <c r="Y28" i="18"/>
  <c r="AB29" i="18"/>
  <c r="AB26" i="18"/>
  <c r="AB31" i="18"/>
  <c r="AB24" i="18"/>
  <c r="Y25" i="18"/>
  <c r="AJ28" i="18"/>
  <c r="Y30" i="18"/>
  <c r="P24" i="18"/>
  <c r="P25" i="18"/>
  <c r="P30" i="18"/>
  <c r="AJ26" i="18"/>
  <c r="AJ31" i="18"/>
  <c r="P27" i="18"/>
  <c r="Z30" i="18"/>
  <c r="P26" i="18"/>
  <c r="Z29" i="18"/>
  <c r="AJ30" i="18"/>
  <c r="AJ27" i="18"/>
  <c r="Z26" i="18"/>
  <c r="AJ25" i="18"/>
  <c r="AJ24" i="18"/>
  <c r="Z31" i="18"/>
  <c r="Z28" i="18"/>
  <c r="P31" i="18"/>
  <c r="P29" i="18"/>
  <c r="C28" i="18"/>
  <c r="R25" i="18"/>
  <c r="C30" i="18"/>
  <c r="K27" i="18"/>
  <c r="M28" i="18"/>
  <c r="C27" i="18"/>
  <c r="K24" i="18"/>
  <c r="C24" i="18"/>
  <c r="K29" i="18"/>
  <c r="C29" i="18"/>
  <c r="R30" i="18"/>
  <c r="K26" i="18"/>
  <c r="M24" i="18"/>
  <c r="C26" i="18"/>
  <c r="R27" i="18"/>
  <c r="K31" i="18"/>
  <c r="R24" i="18"/>
  <c r="K28" i="18"/>
  <c r="R29" i="18"/>
  <c r="R26" i="18"/>
  <c r="AB27" i="18"/>
  <c r="AB28" i="18"/>
  <c r="R31" i="18"/>
  <c r="M25" i="18"/>
  <c r="M27" i="18"/>
  <c r="M29" i="18"/>
  <c r="M30" i="18"/>
  <c r="M26" i="18"/>
  <c r="G31" i="18"/>
  <c r="G26" i="18"/>
  <c r="G29" i="18"/>
  <c r="G24" i="18"/>
  <c r="G30" i="18"/>
  <c r="G25" i="18"/>
  <c r="G27" i="18"/>
  <c r="G28" i="18"/>
  <c r="Q28" i="18"/>
  <c r="Q31" i="18"/>
  <c r="Q26" i="18"/>
  <c r="Q29" i="18"/>
  <c r="Q24" i="18"/>
  <c r="Q27" i="18"/>
  <c r="Q30" i="18"/>
  <c r="Q25" i="18"/>
  <c r="J26" i="18"/>
  <c r="J29" i="18"/>
  <c r="J24" i="18"/>
  <c r="J27" i="18"/>
  <c r="J30" i="18"/>
  <c r="J25" i="18"/>
  <c r="J28" i="18"/>
  <c r="J31" i="18"/>
  <c r="AK28" i="18"/>
  <c r="AK31" i="18"/>
  <c r="AK26" i="18"/>
  <c r="AK29" i="18"/>
  <c r="AK24" i="18"/>
  <c r="AK27" i="18"/>
  <c r="AK30" i="18"/>
  <c r="AK25" i="18"/>
  <c r="X31" i="18"/>
  <c r="X26" i="18"/>
  <c r="X29" i="18"/>
  <c r="X24" i="18"/>
  <c r="X27" i="18"/>
  <c r="X30" i="18"/>
  <c r="X25" i="18"/>
  <c r="X28" i="18"/>
  <c r="AE26" i="18"/>
  <c r="AE29" i="18"/>
  <c r="AE24" i="18"/>
  <c r="AE27" i="18"/>
  <c r="AE30" i="18"/>
  <c r="AE25" i="18"/>
  <c r="AE28" i="18"/>
  <c r="AE31" i="18"/>
  <c r="AF31" i="18"/>
  <c r="AF26" i="18"/>
  <c r="AF29" i="18"/>
  <c r="AF24" i="18"/>
  <c r="AF27" i="18"/>
  <c r="AF30" i="18"/>
  <c r="AF25" i="18"/>
  <c r="AF28" i="18"/>
  <c r="W26" i="18"/>
  <c r="W29" i="18"/>
  <c r="W24" i="18"/>
  <c r="W27" i="18"/>
  <c r="W30" i="18"/>
  <c r="W25" i="18"/>
  <c r="W28" i="18"/>
  <c r="W31" i="18"/>
  <c r="E28" i="18"/>
  <c r="E31" i="18"/>
  <c r="E26" i="18"/>
  <c r="E29" i="18"/>
  <c r="E24" i="18"/>
  <c r="E27" i="18"/>
  <c r="E30" i="18"/>
  <c r="E25" i="18"/>
  <c r="D31" i="18"/>
  <c r="D26" i="18"/>
  <c r="D29" i="18"/>
  <c r="D24" i="18"/>
  <c r="D27" i="18"/>
  <c r="D30" i="18"/>
  <c r="D25" i="18"/>
  <c r="D28" i="18"/>
  <c r="BS24" i="11" l="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E24" i="11"/>
  <c r="D24" i="11"/>
  <c r="C24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5" i="11"/>
  <c r="BS16" i="11" s="1"/>
  <c r="BS25" i="11" l="1"/>
  <c r="BS26" i="11" s="1"/>
  <c r="BS31" i="11" s="1"/>
  <c r="BM16" i="11"/>
  <c r="BM25" i="11" s="1"/>
  <c r="BM26" i="11" s="1"/>
  <c r="G16" i="11"/>
  <c r="G25" i="11" s="1"/>
  <c r="G26" i="11" s="1"/>
  <c r="G29" i="11" s="1"/>
  <c r="O16" i="11"/>
  <c r="AC16" i="11"/>
  <c r="AC25" i="11" s="1"/>
  <c r="AC26" i="11" s="1"/>
  <c r="AC31" i="11" s="1"/>
  <c r="Q16" i="11"/>
  <c r="Q25" i="11" s="1"/>
  <c r="Q26" i="11" s="1"/>
  <c r="Q36" i="11" s="1"/>
  <c r="AE16" i="11"/>
  <c r="AE25" i="11" s="1"/>
  <c r="AE26" i="11" s="1"/>
  <c r="AE34" i="11" s="1"/>
  <c r="AL16" i="11"/>
  <c r="AL25" i="11" s="1"/>
  <c r="AL26" i="11" s="1"/>
  <c r="AS16" i="11"/>
  <c r="AS25" i="11" s="1"/>
  <c r="AS26" i="11" s="1"/>
  <c r="AS35" i="11" s="1"/>
  <c r="BB16" i="11"/>
  <c r="BB25" i="11" s="1"/>
  <c r="BB26" i="11" s="1"/>
  <c r="BB34" i="11" s="1"/>
  <c r="I16" i="11"/>
  <c r="I25" i="11" s="1"/>
  <c r="I26" i="11" s="1"/>
  <c r="I30" i="11" s="1"/>
  <c r="R16" i="11"/>
  <c r="R25" i="11" s="1"/>
  <c r="R26" i="11" s="1"/>
  <c r="R35" i="11" s="1"/>
  <c r="AM16" i="11"/>
  <c r="AM25" i="11" s="1"/>
  <c r="AM26" i="11" s="1"/>
  <c r="BC16" i="11"/>
  <c r="BC25" i="11" s="1"/>
  <c r="BC26" i="11" s="1"/>
  <c r="BO16" i="11"/>
  <c r="BO25" i="11" s="1"/>
  <c r="BO26" i="11" s="1"/>
  <c r="BO28" i="11" s="1"/>
  <c r="J16" i="11"/>
  <c r="J25" i="11" s="1"/>
  <c r="J26" i="11" s="1"/>
  <c r="J35" i="11" s="1"/>
  <c r="S16" i="11"/>
  <c r="S25" i="11" s="1"/>
  <c r="S26" i="11" s="1"/>
  <c r="S36" i="11" s="1"/>
  <c r="AF16" i="11"/>
  <c r="AF25" i="11" s="1"/>
  <c r="AF26" i="11" s="1"/>
  <c r="AF34" i="11" s="1"/>
  <c r="BD16" i="11"/>
  <c r="BD25" i="11" s="1"/>
  <c r="BD26" i="11" s="1"/>
  <c r="BD29" i="11" s="1"/>
  <c r="T16" i="11"/>
  <c r="T25" i="11" s="1"/>
  <c r="T26" i="11" s="1"/>
  <c r="T36" i="11" s="1"/>
  <c r="AN16" i="11"/>
  <c r="AN25" i="11" s="1"/>
  <c r="AN26" i="11" s="1"/>
  <c r="AN29" i="11" s="1"/>
  <c r="AT16" i="11"/>
  <c r="AT25" i="11" s="1"/>
  <c r="AT26" i="11" s="1"/>
  <c r="BE16" i="11"/>
  <c r="BE25" i="11" s="1"/>
  <c r="BE26" i="11" s="1"/>
  <c r="BE32" i="11" s="1"/>
  <c r="BP16" i="11"/>
  <c r="BP25" i="11" s="1"/>
  <c r="BP26" i="11" s="1"/>
  <c r="BP35" i="11" s="1"/>
  <c r="K16" i="11"/>
  <c r="K25" i="11" s="1"/>
  <c r="K26" i="11" s="1"/>
  <c r="K29" i="11" s="1"/>
  <c r="U16" i="11"/>
  <c r="U25" i="11" s="1"/>
  <c r="U26" i="11" s="1"/>
  <c r="U32" i="11" s="1"/>
  <c r="AG16" i="11"/>
  <c r="AG25" i="11" s="1"/>
  <c r="AG26" i="11" s="1"/>
  <c r="AG36" i="11" s="1"/>
  <c r="AP16" i="11"/>
  <c r="AP25" i="11" s="1"/>
  <c r="AP26" i="11" s="1"/>
  <c r="AP32" i="11" s="1"/>
  <c r="BG16" i="11"/>
  <c r="BG25" i="11" s="1"/>
  <c r="BG26" i="11" s="1"/>
  <c r="BG29" i="11" s="1"/>
  <c r="BR16" i="11"/>
  <c r="BR25" i="11" s="1"/>
  <c r="BR26" i="11" s="1"/>
  <c r="BR35" i="11" s="1"/>
  <c r="V16" i="11"/>
  <c r="V25" i="11" s="1"/>
  <c r="V26" i="11" s="1"/>
  <c r="V35" i="11" s="1"/>
  <c r="AH16" i="11"/>
  <c r="AH25" i="11" s="1"/>
  <c r="AH26" i="11" s="1"/>
  <c r="AU16" i="11"/>
  <c r="AU25" i="11" s="1"/>
  <c r="AU26" i="11" s="1"/>
  <c r="AU33" i="11" s="1"/>
  <c r="BH16" i="11"/>
  <c r="BH25" i="11" s="1"/>
  <c r="BH26" i="11" s="1"/>
  <c r="L16" i="11"/>
  <c r="L25" i="11" s="1"/>
  <c r="L26" i="11" s="1"/>
  <c r="L33" i="11" s="1"/>
  <c r="X16" i="11"/>
  <c r="X25" i="11" s="1"/>
  <c r="X26" i="11" s="1"/>
  <c r="BI16" i="11"/>
  <c r="BI25" i="11" s="1"/>
  <c r="BI26" i="11" s="1"/>
  <c r="E16" i="11"/>
  <c r="E25" i="11" s="1"/>
  <c r="E26" i="11" s="1"/>
  <c r="E33" i="11" s="1"/>
  <c r="Y16" i="11"/>
  <c r="Y25" i="11" s="1"/>
  <c r="Y26" i="11" s="1"/>
  <c r="AQ16" i="11"/>
  <c r="AQ25" i="11" s="1"/>
  <c r="AQ26" i="11" s="1"/>
  <c r="AW16" i="11"/>
  <c r="AW25" i="11" s="1"/>
  <c r="AW26" i="11" s="1"/>
  <c r="AW36" i="11" s="1"/>
  <c r="BJ16" i="11"/>
  <c r="BJ25" i="11" s="1"/>
  <c r="BJ26" i="11" s="1"/>
  <c r="F16" i="11"/>
  <c r="F25" i="11" s="1"/>
  <c r="F26" i="11" s="1"/>
  <c r="M16" i="11"/>
  <c r="M25" i="11" s="1"/>
  <c r="M26" i="11" s="1"/>
  <c r="M31" i="11" s="1"/>
  <c r="Z16" i="11"/>
  <c r="Z25" i="11" s="1"/>
  <c r="Z26" i="11" s="1"/>
  <c r="Z32" i="11" s="1"/>
  <c r="AJ16" i="11"/>
  <c r="AJ25" i="11" s="1"/>
  <c r="AJ26" i="11" s="1"/>
  <c r="AJ31" i="11" s="1"/>
  <c r="AX16" i="11"/>
  <c r="AX25" i="11" s="1"/>
  <c r="AX26" i="11" s="1"/>
  <c r="AX28" i="11" s="1"/>
  <c r="BK16" i="11"/>
  <c r="BK25" i="11" s="1"/>
  <c r="BK26" i="11" s="1"/>
  <c r="BK31" i="11" s="1"/>
  <c r="N16" i="11"/>
  <c r="N25" i="11" s="1"/>
  <c r="N26" i="11" s="1"/>
  <c r="N28" i="11" s="1"/>
  <c r="AA16" i="11"/>
  <c r="AA25" i="11" s="1"/>
  <c r="AA26" i="11" s="1"/>
  <c r="AR16" i="11"/>
  <c r="AR25" i="11" s="1"/>
  <c r="AR26" i="11" s="1"/>
  <c r="AY16" i="11"/>
  <c r="AY25" i="11" s="1"/>
  <c r="AY26" i="11" s="1"/>
  <c r="AY29" i="11" s="1"/>
  <c r="BL16" i="11"/>
  <c r="BL25" i="11" s="1"/>
  <c r="BL26" i="11" s="1"/>
  <c r="O25" i="11"/>
  <c r="O26" i="11" s="1"/>
  <c r="O30" i="11" s="1"/>
  <c r="C16" i="11"/>
  <c r="C25" i="11" s="1"/>
  <c r="C26" i="11" s="1"/>
  <c r="AB16" i="11"/>
  <c r="AB25" i="11" s="1"/>
  <c r="AB26" i="11" s="1"/>
  <c r="AK16" i="11"/>
  <c r="AK25" i="11" s="1"/>
  <c r="AK26" i="11" s="1"/>
  <c r="AO16" i="11"/>
  <c r="AO25" i="11" s="1"/>
  <c r="AO26" i="11" s="1"/>
  <c r="AZ16" i="11"/>
  <c r="AZ25" i="11" s="1"/>
  <c r="AZ26" i="11" s="1"/>
  <c r="BF16" i="11"/>
  <c r="BF25" i="11" s="1"/>
  <c r="BF26" i="11" s="1"/>
  <c r="BQ16" i="11"/>
  <c r="BQ25" i="11" s="1"/>
  <c r="BQ26" i="11" s="1"/>
  <c r="BM35" i="11"/>
  <c r="BM33" i="11"/>
  <c r="BM31" i="11"/>
  <c r="BM32" i="11"/>
  <c r="BM29" i="11"/>
  <c r="BM36" i="11"/>
  <c r="BM28" i="11"/>
  <c r="G35" i="11"/>
  <c r="G33" i="11"/>
  <c r="G34" i="11"/>
  <c r="G32" i="11"/>
  <c r="G31" i="11"/>
  <c r="G28" i="11"/>
  <c r="D16" i="11"/>
  <c r="D25" i="11" s="1"/>
  <c r="D26" i="11" s="1"/>
  <c r="H16" i="11"/>
  <c r="H25" i="11" s="1"/>
  <c r="H26" i="11" s="1"/>
  <c r="P16" i="11"/>
  <c r="P25" i="11" s="1"/>
  <c r="P26" i="11" s="1"/>
  <c r="W16" i="11"/>
  <c r="W25" i="11" s="1"/>
  <c r="W26" i="11" s="1"/>
  <c r="AD16" i="11"/>
  <c r="AD25" i="11" s="1"/>
  <c r="AD26" i="11" s="1"/>
  <c r="AI16" i="11"/>
  <c r="AI25" i="11" s="1"/>
  <c r="AI26" i="11" s="1"/>
  <c r="AV16" i="11"/>
  <c r="AV25" i="11" s="1"/>
  <c r="AV26" i="11" s="1"/>
  <c r="BA16" i="11"/>
  <c r="BA25" i="11" s="1"/>
  <c r="BA26" i="11" s="1"/>
  <c r="BN16" i="11"/>
  <c r="BN25" i="11" s="1"/>
  <c r="BN26" i="11" s="1"/>
  <c r="BM34" i="11"/>
  <c r="BM30" i="11"/>
  <c r="G30" i="11"/>
  <c r="G36" i="11"/>
  <c r="BB32" i="11" l="1"/>
  <c r="BB33" i="11"/>
  <c r="BB28" i="11"/>
  <c r="K34" i="11"/>
  <c r="K31" i="11"/>
  <c r="K35" i="11"/>
  <c r="K33" i="11"/>
  <c r="K28" i="11"/>
  <c r="K36" i="11"/>
  <c r="K32" i="11"/>
  <c r="K30" i="11"/>
  <c r="BO30" i="11"/>
  <c r="J31" i="11"/>
  <c r="J32" i="11"/>
  <c r="U34" i="11"/>
  <c r="J34" i="11"/>
  <c r="U36" i="11"/>
  <c r="BO36" i="11"/>
  <c r="BO31" i="11"/>
  <c r="BO29" i="11"/>
  <c r="BO33" i="11"/>
  <c r="BO35" i="11"/>
  <c r="BO32" i="11"/>
  <c r="BO34" i="11"/>
  <c r="N29" i="11"/>
  <c r="N33" i="11"/>
  <c r="N36" i="11"/>
  <c r="N35" i="11"/>
  <c r="N30" i="11"/>
  <c r="N31" i="11"/>
  <c r="N34" i="11"/>
  <c r="N32" i="11"/>
  <c r="BC33" i="11"/>
  <c r="BC32" i="11"/>
  <c r="AU28" i="11"/>
  <c r="AN28" i="11"/>
  <c r="AU32" i="11"/>
  <c r="AN32" i="11"/>
  <c r="AU30" i="11"/>
  <c r="AN34" i="11"/>
  <c r="AU29" i="11"/>
  <c r="AN33" i="11"/>
  <c r="AU34" i="11"/>
  <c r="AN36" i="11"/>
  <c r="AU31" i="11"/>
  <c r="AN35" i="11"/>
  <c r="AU35" i="11"/>
  <c r="AN30" i="11"/>
  <c r="AN31" i="11"/>
  <c r="AX30" i="11"/>
  <c r="AE29" i="11"/>
  <c r="AJ33" i="11"/>
  <c r="AJ35" i="11"/>
  <c r="AJ28" i="11"/>
  <c r="AJ30" i="11"/>
  <c r="T32" i="11"/>
  <c r="AJ32" i="11"/>
  <c r="AJ34" i="11"/>
  <c r="BR30" i="11"/>
  <c r="AJ36" i="11"/>
  <c r="O29" i="11"/>
  <c r="BR29" i="11"/>
  <c r="BR31" i="11"/>
  <c r="AJ29" i="11"/>
  <c r="BR34" i="11"/>
  <c r="U31" i="11"/>
  <c r="AX33" i="11"/>
  <c r="BB30" i="11"/>
  <c r="AE31" i="11"/>
  <c r="AE36" i="11"/>
  <c r="BR36" i="11"/>
  <c r="U33" i="11"/>
  <c r="AX32" i="11"/>
  <c r="M32" i="11"/>
  <c r="BB36" i="11"/>
  <c r="AE33" i="11"/>
  <c r="T31" i="11"/>
  <c r="O28" i="11"/>
  <c r="BR28" i="11"/>
  <c r="U35" i="11"/>
  <c r="AX34" i="11"/>
  <c r="BB29" i="11"/>
  <c r="AE35" i="11"/>
  <c r="T28" i="11"/>
  <c r="BS33" i="11"/>
  <c r="AX31" i="11"/>
  <c r="BS29" i="11"/>
  <c r="BR32" i="11"/>
  <c r="AX36" i="11"/>
  <c r="BB31" i="11"/>
  <c r="T29" i="11"/>
  <c r="BS34" i="11"/>
  <c r="BR33" i="11"/>
  <c r="BB35" i="11"/>
  <c r="T33" i="11"/>
  <c r="BS36" i="11"/>
  <c r="AE28" i="11"/>
  <c r="T34" i="11"/>
  <c r="BS32" i="11"/>
  <c r="U30" i="11"/>
  <c r="U28" i="11"/>
  <c r="AX29" i="11"/>
  <c r="AE30" i="11"/>
  <c r="T30" i="11"/>
  <c r="BS35" i="11"/>
  <c r="U29" i="11"/>
  <c r="AX35" i="11"/>
  <c r="AE32" i="11"/>
  <c r="T35" i="11"/>
  <c r="BS30" i="11"/>
  <c r="BS28" i="11"/>
  <c r="O31" i="11"/>
  <c r="O34" i="11"/>
  <c r="E30" i="11"/>
  <c r="BG36" i="11"/>
  <c r="BG31" i="11"/>
  <c r="Q29" i="11"/>
  <c r="BG33" i="11"/>
  <c r="E28" i="11"/>
  <c r="BG30" i="11"/>
  <c r="BG35" i="11"/>
  <c r="E35" i="11"/>
  <c r="E31" i="11"/>
  <c r="E32" i="11"/>
  <c r="E29" i="11"/>
  <c r="E34" i="11"/>
  <c r="E36" i="11"/>
  <c r="BG34" i="11"/>
  <c r="BG28" i="11"/>
  <c r="BG32" i="11"/>
  <c r="BL35" i="11"/>
  <c r="BL30" i="11"/>
  <c r="BL28" i="11"/>
  <c r="BL29" i="11"/>
  <c r="BL33" i="11"/>
  <c r="BL34" i="11"/>
  <c r="BL32" i="11"/>
  <c r="BL31" i="11"/>
  <c r="AM30" i="11"/>
  <c r="AM28" i="11"/>
  <c r="AM35" i="11"/>
  <c r="AM36" i="11"/>
  <c r="AM34" i="11"/>
  <c r="AM32" i="11"/>
  <c r="AM33" i="11"/>
  <c r="AM31" i="11"/>
  <c r="AM29" i="11"/>
  <c r="I28" i="11"/>
  <c r="AF33" i="11"/>
  <c r="BK29" i="11"/>
  <c r="AP31" i="11"/>
  <c r="BK28" i="11"/>
  <c r="BK30" i="11"/>
  <c r="BK32" i="11"/>
  <c r="BK34" i="11"/>
  <c r="BK36" i="11"/>
  <c r="BK35" i="11"/>
  <c r="AW29" i="11"/>
  <c r="AG28" i="11"/>
  <c r="I29" i="11"/>
  <c r="AC33" i="11"/>
  <c r="BD28" i="11"/>
  <c r="L35" i="11"/>
  <c r="AF35" i="11"/>
  <c r="AG30" i="11"/>
  <c r="I33" i="11"/>
  <c r="AW30" i="11"/>
  <c r="BD35" i="11"/>
  <c r="AG34" i="11"/>
  <c r="I31" i="11"/>
  <c r="AW28" i="11"/>
  <c r="BD32" i="11"/>
  <c r="AG29" i="11"/>
  <c r="I32" i="11"/>
  <c r="AW31" i="11"/>
  <c r="BD34" i="11"/>
  <c r="L30" i="11"/>
  <c r="AG32" i="11"/>
  <c r="I34" i="11"/>
  <c r="AW33" i="11"/>
  <c r="AC34" i="11"/>
  <c r="BD36" i="11"/>
  <c r="L28" i="11"/>
  <c r="AG31" i="11"/>
  <c r="I36" i="11"/>
  <c r="AW35" i="11"/>
  <c r="AC28" i="11"/>
  <c r="L36" i="11"/>
  <c r="AG33" i="11"/>
  <c r="AW32" i="11"/>
  <c r="AC30" i="11"/>
  <c r="L32" i="11"/>
  <c r="AG35" i="11"/>
  <c r="AW34" i="11"/>
  <c r="AC32" i="11"/>
  <c r="L29" i="11"/>
  <c r="AC29" i="11"/>
  <c r="BD33" i="11"/>
  <c r="L34" i="11"/>
  <c r="AC36" i="11"/>
  <c r="BD31" i="11"/>
  <c r="L31" i="11"/>
  <c r="AF28" i="11"/>
  <c r="AC35" i="11"/>
  <c r="BD30" i="11"/>
  <c r="I35" i="11"/>
  <c r="Y33" i="11"/>
  <c r="Y36" i="11"/>
  <c r="Y34" i="11"/>
  <c r="Y32" i="11"/>
  <c r="Y31" i="11"/>
  <c r="Y28" i="11"/>
  <c r="Y30" i="11"/>
  <c r="Y29" i="11"/>
  <c r="Y35" i="11"/>
  <c r="BI28" i="11"/>
  <c r="BI35" i="11"/>
  <c r="BI33" i="11"/>
  <c r="BI31" i="11"/>
  <c r="BI36" i="11"/>
  <c r="BI29" i="11"/>
  <c r="BI34" i="11"/>
  <c r="BI32" i="11"/>
  <c r="BI30" i="11"/>
  <c r="BC34" i="11"/>
  <c r="AP33" i="11"/>
  <c r="Q31" i="11"/>
  <c r="BC36" i="11"/>
  <c r="AP35" i="11"/>
  <c r="Q33" i="11"/>
  <c r="Q35" i="11"/>
  <c r="BC35" i="11"/>
  <c r="AP28" i="11"/>
  <c r="Q28" i="11"/>
  <c r="BC31" i="11"/>
  <c r="AP29" i="11"/>
  <c r="Q32" i="11"/>
  <c r="AP34" i="11"/>
  <c r="BC28" i="11"/>
  <c r="AP30" i="11"/>
  <c r="Q34" i="11"/>
  <c r="BC29" i="11"/>
  <c r="BC30" i="11"/>
  <c r="AP36" i="11"/>
  <c r="Q30" i="11"/>
  <c r="BE31" i="11"/>
  <c r="BE29" i="11"/>
  <c r="Z29" i="11"/>
  <c r="BE33" i="11"/>
  <c r="Z31" i="11"/>
  <c r="BE34" i="11"/>
  <c r="Z30" i="11"/>
  <c r="BE30" i="11"/>
  <c r="Z34" i="11"/>
  <c r="BE35" i="11"/>
  <c r="Z36" i="11"/>
  <c r="BE36" i="11"/>
  <c r="J33" i="11"/>
  <c r="J29" i="11"/>
  <c r="Z35" i="11"/>
  <c r="BE28" i="11"/>
  <c r="J28" i="11"/>
  <c r="Z33" i="11"/>
  <c r="J30" i="11"/>
  <c r="M33" i="11"/>
  <c r="AY30" i="11"/>
  <c r="M34" i="11"/>
  <c r="AY32" i="11"/>
  <c r="M36" i="11"/>
  <c r="BP29" i="11"/>
  <c r="BP28" i="11"/>
  <c r="BP32" i="11"/>
  <c r="BP33" i="11"/>
  <c r="J36" i="11"/>
  <c r="AY31" i="11"/>
  <c r="M35" i="11"/>
  <c r="BP34" i="11"/>
  <c r="AY34" i="11"/>
  <c r="M29" i="11"/>
  <c r="AY28" i="11"/>
  <c r="M28" i="11"/>
  <c r="AY33" i="11"/>
  <c r="M30" i="11"/>
  <c r="S29" i="11"/>
  <c r="AY36" i="11"/>
  <c r="AY35" i="11"/>
  <c r="AR33" i="11"/>
  <c r="AR34" i="11"/>
  <c r="AR30" i="11"/>
  <c r="AR31" i="11"/>
  <c r="AR29" i="11"/>
  <c r="AR35" i="11"/>
  <c r="AR28" i="11"/>
  <c r="AR36" i="11"/>
  <c r="F36" i="11"/>
  <c r="F34" i="11"/>
  <c r="F32" i="11"/>
  <c r="F35" i="11"/>
  <c r="F33" i="11"/>
  <c r="F30" i="11"/>
  <c r="F31" i="11"/>
  <c r="F28" i="11"/>
  <c r="F29" i="11"/>
  <c r="BJ33" i="11"/>
  <c r="BJ28" i="11"/>
  <c r="BJ35" i="11"/>
  <c r="BJ30" i="11"/>
  <c r="BJ29" i="11"/>
  <c r="BJ31" i="11"/>
  <c r="BJ34" i="11"/>
  <c r="BJ36" i="11"/>
  <c r="BJ32" i="11"/>
  <c r="X34" i="11"/>
  <c r="X29" i="11"/>
  <c r="X31" i="11"/>
  <c r="X32" i="11"/>
  <c r="X36" i="11"/>
  <c r="X28" i="11"/>
  <c r="X35" i="11"/>
  <c r="X33" i="11"/>
  <c r="AA32" i="11"/>
  <c r="AA30" i="11"/>
  <c r="AA34" i="11"/>
  <c r="AA31" i="11"/>
  <c r="AA29" i="11"/>
  <c r="AA36" i="11"/>
  <c r="AA35" i="11"/>
  <c r="AA28" i="11"/>
  <c r="AQ30" i="11"/>
  <c r="AQ32" i="11"/>
  <c r="AQ35" i="11"/>
  <c r="AQ28" i="11"/>
  <c r="AQ33" i="11"/>
  <c r="AQ34" i="11"/>
  <c r="AQ31" i="11"/>
  <c r="AQ29" i="11"/>
  <c r="AQ36" i="11"/>
  <c r="AT34" i="11"/>
  <c r="AT31" i="11"/>
  <c r="AT32" i="11"/>
  <c r="AT35" i="11"/>
  <c r="AT36" i="11"/>
  <c r="AL36" i="11"/>
  <c r="AL30" i="11"/>
  <c r="AL28" i="11"/>
  <c r="AL35" i="11"/>
  <c r="AL33" i="11"/>
  <c r="AL31" i="11"/>
  <c r="AL32" i="11"/>
  <c r="AL29" i="11"/>
  <c r="AL34" i="11"/>
  <c r="AH33" i="11"/>
  <c r="AH31" i="11"/>
  <c r="AH29" i="11"/>
  <c r="AH36" i="11"/>
  <c r="AH34" i="11"/>
  <c r="AH35" i="11"/>
  <c r="AH30" i="11"/>
  <c r="AH28" i="11"/>
  <c r="AH32" i="11"/>
  <c r="R31" i="11"/>
  <c r="S31" i="11"/>
  <c r="S28" i="11"/>
  <c r="R28" i="11"/>
  <c r="R33" i="11"/>
  <c r="V30" i="11"/>
  <c r="AS28" i="11"/>
  <c r="S33" i="11"/>
  <c r="R29" i="11"/>
  <c r="V28" i="11"/>
  <c r="AS36" i="11"/>
  <c r="S30" i="11"/>
  <c r="R30" i="11"/>
  <c r="V36" i="11"/>
  <c r="AS32" i="11"/>
  <c r="S35" i="11"/>
  <c r="V29" i="11"/>
  <c r="AS30" i="11"/>
  <c r="S32" i="11"/>
  <c r="R32" i="11"/>
  <c r="R34" i="11"/>
  <c r="V32" i="11"/>
  <c r="AS34" i="11"/>
  <c r="S34" i="11"/>
  <c r="R36" i="11"/>
  <c r="V34" i="11"/>
  <c r="AS29" i="11"/>
  <c r="V31" i="11"/>
  <c r="AS31" i="11"/>
  <c r="V33" i="11"/>
  <c r="AS33" i="11"/>
  <c r="AF32" i="11"/>
  <c r="BK33" i="11"/>
  <c r="AU36" i="11"/>
  <c r="X30" i="11"/>
  <c r="BL36" i="11"/>
  <c r="AR32" i="11"/>
  <c r="AA33" i="11"/>
  <c r="Z28" i="11"/>
  <c r="BP36" i="11"/>
  <c r="AT28" i="11"/>
  <c r="AT30" i="11"/>
  <c r="O32" i="11"/>
  <c r="AF29" i="11"/>
  <c r="AF36" i="11"/>
  <c r="BP30" i="11"/>
  <c r="AT29" i="11"/>
  <c r="O33" i="11"/>
  <c r="AF30" i="11"/>
  <c r="BP31" i="11"/>
  <c r="AT33" i="11"/>
  <c r="O36" i="11"/>
  <c r="O35" i="11"/>
  <c r="AF31" i="11"/>
  <c r="AI36" i="11"/>
  <c r="AI33" i="11"/>
  <c r="AI34" i="11"/>
  <c r="AI30" i="11"/>
  <c r="AI28" i="11"/>
  <c r="AI31" i="11"/>
  <c r="AI35" i="11"/>
  <c r="AI29" i="11"/>
  <c r="AI32" i="11"/>
  <c r="AO36" i="11"/>
  <c r="AO34" i="11"/>
  <c r="AO32" i="11"/>
  <c r="AO30" i="11"/>
  <c r="AO35" i="11"/>
  <c r="AO33" i="11"/>
  <c r="AO29" i="11"/>
  <c r="AO28" i="11"/>
  <c r="AO31" i="11"/>
  <c r="C36" i="11"/>
  <c r="C34" i="11"/>
  <c r="C32" i="11"/>
  <c r="C30" i="11"/>
  <c r="C35" i="11"/>
  <c r="C33" i="11"/>
  <c r="C29" i="11"/>
  <c r="C28" i="11"/>
  <c r="C31" i="11"/>
  <c r="BN36" i="11"/>
  <c r="BN29" i="11"/>
  <c r="BN35" i="11"/>
  <c r="BN34" i="11"/>
  <c r="BN30" i="11"/>
  <c r="BN28" i="11"/>
  <c r="BN31" i="11"/>
  <c r="BN33" i="11"/>
  <c r="BN32" i="11"/>
  <c r="AD36" i="11"/>
  <c r="AD35" i="11"/>
  <c r="AD34" i="11"/>
  <c r="AD32" i="11"/>
  <c r="AD30" i="11"/>
  <c r="AD33" i="11"/>
  <c r="AD28" i="11"/>
  <c r="AD29" i="11"/>
  <c r="AD31" i="11"/>
  <c r="BH35" i="11"/>
  <c r="BH33" i="11"/>
  <c r="BH31" i="11"/>
  <c r="BH34" i="11"/>
  <c r="BH32" i="11"/>
  <c r="BH29" i="11"/>
  <c r="BH28" i="11"/>
  <c r="BH36" i="11"/>
  <c r="BH30" i="11"/>
  <c r="AK36" i="11"/>
  <c r="AK34" i="11"/>
  <c r="AK32" i="11"/>
  <c r="AK30" i="11"/>
  <c r="AK35" i="11"/>
  <c r="AK33" i="11"/>
  <c r="AK31" i="11"/>
  <c r="AK29" i="11"/>
  <c r="AK28" i="11"/>
  <c r="W33" i="11"/>
  <c r="W32" i="11"/>
  <c r="W31" i="11"/>
  <c r="W29" i="11"/>
  <c r="W28" i="11"/>
  <c r="W35" i="11"/>
  <c r="W30" i="11"/>
  <c r="W36" i="11"/>
  <c r="W34" i="11"/>
  <c r="BQ36" i="11"/>
  <c r="BQ34" i="11"/>
  <c r="BQ32" i="11"/>
  <c r="BQ31" i="11"/>
  <c r="BQ30" i="11"/>
  <c r="BQ28" i="11"/>
  <c r="BQ33" i="11"/>
  <c r="BQ29" i="11"/>
  <c r="BQ35" i="11"/>
  <c r="BA29" i="11"/>
  <c r="BA36" i="11"/>
  <c r="BA33" i="11"/>
  <c r="BA34" i="11"/>
  <c r="BA28" i="11"/>
  <c r="BA31" i="11"/>
  <c r="BA35" i="11"/>
  <c r="BA30" i="11"/>
  <c r="BA32" i="11"/>
  <c r="P36" i="11"/>
  <c r="P29" i="11"/>
  <c r="P28" i="11"/>
  <c r="P34" i="11"/>
  <c r="P31" i="11"/>
  <c r="P33" i="11"/>
  <c r="P32" i="11"/>
  <c r="P30" i="11"/>
  <c r="P35" i="11"/>
  <c r="AB36" i="11"/>
  <c r="AB34" i="11"/>
  <c r="AB32" i="11"/>
  <c r="AB30" i="11"/>
  <c r="AB35" i="11"/>
  <c r="AB33" i="11"/>
  <c r="AB31" i="11"/>
  <c r="AB28" i="11"/>
  <c r="AB29" i="11"/>
  <c r="AV36" i="11"/>
  <c r="AV35" i="11"/>
  <c r="AV34" i="11"/>
  <c r="AV29" i="11"/>
  <c r="AV33" i="11"/>
  <c r="AV32" i="11"/>
  <c r="AV28" i="11"/>
  <c r="AV31" i="11"/>
  <c r="AV30" i="11"/>
  <c r="BF36" i="11"/>
  <c r="BF34" i="11"/>
  <c r="BF32" i="11"/>
  <c r="BF35" i="11"/>
  <c r="BF30" i="11"/>
  <c r="BF33" i="11"/>
  <c r="BF31" i="11"/>
  <c r="BF29" i="11"/>
  <c r="BF28" i="11"/>
  <c r="H31" i="11"/>
  <c r="H36" i="11"/>
  <c r="H33" i="11"/>
  <c r="H34" i="11"/>
  <c r="H28" i="11"/>
  <c r="H30" i="11"/>
  <c r="H29" i="11"/>
  <c r="H35" i="11"/>
  <c r="H32" i="11"/>
  <c r="AZ36" i="11"/>
  <c r="AZ34" i="11"/>
  <c r="AZ32" i="11"/>
  <c r="AZ30" i="11"/>
  <c r="AZ29" i="11"/>
  <c r="AZ31" i="11"/>
  <c r="AZ28" i="11"/>
  <c r="AZ35" i="11"/>
  <c r="AZ33" i="11"/>
  <c r="D31" i="11"/>
  <c r="D36" i="11"/>
  <c r="D35" i="11"/>
  <c r="D32" i="11"/>
  <c r="D30" i="11"/>
  <c r="D33" i="11"/>
  <c r="D29" i="11"/>
  <c r="D28" i="11"/>
  <c r="D34" i="11"/>
  <c r="BP26" i="10" l="1"/>
  <c r="BP40" i="10" s="1"/>
  <c r="BO26" i="10"/>
  <c r="BO40" i="10" s="1"/>
  <c r="BN26" i="10"/>
  <c r="BN40" i="10" s="1"/>
  <c r="BM26" i="10"/>
  <c r="BM40" i="10" s="1"/>
  <c r="BL26" i="10"/>
  <c r="BL40" i="10" s="1"/>
  <c r="BK26" i="10"/>
  <c r="BK40" i="10" s="1"/>
  <c r="BJ26" i="10"/>
  <c r="BJ40" i="10" s="1"/>
  <c r="BI26" i="10"/>
  <c r="BI40" i="10" s="1"/>
  <c r="BH26" i="10"/>
  <c r="BH40" i="10" s="1"/>
  <c r="BG26" i="10"/>
  <c r="BG40" i="10" s="1"/>
  <c r="BF26" i="10"/>
  <c r="BF40" i="10" s="1"/>
  <c r="BE26" i="10"/>
  <c r="BE40" i="10" s="1"/>
  <c r="BD26" i="10"/>
  <c r="BD40" i="10" s="1"/>
  <c r="BC26" i="10"/>
  <c r="BC40" i="10" s="1"/>
  <c r="BB26" i="10"/>
  <c r="BB40" i="10" s="1"/>
  <c r="BA26" i="10"/>
  <c r="BA40" i="10" s="1"/>
  <c r="AZ26" i="10"/>
  <c r="AZ40" i="10" s="1"/>
  <c r="AY26" i="10"/>
  <c r="AY40" i="10" s="1"/>
  <c r="AX26" i="10"/>
  <c r="AX40" i="10" s="1"/>
  <c r="AW26" i="10"/>
  <c r="AW40" i="10" s="1"/>
  <c r="AV26" i="10"/>
  <c r="AV40" i="10" s="1"/>
  <c r="AU26" i="10"/>
  <c r="AU40" i="10" s="1"/>
  <c r="AT26" i="10"/>
  <c r="AT40" i="10" s="1"/>
  <c r="AS26" i="10"/>
  <c r="AS40" i="10" s="1"/>
  <c r="AR26" i="10"/>
  <c r="AR40" i="10" s="1"/>
  <c r="AQ26" i="10"/>
  <c r="AQ40" i="10" s="1"/>
  <c r="AP26" i="10"/>
  <c r="AP40" i="10" s="1"/>
  <c r="AO26" i="10"/>
  <c r="AO40" i="10" s="1"/>
  <c r="AN26" i="10"/>
  <c r="AN40" i="10" s="1"/>
  <c r="AM26" i="10"/>
  <c r="AM40" i="10" s="1"/>
  <c r="AL26" i="10"/>
  <c r="AL40" i="10" s="1"/>
  <c r="AK26" i="10"/>
  <c r="AK40" i="10" s="1"/>
  <c r="AJ26" i="10"/>
  <c r="AJ40" i="10" s="1"/>
  <c r="AI26" i="10"/>
  <c r="AI40" i="10" s="1"/>
  <c r="AH26" i="10"/>
  <c r="AH40" i="10" s="1"/>
  <c r="AG26" i="10"/>
  <c r="AG40" i="10" s="1"/>
  <c r="AF26" i="10"/>
  <c r="AF40" i="10" s="1"/>
  <c r="AE26" i="10"/>
  <c r="AE40" i="10" s="1"/>
  <c r="AD26" i="10"/>
  <c r="AD40" i="10" s="1"/>
  <c r="AC26" i="10"/>
  <c r="AC40" i="10" s="1"/>
  <c r="AB26" i="10"/>
  <c r="AB40" i="10" s="1"/>
  <c r="AA26" i="10"/>
  <c r="AA40" i="10" s="1"/>
  <c r="Z26" i="10"/>
  <c r="Z40" i="10" s="1"/>
  <c r="Y26" i="10"/>
  <c r="Y40" i="10" s="1"/>
  <c r="X26" i="10"/>
  <c r="X40" i="10" s="1"/>
  <c r="W26" i="10"/>
  <c r="W40" i="10" s="1"/>
  <c r="V26" i="10"/>
  <c r="V40" i="10" s="1"/>
  <c r="U26" i="10"/>
  <c r="U40" i="10" s="1"/>
  <c r="T26" i="10"/>
  <c r="T40" i="10" s="1"/>
  <c r="S26" i="10"/>
  <c r="S40" i="10" s="1"/>
  <c r="R26" i="10"/>
  <c r="R40" i="10" s="1"/>
  <c r="Q26" i="10"/>
  <c r="Q40" i="10" s="1"/>
  <c r="P26" i="10"/>
  <c r="P40" i="10" s="1"/>
  <c r="O26" i="10"/>
  <c r="O40" i="10" s="1"/>
  <c r="N26" i="10"/>
  <c r="N40" i="10" s="1"/>
  <c r="M26" i="10"/>
  <c r="M40" i="10" s="1"/>
  <c r="L26" i="10"/>
  <c r="L40" i="10" s="1"/>
  <c r="K26" i="10"/>
  <c r="K40" i="10" s="1"/>
  <c r="J26" i="10"/>
  <c r="J40" i="10" s="1"/>
  <c r="I26" i="10"/>
  <c r="I40" i="10" s="1"/>
  <c r="H26" i="10"/>
  <c r="H40" i="10" s="1"/>
  <c r="G26" i="10"/>
  <c r="G40" i="10" s="1"/>
  <c r="F26" i="10"/>
  <c r="F40" i="10" s="1"/>
  <c r="E26" i="10"/>
  <c r="E40" i="10" s="1"/>
  <c r="D26" i="10"/>
  <c r="D40" i="10" s="1"/>
  <c r="C26" i="10"/>
  <c r="C40" i="10" s="1"/>
  <c r="BP25" i="10"/>
  <c r="BP39" i="10" s="1"/>
  <c r="BO25" i="10"/>
  <c r="BO39" i="10" s="1"/>
  <c r="BN25" i="10"/>
  <c r="BN39" i="10" s="1"/>
  <c r="BM25" i="10"/>
  <c r="BM39" i="10" s="1"/>
  <c r="BL25" i="10"/>
  <c r="BL39" i="10" s="1"/>
  <c r="BK25" i="10"/>
  <c r="BK39" i="10" s="1"/>
  <c r="BJ25" i="10"/>
  <c r="BJ39" i="10" s="1"/>
  <c r="BI25" i="10"/>
  <c r="BI39" i="10" s="1"/>
  <c r="BH25" i="10"/>
  <c r="BH39" i="10" s="1"/>
  <c r="BG25" i="10"/>
  <c r="BG39" i="10" s="1"/>
  <c r="BF25" i="10"/>
  <c r="BF39" i="10" s="1"/>
  <c r="BE25" i="10"/>
  <c r="BE39" i="10" s="1"/>
  <c r="BD25" i="10"/>
  <c r="BD39" i="10" s="1"/>
  <c r="BC25" i="10"/>
  <c r="BC39" i="10" s="1"/>
  <c r="BB25" i="10"/>
  <c r="BB39" i="10" s="1"/>
  <c r="BA25" i="10"/>
  <c r="BA39" i="10" s="1"/>
  <c r="AZ25" i="10"/>
  <c r="AZ39" i="10" s="1"/>
  <c r="AY25" i="10"/>
  <c r="AY39" i="10" s="1"/>
  <c r="AX25" i="10"/>
  <c r="AX39" i="10" s="1"/>
  <c r="AW25" i="10"/>
  <c r="AW39" i="10" s="1"/>
  <c r="AV25" i="10"/>
  <c r="AV39" i="10" s="1"/>
  <c r="AU25" i="10"/>
  <c r="AU39" i="10" s="1"/>
  <c r="AT25" i="10"/>
  <c r="AT39" i="10" s="1"/>
  <c r="AS25" i="10"/>
  <c r="AS39" i="10" s="1"/>
  <c r="AR25" i="10"/>
  <c r="AR39" i="10" s="1"/>
  <c r="AQ25" i="10"/>
  <c r="AQ39" i="10" s="1"/>
  <c r="AP25" i="10"/>
  <c r="AP39" i="10" s="1"/>
  <c r="AO25" i="10"/>
  <c r="AO39" i="10" s="1"/>
  <c r="AN25" i="10"/>
  <c r="AN39" i="10" s="1"/>
  <c r="AM25" i="10"/>
  <c r="AM39" i="10" s="1"/>
  <c r="AL25" i="10"/>
  <c r="AL39" i="10" s="1"/>
  <c r="AK25" i="10"/>
  <c r="AK39" i="10" s="1"/>
  <c r="AJ25" i="10"/>
  <c r="AJ39" i="10" s="1"/>
  <c r="AI25" i="10"/>
  <c r="AI39" i="10" s="1"/>
  <c r="AH25" i="10"/>
  <c r="AH39" i="10" s="1"/>
  <c r="AG25" i="10"/>
  <c r="AG39" i="10" s="1"/>
  <c r="AF25" i="10"/>
  <c r="AF39" i="10" s="1"/>
  <c r="AE25" i="10"/>
  <c r="AE39" i="10" s="1"/>
  <c r="AD25" i="10"/>
  <c r="AD39" i="10" s="1"/>
  <c r="AC25" i="10"/>
  <c r="AC39" i="10" s="1"/>
  <c r="AB25" i="10"/>
  <c r="AB39" i="10" s="1"/>
  <c r="AA25" i="10"/>
  <c r="AA39" i="10" s="1"/>
  <c r="Z25" i="10"/>
  <c r="Z39" i="10" s="1"/>
  <c r="Y25" i="10"/>
  <c r="Y39" i="10" s="1"/>
  <c r="X25" i="10"/>
  <c r="X39" i="10" s="1"/>
  <c r="W25" i="10"/>
  <c r="W39" i="10" s="1"/>
  <c r="V25" i="10"/>
  <c r="V39" i="10" s="1"/>
  <c r="U25" i="10"/>
  <c r="U39" i="10" s="1"/>
  <c r="T25" i="10"/>
  <c r="T39" i="10" s="1"/>
  <c r="S25" i="10"/>
  <c r="S39" i="10" s="1"/>
  <c r="R25" i="10"/>
  <c r="R39" i="10" s="1"/>
  <c r="Q25" i="10"/>
  <c r="Q39" i="10" s="1"/>
  <c r="P25" i="10"/>
  <c r="P39" i="10" s="1"/>
  <c r="O25" i="10"/>
  <c r="O39" i="10" s="1"/>
  <c r="N25" i="10"/>
  <c r="N39" i="10" s="1"/>
  <c r="M25" i="10"/>
  <c r="M39" i="10" s="1"/>
  <c r="L25" i="10"/>
  <c r="L39" i="10" s="1"/>
  <c r="K25" i="10"/>
  <c r="K39" i="10" s="1"/>
  <c r="J25" i="10"/>
  <c r="J39" i="10" s="1"/>
  <c r="I25" i="10"/>
  <c r="I39" i="10" s="1"/>
  <c r="H25" i="10"/>
  <c r="H39" i="10" s="1"/>
  <c r="G25" i="10"/>
  <c r="G39" i="10" s="1"/>
  <c r="F25" i="10"/>
  <c r="F39" i="10" s="1"/>
  <c r="E25" i="10"/>
  <c r="E39" i="10" s="1"/>
  <c r="D25" i="10"/>
  <c r="D39" i="10" s="1"/>
  <c r="C25" i="10"/>
  <c r="C39" i="10" s="1"/>
  <c r="BP23" i="10"/>
  <c r="BP37" i="10" s="1"/>
  <c r="BO23" i="10"/>
  <c r="BO37" i="10" s="1"/>
  <c r="BN23" i="10"/>
  <c r="BN37" i="10" s="1"/>
  <c r="BM23" i="10"/>
  <c r="BM37" i="10" s="1"/>
  <c r="BL23" i="10"/>
  <c r="BL37" i="10" s="1"/>
  <c r="BK23" i="10"/>
  <c r="BK37" i="10" s="1"/>
  <c r="BJ23" i="10"/>
  <c r="BJ37" i="10" s="1"/>
  <c r="BI23" i="10"/>
  <c r="BI37" i="10" s="1"/>
  <c r="BH23" i="10"/>
  <c r="BH37" i="10" s="1"/>
  <c r="BG23" i="10"/>
  <c r="BG37" i="10" s="1"/>
  <c r="BF23" i="10"/>
  <c r="BF37" i="10" s="1"/>
  <c r="BE23" i="10"/>
  <c r="BE37" i="10" s="1"/>
  <c r="BD23" i="10"/>
  <c r="BD37" i="10" s="1"/>
  <c r="BC23" i="10"/>
  <c r="BC37" i="10" s="1"/>
  <c r="BB23" i="10"/>
  <c r="BB37" i="10" s="1"/>
  <c r="BA23" i="10"/>
  <c r="BA37" i="10" s="1"/>
  <c r="AZ23" i="10"/>
  <c r="AZ37" i="10" s="1"/>
  <c r="AY23" i="10"/>
  <c r="AY37" i="10" s="1"/>
  <c r="AX23" i="10"/>
  <c r="AX37" i="10" s="1"/>
  <c r="AW23" i="10"/>
  <c r="AW37" i="10" s="1"/>
  <c r="AV23" i="10"/>
  <c r="AV37" i="10" s="1"/>
  <c r="AU23" i="10"/>
  <c r="AU37" i="10" s="1"/>
  <c r="AT23" i="10"/>
  <c r="AT37" i="10" s="1"/>
  <c r="AS23" i="10"/>
  <c r="AS37" i="10" s="1"/>
  <c r="AR23" i="10"/>
  <c r="AR37" i="10" s="1"/>
  <c r="AQ23" i="10"/>
  <c r="AQ37" i="10" s="1"/>
  <c r="AP23" i="10"/>
  <c r="AP37" i="10" s="1"/>
  <c r="AO23" i="10"/>
  <c r="AO37" i="10" s="1"/>
  <c r="AN23" i="10"/>
  <c r="AN37" i="10" s="1"/>
  <c r="AM23" i="10"/>
  <c r="AM37" i="10" s="1"/>
  <c r="AL23" i="10"/>
  <c r="AL37" i="10" s="1"/>
  <c r="AK23" i="10"/>
  <c r="AK37" i="10" s="1"/>
  <c r="AJ23" i="10"/>
  <c r="AJ37" i="10" s="1"/>
  <c r="AI23" i="10"/>
  <c r="AI37" i="10" s="1"/>
  <c r="AH23" i="10"/>
  <c r="AH37" i="10" s="1"/>
  <c r="AG23" i="10"/>
  <c r="AG37" i="10" s="1"/>
  <c r="AF23" i="10"/>
  <c r="AF37" i="10" s="1"/>
  <c r="AE23" i="10"/>
  <c r="AE37" i="10" s="1"/>
  <c r="AD23" i="10"/>
  <c r="AD37" i="10" s="1"/>
  <c r="AC23" i="10"/>
  <c r="AC37" i="10" s="1"/>
  <c r="AB23" i="10"/>
  <c r="AB37" i="10" s="1"/>
  <c r="AA23" i="10"/>
  <c r="AA37" i="10" s="1"/>
  <c r="Z23" i="10"/>
  <c r="Z37" i="10" s="1"/>
  <c r="Y23" i="10"/>
  <c r="Y37" i="10" s="1"/>
  <c r="X23" i="10"/>
  <c r="X37" i="10" s="1"/>
  <c r="W23" i="10"/>
  <c r="W37" i="10" s="1"/>
  <c r="V23" i="10"/>
  <c r="V37" i="10" s="1"/>
  <c r="U23" i="10"/>
  <c r="U37" i="10" s="1"/>
  <c r="T23" i="10"/>
  <c r="T37" i="10" s="1"/>
  <c r="S23" i="10"/>
  <c r="S37" i="10" s="1"/>
  <c r="R23" i="10"/>
  <c r="R37" i="10" s="1"/>
  <c r="Q23" i="10"/>
  <c r="Q37" i="10" s="1"/>
  <c r="P23" i="10"/>
  <c r="P37" i="10" s="1"/>
  <c r="O23" i="10"/>
  <c r="O37" i="10" s="1"/>
  <c r="N23" i="10"/>
  <c r="N37" i="10" s="1"/>
  <c r="M23" i="10"/>
  <c r="M37" i="10" s="1"/>
  <c r="L23" i="10"/>
  <c r="L37" i="10" s="1"/>
  <c r="K23" i="10"/>
  <c r="K37" i="10" s="1"/>
  <c r="J23" i="10"/>
  <c r="J37" i="10" s="1"/>
  <c r="I23" i="10"/>
  <c r="I37" i="10" s="1"/>
  <c r="H23" i="10"/>
  <c r="H37" i="10" s="1"/>
  <c r="G23" i="10"/>
  <c r="G37" i="10" s="1"/>
  <c r="F23" i="10"/>
  <c r="F37" i="10" s="1"/>
  <c r="E23" i="10"/>
  <c r="E37" i="10" s="1"/>
  <c r="D23" i="10"/>
  <c r="D37" i="10" s="1"/>
  <c r="C23" i="10"/>
  <c r="C37" i="10" s="1"/>
  <c r="BP22" i="10"/>
  <c r="BP36" i="10" s="1"/>
  <c r="BO22" i="10"/>
  <c r="BO36" i="10" s="1"/>
  <c r="BN22" i="10"/>
  <c r="BN36" i="10" s="1"/>
  <c r="BM22" i="10"/>
  <c r="BM36" i="10" s="1"/>
  <c r="BL22" i="10"/>
  <c r="BL36" i="10" s="1"/>
  <c r="BK22" i="10"/>
  <c r="BK36" i="10" s="1"/>
  <c r="BJ22" i="10"/>
  <c r="BJ36" i="10" s="1"/>
  <c r="BI22" i="10"/>
  <c r="BI36" i="10" s="1"/>
  <c r="BH22" i="10"/>
  <c r="BH36" i="10" s="1"/>
  <c r="BG22" i="10"/>
  <c r="BG36" i="10" s="1"/>
  <c r="BF22" i="10"/>
  <c r="BF36" i="10" s="1"/>
  <c r="BE22" i="10"/>
  <c r="BE36" i="10" s="1"/>
  <c r="BD22" i="10"/>
  <c r="BD36" i="10" s="1"/>
  <c r="BC22" i="10"/>
  <c r="BC36" i="10" s="1"/>
  <c r="BB22" i="10"/>
  <c r="BB36" i="10" s="1"/>
  <c r="BA22" i="10"/>
  <c r="BA36" i="10" s="1"/>
  <c r="AZ22" i="10"/>
  <c r="AZ36" i="10" s="1"/>
  <c r="AY22" i="10"/>
  <c r="AY36" i="10" s="1"/>
  <c r="AX22" i="10"/>
  <c r="AX36" i="10" s="1"/>
  <c r="AW22" i="10"/>
  <c r="AW36" i="10" s="1"/>
  <c r="AV22" i="10"/>
  <c r="AV36" i="10" s="1"/>
  <c r="AU22" i="10"/>
  <c r="AU36" i="10" s="1"/>
  <c r="AT22" i="10"/>
  <c r="AT36" i="10" s="1"/>
  <c r="AS22" i="10"/>
  <c r="AS36" i="10" s="1"/>
  <c r="AR22" i="10"/>
  <c r="AR36" i="10" s="1"/>
  <c r="AQ22" i="10"/>
  <c r="AQ36" i="10" s="1"/>
  <c r="AP22" i="10"/>
  <c r="AP36" i="10" s="1"/>
  <c r="AO22" i="10"/>
  <c r="AO36" i="10" s="1"/>
  <c r="AN22" i="10"/>
  <c r="AN36" i="10" s="1"/>
  <c r="AM22" i="10"/>
  <c r="AM36" i="10" s="1"/>
  <c r="AL22" i="10"/>
  <c r="AL36" i="10" s="1"/>
  <c r="AK22" i="10"/>
  <c r="AK36" i="10" s="1"/>
  <c r="AJ22" i="10"/>
  <c r="AJ36" i="10" s="1"/>
  <c r="AI22" i="10"/>
  <c r="AI36" i="10" s="1"/>
  <c r="AH22" i="10"/>
  <c r="AH36" i="10" s="1"/>
  <c r="AG22" i="10"/>
  <c r="AG36" i="10" s="1"/>
  <c r="AF22" i="10"/>
  <c r="AF36" i="10" s="1"/>
  <c r="AE22" i="10"/>
  <c r="AE36" i="10" s="1"/>
  <c r="AD22" i="10"/>
  <c r="AD36" i="10" s="1"/>
  <c r="AC22" i="10"/>
  <c r="AC36" i="10" s="1"/>
  <c r="AB22" i="10"/>
  <c r="AB36" i="10" s="1"/>
  <c r="AA22" i="10"/>
  <c r="AA36" i="10" s="1"/>
  <c r="Z22" i="10"/>
  <c r="Z36" i="10" s="1"/>
  <c r="Y22" i="10"/>
  <c r="Y36" i="10" s="1"/>
  <c r="X22" i="10"/>
  <c r="X36" i="10" s="1"/>
  <c r="W22" i="10"/>
  <c r="W36" i="10" s="1"/>
  <c r="V22" i="10"/>
  <c r="V36" i="10" s="1"/>
  <c r="U22" i="10"/>
  <c r="U36" i="10" s="1"/>
  <c r="T22" i="10"/>
  <c r="T36" i="10" s="1"/>
  <c r="S22" i="10"/>
  <c r="S36" i="10" s="1"/>
  <c r="R22" i="10"/>
  <c r="R36" i="10" s="1"/>
  <c r="Q22" i="10"/>
  <c r="Q36" i="10" s="1"/>
  <c r="P22" i="10"/>
  <c r="P36" i="10" s="1"/>
  <c r="O22" i="10"/>
  <c r="O36" i="10" s="1"/>
  <c r="N22" i="10"/>
  <c r="N36" i="10" s="1"/>
  <c r="M22" i="10"/>
  <c r="M36" i="10" s="1"/>
  <c r="L22" i="10"/>
  <c r="L36" i="10" s="1"/>
  <c r="K22" i="10"/>
  <c r="K36" i="10" s="1"/>
  <c r="J22" i="10"/>
  <c r="J36" i="10" s="1"/>
  <c r="I22" i="10"/>
  <c r="I36" i="10" s="1"/>
  <c r="H22" i="10"/>
  <c r="H36" i="10" s="1"/>
  <c r="G22" i="10"/>
  <c r="G36" i="10" s="1"/>
  <c r="F22" i="10"/>
  <c r="F36" i="10" s="1"/>
  <c r="E22" i="10"/>
  <c r="E36" i="10" s="1"/>
  <c r="D22" i="10"/>
  <c r="D36" i="10" s="1"/>
  <c r="C22" i="10"/>
  <c r="C36" i="10" s="1"/>
  <c r="BP20" i="10"/>
  <c r="BP34" i="10" s="1"/>
  <c r="BO20" i="10"/>
  <c r="BO34" i="10" s="1"/>
  <c r="BN20" i="10"/>
  <c r="BN34" i="10" s="1"/>
  <c r="BM20" i="10"/>
  <c r="BM34" i="10" s="1"/>
  <c r="BL20" i="10"/>
  <c r="BL34" i="10" s="1"/>
  <c r="BK20" i="10"/>
  <c r="BK34" i="10" s="1"/>
  <c r="BJ20" i="10"/>
  <c r="BJ34" i="10" s="1"/>
  <c r="BI20" i="10"/>
  <c r="BI34" i="10" s="1"/>
  <c r="BH20" i="10"/>
  <c r="BH34" i="10" s="1"/>
  <c r="BG20" i="10"/>
  <c r="BG34" i="10" s="1"/>
  <c r="BF20" i="10"/>
  <c r="BF34" i="10" s="1"/>
  <c r="BE20" i="10"/>
  <c r="BE34" i="10" s="1"/>
  <c r="BD20" i="10"/>
  <c r="BD34" i="10" s="1"/>
  <c r="BC20" i="10"/>
  <c r="BC34" i="10" s="1"/>
  <c r="BB20" i="10"/>
  <c r="BB34" i="10" s="1"/>
  <c r="BA20" i="10"/>
  <c r="BA34" i="10" s="1"/>
  <c r="AZ20" i="10"/>
  <c r="AZ34" i="10" s="1"/>
  <c r="AY20" i="10"/>
  <c r="AY34" i="10" s="1"/>
  <c r="AX20" i="10"/>
  <c r="AX34" i="10" s="1"/>
  <c r="AW20" i="10"/>
  <c r="AW34" i="10" s="1"/>
  <c r="AV20" i="10"/>
  <c r="AV34" i="10" s="1"/>
  <c r="AU20" i="10"/>
  <c r="AU34" i="10" s="1"/>
  <c r="AT20" i="10"/>
  <c r="AT34" i="10" s="1"/>
  <c r="AS20" i="10"/>
  <c r="AS34" i="10" s="1"/>
  <c r="AR20" i="10"/>
  <c r="AR34" i="10" s="1"/>
  <c r="AQ20" i="10"/>
  <c r="AQ34" i="10" s="1"/>
  <c r="AP20" i="10"/>
  <c r="AP34" i="10" s="1"/>
  <c r="AO20" i="10"/>
  <c r="AO34" i="10" s="1"/>
  <c r="AN20" i="10"/>
  <c r="AN34" i="10" s="1"/>
  <c r="AM20" i="10"/>
  <c r="AM34" i="10" s="1"/>
  <c r="AL20" i="10"/>
  <c r="AL34" i="10" s="1"/>
  <c r="AK20" i="10"/>
  <c r="AK34" i="10" s="1"/>
  <c r="AJ20" i="10"/>
  <c r="AJ34" i="10" s="1"/>
  <c r="AI20" i="10"/>
  <c r="AI34" i="10" s="1"/>
  <c r="AH20" i="10"/>
  <c r="AH34" i="10" s="1"/>
  <c r="AG20" i="10"/>
  <c r="AG34" i="10" s="1"/>
  <c r="AF20" i="10"/>
  <c r="AF34" i="10" s="1"/>
  <c r="AE20" i="10"/>
  <c r="AE34" i="10" s="1"/>
  <c r="AD20" i="10"/>
  <c r="AD34" i="10" s="1"/>
  <c r="AC20" i="10"/>
  <c r="AC34" i="10" s="1"/>
  <c r="AB20" i="10"/>
  <c r="AB34" i="10" s="1"/>
  <c r="AA20" i="10"/>
  <c r="AA34" i="10" s="1"/>
  <c r="Z20" i="10"/>
  <c r="Z34" i="10" s="1"/>
  <c r="Y20" i="10"/>
  <c r="Y34" i="10" s="1"/>
  <c r="X20" i="10"/>
  <c r="X34" i="10" s="1"/>
  <c r="W20" i="10"/>
  <c r="W34" i="10" s="1"/>
  <c r="V20" i="10"/>
  <c r="V34" i="10" s="1"/>
  <c r="U20" i="10"/>
  <c r="U34" i="10" s="1"/>
  <c r="T20" i="10"/>
  <c r="T34" i="10" s="1"/>
  <c r="S20" i="10"/>
  <c r="S34" i="10" s="1"/>
  <c r="R20" i="10"/>
  <c r="R34" i="10" s="1"/>
  <c r="Q20" i="10"/>
  <c r="Q34" i="10" s="1"/>
  <c r="P20" i="10"/>
  <c r="P34" i="10" s="1"/>
  <c r="O20" i="10"/>
  <c r="O34" i="10" s="1"/>
  <c r="N20" i="10"/>
  <c r="N34" i="10" s="1"/>
  <c r="M20" i="10"/>
  <c r="M34" i="10" s="1"/>
  <c r="L20" i="10"/>
  <c r="L34" i="10" s="1"/>
  <c r="K20" i="10"/>
  <c r="K34" i="10" s="1"/>
  <c r="J20" i="10"/>
  <c r="J34" i="10" s="1"/>
  <c r="I20" i="10"/>
  <c r="I34" i="10" s="1"/>
  <c r="H20" i="10"/>
  <c r="H34" i="10" s="1"/>
  <c r="G20" i="10"/>
  <c r="G34" i="10" s="1"/>
  <c r="F20" i="10"/>
  <c r="F34" i="10" s="1"/>
  <c r="E20" i="10"/>
  <c r="E34" i="10" s="1"/>
  <c r="D20" i="10"/>
  <c r="D34" i="10" s="1"/>
  <c r="C20" i="10"/>
  <c r="C34" i="10" s="1"/>
  <c r="BP19" i="10"/>
  <c r="BP33" i="10" s="1"/>
  <c r="BO19" i="10"/>
  <c r="BO33" i="10" s="1"/>
  <c r="BN19" i="10"/>
  <c r="BN33" i="10" s="1"/>
  <c r="BM19" i="10"/>
  <c r="BM33" i="10" s="1"/>
  <c r="BL19" i="10"/>
  <c r="BL33" i="10" s="1"/>
  <c r="BK19" i="10"/>
  <c r="BK33" i="10" s="1"/>
  <c r="BJ19" i="10"/>
  <c r="BJ33" i="10" s="1"/>
  <c r="BI19" i="10"/>
  <c r="BI33" i="10" s="1"/>
  <c r="BH19" i="10"/>
  <c r="BH33" i="10" s="1"/>
  <c r="BG19" i="10"/>
  <c r="BG33" i="10" s="1"/>
  <c r="BF19" i="10"/>
  <c r="BF33" i="10" s="1"/>
  <c r="BE19" i="10"/>
  <c r="BE33" i="10" s="1"/>
  <c r="BD19" i="10"/>
  <c r="BD33" i="10" s="1"/>
  <c r="BC19" i="10"/>
  <c r="BC33" i="10" s="1"/>
  <c r="BB19" i="10"/>
  <c r="BB33" i="10" s="1"/>
  <c r="BA19" i="10"/>
  <c r="BA33" i="10" s="1"/>
  <c r="AZ19" i="10"/>
  <c r="AZ33" i="10" s="1"/>
  <c r="AY19" i="10"/>
  <c r="AY33" i="10" s="1"/>
  <c r="AX19" i="10"/>
  <c r="AX33" i="10" s="1"/>
  <c r="AW19" i="10"/>
  <c r="AW33" i="10" s="1"/>
  <c r="AV19" i="10"/>
  <c r="AV33" i="10" s="1"/>
  <c r="AU19" i="10"/>
  <c r="AU33" i="10" s="1"/>
  <c r="AT19" i="10"/>
  <c r="AT33" i="10" s="1"/>
  <c r="AS19" i="10"/>
  <c r="AS33" i="10" s="1"/>
  <c r="AR19" i="10"/>
  <c r="AR33" i="10" s="1"/>
  <c r="AQ19" i="10"/>
  <c r="AQ33" i="10" s="1"/>
  <c r="AP19" i="10"/>
  <c r="AP33" i="10" s="1"/>
  <c r="AO19" i="10"/>
  <c r="AO33" i="10" s="1"/>
  <c r="AN19" i="10"/>
  <c r="AN33" i="10" s="1"/>
  <c r="AM19" i="10"/>
  <c r="AM33" i="10" s="1"/>
  <c r="AL19" i="10"/>
  <c r="AL33" i="10" s="1"/>
  <c r="AK19" i="10"/>
  <c r="AK33" i="10" s="1"/>
  <c r="AJ19" i="10"/>
  <c r="AJ33" i="10" s="1"/>
  <c r="AI19" i="10"/>
  <c r="AI33" i="10" s="1"/>
  <c r="AH19" i="10"/>
  <c r="AH33" i="10" s="1"/>
  <c r="AG19" i="10"/>
  <c r="AG33" i="10" s="1"/>
  <c r="AF19" i="10"/>
  <c r="AF33" i="10" s="1"/>
  <c r="AE19" i="10"/>
  <c r="AE33" i="10" s="1"/>
  <c r="AD19" i="10"/>
  <c r="AD33" i="10" s="1"/>
  <c r="AC19" i="10"/>
  <c r="AC33" i="10" s="1"/>
  <c r="AB19" i="10"/>
  <c r="AB33" i="10" s="1"/>
  <c r="AA19" i="10"/>
  <c r="AA33" i="10" s="1"/>
  <c r="Z19" i="10"/>
  <c r="Z33" i="10" s="1"/>
  <c r="Y19" i="10"/>
  <c r="Y33" i="10" s="1"/>
  <c r="X19" i="10"/>
  <c r="X33" i="10" s="1"/>
  <c r="W19" i="10"/>
  <c r="W33" i="10" s="1"/>
  <c r="V19" i="10"/>
  <c r="V33" i="10" s="1"/>
  <c r="U19" i="10"/>
  <c r="U33" i="10" s="1"/>
  <c r="T19" i="10"/>
  <c r="T33" i="10" s="1"/>
  <c r="S19" i="10"/>
  <c r="S33" i="10" s="1"/>
  <c r="R19" i="10"/>
  <c r="R33" i="10" s="1"/>
  <c r="Q19" i="10"/>
  <c r="Q33" i="10" s="1"/>
  <c r="P19" i="10"/>
  <c r="P33" i="10" s="1"/>
  <c r="O19" i="10"/>
  <c r="O33" i="10" s="1"/>
  <c r="N19" i="10"/>
  <c r="N33" i="10" s="1"/>
  <c r="M19" i="10"/>
  <c r="M33" i="10" s="1"/>
  <c r="L19" i="10"/>
  <c r="L33" i="10" s="1"/>
  <c r="K19" i="10"/>
  <c r="K33" i="10" s="1"/>
  <c r="J19" i="10"/>
  <c r="J33" i="10" s="1"/>
  <c r="I19" i="10"/>
  <c r="I33" i="10" s="1"/>
  <c r="H19" i="10"/>
  <c r="H33" i="10" s="1"/>
  <c r="G19" i="10"/>
  <c r="G33" i="10" s="1"/>
  <c r="F19" i="10"/>
  <c r="F33" i="10" s="1"/>
  <c r="E19" i="10"/>
  <c r="E33" i="10" s="1"/>
  <c r="D19" i="10"/>
  <c r="D33" i="10" s="1"/>
  <c r="C19" i="10"/>
  <c r="C33" i="10" s="1"/>
  <c r="BP18" i="10"/>
  <c r="BP32" i="10" s="1"/>
  <c r="BO18" i="10"/>
  <c r="BO32" i="10" s="1"/>
  <c r="BN18" i="10"/>
  <c r="BN32" i="10" s="1"/>
  <c r="BM18" i="10"/>
  <c r="BM32" i="10" s="1"/>
  <c r="BL18" i="10"/>
  <c r="BL32" i="10" s="1"/>
  <c r="BK18" i="10"/>
  <c r="BK32" i="10" s="1"/>
  <c r="BJ18" i="10"/>
  <c r="BJ32" i="10" s="1"/>
  <c r="BI18" i="10"/>
  <c r="BI32" i="10" s="1"/>
  <c r="BH18" i="10"/>
  <c r="BH32" i="10" s="1"/>
  <c r="BG18" i="10"/>
  <c r="BG32" i="10" s="1"/>
  <c r="BF18" i="10"/>
  <c r="BF32" i="10" s="1"/>
  <c r="BE18" i="10"/>
  <c r="BE32" i="10" s="1"/>
  <c r="BD18" i="10"/>
  <c r="BD32" i="10" s="1"/>
  <c r="BC18" i="10"/>
  <c r="BC32" i="10" s="1"/>
  <c r="BB18" i="10"/>
  <c r="BB32" i="10" s="1"/>
  <c r="BA18" i="10"/>
  <c r="BA32" i="10" s="1"/>
  <c r="AZ18" i="10"/>
  <c r="AZ32" i="10" s="1"/>
  <c r="AY18" i="10"/>
  <c r="AY32" i="10" s="1"/>
  <c r="AX18" i="10"/>
  <c r="AX32" i="10" s="1"/>
  <c r="AW18" i="10"/>
  <c r="AW32" i="10" s="1"/>
  <c r="AV18" i="10"/>
  <c r="AV32" i="10" s="1"/>
  <c r="AU18" i="10"/>
  <c r="AU32" i="10" s="1"/>
  <c r="AT18" i="10"/>
  <c r="AT32" i="10" s="1"/>
  <c r="AS18" i="10"/>
  <c r="AS32" i="10" s="1"/>
  <c r="AR18" i="10"/>
  <c r="AR32" i="10" s="1"/>
  <c r="AQ18" i="10"/>
  <c r="AQ32" i="10" s="1"/>
  <c r="AP18" i="10"/>
  <c r="AP32" i="10" s="1"/>
  <c r="AO18" i="10"/>
  <c r="AO32" i="10" s="1"/>
  <c r="AN18" i="10"/>
  <c r="AN32" i="10" s="1"/>
  <c r="AM18" i="10"/>
  <c r="AM32" i="10" s="1"/>
  <c r="AL18" i="10"/>
  <c r="AL32" i="10" s="1"/>
  <c r="AK18" i="10"/>
  <c r="AK32" i="10" s="1"/>
  <c r="AJ18" i="10"/>
  <c r="AJ32" i="10" s="1"/>
  <c r="AI18" i="10"/>
  <c r="AI32" i="10" s="1"/>
  <c r="AH18" i="10"/>
  <c r="AH32" i="10" s="1"/>
  <c r="AG18" i="10"/>
  <c r="AG32" i="10" s="1"/>
  <c r="AF18" i="10"/>
  <c r="AF32" i="10" s="1"/>
  <c r="AE18" i="10"/>
  <c r="AE32" i="10" s="1"/>
  <c r="AD18" i="10"/>
  <c r="AD32" i="10" s="1"/>
  <c r="AC18" i="10"/>
  <c r="AC32" i="10" s="1"/>
  <c r="AB18" i="10"/>
  <c r="AB32" i="10" s="1"/>
  <c r="AA18" i="10"/>
  <c r="AA32" i="10" s="1"/>
  <c r="Z18" i="10"/>
  <c r="Z32" i="10" s="1"/>
  <c r="Y18" i="10"/>
  <c r="Y32" i="10" s="1"/>
  <c r="X18" i="10"/>
  <c r="X32" i="10" s="1"/>
  <c r="W18" i="10"/>
  <c r="W32" i="10" s="1"/>
  <c r="V18" i="10"/>
  <c r="V32" i="10" s="1"/>
  <c r="U18" i="10"/>
  <c r="U32" i="10" s="1"/>
  <c r="T18" i="10"/>
  <c r="T32" i="10" s="1"/>
  <c r="S18" i="10"/>
  <c r="S32" i="10" s="1"/>
  <c r="R18" i="10"/>
  <c r="R32" i="10" s="1"/>
  <c r="Q18" i="10"/>
  <c r="Q32" i="10" s="1"/>
  <c r="P18" i="10"/>
  <c r="P32" i="10" s="1"/>
  <c r="O18" i="10"/>
  <c r="O32" i="10" s="1"/>
  <c r="N18" i="10"/>
  <c r="N32" i="10" s="1"/>
  <c r="M18" i="10"/>
  <c r="M32" i="10" s="1"/>
  <c r="L18" i="10"/>
  <c r="L32" i="10" s="1"/>
  <c r="K18" i="10"/>
  <c r="K32" i="10" s="1"/>
  <c r="J18" i="10"/>
  <c r="J32" i="10" s="1"/>
  <c r="I18" i="10"/>
  <c r="I32" i="10" s="1"/>
  <c r="H18" i="10"/>
  <c r="H32" i="10" s="1"/>
  <c r="G18" i="10"/>
  <c r="G32" i="10" s="1"/>
  <c r="F18" i="10"/>
  <c r="F32" i="10" s="1"/>
  <c r="E18" i="10"/>
  <c r="E32" i="10" s="1"/>
  <c r="D18" i="10"/>
  <c r="D32" i="10" s="1"/>
  <c r="C18" i="10"/>
  <c r="C32" i="10" s="1"/>
  <c r="A11" i="10"/>
  <c r="AT24" i="10" s="1"/>
  <c r="AT38" i="10" s="1"/>
  <c r="A8" i="10"/>
  <c r="BP21" i="10" s="1"/>
  <c r="BP35" i="10" s="1"/>
  <c r="O21" i="10" l="1"/>
  <c r="O35" i="10" s="1"/>
  <c r="U24" i="10"/>
  <c r="U38" i="10" s="1"/>
  <c r="V24" i="10"/>
  <c r="V38" i="10" s="1"/>
  <c r="BB24" i="10"/>
  <c r="BB38" i="10" s="1"/>
  <c r="BA24" i="10"/>
  <c r="BA38" i="10" s="1"/>
  <c r="N21" i="10"/>
  <c r="N35" i="10" s="1"/>
  <c r="X24" i="10"/>
  <c r="X38" i="10" s="1"/>
  <c r="BD24" i="10"/>
  <c r="BD38" i="10" s="1"/>
  <c r="AF21" i="10"/>
  <c r="AF35" i="10" s="1"/>
  <c r="E24" i="10"/>
  <c r="E38" i="10" s="1"/>
  <c r="AK24" i="10"/>
  <c r="AK38" i="10" s="1"/>
  <c r="BJ24" i="10"/>
  <c r="BJ38" i="10" s="1"/>
  <c r="AH21" i="10"/>
  <c r="AH35" i="10" s="1"/>
  <c r="F24" i="10"/>
  <c r="F38" i="10" s="1"/>
  <c r="AL24" i="10"/>
  <c r="AL38" i="10" s="1"/>
  <c r="AD24" i="10"/>
  <c r="AD38" i="10" s="1"/>
  <c r="BB21" i="10"/>
  <c r="BB35" i="10" s="1"/>
  <c r="H24" i="10"/>
  <c r="H38" i="10" s="1"/>
  <c r="AN24" i="10"/>
  <c r="AN38" i="10" s="1"/>
  <c r="BC21" i="10"/>
  <c r="BC35" i="10" s="1"/>
  <c r="N24" i="10"/>
  <c r="N38" i="10" s="1"/>
  <c r="R21" i="10"/>
  <c r="R35" i="10" s="1"/>
  <c r="AL21" i="10"/>
  <c r="AL35" i="10" s="1"/>
  <c r="BH21" i="10"/>
  <c r="BH35" i="10" s="1"/>
  <c r="E21" i="10"/>
  <c r="E35" i="10" s="1"/>
  <c r="U21" i="10"/>
  <c r="U35" i="10" s="1"/>
  <c r="AP21" i="10"/>
  <c r="AP35" i="10" s="1"/>
  <c r="BN21" i="10"/>
  <c r="BN35" i="10" s="1"/>
  <c r="F21" i="10"/>
  <c r="F35" i="10" s="1"/>
  <c r="BO21" i="10"/>
  <c r="BO35" i="10" s="1"/>
  <c r="G21" i="10"/>
  <c r="G35" i="10" s="1"/>
  <c r="W21" i="10"/>
  <c r="W35" i="10" s="1"/>
  <c r="AR21" i="10"/>
  <c r="AR35" i="10" s="1"/>
  <c r="BM21" i="10"/>
  <c r="BM35" i="10" s="1"/>
  <c r="BE21" i="10"/>
  <c r="BE35" i="10" s="1"/>
  <c r="AW21" i="10"/>
  <c r="AW35" i="10" s="1"/>
  <c r="AO21" i="10"/>
  <c r="AO35" i="10" s="1"/>
  <c r="AG21" i="10"/>
  <c r="AG35" i="10" s="1"/>
  <c r="Y21" i="10"/>
  <c r="Y35" i="10" s="1"/>
  <c r="BL21" i="10"/>
  <c r="BL35" i="10" s="1"/>
  <c r="BD21" i="10"/>
  <c r="BD35" i="10" s="1"/>
  <c r="BI21" i="10"/>
  <c r="BI35" i="10" s="1"/>
  <c r="BA21" i="10"/>
  <c r="BA35" i="10" s="1"/>
  <c r="AS21" i="10"/>
  <c r="AS35" i="10" s="1"/>
  <c r="AK21" i="10"/>
  <c r="AK35" i="10" s="1"/>
  <c r="AC21" i="10"/>
  <c r="AC35" i="10" s="1"/>
  <c r="BK21" i="10"/>
  <c r="BK35" i="10" s="1"/>
  <c r="AY21" i="10"/>
  <c r="AY35" i="10" s="1"/>
  <c r="AN21" i="10"/>
  <c r="AN35" i="10" s="1"/>
  <c r="AD21" i="10"/>
  <c r="AD35" i="10" s="1"/>
  <c r="T21" i="10"/>
  <c r="T35" i="10" s="1"/>
  <c r="L21" i="10"/>
  <c r="L35" i="10" s="1"/>
  <c r="D21" i="10"/>
  <c r="D35" i="10" s="1"/>
  <c r="BJ21" i="10"/>
  <c r="BJ35" i="10" s="1"/>
  <c r="AX21" i="10"/>
  <c r="AX35" i="10" s="1"/>
  <c r="AM21" i="10"/>
  <c r="AM35" i="10" s="1"/>
  <c r="AB21" i="10"/>
  <c r="AB35" i="10" s="1"/>
  <c r="S21" i="10"/>
  <c r="S35" i="10" s="1"/>
  <c r="K21" i="10"/>
  <c r="K35" i="10" s="1"/>
  <c r="C21" i="10"/>
  <c r="C35" i="10" s="1"/>
  <c r="BG21" i="10"/>
  <c r="BG35" i="10" s="1"/>
  <c r="AU21" i="10"/>
  <c r="AU35" i="10" s="1"/>
  <c r="AJ21" i="10"/>
  <c r="AJ35" i="10" s="1"/>
  <c r="Z21" i="10"/>
  <c r="Z35" i="10" s="1"/>
  <c r="Q21" i="10"/>
  <c r="Q35" i="10" s="1"/>
  <c r="I21" i="10"/>
  <c r="I35" i="10" s="1"/>
  <c r="BF21" i="10"/>
  <c r="BF35" i="10" s="1"/>
  <c r="AT21" i="10"/>
  <c r="AT35" i="10" s="1"/>
  <c r="AI21" i="10"/>
  <c r="AI35" i="10" s="1"/>
  <c r="X21" i="10"/>
  <c r="X35" i="10" s="1"/>
  <c r="P21" i="10"/>
  <c r="P35" i="10" s="1"/>
  <c r="H21" i="10"/>
  <c r="H35" i="10" s="1"/>
  <c r="AQ21" i="10"/>
  <c r="AQ35" i="10" s="1"/>
  <c r="J21" i="10"/>
  <c r="J35" i="10" s="1"/>
  <c r="AA21" i="10"/>
  <c r="AA35" i="10" s="1"/>
  <c r="AV21" i="10"/>
  <c r="AV35" i="10" s="1"/>
  <c r="V21" i="10"/>
  <c r="V35" i="10" s="1"/>
  <c r="M21" i="10"/>
  <c r="M35" i="10" s="1"/>
  <c r="AE21" i="10"/>
  <c r="AE35" i="10" s="1"/>
  <c r="AZ21" i="10"/>
  <c r="AZ35" i="10" s="1"/>
  <c r="BO24" i="10"/>
  <c r="BO38" i="10" s="1"/>
  <c r="BG24" i="10"/>
  <c r="BG38" i="10" s="1"/>
  <c r="AY24" i="10"/>
  <c r="AY38" i="10" s="1"/>
  <c r="AQ24" i="10"/>
  <c r="AQ38" i="10" s="1"/>
  <c r="AI24" i="10"/>
  <c r="AI38" i="10" s="1"/>
  <c r="AA24" i="10"/>
  <c r="AA38" i="10" s="1"/>
  <c r="S24" i="10"/>
  <c r="S38" i="10" s="1"/>
  <c r="K24" i="10"/>
  <c r="K38" i="10" s="1"/>
  <c r="C24" i="10"/>
  <c r="C38" i="10" s="1"/>
  <c r="BN24" i="10"/>
  <c r="BN38" i="10" s="1"/>
  <c r="BF24" i="10"/>
  <c r="BF38" i="10" s="1"/>
  <c r="AX24" i="10"/>
  <c r="AX38" i="10" s="1"/>
  <c r="AP24" i="10"/>
  <c r="AP38" i="10" s="1"/>
  <c r="AH24" i="10"/>
  <c r="AH38" i="10" s="1"/>
  <c r="Z24" i="10"/>
  <c r="Z38" i="10" s="1"/>
  <c r="R24" i="10"/>
  <c r="R38" i="10" s="1"/>
  <c r="J24" i="10"/>
  <c r="J38" i="10" s="1"/>
  <c r="BM24" i="10"/>
  <c r="BM38" i="10" s="1"/>
  <c r="BE24" i="10"/>
  <c r="BE38" i="10" s="1"/>
  <c r="AW24" i="10"/>
  <c r="AW38" i="10" s="1"/>
  <c r="AO24" i="10"/>
  <c r="AO38" i="10" s="1"/>
  <c r="AG24" i="10"/>
  <c r="AG38" i="10" s="1"/>
  <c r="Y24" i="10"/>
  <c r="Y38" i="10" s="1"/>
  <c r="Q24" i="10"/>
  <c r="Q38" i="10" s="1"/>
  <c r="I24" i="10"/>
  <c r="I38" i="10" s="1"/>
  <c r="BK24" i="10"/>
  <c r="BK38" i="10" s="1"/>
  <c r="BC24" i="10"/>
  <c r="BC38" i="10" s="1"/>
  <c r="AU24" i="10"/>
  <c r="AU38" i="10" s="1"/>
  <c r="AM24" i="10"/>
  <c r="AM38" i="10" s="1"/>
  <c r="AE24" i="10"/>
  <c r="AE38" i="10" s="1"/>
  <c r="W24" i="10"/>
  <c r="W38" i="10" s="1"/>
  <c r="O24" i="10"/>
  <c r="O38" i="10" s="1"/>
  <c r="G24" i="10"/>
  <c r="G38" i="10" s="1"/>
  <c r="L24" i="10"/>
  <c r="L38" i="10" s="1"/>
  <c r="AB24" i="10"/>
  <c r="AB38" i="10" s="1"/>
  <c r="AR24" i="10"/>
  <c r="AR38" i="10" s="1"/>
  <c r="BH24" i="10"/>
  <c r="BH38" i="10" s="1"/>
  <c r="M24" i="10"/>
  <c r="M38" i="10" s="1"/>
  <c r="AC24" i="10"/>
  <c r="AC38" i="10" s="1"/>
  <c r="AS24" i="10"/>
  <c r="AS38" i="10" s="1"/>
  <c r="BI24" i="10"/>
  <c r="BI38" i="10" s="1"/>
  <c r="P24" i="10"/>
  <c r="P38" i="10" s="1"/>
  <c r="AF24" i="10"/>
  <c r="AF38" i="10" s="1"/>
  <c r="AV24" i="10"/>
  <c r="AV38" i="10" s="1"/>
  <c r="BL24" i="10"/>
  <c r="BL38" i="10" s="1"/>
  <c r="D24" i="10"/>
  <c r="D38" i="10" s="1"/>
  <c r="T24" i="10"/>
  <c r="T38" i="10" s="1"/>
  <c r="AJ24" i="10"/>
  <c r="AJ38" i="10" s="1"/>
  <c r="AZ24" i="10"/>
  <c r="AZ38" i="10" s="1"/>
  <c r="BP24" i="10"/>
  <c r="BP38" i="10" s="1"/>
  <c r="BP24" i="9" l="1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I27" i="9" l="1"/>
  <c r="I37" i="9" s="1"/>
  <c r="I30" i="9"/>
  <c r="I32" i="9"/>
  <c r="AH27" i="9"/>
  <c r="AH37" i="9" s="1"/>
  <c r="AH30" i="9"/>
  <c r="H27" i="9"/>
  <c r="H37" i="9" s="1"/>
  <c r="H30" i="9"/>
  <c r="T27" i="9"/>
  <c r="T33" i="9" s="1"/>
  <c r="AF27" i="9"/>
  <c r="AF37" i="9" s="1"/>
  <c r="AF30" i="9"/>
  <c r="AR27" i="9"/>
  <c r="AR37" i="9" s="1"/>
  <c r="BD27" i="9"/>
  <c r="BD37" i="9" s="1"/>
  <c r="BP27" i="9"/>
  <c r="BP30" i="9"/>
  <c r="H32" i="9"/>
  <c r="AF32" i="9"/>
  <c r="BP32" i="9"/>
  <c r="I34" i="9"/>
  <c r="J27" i="9"/>
  <c r="J37" i="9" s="1"/>
  <c r="J30" i="9"/>
  <c r="K27" i="9"/>
  <c r="K37" i="9" s="1"/>
  <c r="K30" i="9"/>
  <c r="W27" i="9"/>
  <c r="W37" i="9" s="1"/>
  <c r="AU27" i="9"/>
  <c r="AU37" i="9" s="1"/>
  <c r="BG27" i="9"/>
  <c r="BG37" i="9" s="1"/>
  <c r="AG27" i="9"/>
  <c r="AG30" i="9" s="1"/>
  <c r="J32" i="9"/>
  <c r="X27" i="9"/>
  <c r="X37" i="9" s="1"/>
  <c r="BH27" i="9"/>
  <c r="BH37" i="9" s="1"/>
  <c r="AS27" i="9"/>
  <c r="AS37" i="9" s="1"/>
  <c r="AG32" i="9"/>
  <c r="AT27" i="9"/>
  <c r="AT37" i="9" s="1"/>
  <c r="AT32" i="9"/>
  <c r="AO29" i="9"/>
  <c r="AV27" i="9"/>
  <c r="AV31" i="9" s="1"/>
  <c r="M27" i="9"/>
  <c r="M37" i="9" s="1"/>
  <c r="Y27" i="9"/>
  <c r="Y32" i="9" s="1"/>
  <c r="Y30" i="9"/>
  <c r="AK27" i="9"/>
  <c r="AK37" i="9" s="1"/>
  <c r="AW27" i="9"/>
  <c r="AW37" i="9" s="1"/>
  <c r="BI27" i="9"/>
  <c r="BI37" i="9" s="1"/>
  <c r="M32" i="9"/>
  <c r="BI32" i="9"/>
  <c r="H33" i="9"/>
  <c r="BP33" i="9"/>
  <c r="BD29" i="9"/>
  <c r="AX27" i="9"/>
  <c r="AX37" i="9" s="1"/>
  <c r="BJ27" i="9"/>
  <c r="BJ37" i="9" s="1"/>
  <c r="H31" i="9"/>
  <c r="T31" i="9"/>
  <c r="AF31" i="9"/>
  <c r="BP31" i="9"/>
  <c r="I33" i="9"/>
  <c r="AG33" i="9"/>
  <c r="AS33" i="9"/>
  <c r="AM34" i="9"/>
  <c r="AY34" i="9"/>
  <c r="U27" i="9"/>
  <c r="U37" i="9" s="1"/>
  <c r="AL27" i="9"/>
  <c r="AL37" i="9" s="1"/>
  <c r="I29" i="9"/>
  <c r="AG29" i="9"/>
  <c r="AS29" i="9"/>
  <c r="O27" i="9"/>
  <c r="O37" i="9" s="1"/>
  <c r="O30" i="9"/>
  <c r="AA27" i="9"/>
  <c r="AA37" i="9" s="1"/>
  <c r="AM27" i="9"/>
  <c r="AM37" i="9" s="1"/>
  <c r="AY27" i="9"/>
  <c r="AY37" i="9" s="1"/>
  <c r="AY30" i="9"/>
  <c r="BK27" i="9"/>
  <c r="BK37" i="9" s="1"/>
  <c r="BK30" i="9"/>
  <c r="I31" i="9"/>
  <c r="U31" i="9"/>
  <c r="AG31" i="9"/>
  <c r="AS31" i="9"/>
  <c r="BE31" i="9"/>
  <c r="AY32" i="9"/>
  <c r="BK32" i="9"/>
  <c r="J33" i="9"/>
  <c r="V33" i="9"/>
  <c r="AH33" i="9"/>
  <c r="BF33" i="9"/>
  <c r="AB34" i="9"/>
  <c r="AY29" i="9"/>
  <c r="AY31" i="9"/>
  <c r="AH34" i="9"/>
  <c r="V27" i="9"/>
  <c r="V37" i="9" s="1"/>
  <c r="V32" i="9"/>
  <c r="K34" i="9"/>
  <c r="AJ27" i="9"/>
  <c r="AJ37" i="9" s="1"/>
  <c r="J29" i="9"/>
  <c r="P27" i="9"/>
  <c r="P37" i="9" s="1"/>
  <c r="AB27" i="9"/>
  <c r="AB31" i="9" s="1"/>
  <c r="AN27" i="9"/>
  <c r="AN37" i="9" s="1"/>
  <c r="AZ27" i="9"/>
  <c r="AZ37" i="9" s="1"/>
  <c r="AZ30" i="9"/>
  <c r="BL27" i="9"/>
  <c r="BL37" i="9" s="1"/>
  <c r="J31" i="9"/>
  <c r="AH31" i="9"/>
  <c r="BF31" i="9"/>
  <c r="AN32" i="9"/>
  <c r="AZ32" i="9"/>
  <c r="BL32" i="9"/>
  <c r="K33" i="9"/>
  <c r="AU33" i="9"/>
  <c r="BK29" i="9"/>
  <c r="BE27" i="9"/>
  <c r="BE34" i="9" s="1"/>
  <c r="BE30" i="9"/>
  <c r="AS32" i="9"/>
  <c r="P31" i="9"/>
  <c r="AF29" i="9"/>
  <c r="Z27" i="9"/>
  <c r="Z37" i="9" s="1"/>
  <c r="AH29" i="9"/>
  <c r="K29" i="9"/>
  <c r="AU29" i="9"/>
  <c r="E27" i="9"/>
  <c r="E30" i="9" s="1"/>
  <c r="Q27" i="9"/>
  <c r="Q37" i="9" s="1"/>
  <c r="Q30" i="9"/>
  <c r="AC27" i="9"/>
  <c r="AC33" i="9" s="1"/>
  <c r="AO27" i="9"/>
  <c r="AO37" i="9" s="1"/>
  <c r="BA27" i="9"/>
  <c r="BA37" i="9" s="1"/>
  <c r="BA30" i="9"/>
  <c r="BM27" i="9"/>
  <c r="BM37" i="9" s="1"/>
  <c r="K31" i="9"/>
  <c r="AU31" i="9"/>
  <c r="E32" i="9"/>
  <c r="Q32" i="9"/>
  <c r="BA32" i="9"/>
  <c r="BM32" i="9"/>
  <c r="BH33" i="9"/>
  <c r="AM29" i="9"/>
  <c r="AH32" i="9"/>
  <c r="BA33" i="9"/>
  <c r="AD29" i="9"/>
  <c r="H29" i="9"/>
  <c r="BP29" i="9"/>
  <c r="AT29" i="9"/>
  <c r="F27" i="9"/>
  <c r="F37" i="9" s="1"/>
  <c r="F30" i="9"/>
  <c r="AD27" i="9"/>
  <c r="AD37" i="9" s="1"/>
  <c r="AD30" i="9"/>
  <c r="BB27" i="9"/>
  <c r="BB37" i="9" s="1"/>
  <c r="BN27" i="9"/>
  <c r="BN37" i="9" s="1"/>
  <c r="BH31" i="9"/>
  <c r="F32" i="9"/>
  <c r="AD32" i="9"/>
  <c r="M33" i="9"/>
  <c r="Y33" i="9"/>
  <c r="AW33" i="9"/>
  <c r="BI33" i="9"/>
  <c r="O29" i="9"/>
  <c r="BE32" i="9"/>
  <c r="BF27" i="9"/>
  <c r="BF37" i="9" s="1"/>
  <c r="BF30" i="9"/>
  <c r="BF32" i="9"/>
  <c r="BA29" i="9"/>
  <c r="L27" i="9"/>
  <c r="L37" i="9" s="1"/>
  <c r="T29" i="9"/>
  <c r="N27" i="9"/>
  <c r="N37" i="9" s="1"/>
  <c r="D27" i="9"/>
  <c r="D37" i="9" s="1"/>
  <c r="BH29" i="9"/>
  <c r="R27" i="9"/>
  <c r="R37" i="9" s="1"/>
  <c r="R30" i="9"/>
  <c r="AP27" i="9"/>
  <c r="AP37" i="9" s="1"/>
  <c r="L31" i="9"/>
  <c r="M29" i="9"/>
  <c r="AW29" i="9"/>
  <c r="BI29" i="9"/>
  <c r="G27" i="9"/>
  <c r="G37" i="9" s="1"/>
  <c r="S27" i="9"/>
  <c r="S37" i="9" s="1"/>
  <c r="AE27" i="9"/>
  <c r="AE37" i="9" s="1"/>
  <c r="AQ27" i="9"/>
  <c r="AQ37" i="9" s="1"/>
  <c r="BC27" i="9"/>
  <c r="BC37" i="9" s="1"/>
  <c r="BO27" i="9"/>
  <c r="BO37" i="9" s="1"/>
  <c r="M31" i="9"/>
  <c r="Y31" i="9"/>
  <c r="AW31" i="9"/>
  <c r="BI31" i="9"/>
  <c r="G32" i="9"/>
  <c r="AL33" i="9"/>
  <c r="AX33" i="9"/>
  <c r="BJ33" i="9"/>
  <c r="H34" i="9"/>
  <c r="T34" i="9"/>
  <c r="AF34" i="9"/>
  <c r="AR34" i="9"/>
  <c r="BP34" i="9"/>
  <c r="C27" i="9"/>
  <c r="C31" i="9" s="1"/>
  <c r="D13" i="9"/>
  <c r="AX13" i="9"/>
  <c r="BK13" i="9"/>
  <c r="BH13" i="9"/>
  <c r="BI13" i="9"/>
  <c r="AJ13" i="9"/>
  <c r="BJ13" i="9"/>
  <c r="F13" i="9"/>
  <c r="M13" i="9"/>
  <c r="AL13" i="9"/>
  <c r="AR13" i="9"/>
  <c r="BL13" i="9"/>
  <c r="AI27" i="9"/>
  <c r="AI34" i="9" s="1"/>
  <c r="J13" i="9"/>
  <c r="BB13" i="9"/>
  <c r="K13" i="9"/>
  <c r="AW13" i="9"/>
  <c r="AM13" i="9"/>
  <c r="AD13" i="9"/>
  <c r="O13" i="9"/>
  <c r="V13" i="9"/>
  <c r="AT13" i="9"/>
  <c r="BA13" i="9"/>
  <c r="Q13" i="9"/>
  <c r="AY13" i="9"/>
  <c r="AS13" i="9"/>
  <c r="BM13" i="9"/>
  <c r="H13" i="9"/>
  <c r="AN13" i="9"/>
  <c r="AU13" i="9"/>
  <c r="BF13" i="9"/>
  <c r="BO13" i="9"/>
  <c r="AF13" i="9"/>
  <c r="U13" i="9"/>
  <c r="I13" i="9"/>
  <c r="P13" i="9"/>
  <c r="AH13" i="9"/>
  <c r="AO13" i="9"/>
  <c r="AP30" i="9" l="1"/>
  <c r="AC30" i="9"/>
  <c r="C32" i="9"/>
  <c r="BG30" i="9"/>
  <c r="U34" i="9"/>
  <c r="AB32" i="9"/>
  <c r="P34" i="9"/>
  <c r="BB29" i="9"/>
  <c r="AE30" i="9"/>
  <c r="AC29" i="9"/>
  <c r="P32" i="9"/>
  <c r="D34" i="9"/>
  <c r="BE29" i="9"/>
  <c r="AA34" i="9"/>
  <c r="BJ30" i="9"/>
  <c r="BO31" i="9"/>
  <c r="AT30" i="9"/>
  <c r="AU34" i="9"/>
  <c r="W30" i="9"/>
  <c r="AR32" i="9"/>
  <c r="T30" i="9"/>
  <c r="O34" i="9"/>
  <c r="BC31" i="9"/>
  <c r="S30" i="9"/>
  <c r="AJ29" i="9"/>
  <c r="BB30" i="9"/>
  <c r="BG31" i="9"/>
  <c r="BG29" i="9"/>
  <c r="BM34" i="9"/>
  <c r="AT31" i="9"/>
  <c r="R29" i="9"/>
  <c r="AT33" i="9"/>
  <c r="BE33" i="9"/>
  <c r="T32" i="9"/>
  <c r="BO32" i="9"/>
  <c r="D30" i="9"/>
  <c r="D31" i="9"/>
  <c r="BA34" i="9"/>
  <c r="U29" i="9"/>
  <c r="L34" i="9"/>
  <c r="BG13" i="9"/>
  <c r="BO34" i="9"/>
  <c r="BF34" i="9"/>
  <c r="AO34" i="9"/>
  <c r="F29" i="9"/>
  <c r="BI34" i="9"/>
  <c r="BG32" i="9"/>
  <c r="BJ31" i="9"/>
  <c r="BC34" i="9"/>
  <c r="BG33" i="9"/>
  <c r="V30" i="9"/>
  <c r="U33" i="9"/>
  <c r="BG34" i="9"/>
  <c r="AW34" i="9"/>
  <c r="AU32" i="9"/>
  <c r="BN13" i="9"/>
  <c r="BC13" i="9"/>
  <c r="AD34" i="9"/>
  <c r="AR29" i="9"/>
  <c r="M34" i="9"/>
  <c r="K32" i="9"/>
  <c r="L30" i="9"/>
  <c r="R34" i="9"/>
  <c r="Q29" i="9"/>
  <c r="BJ32" i="9"/>
  <c r="AF33" i="9"/>
  <c r="M30" i="9"/>
  <c r="BH32" i="9"/>
  <c r="BM31" i="9"/>
  <c r="AS34" i="9"/>
  <c r="F34" i="9"/>
  <c r="E29" i="9"/>
  <c r="AN30" i="9"/>
  <c r="O32" i="9"/>
  <c r="AA30" i="9"/>
  <c r="U30" i="9"/>
  <c r="AJ32" i="9"/>
  <c r="BA31" i="9"/>
  <c r="AG34" i="9"/>
  <c r="AR30" i="9"/>
  <c r="Z29" i="9"/>
  <c r="N32" i="9"/>
  <c r="X32" i="9"/>
  <c r="AP13" i="9"/>
  <c r="C37" i="9"/>
  <c r="C33" i="9"/>
  <c r="S32" i="9"/>
  <c r="N30" i="9"/>
  <c r="BN30" i="9"/>
  <c r="Z30" i="9"/>
  <c r="AL32" i="9"/>
  <c r="AL34" i="9"/>
  <c r="AK30" i="9"/>
  <c r="AV30" i="9"/>
  <c r="AV32" i="9"/>
  <c r="X30" i="9"/>
  <c r="AJ34" i="9"/>
  <c r="W32" i="9"/>
  <c r="AI30" i="9"/>
  <c r="C29" i="9"/>
  <c r="BD32" i="9"/>
  <c r="BD30" i="9"/>
  <c r="AL29" i="9"/>
  <c r="AK34" i="9"/>
  <c r="Y13" i="9"/>
  <c r="Y25" i="9" s="1"/>
  <c r="Y37" i="9"/>
  <c r="AO33" i="9"/>
  <c r="Y34" i="9"/>
  <c r="L32" i="9"/>
  <c r="BN33" i="9"/>
  <c r="Q33" i="9"/>
  <c r="AP32" i="9"/>
  <c r="AV33" i="9"/>
  <c r="AI31" i="9"/>
  <c r="AC34" i="9"/>
  <c r="BM33" i="9"/>
  <c r="C34" i="9"/>
  <c r="BD31" i="9"/>
  <c r="BL31" i="9"/>
  <c r="BD33" i="9"/>
  <c r="AQ31" i="9"/>
  <c r="BN31" i="9"/>
  <c r="BB33" i="9"/>
  <c r="AO31" i="9"/>
  <c r="E33" i="9"/>
  <c r="W13" i="9"/>
  <c r="G30" i="9"/>
  <c r="AQ34" i="9"/>
  <c r="AJ33" i="9"/>
  <c r="W31" i="9"/>
  <c r="Q34" i="9"/>
  <c r="D32" i="9"/>
  <c r="AB30" i="9"/>
  <c r="C30" i="9"/>
  <c r="AR31" i="9"/>
  <c r="AN29" i="9"/>
  <c r="AR33" i="9"/>
  <c r="AE31" i="9"/>
  <c r="BO33" i="9"/>
  <c r="BB31" i="9"/>
  <c r="BL29" i="9"/>
  <c r="AP33" i="9"/>
  <c r="AC31" i="9"/>
  <c r="BM29" i="9"/>
  <c r="AZ31" i="9"/>
  <c r="AP29" i="9"/>
  <c r="AK13" i="9"/>
  <c r="W34" i="9"/>
  <c r="AE34" i="9"/>
  <c r="R32" i="9"/>
  <c r="X33" i="9"/>
  <c r="E13" i="9"/>
  <c r="E25" i="9" s="1"/>
  <c r="E37" i="9"/>
  <c r="E34" i="9"/>
  <c r="AB13" i="9"/>
  <c r="AB25" i="9" s="1"/>
  <c r="AB37" i="9"/>
  <c r="AB38" i="9" s="1"/>
  <c r="AB15" i="9" s="1"/>
  <c r="AB16" i="9" s="1"/>
  <c r="AZ29" i="9"/>
  <c r="P33" i="9"/>
  <c r="S31" i="9"/>
  <c r="BO29" i="9"/>
  <c r="BC33" i="9"/>
  <c r="AP31" i="9"/>
  <c r="BL33" i="9"/>
  <c r="AD33" i="9"/>
  <c r="Q31" i="9"/>
  <c r="BK33" i="9"/>
  <c r="AX31" i="9"/>
  <c r="Z34" i="9"/>
  <c r="AE13" i="9"/>
  <c r="AI13" i="9"/>
  <c r="AI37" i="9"/>
  <c r="S13" i="9"/>
  <c r="N33" i="9"/>
  <c r="BO30" i="9"/>
  <c r="X29" i="9"/>
  <c r="S34" i="9"/>
  <c r="AM31" i="9"/>
  <c r="L33" i="9"/>
  <c r="BM30" i="9"/>
  <c r="D29" i="9"/>
  <c r="P30" i="9"/>
  <c r="AN33" i="9"/>
  <c r="D33" i="9"/>
  <c r="G31" i="9"/>
  <c r="BC29" i="9"/>
  <c r="P29" i="9"/>
  <c r="AQ33" i="9"/>
  <c r="AD31" i="9"/>
  <c r="U32" i="9"/>
  <c r="R33" i="9"/>
  <c r="E31" i="9"/>
  <c r="AN31" i="9"/>
  <c r="AY33" i="9"/>
  <c r="AL31" i="9"/>
  <c r="T13" i="9"/>
  <c r="T25" i="9" s="1"/>
  <c r="T37" i="9"/>
  <c r="Z13" i="9"/>
  <c r="L13" i="9"/>
  <c r="W29" i="9"/>
  <c r="G34" i="9"/>
  <c r="AV29" i="9"/>
  <c r="AB33" i="9"/>
  <c r="BK31" i="9"/>
  <c r="O31" i="9"/>
  <c r="BI30" i="9"/>
  <c r="AQ29" i="9"/>
  <c r="V34" i="9"/>
  <c r="AE33" i="9"/>
  <c r="R31" i="9"/>
  <c r="F33" i="9"/>
  <c r="AM33" i="9"/>
  <c r="Z31" i="9"/>
  <c r="AT34" i="9"/>
  <c r="Z32" i="9"/>
  <c r="X13" i="9"/>
  <c r="X25" i="9" s="1"/>
  <c r="BN32" i="9"/>
  <c r="N34" i="9"/>
  <c r="AZ13" i="9"/>
  <c r="N13" i="9"/>
  <c r="AQ13" i="9"/>
  <c r="BC32" i="9"/>
  <c r="BC30" i="9"/>
  <c r="AK29" i="9"/>
  <c r="L29" i="9"/>
  <c r="BN34" i="9"/>
  <c r="AI29" i="9"/>
  <c r="AI33" i="9"/>
  <c r="V31" i="9"/>
  <c r="BF29" i="9"/>
  <c r="BL34" i="9"/>
  <c r="AA29" i="9"/>
  <c r="AE29" i="9"/>
  <c r="S33" i="9"/>
  <c r="F31" i="9"/>
  <c r="AG13" i="9"/>
  <c r="AG25" i="9" s="1"/>
  <c r="AG37" i="9"/>
  <c r="AG38" i="9" s="1"/>
  <c r="AG15" i="9" s="1"/>
  <c r="AA33" i="9"/>
  <c r="N31" i="9"/>
  <c r="AC13" i="9"/>
  <c r="AC25" i="9" s="1"/>
  <c r="AC37" i="9"/>
  <c r="AC38" i="9" s="1"/>
  <c r="AC15" i="9" s="1"/>
  <c r="AC16" i="9" s="1"/>
  <c r="BN29" i="9"/>
  <c r="N29" i="9"/>
  <c r="BB32" i="9"/>
  <c r="AK31" i="9"/>
  <c r="BD13" i="9"/>
  <c r="BD25" i="9" s="1"/>
  <c r="Z33" i="9"/>
  <c r="AA13" i="9"/>
  <c r="AA25" i="9" s="1"/>
  <c r="BD34" i="9"/>
  <c r="AQ32" i="9"/>
  <c r="Y29" i="9"/>
  <c r="AB29" i="9"/>
  <c r="AJ31" i="9"/>
  <c r="BB34" i="9"/>
  <c r="AO32" i="9"/>
  <c r="W33" i="9"/>
  <c r="AZ34" i="9"/>
  <c r="AM32" i="9"/>
  <c r="BJ34" i="9"/>
  <c r="AW32" i="9"/>
  <c r="AW30" i="9"/>
  <c r="S29" i="9"/>
  <c r="AS30" i="9"/>
  <c r="G33" i="9"/>
  <c r="BH30" i="9"/>
  <c r="BH34" i="9"/>
  <c r="AU30" i="9"/>
  <c r="J34" i="9"/>
  <c r="O33" i="9"/>
  <c r="BJ29" i="9"/>
  <c r="AV13" i="9"/>
  <c r="AV25" i="9" s="1"/>
  <c r="AV37" i="9"/>
  <c r="AV38" i="9" s="1"/>
  <c r="AV15" i="9" s="1"/>
  <c r="AV16" i="9" s="1"/>
  <c r="X34" i="9"/>
  <c r="R13" i="9"/>
  <c r="G13" i="9"/>
  <c r="AE32" i="9"/>
  <c r="AQ30" i="9"/>
  <c r="V29" i="9"/>
  <c r="AZ33" i="9"/>
  <c r="AK33" i="9"/>
  <c r="X31" i="9"/>
  <c r="AP34" i="9"/>
  <c r="AC32" i="9"/>
  <c r="AO30" i="9"/>
  <c r="BE13" i="9"/>
  <c r="BE25" i="9" s="1"/>
  <c r="BE37" i="9"/>
  <c r="BL30" i="9"/>
  <c r="AJ30" i="9"/>
  <c r="AN34" i="9"/>
  <c r="AA32" i="9"/>
  <c r="AM30" i="9"/>
  <c r="AL30" i="9"/>
  <c r="BK34" i="9"/>
  <c r="AX32" i="9"/>
  <c r="AX30" i="9"/>
  <c r="AX34" i="9"/>
  <c r="AK32" i="9"/>
  <c r="G29" i="9"/>
  <c r="AV34" i="9"/>
  <c r="AI32" i="9"/>
  <c r="AA31" i="9"/>
  <c r="BP13" i="9"/>
  <c r="BP25" i="9" s="1"/>
  <c r="BP37" i="9"/>
  <c r="BP38" i="9" s="1"/>
  <c r="BP15" i="9" s="1"/>
  <c r="BP16" i="9" s="1"/>
  <c r="AX29" i="9"/>
  <c r="C13" i="9"/>
  <c r="C25" i="9" s="1"/>
  <c r="AY25" i="9"/>
  <c r="N25" i="9"/>
  <c r="AD25" i="9"/>
  <c r="BH25" i="9"/>
  <c r="Q25" i="9"/>
  <c r="AR25" i="9"/>
  <c r="BG25" i="9"/>
  <c r="BO25" i="9"/>
  <c r="BA25" i="9"/>
  <c r="AM25" i="9"/>
  <c r="AL25" i="9"/>
  <c r="AX25" i="9"/>
  <c r="AP25" i="9"/>
  <c r="BF25" i="9"/>
  <c r="AW25" i="9"/>
  <c r="M25" i="9"/>
  <c r="F25" i="9"/>
  <c r="G25" i="9"/>
  <c r="P25" i="9"/>
  <c r="I25" i="9"/>
  <c r="AE25" i="9"/>
  <c r="BB25" i="9"/>
  <c r="H25" i="9"/>
  <c r="J25" i="9"/>
  <c r="AF25" i="9"/>
  <c r="W25" i="9"/>
  <c r="U25" i="9"/>
  <c r="BM25" i="9"/>
  <c r="BI25" i="9"/>
  <c r="D25" i="9"/>
  <c r="AS25" i="9"/>
  <c r="BM38" i="9"/>
  <c r="BM15" i="9" s="1"/>
  <c r="BM16" i="9" s="1"/>
  <c r="AM38" i="9"/>
  <c r="AM15" i="9" s="1"/>
  <c r="AM16" i="9" s="1"/>
  <c r="BB38" i="9"/>
  <c r="BB15" i="9" s="1"/>
  <c r="BB16" i="9" s="1"/>
  <c r="C38" i="9"/>
  <c r="C15" i="9" s="1"/>
  <c r="Q38" i="9"/>
  <c r="Q15" i="9" s="1"/>
  <c r="Q16" i="9" s="1"/>
  <c r="M38" i="9"/>
  <c r="M15" i="9" s="1"/>
  <c r="M16" i="9" s="1"/>
  <c r="AQ38" i="9"/>
  <c r="AQ15" i="9" s="1"/>
  <c r="AQ16" i="9" s="1"/>
  <c r="W38" i="9"/>
  <c r="W15" i="9" s="1"/>
  <c r="W16" i="9" s="1"/>
  <c r="D38" i="9"/>
  <c r="D15" i="9" s="1"/>
  <c r="D16" i="9" s="1"/>
  <c r="AR38" i="9"/>
  <c r="AR15" i="9" s="1"/>
  <c r="AR16" i="9" s="1"/>
  <c r="S38" i="9"/>
  <c r="S15" i="9" s="1"/>
  <c r="S16" i="9" s="1"/>
  <c r="AX38" i="9"/>
  <c r="AX15" i="9" s="1"/>
  <c r="AX16" i="9" s="1"/>
  <c r="AZ38" i="9"/>
  <c r="AZ15" i="9" s="1"/>
  <c r="AZ16" i="9" s="1"/>
  <c r="K38" i="9"/>
  <c r="K15" i="9" s="1"/>
  <c r="K16" i="9" s="1"/>
  <c r="R38" i="9"/>
  <c r="R15" i="9" s="1"/>
  <c r="R16" i="9" s="1"/>
  <c r="AE38" i="9"/>
  <c r="AE15" i="9" s="1"/>
  <c r="AE16" i="9" s="1"/>
  <c r="BF38" i="9"/>
  <c r="BF15" i="9" s="1"/>
  <c r="BF16" i="9" s="1"/>
  <c r="BD38" i="9"/>
  <c r="BD15" i="9" s="1"/>
  <c r="BD16" i="9" s="1"/>
  <c r="BL38" i="9"/>
  <c r="BL15" i="9" s="1"/>
  <c r="BL16" i="9" s="1"/>
  <c r="BK38" i="9"/>
  <c r="BK15" i="9" s="1"/>
  <c r="BK16" i="9" s="1"/>
  <c r="BC38" i="9"/>
  <c r="BC15" i="9" s="1"/>
  <c r="BC16" i="9" s="1"/>
  <c r="X38" i="9"/>
  <c r="X15" i="9" s="1"/>
  <c r="BE38" i="9"/>
  <c r="BE15" i="9" s="1"/>
  <c r="BO38" i="9"/>
  <c r="BO15" i="9" s="1"/>
  <c r="BO16" i="9" s="1"/>
  <c r="AU38" i="9"/>
  <c r="AU15" i="9" s="1"/>
  <c r="AU16" i="9" s="1"/>
  <c r="BA38" i="9"/>
  <c r="BA15" i="9" s="1"/>
  <c r="BA16" i="9" s="1"/>
  <c r="BN38" i="9"/>
  <c r="BN15" i="9" s="1"/>
  <c r="BN16" i="9" s="1"/>
  <c r="AY38" i="9"/>
  <c r="AY15" i="9" s="1"/>
  <c r="AY16" i="9" s="1"/>
  <c r="AD38" i="9"/>
  <c r="AD15" i="9" s="1"/>
  <c r="AD16" i="9" s="1"/>
  <c r="AA38" i="9"/>
  <c r="AA15" i="9" s="1"/>
  <c r="AT38" i="9"/>
  <c r="AT15" i="9" s="1"/>
  <c r="AT16" i="9" s="1"/>
  <c r="BJ38" i="9"/>
  <c r="BJ15" i="9" s="1"/>
  <c r="BJ16" i="9" s="1"/>
  <c r="BH38" i="9"/>
  <c r="BH15" i="9" s="1"/>
  <c r="BH16" i="9" s="1"/>
  <c r="AP38" i="9"/>
  <c r="AP15" i="9" s="1"/>
  <c r="AP16" i="9" s="1"/>
  <c r="I38" i="9"/>
  <c r="I15" i="9" s="1"/>
  <c r="I16" i="9" s="1"/>
  <c r="P38" i="9"/>
  <c r="P15" i="9" s="1"/>
  <c r="P16" i="9" s="1"/>
  <c r="AL38" i="9"/>
  <c r="AL15" i="9" s="1"/>
  <c r="AL16" i="9" s="1"/>
  <c r="BI38" i="9"/>
  <c r="BI15" i="9" s="1"/>
  <c r="BI16" i="9" s="1"/>
  <c r="O38" i="9"/>
  <c r="O15" i="9" s="1"/>
  <c r="O16" i="9" s="1"/>
  <c r="AF38" i="9"/>
  <c r="AF15" i="9" s="1"/>
  <c r="AF16" i="9" s="1"/>
  <c r="H38" i="9"/>
  <c r="H15" i="9" s="1"/>
  <c r="H16" i="9" s="1"/>
  <c r="G38" i="9"/>
  <c r="G15" i="9" s="1"/>
  <c r="G16" i="9" s="1"/>
  <c r="Z38" i="9"/>
  <c r="Z15" i="9" s="1"/>
  <c r="Z16" i="9" s="1"/>
  <c r="AS38" i="9"/>
  <c r="AS15" i="9" s="1"/>
  <c r="AS16" i="9" s="1"/>
  <c r="AO38" i="9"/>
  <c r="AO15" i="9" s="1"/>
  <c r="AO16" i="9" s="1"/>
  <c r="T38" i="9"/>
  <c r="T15" i="9" s="1"/>
  <c r="T16" i="9" s="1"/>
  <c r="L38" i="9"/>
  <c r="L15" i="9" s="1"/>
  <c r="L16" i="9" s="1"/>
  <c r="V38" i="9"/>
  <c r="V15" i="9" s="1"/>
  <c r="V16" i="9" s="1"/>
  <c r="AK38" i="9"/>
  <c r="AK15" i="9" s="1"/>
  <c r="AK16" i="9" s="1"/>
  <c r="BG38" i="9"/>
  <c r="BG15" i="9" s="1"/>
  <c r="BG16" i="9" s="1"/>
  <c r="J38" i="9"/>
  <c r="J15" i="9" s="1"/>
  <c r="J16" i="9" s="1"/>
  <c r="AW38" i="9"/>
  <c r="AW15" i="9" s="1"/>
  <c r="AW16" i="9" s="1"/>
  <c r="U38" i="9"/>
  <c r="U15" i="9" s="1"/>
  <c r="U16" i="9" s="1"/>
  <c r="F38" i="9"/>
  <c r="F15" i="9" s="1"/>
  <c r="F16" i="9" s="1"/>
  <c r="Y38" i="9"/>
  <c r="Y15" i="9" s="1"/>
  <c r="Y16" i="9" s="1"/>
  <c r="AJ38" i="9"/>
  <c r="AJ15" i="9" s="1"/>
  <c r="AJ16" i="9" s="1"/>
  <c r="AI38" i="9"/>
  <c r="AI15" i="9" s="1"/>
  <c r="AI16" i="9" s="1"/>
  <c r="AN38" i="9"/>
  <c r="AN15" i="9" s="1"/>
  <c r="AN16" i="9" s="1"/>
  <c r="AH38" i="9"/>
  <c r="AH15" i="9" s="1"/>
  <c r="AH16" i="9" s="1"/>
  <c r="E38" i="9"/>
  <c r="E15" i="9" s="1"/>
  <c r="E16" i="9" s="1"/>
  <c r="N38" i="9"/>
  <c r="N15" i="9" s="1"/>
  <c r="N16" i="9" s="1"/>
  <c r="AU25" i="9"/>
  <c r="AN25" i="9"/>
  <c r="V25" i="9"/>
  <c r="AQ25" i="9"/>
  <c r="O25" i="9"/>
  <c r="BK25" i="9"/>
  <c r="R25" i="9"/>
  <c r="Z25" i="9"/>
  <c r="BC25" i="9"/>
  <c r="K25" i="9"/>
  <c r="BJ25" i="9"/>
  <c r="AZ25" i="9"/>
  <c r="AJ25" i="9"/>
  <c r="AK25" i="9"/>
  <c r="AO25" i="9"/>
  <c r="BN25" i="9"/>
  <c r="AH25" i="9"/>
  <c r="AI25" i="9"/>
  <c r="S25" i="9"/>
  <c r="AT25" i="9"/>
  <c r="BL25" i="9"/>
  <c r="L25" i="9"/>
  <c r="BE16" i="9" l="1"/>
  <c r="X16" i="9"/>
  <c r="AG16" i="9"/>
  <c r="AA16" i="9"/>
  <c r="C16" i="9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Z17" i="8"/>
  <c r="AZ24" i="8" s="1"/>
  <c r="AY17" i="8"/>
  <c r="AY24" i="8" s="1"/>
  <c r="AX17" i="8"/>
  <c r="AX24" i="8" s="1"/>
  <c r="AW17" i="8"/>
  <c r="AW24" i="8" s="1"/>
  <c r="AV17" i="8"/>
  <c r="AV24" i="8" s="1"/>
  <c r="AU17" i="8"/>
  <c r="AU24" i="8" s="1"/>
  <c r="AT17" i="8"/>
  <c r="AT24" i="8" s="1"/>
  <c r="AS17" i="8"/>
  <c r="AS24" i="8" s="1"/>
  <c r="AR17" i="8"/>
  <c r="AR24" i="8" s="1"/>
  <c r="AQ17" i="8"/>
  <c r="AQ24" i="8" s="1"/>
  <c r="AP17" i="8"/>
  <c r="AP24" i="8" s="1"/>
  <c r="AO17" i="8"/>
  <c r="AO24" i="8" s="1"/>
  <c r="AN17" i="8"/>
  <c r="AN24" i="8" s="1"/>
  <c r="AM17" i="8"/>
  <c r="AM24" i="8" s="1"/>
  <c r="AL17" i="8"/>
  <c r="AL24" i="8" s="1"/>
  <c r="AK17" i="8"/>
  <c r="AK24" i="8" s="1"/>
  <c r="AJ17" i="8"/>
  <c r="AJ24" i="8" s="1"/>
  <c r="AI17" i="8"/>
  <c r="AI24" i="8" s="1"/>
  <c r="AH17" i="8"/>
  <c r="AH24" i="8" s="1"/>
  <c r="AG17" i="8"/>
  <c r="AG24" i="8" s="1"/>
  <c r="AF17" i="8"/>
  <c r="AF24" i="8" s="1"/>
  <c r="AE17" i="8"/>
  <c r="AE24" i="8" s="1"/>
  <c r="AD17" i="8"/>
  <c r="AD24" i="8" s="1"/>
  <c r="AC17" i="8"/>
  <c r="AC24" i="8" s="1"/>
  <c r="AB17" i="8"/>
  <c r="AB24" i="8" s="1"/>
  <c r="AA17" i="8"/>
  <c r="AA24" i="8" s="1"/>
  <c r="Z17" i="8"/>
  <c r="Z24" i="8" s="1"/>
  <c r="Y17" i="8"/>
  <c r="Y24" i="8" s="1"/>
  <c r="X17" i="8"/>
  <c r="X24" i="8" s="1"/>
  <c r="W17" i="8"/>
  <c r="W24" i="8" s="1"/>
  <c r="V17" i="8"/>
  <c r="V24" i="8" s="1"/>
  <c r="U17" i="8"/>
  <c r="U24" i="8" s="1"/>
  <c r="T17" i="8"/>
  <c r="T24" i="8" s="1"/>
  <c r="S17" i="8"/>
  <c r="S24" i="8" s="1"/>
  <c r="R17" i="8"/>
  <c r="R24" i="8" s="1"/>
  <c r="Q17" i="8"/>
  <c r="Q24" i="8" s="1"/>
  <c r="P17" i="8"/>
  <c r="P24" i="8" s="1"/>
  <c r="O17" i="8"/>
  <c r="O24" i="8" s="1"/>
  <c r="N17" i="8"/>
  <c r="N24" i="8" s="1"/>
  <c r="M17" i="8"/>
  <c r="M24" i="8" s="1"/>
  <c r="L17" i="8"/>
  <c r="L24" i="8" s="1"/>
  <c r="K17" i="8"/>
  <c r="K24" i="8" s="1"/>
  <c r="J17" i="8"/>
  <c r="J24" i="8" s="1"/>
  <c r="I17" i="8"/>
  <c r="I24" i="8" s="1"/>
  <c r="H17" i="8"/>
  <c r="H24" i="8" s="1"/>
  <c r="G17" i="8"/>
  <c r="G24" i="8" s="1"/>
  <c r="F17" i="8"/>
  <c r="F24" i="8" s="1"/>
  <c r="E17" i="8"/>
  <c r="E24" i="8" s="1"/>
  <c r="D17" i="8"/>
  <c r="D24" i="8" s="1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AZ8" i="8"/>
  <c r="AZ14" i="8" s="1"/>
  <c r="AY8" i="8"/>
  <c r="AY14" i="8" s="1"/>
  <c r="AX8" i="8"/>
  <c r="AX14" i="8" s="1"/>
  <c r="AW8" i="8"/>
  <c r="AW14" i="8" s="1"/>
  <c r="AV8" i="8"/>
  <c r="AV14" i="8" s="1"/>
  <c r="AU8" i="8"/>
  <c r="AU14" i="8" s="1"/>
  <c r="AT8" i="8"/>
  <c r="AT14" i="8" s="1"/>
  <c r="AS8" i="8"/>
  <c r="AS14" i="8" s="1"/>
  <c r="AR8" i="8"/>
  <c r="AR14" i="8" s="1"/>
  <c r="AQ8" i="8"/>
  <c r="AQ14" i="8" s="1"/>
  <c r="AP8" i="8"/>
  <c r="AP14" i="8" s="1"/>
  <c r="AO8" i="8"/>
  <c r="AO14" i="8" s="1"/>
  <c r="AN8" i="8"/>
  <c r="AN14" i="8" s="1"/>
  <c r="AM8" i="8"/>
  <c r="AM14" i="8" s="1"/>
  <c r="AL8" i="8"/>
  <c r="AL14" i="8" s="1"/>
  <c r="AK8" i="8"/>
  <c r="AK14" i="8" s="1"/>
  <c r="AJ8" i="8"/>
  <c r="AJ14" i="8" s="1"/>
  <c r="AI8" i="8"/>
  <c r="AI14" i="8" s="1"/>
  <c r="AH8" i="8"/>
  <c r="AH14" i="8" s="1"/>
  <c r="AG8" i="8"/>
  <c r="AG14" i="8" s="1"/>
  <c r="AF8" i="8"/>
  <c r="AF14" i="8" s="1"/>
  <c r="AE8" i="8"/>
  <c r="AE14" i="8" s="1"/>
  <c r="AD8" i="8"/>
  <c r="AD14" i="8" s="1"/>
  <c r="AC8" i="8"/>
  <c r="AC14" i="8" s="1"/>
  <c r="AB8" i="8"/>
  <c r="AB14" i="8" s="1"/>
  <c r="AA8" i="8"/>
  <c r="AA14" i="8" s="1"/>
  <c r="Z8" i="8"/>
  <c r="Z14" i="8" s="1"/>
  <c r="Y8" i="8"/>
  <c r="Y14" i="8" s="1"/>
  <c r="X8" i="8"/>
  <c r="X14" i="8" s="1"/>
  <c r="W8" i="8"/>
  <c r="W14" i="8" s="1"/>
  <c r="V8" i="8"/>
  <c r="V14" i="8" s="1"/>
  <c r="U8" i="8"/>
  <c r="U14" i="8" s="1"/>
  <c r="T8" i="8"/>
  <c r="T14" i="8" s="1"/>
  <c r="S8" i="8"/>
  <c r="S14" i="8" s="1"/>
  <c r="R8" i="8"/>
  <c r="R14" i="8" s="1"/>
  <c r="Q8" i="8"/>
  <c r="Q14" i="8" s="1"/>
  <c r="P8" i="8"/>
  <c r="P14" i="8" s="1"/>
  <c r="O8" i="8"/>
  <c r="O14" i="8" s="1"/>
  <c r="N8" i="8"/>
  <c r="N14" i="8" s="1"/>
  <c r="M8" i="8"/>
  <c r="M14" i="8" s="1"/>
  <c r="L8" i="8"/>
  <c r="L14" i="8" s="1"/>
  <c r="K8" i="8"/>
  <c r="K14" i="8" s="1"/>
  <c r="J8" i="8"/>
  <c r="J14" i="8" s="1"/>
  <c r="I8" i="8"/>
  <c r="I14" i="8" s="1"/>
  <c r="H8" i="8"/>
  <c r="H14" i="8" s="1"/>
  <c r="G8" i="8"/>
  <c r="G14" i="8" s="1"/>
  <c r="F8" i="8"/>
  <c r="F14" i="8" s="1"/>
  <c r="E8" i="8"/>
  <c r="E14" i="8" s="1"/>
  <c r="D8" i="8"/>
  <c r="D14" i="8" s="1"/>
  <c r="AA29" i="8" l="1"/>
  <c r="AA31" i="8"/>
  <c r="AA26" i="8"/>
  <c r="AA32" i="8"/>
  <c r="AA27" i="8"/>
  <c r="AA28" i="8"/>
  <c r="AA30" i="8"/>
  <c r="AA33" i="8"/>
  <c r="N27" i="8"/>
  <c r="N31" i="8"/>
  <c r="N33" i="8"/>
  <c r="N28" i="8"/>
  <c r="N32" i="8"/>
  <c r="N26" i="8"/>
  <c r="N29" i="8"/>
  <c r="N30" i="8"/>
  <c r="AB27" i="8"/>
  <c r="AB28" i="8"/>
  <c r="AB32" i="8"/>
  <c r="AB26" i="8"/>
  <c r="AB29" i="8"/>
  <c r="AB30" i="8"/>
  <c r="AB31" i="8"/>
  <c r="AB33" i="8"/>
  <c r="AJ27" i="8"/>
  <c r="AJ31" i="8"/>
  <c r="AJ33" i="8"/>
  <c r="AJ28" i="8"/>
  <c r="AJ32" i="8"/>
  <c r="AJ26" i="8"/>
  <c r="AJ29" i="8"/>
  <c r="AJ30" i="8"/>
  <c r="AR27" i="8"/>
  <c r="AR32" i="8"/>
  <c r="AR26" i="8"/>
  <c r="AR29" i="8"/>
  <c r="AR30" i="8"/>
  <c r="AR33" i="8"/>
  <c r="AR31" i="8"/>
  <c r="AR28" i="8"/>
  <c r="AZ27" i="8"/>
  <c r="AZ31" i="8"/>
  <c r="AZ33" i="8"/>
  <c r="AZ28" i="8"/>
  <c r="AZ32" i="8"/>
  <c r="AZ26" i="8"/>
  <c r="AZ29" i="8"/>
  <c r="AZ30" i="8"/>
  <c r="G29" i="8"/>
  <c r="G31" i="8"/>
  <c r="G26" i="8"/>
  <c r="G32" i="8"/>
  <c r="G27" i="8"/>
  <c r="G33" i="8"/>
  <c r="G28" i="8"/>
  <c r="G30" i="8"/>
  <c r="AQ29" i="8"/>
  <c r="AQ31" i="8"/>
  <c r="AQ26" i="8"/>
  <c r="AQ32" i="8"/>
  <c r="AQ27" i="8"/>
  <c r="AQ33" i="8"/>
  <c r="AQ28" i="8"/>
  <c r="AQ30" i="8"/>
  <c r="H28" i="8"/>
  <c r="H30" i="8"/>
  <c r="H33" i="8"/>
  <c r="H29" i="8"/>
  <c r="H31" i="8"/>
  <c r="H26" i="8"/>
  <c r="H32" i="8"/>
  <c r="H27" i="8"/>
  <c r="O28" i="8"/>
  <c r="O30" i="8"/>
  <c r="O33" i="8"/>
  <c r="O29" i="8"/>
  <c r="O31" i="8"/>
  <c r="O26" i="8"/>
  <c r="O32" i="8"/>
  <c r="O27" i="8"/>
  <c r="AC28" i="8"/>
  <c r="AC30" i="8"/>
  <c r="AC33" i="8"/>
  <c r="AC29" i="8"/>
  <c r="AC31" i="8"/>
  <c r="AC26" i="8"/>
  <c r="AC32" i="8"/>
  <c r="AC27" i="8"/>
  <c r="AS28" i="8"/>
  <c r="AS30" i="8"/>
  <c r="AS33" i="8"/>
  <c r="AS29" i="8"/>
  <c r="AS31" i="8"/>
  <c r="AS26" i="8"/>
  <c r="AS32" i="8"/>
  <c r="AS27" i="8"/>
  <c r="U29" i="8"/>
  <c r="U31" i="8"/>
  <c r="U26" i="8"/>
  <c r="U32" i="8"/>
  <c r="U27" i="8"/>
  <c r="U28" i="8"/>
  <c r="U30" i="8"/>
  <c r="U33" i="8"/>
  <c r="P26" i="8"/>
  <c r="P32" i="8"/>
  <c r="P27" i="8"/>
  <c r="P31" i="8"/>
  <c r="P33" i="8"/>
  <c r="P28" i="8"/>
  <c r="P29" i="8"/>
  <c r="P30" i="8"/>
  <c r="V26" i="8"/>
  <c r="V32" i="8"/>
  <c r="V29" i="8"/>
  <c r="V30" i="8"/>
  <c r="V31" i="8"/>
  <c r="V27" i="8"/>
  <c r="V33" i="8"/>
  <c r="V28" i="8"/>
  <c r="AD26" i="8"/>
  <c r="AD32" i="8"/>
  <c r="AD31" i="8"/>
  <c r="AD33" i="8"/>
  <c r="AD28" i="8"/>
  <c r="AD29" i="8"/>
  <c r="AD30" i="8"/>
  <c r="AD27" i="8"/>
  <c r="AL26" i="8"/>
  <c r="AL32" i="8"/>
  <c r="AL29" i="8"/>
  <c r="AL30" i="8"/>
  <c r="AL27" i="8"/>
  <c r="AL31" i="8"/>
  <c r="AL33" i="8"/>
  <c r="AL28" i="8"/>
  <c r="AT26" i="8"/>
  <c r="AT32" i="8"/>
  <c r="AT28" i="8"/>
  <c r="AT29" i="8"/>
  <c r="AT30" i="8"/>
  <c r="AT27" i="8"/>
  <c r="AT31" i="8"/>
  <c r="AT33" i="8"/>
  <c r="M29" i="8"/>
  <c r="M31" i="8"/>
  <c r="M26" i="8"/>
  <c r="M32" i="8"/>
  <c r="M27" i="8"/>
  <c r="M33" i="8"/>
  <c r="M28" i="8"/>
  <c r="M30" i="8"/>
  <c r="I27" i="8"/>
  <c r="I28" i="8"/>
  <c r="I30" i="8"/>
  <c r="I33" i="8"/>
  <c r="I29" i="8"/>
  <c r="I31" i="8"/>
  <c r="I26" i="8"/>
  <c r="I32" i="8"/>
  <c r="Q27" i="8"/>
  <c r="Q28" i="8"/>
  <c r="Q30" i="8"/>
  <c r="Q33" i="8"/>
  <c r="Q29" i="8"/>
  <c r="Q31" i="8"/>
  <c r="Q26" i="8"/>
  <c r="Q32" i="8"/>
  <c r="W27" i="8"/>
  <c r="W28" i="8"/>
  <c r="W30" i="8"/>
  <c r="W33" i="8"/>
  <c r="W29" i="8"/>
  <c r="W31" i="8"/>
  <c r="W26" i="8"/>
  <c r="W32" i="8"/>
  <c r="AE27" i="8"/>
  <c r="AE28" i="8"/>
  <c r="AE30" i="8"/>
  <c r="AE33" i="8"/>
  <c r="AE29" i="8"/>
  <c r="AE31" i="8"/>
  <c r="AE26" i="8"/>
  <c r="AE32" i="8"/>
  <c r="AM27" i="8"/>
  <c r="AM28" i="8"/>
  <c r="AM30" i="8"/>
  <c r="AM33" i="8"/>
  <c r="AM29" i="8"/>
  <c r="AM31" i="8"/>
  <c r="AM26" i="8"/>
  <c r="AM32" i="8"/>
  <c r="AU27" i="8"/>
  <c r="AU28" i="8"/>
  <c r="AU30" i="8"/>
  <c r="AU33" i="8"/>
  <c r="AU29" i="8"/>
  <c r="AU31" i="8"/>
  <c r="AU26" i="8"/>
  <c r="AU32" i="8"/>
  <c r="AY29" i="8"/>
  <c r="AY31" i="8"/>
  <c r="AY26" i="8"/>
  <c r="AY32" i="8"/>
  <c r="AY27" i="8"/>
  <c r="AY28" i="8"/>
  <c r="AY30" i="8"/>
  <c r="AY33" i="8"/>
  <c r="D33" i="8"/>
  <c r="D28" i="8"/>
  <c r="D32" i="8"/>
  <c r="D26" i="8"/>
  <c r="D30" i="8"/>
  <c r="D31" i="8"/>
  <c r="D27" i="8"/>
  <c r="D29" i="8"/>
  <c r="X29" i="8"/>
  <c r="X31" i="8"/>
  <c r="X28" i="8"/>
  <c r="X32" i="8"/>
  <c r="X26" i="8"/>
  <c r="X30" i="8"/>
  <c r="X27" i="8"/>
  <c r="X33" i="8"/>
  <c r="AF29" i="8"/>
  <c r="AF31" i="8"/>
  <c r="AF27" i="8"/>
  <c r="AF33" i="8"/>
  <c r="AF28" i="8"/>
  <c r="AF32" i="8"/>
  <c r="AF26" i="8"/>
  <c r="AF30" i="8"/>
  <c r="AV29" i="8"/>
  <c r="AV31" i="8"/>
  <c r="AV28" i="8"/>
  <c r="AV32" i="8"/>
  <c r="AV26" i="8"/>
  <c r="AV30" i="8"/>
  <c r="AV27" i="8"/>
  <c r="AV33" i="8"/>
  <c r="AI29" i="8"/>
  <c r="AI31" i="8"/>
  <c r="AI26" i="8"/>
  <c r="AI32" i="8"/>
  <c r="AI27" i="8"/>
  <c r="AI33" i="8"/>
  <c r="AI28" i="8"/>
  <c r="AI30" i="8"/>
  <c r="S26" i="8"/>
  <c r="S32" i="8"/>
  <c r="S27" i="8"/>
  <c r="S28" i="8"/>
  <c r="S30" i="8"/>
  <c r="S33" i="8"/>
  <c r="S29" i="8"/>
  <c r="S31" i="8"/>
  <c r="Y26" i="8"/>
  <c r="Y32" i="8"/>
  <c r="Y27" i="8"/>
  <c r="Y28" i="8"/>
  <c r="Y30" i="8"/>
  <c r="Y33" i="8"/>
  <c r="Y29" i="8"/>
  <c r="Y31" i="8"/>
  <c r="AG26" i="8"/>
  <c r="AG32" i="8"/>
  <c r="AG27" i="8"/>
  <c r="AG28" i="8"/>
  <c r="AG30" i="8"/>
  <c r="AG33" i="8"/>
  <c r="AG29" i="8"/>
  <c r="AG31" i="8"/>
  <c r="AO26" i="8"/>
  <c r="AO32" i="8"/>
  <c r="AO27" i="8"/>
  <c r="AO28" i="8"/>
  <c r="AO30" i="8"/>
  <c r="AO33" i="8"/>
  <c r="AO29" i="8"/>
  <c r="AO31" i="8"/>
  <c r="AW26" i="8"/>
  <c r="AW32" i="8"/>
  <c r="AW27" i="8"/>
  <c r="AW28" i="8"/>
  <c r="AW30" i="8"/>
  <c r="AW33" i="8"/>
  <c r="AW29" i="8"/>
  <c r="AW31" i="8"/>
  <c r="E29" i="8"/>
  <c r="E31" i="8"/>
  <c r="E26" i="8"/>
  <c r="E32" i="8"/>
  <c r="E27" i="8"/>
  <c r="E30" i="8"/>
  <c r="E28" i="8"/>
  <c r="E33" i="8"/>
  <c r="K26" i="8"/>
  <c r="K32" i="8"/>
  <c r="K27" i="8"/>
  <c r="K28" i="8"/>
  <c r="K30" i="8"/>
  <c r="K33" i="8"/>
  <c r="K29" i="8"/>
  <c r="K31" i="8"/>
  <c r="F27" i="8"/>
  <c r="F32" i="8"/>
  <c r="F33" i="8"/>
  <c r="F26" i="8"/>
  <c r="F28" i="8"/>
  <c r="F29" i="8"/>
  <c r="F31" i="8"/>
  <c r="F30" i="8"/>
  <c r="L28" i="8"/>
  <c r="L30" i="8"/>
  <c r="L33" i="8"/>
  <c r="L27" i="8"/>
  <c r="L31" i="8"/>
  <c r="L32" i="8"/>
  <c r="L26" i="8"/>
  <c r="L29" i="8"/>
  <c r="T28" i="8"/>
  <c r="T30" i="8"/>
  <c r="T33" i="8"/>
  <c r="T26" i="8"/>
  <c r="T29" i="8"/>
  <c r="T27" i="8"/>
  <c r="T31" i="8"/>
  <c r="T32" i="8"/>
  <c r="Z28" i="8"/>
  <c r="Z30" i="8"/>
  <c r="Z33" i="8"/>
  <c r="Z32" i="8"/>
  <c r="Z26" i="8"/>
  <c r="Z29" i="8"/>
  <c r="Z27" i="8"/>
  <c r="Z31" i="8"/>
  <c r="AH28" i="8"/>
  <c r="AH30" i="8"/>
  <c r="AH33" i="8"/>
  <c r="AH27" i="8"/>
  <c r="AH31" i="8"/>
  <c r="AH32" i="8"/>
  <c r="AH26" i="8"/>
  <c r="AH29" i="8"/>
  <c r="AP28" i="8"/>
  <c r="AP30" i="8"/>
  <c r="AP33" i="8"/>
  <c r="AP26" i="8"/>
  <c r="AP29" i="8"/>
  <c r="AP27" i="8"/>
  <c r="AP31" i="8"/>
  <c r="AP32" i="8"/>
  <c r="AX28" i="8"/>
  <c r="AX30" i="8"/>
  <c r="AX33" i="8"/>
  <c r="AX32" i="8"/>
  <c r="AX26" i="8"/>
  <c r="AX29" i="8"/>
  <c r="AX27" i="8"/>
  <c r="AX31" i="8"/>
  <c r="AK28" i="8"/>
  <c r="AK30" i="8"/>
  <c r="AK33" i="8"/>
  <c r="AK29" i="8"/>
  <c r="AK31" i="8"/>
  <c r="AK26" i="8"/>
  <c r="AK32" i="8"/>
  <c r="AK27" i="8"/>
  <c r="R29" i="8" l="1"/>
  <c r="R31" i="8"/>
  <c r="R30" i="8"/>
  <c r="R27" i="8"/>
  <c r="R33" i="8"/>
  <c r="R32" i="8"/>
  <c r="R28" i="8"/>
  <c r="R26" i="8"/>
  <c r="J29" i="8"/>
  <c r="J31" i="8"/>
  <c r="J33" i="8"/>
  <c r="J28" i="8"/>
  <c r="J32" i="8"/>
  <c r="J30" i="8"/>
  <c r="J26" i="8"/>
  <c r="J27" i="8"/>
  <c r="AN29" i="8"/>
  <c r="AN31" i="8"/>
  <c r="AN26" i="8"/>
  <c r="AN30" i="8"/>
  <c r="AN27" i="8"/>
  <c r="AN33" i="8"/>
  <c r="AN28" i="8"/>
  <c r="AN32" i="8"/>
  <c r="C16" i="1" l="1"/>
  <c r="BV16" i="1" s="1"/>
  <c r="C15" i="1"/>
  <c r="BV15" i="1" s="1"/>
  <c r="AH15" i="10"/>
  <c r="E15" i="10"/>
  <c r="BO15" i="10"/>
  <c r="M15" i="10"/>
  <c r="Q15" i="10"/>
  <c r="BD15" i="10"/>
  <c r="BN15" i="10"/>
  <c r="K15" i="10"/>
  <c r="Z15" i="10"/>
  <c r="AU15" i="10"/>
  <c r="J15" i="10"/>
  <c r="AK15" i="10"/>
  <c r="AB15" i="10"/>
  <c r="AQ15" i="10"/>
  <c r="BG15" i="10"/>
  <c r="BB15" i="10"/>
  <c r="AX15" i="10"/>
  <c r="AG15" i="10"/>
  <c r="AO15" i="10"/>
  <c r="V15" i="10"/>
  <c r="BK15" i="10"/>
  <c r="AS15" i="10"/>
  <c r="BI15" i="10"/>
  <c r="C15" i="10"/>
  <c r="U15" i="10"/>
  <c r="AJ15" i="10"/>
  <c r="AW15" i="10"/>
  <c r="BK27" i="10"/>
  <c r="BK28" i="10"/>
  <c r="BK29" i="10"/>
  <c r="BK14" i="10"/>
  <c r="P15" i="10"/>
  <c r="BM15" i="10"/>
  <c r="O15" i="10"/>
  <c r="BA15" i="10"/>
  <c r="BB27" i="10"/>
  <c r="BB28" i="10"/>
  <c r="BB29" i="10"/>
  <c r="BB14" i="10"/>
  <c r="BC15" i="10"/>
  <c r="AR15" i="10"/>
  <c r="BP15" i="10"/>
  <c r="N15" i="10"/>
  <c r="U29" i="10"/>
  <c r="U14" i="10"/>
  <c r="U27" i="10"/>
  <c r="U28" i="10"/>
  <c r="AJ29" i="10"/>
  <c r="AJ14" i="10"/>
  <c r="AJ27" i="10"/>
  <c r="AJ28" i="10"/>
  <c r="AQ14" i="10"/>
  <c r="AQ27" i="10"/>
  <c r="AQ28" i="10"/>
  <c r="AQ29" i="10"/>
  <c r="BO29" i="10"/>
  <c r="BO14" i="10"/>
  <c r="BO27" i="10"/>
  <c r="BO28" i="10"/>
  <c r="BE15" i="10"/>
  <c r="AA15" i="10"/>
  <c r="H15" i="10"/>
  <c r="AM27" i="10"/>
  <c r="AM28" i="10"/>
  <c r="AM29" i="10"/>
  <c r="AM14" i="10"/>
  <c r="AM15" i="10"/>
  <c r="AI15" i="10"/>
  <c r="Y15" i="10"/>
  <c r="AF15" i="10"/>
  <c r="D15" i="10"/>
  <c r="BL15" i="10"/>
  <c r="AN15" i="10"/>
  <c r="AH29" i="10"/>
  <c r="AH14" i="10"/>
  <c r="AH27" i="10"/>
  <c r="AH28" i="10"/>
  <c r="H29" i="10"/>
  <c r="H14" i="10"/>
  <c r="H27" i="10"/>
  <c r="H28" i="10"/>
  <c r="AZ15" i="10"/>
  <c r="AP15" i="10"/>
  <c r="AC15" i="10"/>
  <c r="S15" i="10"/>
  <c r="V27" i="10"/>
  <c r="V28" i="10"/>
  <c r="V29" i="10"/>
  <c r="V14" i="10"/>
  <c r="G15" i="10"/>
  <c r="M14" i="10"/>
  <c r="M27" i="10"/>
  <c r="M28" i="10"/>
  <c r="M29" i="10"/>
  <c r="BM27" i="10"/>
  <c r="BM28" i="10"/>
  <c r="BM29" i="10"/>
  <c r="BM14" i="10"/>
  <c r="AX14" i="10"/>
  <c r="AX27" i="10"/>
  <c r="AX28" i="10"/>
  <c r="AX29" i="10"/>
  <c r="O27" i="10"/>
  <c r="O28" i="10"/>
  <c r="O29" i="10"/>
  <c r="O14" i="10"/>
  <c r="BA27" i="10"/>
  <c r="BA28" i="10"/>
  <c r="BA29" i="10"/>
  <c r="BA14" i="10"/>
  <c r="AO29" i="10"/>
  <c r="AO14" i="10"/>
  <c r="AO27" i="10"/>
  <c r="AO28" i="10"/>
  <c r="P14" i="10"/>
  <c r="P27" i="10"/>
  <c r="P28" i="10"/>
  <c r="P29" i="10"/>
  <c r="AU14" i="10"/>
  <c r="AU27" i="10"/>
  <c r="AU28" i="10"/>
  <c r="AU29" i="10"/>
  <c r="BG27" i="10"/>
  <c r="BG28" i="10"/>
  <c r="BG29" i="10"/>
  <c r="BG14" i="10"/>
  <c r="J29" i="10"/>
  <c r="J14" i="10"/>
  <c r="J27" i="10"/>
  <c r="J28" i="10"/>
  <c r="BD27" i="10"/>
  <c r="BD28" i="10"/>
  <c r="BD29" i="10"/>
  <c r="BD14" i="10"/>
  <c r="L15" i="10"/>
  <c r="I15" i="10"/>
  <c r="C27" i="10"/>
  <c r="C28" i="10"/>
  <c r="C29" i="10"/>
  <c r="C14" i="10"/>
  <c r="F15" i="10"/>
  <c r="R15" i="10"/>
  <c r="AV15" i="10"/>
  <c r="AV28" i="10"/>
  <c r="AV29" i="10"/>
  <c r="AV14" i="10"/>
  <c r="AV27" i="10"/>
  <c r="AD15" i="10"/>
  <c r="X15" i="10"/>
  <c r="BL14" i="10"/>
  <c r="BL27" i="10"/>
  <c r="BL28" i="10"/>
  <c r="BL29" i="10"/>
  <c r="AA27" i="10"/>
  <c r="AA28" i="10"/>
  <c r="AA29" i="10"/>
  <c r="AA14" i="10"/>
  <c r="BJ15" i="10"/>
  <c r="BH15" i="10"/>
  <c r="AB27" i="10"/>
  <c r="AB28" i="10"/>
  <c r="AB29" i="10"/>
  <c r="AB14" i="10"/>
  <c r="AT15" i="10"/>
  <c r="AE15" i="10"/>
  <c r="S14" i="10"/>
  <c r="S27" i="10"/>
  <c r="S28" i="10"/>
  <c r="S29" i="10"/>
  <c r="W15" i="10"/>
  <c r="Y29" i="10"/>
  <c r="Y14" i="10"/>
  <c r="Y27" i="10"/>
  <c r="Y28" i="10"/>
  <c r="BC27" i="10"/>
  <c r="BC28" i="10"/>
  <c r="BC29" i="10"/>
  <c r="BC14" i="10"/>
  <c r="AS14" i="10"/>
  <c r="AS27" i="10"/>
  <c r="AS28" i="10"/>
  <c r="AS29" i="10"/>
  <c r="AI27" i="10"/>
  <c r="AI28" i="10"/>
  <c r="AI29" i="10"/>
  <c r="AI14" i="10"/>
  <c r="AY15" i="10"/>
  <c r="D27" i="10"/>
  <c r="D28" i="10"/>
  <c r="D29" i="10"/>
  <c r="D14" i="10"/>
  <c r="AC27" i="10"/>
  <c r="AC28" i="10"/>
  <c r="AC29" i="10"/>
  <c r="AC14" i="10"/>
  <c r="AD27" i="10"/>
  <c r="AD28" i="10"/>
  <c r="AD29" i="10"/>
  <c r="AD14" i="10"/>
  <c r="BF15" i="10"/>
  <c r="T15" i="10"/>
  <c r="BJ14" i="10"/>
  <c r="BJ27" i="10"/>
  <c r="BJ28" i="10"/>
  <c r="BJ29" i="10"/>
  <c r="AW27" i="10"/>
  <c r="AW28" i="10"/>
  <c r="AW29" i="10"/>
  <c r="AW14" i="10"/>
  <c r="BH14" i="10"/>
  <c r="BH27" i="10"/>
  <c r="BH28" i="10"/>
  <c r="BH29" i="10"/>
  <c r="BP29" i="10"/>
  <c r="BP14" i="10"/>
  <c r="BP27" i="10"/>
  <c r="BP28" i="10"/>
  <c r="AY29" i="10"/>
  <c r="AY14" i="10"/>
  <c r="AY27" i="10"/>
  <c r="AY28" i="10"/>
  <c r="AT14" i="10"/>
  <c r="AT27" i="10"/>
  <c r="AT28" i="10"/>
  <c r="AT29" i="10"/>
  <c r="AE14" i="10"/>
  <c r="AE27" i="10"/>
  <c r="AE28" i="10"/>
  <c r="AE29" i="10"/>
  <c r="F14" i="10"/>
  <c r="F27" i="10"/>
  <c r="F28" i="10"/>
  <c r="F29" i="10"/>
  <c r="BF29" i="10"/>
  <c r="BF14" i="10"/>
  <c r="BF27" i="10"/>
  <c r="BF28" i="10"/>
  <c r="W14" i="10"/>
  <c r="W27" i="10"/>
  <c r="W28" i="10"/>
  <c r="W29" i="10"/>
  <c r="N29" i="10"/>
  <c r="N14" i="10"/>
  <c r="N27" i="10"/>
  <c r="N28" i="10"/>
  <c r="BI27" i="10"/>
  <c r="BI28" i="10"/>
  <c r="BI29" i="10"/>
  <c r="BI14" i="10"/>
  <c r="T29" i="10"/>
  <c r="T14" i="10"/>
  <c r="T27" i="10"/>
  <c r="T28" i="10"/>
  <c r="AL15" i="10"/>
  <c r="L27" i="10"/>
  <c r="L28" i="10"/>
  <c r="L29" i="10"/>
  <c r="L14" i="10"/>
  <c r="R14" i="10"/>
  <c r="R27" i="10"/>
  <c r="R28" i="10"/>
  <c r="R29" i="10"/>
  <c r="X27" i="10"/>
  <c r="X28" i="10"/>
  <c r="X29" i="10"/>
  <c r="X14" i="10"/>
  <c r="AF27" i="10"/>
  <c r="AF28" i="10"/>
  <c r="AF29" i="10"/>
  <c r="AF14" i="10"/>
  <c r="AZ29" i="10"/>
  <c r="AZ14" i="10"/>
  <c r="AZ27" i="10"/>
  <c r="AZ28" i="10"/>
  <c r="AL14" i="10"/>
  <c r="AL27" i="10"/>
  <c r="AL28" i="10"/>
  <c r="AL29" i="10"/>
  <c r="AR14" i="10"/>
  <c r="AR27" i="10"/>
  <c r="AR28" i="10"/>
  <c r="AR29" i="10"/>
  <c r="AK29" i="10"/>
  <c r="AK14" i="10"/>
  <c r="AK27" i="10"/>
  <c r="AK28" i="10"/>
  <c r="E29" i="10"/>
  <c r="E14" i="10"/>
  <c r="E27" i="10"/>
  <c r="E28" i="10"/>
  <c r="I29" i="10"/>
  <c r="I14" i="10"/>
  <c r="I27" i="10"/>
  <c r="I28" i="10"/>
  <c r="BE14" i="10"/>
  <c r="BE27" i="10"/>
  <c r="BE28" i="10"/>
  <c r="BE29" i="10"/>
  <c r="Q29" i="10"/>
  <c r="Q14" i="10"/>
  <c r="Q27" i="10"/>
  <c r="Q28" i="10"/>
  <c r="AG14" i="10"/>
  <c r="AG27" i="10"/>
  <c r="AG28" i="10"/>
  <c r="AG29" i="10"/>
  <c r="AP29" i="10"/>
  <c r="AP14" i="10"/>
  <c r="AP27" i="10"/>
  <c r="AP28" i="10"/>
  <c r="AN29" i="10"/>
  <c r="AN14" i="10"/>
  <c r="AN27" i="10"/>
  <c r="AN28" i="10"/>
  <c r="G29" i="10"/>
  <c r="G14" i="10"/>
  <c r="G27" i="10"/>
  <c r="G28" i="10"/>
  <c r="BN27" i="10"/>
  <c r="BN28" i="10"/>
  <c r="BN29" i="10"/>
  <c r="BN14" i="10"/>
  <c r="K27" i="10"/>
  <c r="K28" i="10"/>
  <c r="K29" i="10"/>
  <c r="K14" i="10"/>
  <c r="Z27" i="10"/>
  <c r="Z28" i="10"/>
  <c r="Z29" i="10"/>
  <c r="Z14" i="10"/>
</calcChain>
</file>

<file path=xl/sharedStrings.xml><?xml version="1.0" encoding="utf-8"?>
<sst xmlns="http://schemas.openxmlformats.org/spreadsheetml/2006/main" count="737" uniqueCount="314">
  <si>
    <t>Beam Condition [ AccV: 10.0kV / BC: 100.0nA / Beam Size: MIN / SC: 87.4nA ]</t>
  </si>
  <si>
    <t>Correction : [ ZAF3 ]</t>
  </si>
  <si>
    <t>Data</t>
  </si>
  <si>
    <t>Average</t>
  </si>
  <si>
    <t>Mass%</t>
  </si>
  <si>
    <t>Al2O3</t>
  </si>
  <si>
    <t>BeO</t>
  </si>
  <si>
    <t>Total...</t>
  </si>
  <si>
    <t>阳离子</t>
    <phoneticPr fontId="18" type="noConversion"/>
  </si>
  <si>
    <t>Al</t>
    <phoneticPr fontId="18" type="noConversion"/>
  </si>
  <si>
    <t>Be</t>
    <phoneticPr fontId="18" type="noConversion"/>
  </si>
  <si>
    <t>ΣO</t>
    <phoneticPr fontId="18" type="noConversion"/>
  </si>
  <si>
    <t>系数</t>
    <phoneticPr fontId="18" type="noConversion"/>
  </si>
  <si>
    <t>分子式</t>
    <phoneticPr fontId="18" type="noConversion"/>
  </si>
  <si>
    <t>MgO</t>
  </si>
  <si>
    <t>CaO</t>
  </si>
  <si>
    <t>ZnO</t>
  </si>
  <si>
    <t>Na2O</t>
  </si>
  <si>
    <t>SnO2</t>
  </si>
  <si>
    <t>FeO</t>
  </si>
  <si>
    <t>MnO</t>
  </si>
  <si>
    <t>Total</t>
  </si>
  <si>
    <t>分子式</t>
  </si>
  <si>
    <t>B2O3*</t>
  </si>
  <si>
    <t>阳离子</t>
  </si>
  <si>
    <t>Mg</t>
  </si>
  <si>
    <t>Be</t>
  </si>
  <si>
    <t>Ca</t>
  </si>
  <si>
    <t>Al</t>
  </si>
  <si>
    <t>Zn</t>
  </si>
  <si>
    <t>Na</t>
  </si>
  <si>
    <t>Sn</t>
  </si>
  <si>
    <t>Fe</t>
  </si>
  <si>
    <t>Mn</t>
  </si>
  <si>
    <t>B</t>
  </si>
  <si>
    <t>ΣO</t>
  </si>
  <si>
    <t>系数</t>
  </si>
  <si>
    <t>B*</t>
  </si>
  <si>
    <t>SiO2</t>
  </si>
  <si>
    <t>Si</t>
  </si>
  <si>
    <t>F</t>
  </si>
  <si>
    <t>F(-O)</t>
  </si>
  <si>
    <t>Li2O*</t>
  </si>
  <si>
    <t>Li</t>
  </si>
  <si>
    <t>SO3</t>
  </si>
  <si>
    <t>Cl</t>
  </si>
  <si>
    <t>K2O</t>
  </si>
  <si>
    <t>K</t>
  </si>
  <si>
    <t>分子量</t>
    <phoneticPr fontId="18" type="noConversion"/>
  </si>
  <si>
    <t>Mass%</t>
    <phoneticPr fontId="18" type="noConversion"/>
  </si>
  <si>
    <t>S</t>
    <phoneticPr fontId="18" type="noConversion"/>
  </si>
  <si>
    <t>TotaI(-O)</t>
    <phoneticPr fontId="18" type="noConversion"/>
  </si>
  <si>
    <t>阳离子</t>
    <phoneticPr fontId="18" type="noConversion"/>
  </si>
  <si>
    <t>Be</t>
    <phoneticPr fontId="18" type="noConversion"/>
  </si>
  <si>
    <t>Si</t>
    <phoneticPr fontId="18" type="noConversion"/>
  </si>
  <si>
    <t>Mn</t>
    <phoneticPr fontId="18" type="noConversion"/>
  </si>
  <si>
    <t>Na</t>
    <phoneticPr fontId="18" type="noConversion"/>
  </si>
  <si>
    <t>Cl</t>
    <phoneticPr fontId="18" type="noConversion"/>
  </si>
  <si>
    <t>Fe</t>
    <phoneticPr fontId="18" type="noConversion"/>
  </si>
  <si>
    <t>Mg</t>
    <phoneticPr fontId="18" type="noConversion"/>
  </si>
  <si>
    <t>Zn</t>
    <phoneticPr fontId="18" type="noConversion"/>
  </si>
  <si>
    <t>系数</t>
    <phoneticPr fontId="18" type="noConversion"/>
  </si>
  <si>
    <t>分子式</t>
    <phoneticPr fontId="18" type="noConversion"/>
  </si>
  <si>
    <t>Fe</t>
    <phoneticPr fontId="18" type="noConversion"/>
  </si>
  <si>
    <t>Mg</t>
    <phoneticPr fontId="18" type="noConversion"/>
  </si>
  <si>
    <t>Cs</t>
    <phoneticPr fontId="18" type="noConversion"/>
  </si>
  <si>
    <t>Ca</t>
    <phoneticPr fontId="18" type="noConversion"/>
  </si>
  <si>
    <t>Al</t>
    <phoneticPr fontId="18" type="noConversion"/>
  </si>
  <si>
    <t>Fe</t>
    <phoneticPr fontId="18" type="noConversion"/>
  </si>
  <si>
    <t>K</t>
    <phoneticPr fontId="18" type="noConversion"/>
  </si>
  <si>
    <t>Be</t>
    <phoneticPr fontId="18" type="noConversion"/>
  </si>
  <si>
    <t>分子式</t>
    <phoneticPr fontId="18" type="noConversion"/>
  </si>
  <si>
    <t>O</t>
    <phoneticPr fontId="18" type="noConversion"/>
  </si>
  <si>
    <t>Mg</t>
    <phoneticPr fontId="18" type="noConversion"/>
  </si>
  <si>
    <t>Ca</t>
    <phoneticPr fontId="18" type="noConversion"/>
  </si>
  <si>
    <t>Fe</t>
    <phoneticPr fontId="18" type="noConversion"/>
  </si>
  <si>
    <t>Si</t>
    <phoneticPr fontId="18" type="noConversion"/>
  </si>
  <si>
    <t>Be</t>
    <phoneticPr fontId="18" type="noConversion"/>
  </si>
  <si>
    <t>Na</t>
    <phoneticPr fontId="18" type="noConversion"/>
  </si>
  <si>
    <t>Si=6</t>
    <phoneticPr fontId="18" type="noConversion"/>
  </si>
  <si>
    <t>Mg Ka</t>
  </si>
  <si>
    <t>Cs2O</t>
  </si>
  <si>
    <t>OH</t>
  </si>
  <si>
    <t>O</t>
  </si>
  <si>
    <t>Sr</t>
  </si>
  <si>
    <t>Ba</t>
  </si>
  <si>
    <t>P</t>
  </si>
  <si>
    <t>SrO</t>
  </si>
  <si>
    <t>BaO</t>
  </si>
  <si>
    <t>P2O5</t>
  </si>
  <si>
    <t>O=4</t>
    <phoneticPr fontId="18" type="noConversion"/>
  </si>
  <si>
    <t>F</t>
    <phoneticPr fontId="18" type="noConversion"/>
  </si>
  <si>
    <t>H2O</t>
    <phoneticPr fontId="18" type="noConversion"/>
  </si>
  <si>
    <t>OH</t>
    <phoneticPr fontId="18" type="noConversion"/>
  </si>
  <si>
    <t>Si</t>
    <phoneticPr fontId="18" type="noConversion"/>
  </si>
  <si>
    <t>ΣO</t>
    <phoneticPr fontId="18" type="noConversion"/>
  </si>
  <si>
    <t>Total</t>
    <phoneticPr fontId="18" type="noConversion"/>
  </si>
  <si>
    <r>
      <rPr>
        <sz val="9"/>
        <color theme="1"/>
        <rFont val="Times New Roman"/>
        <family val="2"/>
        <charset val="134"/>
      </rPr>
      <t>分子式</t>
    </r>
  </si>
  <si>
    <t>S</t>
  </si>
  <si>
    <t>MgO</t>
    <phoneticPr fontId="18" type="noConversion"/>
  </si>
  <si>
    <t>BeO</t>
    <phoneticPr fontId="18" type="noConversion"/>
  </si>
  <si>
    <t>Zn</t>
    <phoneticPr fontId="18" type="noConversion"/>
  </si>
  <si>
    <t>Li</t>
    <phoneticPr fontId="18" type="noConversion"/>
  </si>
  <si>
    <t>Sn</t>
    <phoneticPr fontId="18" type="noConversion"/>
  </si>
  <si>
    <t>Ca</t>
    <phoneticPr fontId="18" type="noConversion"/>
  </si>
  <si>
    <t>B</t>
    <phoneticPr fontId="18" type="noConversion"/>
  </si>
  <si>
    <t>Be</t>
    <phoneticPr fontId="18" type="noConversion"/>
  </si>
  <si>
    <t>Mn</t>
    <phoneticPr fontId="18" type="noConversion"/>
  </si>
  <si>
    <t>Be</t>
    <phoneticPr fontId="18" type="noConversion"/>
  </si>
  <si>
    <t>Mn</t>
    <phoneticPr fontId="18" type="noConversion"/>
  </si>
  <si>
    <t>Ca</t>
    <phoneticPr fontId="18" type="noConversion"/>
  </si>
  <si>
    <t>Al</t>
    <phoneticPr fontId="18" type="noConversion"/>
  </si>
  <si>
    <t>Na</t>
    <phoneticPr fontId="18" type="noConversion"/>
  </si>
  <si>
    <t>K</t>
    <phoneticPr fontId="18" type="noConversion"/>
  </si>
  <si>
    <t>Ca</t>
    <phoneticPr fontId="18" type="noConversion"/>
  </si>
  <si>
    <t>Cs</t>
    <phoneticPr fontId="18" type="noConversion"/>
  </si>
  <si>
    <t>Ba</t>
    <phoneticPr fontId="18" type="noConversion"/>
  </si>
  <si>
    <t>Na</t>
    <phoneticPr fontId="18" type="noConversion"/>
  </si>
  <si>
    <t>Sr</t>
    <phoneticPr fontId="18" type="noConversion"/>
  </si>
  <si>
    <t>Sr</t>
    <phoneticPr fontId="18" type="noConversion"/>
  </si>
  <si>
    <t>Si</t>
    <phoneticPr fontId="18" type="noConversion"/>
  </si>
  <si>
    <t>K</t>
    <phoneticPr fontId="18" type="noConversion"/>
  </si>
  <si>
    <t>Ba</t>
    <phoneticPr fontId="18" type="noConversion"/>
  </si>
  <si>
    <t>Total</t>
    <phoneticPr fontId="18" type="noConversion"/>
  </si>
  <si>
    <t>Structural formulas calculated on the basis of O = 4 atoms</t>
    <phoneticPr fontId="18" type="noConversion"/>
  </si>
  <si>
    <t>Structural formulas calculated on the basis of Si = 3 atoms</t>
    <phoneticPr fontId="18" type="noConversion"/>
  </si>
  <si>
    <r>
      <t>SiO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 xml:space="preserve"> wt.%</t>
    </r>
    <phoneticPr fontId="18" type="noConversion"/>
  </si>
  <si>
    <r>
      <t>Al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r>
      <rPr>
        <sz val="6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 xml:space="preserve"> wt.%</t>
    </r>
    <phoneticPr fontId="18" type="noConversion"/>
  </si>
  <si>
    <r>
      <t>FeO</t>
    </r>
    <r>
      <rPr>
        <vertAlign val="superscript"/>
        <sz val="9"/>
        <color theme="1"/>
        <rFont val="Times New Roman"/>
        <family val="1"/>
      </rPr>
      <t>a</t>
    </r>
    <phoneticPr fontId="18" type="noConversion"/>
  </si>
  <si>
    <t>Structural formulas calculated on the basis of O = 26 atoms</t>
    <phoneticPr fontId="18" type="noConversion"/>
  </si>
  <si>
    <t>Structural formulas calculated on the basis of O = 12 atoms</t>
    <phoneticPr fontId="18" type="noConversion"/>
  </si>
  <si>
    <r>
      <t>FeO</t>
    </r>
    <r>
      <rPr>
        <vertAlign val="superscript"/>
        <sz val="9"/>
        <color theme="1"/>
        <rFont val="Times New Roman"/>
        <family val="1"/>
      </rPr>
      <t>a</t>
    </r>
    <phoneticPr fontId="18" type="noConversion"/>
  </si>
  <si>
    <t>Structural formulas calculated on the basis of O = 18 atoms</t>
    <phoneticPr fontId="18" type="noConversion"/>
  </si>
  <si>
    <t>Total</t>
    <phoneticPr fontId="18" type="noConversion"/>
  </si>
  <si>
    <t>Structural formulas calculated on the basis of O = 9 atoms</t>
    <phoneticPr fontId="18" type="noConversion"/>
  </si>
  <si>
    <t>O=4</t>
    <phoneticPr fontId="18" type="noConversion"/>
  </si>
  <si>
    <t>Structural formulas calculated on the basis of O = 4 atoms</t>
    <phoneticPr fontId="18" type="noConversion"/>
  </si>
  <si>
    <t>Structural formulas calculated on the basis of O = 8 atoms</t>
    <phoneticPr fontId="18" type="noConversion"/>
  </si>
  <si>
    <t>Structural formulas calculated on the basis of O = 8 atoms</t>
    <phoneticPr fontId="18" type="noConversion"/>
  </si>
  <si>
    <r>
      <t>SiO</t>
    </r>
    <r>
      <rPr>
        <sz val="6"/>
        <color theme="1"/>
        <rFont val="Times New Roman"/>
        <family val="1"/>
      </rPr>
      <t xml:space="preserve">2 </t>
    </r>
    <r>
      <rPr>
        <sz val="9"/>
        <color theme="1"/>
        <rFont val="Times New Roman"/>
        <family val="2"/>
        <charset val="134"/>
      </rPr>
      <t>wt.%</t>
    </r>
    <phoneticPr fontId="18" type="noConversion"/>
  </si>
  <si>
    <r>
      <t>Li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O*</t>
    </r>
    <phoneticPr fontId="18" type="noConversion"/>
  </si>
  <si>
    <r>
      <t>H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O**</t>
    </r>
    <phoneticPr fontId="18" type="noConversion"/>
  </si>
  <si>
    <r>
      <t>Na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phoneticPr fontId="18" type="noConversion"/>
  </si>
  <si>
    <r>
      <t>Al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r>
      <rPr>
        <sz val="6"/>
        <color theme="1"/>
        <rFont val="Times New Roman"/>
        <family val="1"/>
      </rPr>
      <t>3</t>
    </r>
    <phoneticPr fontId="18" type="noConversion"/>
  </si>
  <si>
    <r>
      <t>Al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r>
      <rPr>
        <sz val="6"/>
        <color theme="1"/>
        <rFont val="Times New Roman"/>
        <family val="1"/>
      </rPr>
      <t>3</t>
    </r>
    <r>
      <rPr>
        <sz val="9"/>
        <color theme="1"/>
        <rFont val="Times New Roman"/>
        <family val="2"/>
        <charset val="134"/>
      </rPr>
      <t xml:space="preserve"> wt.%</t>
    </r>
    <phoneticPr fontId="18" type="noConversion"/>
  </si>
  <si>
    <r>
      <t>SnO</t>
    </r>
    <r>
      <rPr>
        <sz val="6"/>
        <color theme="1"/>
        <rFont val="Times New Roman"/>
        <family val="1"/>
      </rPr>
      <t>2</t>
    </r>
    <phoneticPr fontId="18" type="noConversion"/>
  </si>
  <si>
    <r>
      <t>B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r>
      <rPr>
        <sz val="6"/>
        <color theme="1"/>
        <rFont val="Times New Roman"/>
        <family val="1"/>
      </rPr>
      <t>3</t>
    </r>
    <r>
      <rPr>
        <sz val="9"/>
        <color theme="1"/>
        <rFont val="Times New Roman"/>
        <family val="2"/>
        <charset val="134"/>
      </rPr>
      <t>*</t>
    </r>
    <phoneticPr fontId="18" type="noConversion"/>
  </si>
  <si>
    <r>
      <t>Na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phoneticPr fontId="18" type="noConversion"/>
  </si>
  <si>
    <r>
      <t>Na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phoneticPr fontId="18" type="noConversion"/>
  </si>
  <si>
    <r>
      <t>SiO</t>
    </r>
    <r>
      <rPr>
        <sz val="6"/>
        <color theme="1"/>
        <rFont val="Times New Roman"/>
        <family val="1"/>
      </rPr>
      <t>2</t>
    </r>
    <phoneticPr fontId="18" type="noConversion"/>
  </si>
  <si>
    <r>
      <t>SiO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 xml:space="preserve"> wt.%</t>
    </r>
    <phoneticPr fontId="18" type="noConversion"/>
  </si>
  <si>
    <r>
      <t>Al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r>
      <rPr>
        <sz val="6"/>
        <color theme="1"/>
        <rFont val="Times New Roman"/>
        <family val="1"/>
      </rPr>
      <t>3</t>
    </r>
    <phoneticPr fontId="18" type="noConversion"/>
  </si>
  <si>
    <r>
      <t>Na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phoneticPr fontId="18" type="noConversion"/>
  </si>
  <si>
    <r>
      <t>K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phoneticPr fontId="18" type="noConversion"/>
  </si>
  <si>
    <r>
      <t>Cs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phoneticPr fontId="18" type="noConversion"/>
  </si>
  <si>
    <r>
      <t>SiO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 xml:space="preserve"> wt.%</t>
    </r>
    <phoneticPr fontId="18" type="noConversion"/>
  </si>
  <si>
    <r>
      <t>SiO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 xml:space="preserve"> wt.%</t>
    </r>
    <phoneticPr fontId="18" type="noConversion"/>
  </si>
  <si>
    <r>
      <t>SiO</t>
    </r>
    <r>
      <rPr>
        <sz val="6"/>
        <color theme="1"/>
        <rFont val="Times New Roman"/>
        <family val="1"/>
      </rPr>
      <t>2</t>
    </r>
    <phoneticPr fontId="18" type="noConversion"/>
  </si>
  <si>
    <r>
      <t>Na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phoneticPr fontId="18" type="noConversion"/>
  </si>
  <si>
    <r>
      <t>P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r>
      <rPr>
        <sz val="6"/>
        <color theme="1"/>
        <rFont val="Times New Roman"/>
        <family val="1"/>
      </rPr>
      <t>5</t>
    </r>
    <r>
      <rPr>
        <sz val="9"/>
        <color theme="1"/>
        <rFont val="Times New Roman"/>
        <family val="2"/>
        <charset val="134"/>
      </rPr>
      <t xml:space="preserve"> wt.%</t>
    </r>
    <phoneticPr fontId="18" type="noConversion"/>
  </si>
  <si>
    <r>
      <t>Al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r>
      <rPr>
        <sz val="6"/>
        <color theme="1"/>
        <rFont val="Times New Roman"/>
        <family val="1"/>
      </rPr>
      <t>3</t>
    </r>
    <phoneticPr fontId="18" type="noConversion"/>
  </si>
  <si>
    <r>
      <t>Na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phoneticPr fontId="18" type="noConversion"/>
  </si>
  <si>
    <r>
      <t>K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phoneticPr fontId="18" type="noConversion"/>
  </si>
  <si>
    <r>
      <t>Al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r>
      <rPr>
        <sz val="6"/>
        <color theme="1"/>
        <rFont val="Times New Roman"/>
        <family val="1"/>
      </rPr>
      <t>3</t>
    </r>
    <phoneticPr fontId="18" type="noConversion"/>
  </si>
  <si>
    <r>
      <t>Na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phoneticPr fontId="18" type="noConversion"/>
  </si>
  <si>
    <t xml:space="preserve">Average </t>
  </si>
  <si>
    <t xml:space="preserve">Average </t>
    <phoneticPr fontId="18" type="noConversion"/>
  </si>
  <si>
    <t>SD</t>
  </si>
  <si>
    <t>SD</t>
    <phoneticPr fontId="18" type="noConversion"/>
  </si>
  <si>
    <t>RSD</t>
  </si>
  <si>
    <t>RSD</t>
    <phoneticPr fontId="18" type="noConversion"/>
  </si>
  <si>
    <t>SD=Standard Deviation</t>
  </si>
  <si>
    <t>SD=Standard Deviation</t>
    <phoneticPr fontId="18" type="noConversion"/>
  </si>
  <si>
    <t>RSD=Relative Standard Deviation</t>
  </si>
  <si>
    <t>RSD=Relative Standard Deviation</t>
    <phoneticPr fontId="18" type="noConversion"/>
  </si>
  <si>
    <r>
      <t>H</t>
    </r>
    <r>
      <rPr>
        <sz val="6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O*</t>
    </r>
    <phoneticPr fontId="18" type="noConversion"/>
  </si>
  <si>
    <t>Range/wt.%</t>
    <phoneticPr fontId="18" type="noConversion"/>
  </si>
  <si>
    <t>77.19-81.87</t>
    <phoneticPr fontId="18" type="noConversion"/>
  </si>
  <si>
    <t>18.14-20.85</t>
    <phoneticPr fontId="18" type="noConversion"/>
  </si>
  <si>
    <t>95.74-101.64</t>
    <phoneticPr fontId="18" type="noConversion"/>
  </si>
  <si>
    <t>0.00-0.15</t>
    <phoneticPr fontId="18" type="noConversion"/>
  </si>
  <si>
    <t>0.00-0.01</t>
    <phoneticPr fontId="18" type="noConversion"/>
  </si>
  <si>
    <t>Range/wt.%</t>
    <phoneticPr fontId="18" type="noConversion"/>
  </si>
  <si>
    <t>Range/wt.%</t>
    <phoneticPr fontId="18" type="noConversion"/>
  </si>
  <si>
    <t>Range/wt.%</t>
    <phoneticPr fontId="18" type="noConversion"/>
  </si>
  <si>
    <t>0.59-1.64</t>
    <phoneticPr fontId="18" type="noConversion"/>
  </si>
  <si>
    <t>0.00-0.16</t>
    <phoneticPr fontId="18" type="noConversion"/>
  </si>
  <si>
    <t>0.00-0.10</t>
    <phoneticPr fontId="18" type="noConversion"/>
  </si>
  <si>
    <t>0.00-0.07</t>
    <phoneticPr fontId="18" type="noConversion"/>
  </si>
  <si>
    <t>36.43-40.37</t>
    <phoneticPr fontId="18" type="noConversion"/>
  </si>
  <si>
    <t>26.09-28.09</t>
    <phoneticPr fontId="18" type="noConversion"/>
  </si>
  <si>
    <t>7.23-9.03</t>
    <phoneticPr fontId="18" type="noConversion"/>
  </si>
  <si>
    <t>3.40-7.42</t>
    <phoneticPr fontId="18" type="noConversion"/>
  </si>
  <si>
    <t>3.81-5.60</t>
    <phoneticPr fontId="18" type="noConversion"/>
  </si>
  <si>
    <t>6.21-6.53</t>
    <phoneticPr fontId="18" type="noConversion"/>
  </si>
  <si>
    <t>4.02-4.58</t>
    <phoneticPr fontId="18" type="noConversion"/>
  </si>
  <si>
    <t>0.49-5.14</t>
    <phoneticPr fontId="18" type="noConversion"/>
  </si>
  <si>
    <t>0.75-1.74</t>
    <phoneticPr fontId="18" type="noConversion"/>
  </si>
  <si>
    <t>0.63-1.69</t>
    <phoneticPr fontId="18" type="noConversion"/>
  </si>
  <si>
    <t>97.71-103.34</t>
    <phoneticPr fontId="18" type="noConversion"/>
  </si>
  <si>
    <t>67.48-70.31</t>
    <phoneticPr fontId="18" type="noConversion"/>
  </si>
  <si>
    <t>11.22-16.44</t>
    <phoneticPr fontId="18" type="noConversion"/>
  </si>
  <si>
    <t>5.30-9.98</t>
    <phoneticPr fontId="18" type="noConversion"/>
  </si>
  <si>
    <t>4.19-6.47</t>
    <phoneticPr fontId="18" type="noConversion"/>
  </si>
  <si>
    <t>0.01-1.05</t>
    <phoneticPr fontId="18" type="noConversion"/>
  </si>
  <si>
    <t>0.35-0.98</t>
    <phoneticPr fontId="18" type="noConversion"/>
  </si>
  <si>
    <t>0.03-2.16</t>
    <phoneticPr fontId="18" type="noConversion"/>
  </si>
  <si>
    <t>0.00-0.02</t>
    <phoneticPr fontId="18" type="noConversion"/>
  </si>
  <si>
    <t>96.67-99.52</t>
    <phoneticPr fontId="18" type="noConversion"/>
  </si>
  <si>
    <t>52.40-56.48</t>
    <phoneticPr fontId="18" type="noConversion"/>
  </si>
  <si>
    <t>42.41-47.77</t>
    <phoneticPr fontId="18" type="noConversion"/>
  </si>
  <si>
    <t>95.73-103.32</t>
    <phoneticPr fontId="18" type="noConversion"/>
  </si>
  <si>
    <t>40.03-42.68</t>
    <phoneticPr fontId="18" type="noConversion"/>
  </si>
  <si>
    <t>41.31-46.18</t>
    <phoneticPr fontId="18" type="noConversion"/>
  </si>
  <si>
    <t>12.96-15.26</t>
    <phoneticPr fontId="18" type="noConversion"/>
  </si>
  <si>
    <t>0.04-0.38</t>
    <phoneticPr fontId="18" type="noConversion"/>
  </si>
  <si>
    <t>0.00-2.23</t>
    <phoneticPr fontId="18" type="noConversion"/>
  </si>
  <si>
    <t>0.08-0.14</t>
    <phoneticPr fontId="18" type="noConversion"/>
  </si>
  <si>
    <t>0.00-0.09</t>
    <phoneticPr fontId="18" type="noConversion"/>
  </si>
  <si>
    <t>97.96-102.00</t>
    <phoneticPr fontId="18" type="noConversion"/>
  </si>
  <si>
    <t>65.00-67.52</t>
    <phoneticPr fontId="18" type="noConversion"/>
  </si>
  <si>
    <t>17.97-18.93</t>
    <phoneticPr fontId="18" type="noConversion"/>
  </si>
  <si>
    <t>12.25-14.97</t>
    <phoneticPr fontId="18" type="noConversion"/>
  </si>
  <si>
    <t>0.02-0.41</t>
    <phoneticPr fontId="18" type="noConversion"/>
  </si>
  <si>
    <t>0.00-0.03</t>
    <phoneticPr fontId="18" type="noConversion"/>
  </si>
  <si>
    <t>0.11-1.79</t>
    <phoneticPr fontId="18" type="noConversion"/>
  </si>
  <si>
    <t>0.00-0.06</t>
    <phoneticPr fontId="18" type="noConversion"/>
  </si>
  <si>
    <t>0.00-0.18</t>
    <phoneticPr fontId="18" type="noConversion"/>
  </si>
  <si>
    <t>97.63-101.78</t>
    <phoneticPr fontId="18" type="noConversion"/>
  </si>
  <si>
    <t>65.96-67.03</t>
    <phoneticPr fontId="18" type="noConversion"/>
  </si>
  <si>
    <t>16.65-18.69</t>
    <phoneticPr fontId="18" type="noConversion"/>
  </si>
  <si>
    <t>11.37-15.28</t>
    <phoneticPr fontId="18" type="noConversion"/>
  </si>
  <si>
    <t>0.01-0.30</t>
    <phoneticPr fontId="18" type="noConversion"/>
  </si>
  <si>
    <t>0.00-0.02</t>
    <phoneticPr fontId="18" type="noConversion"/>
  </si>
  <si>
    <t>0.62-3.81</t>
    <phoneticPr fontId="18" type="noConversion"/>
  </si>
  <si>
    <t>0.00-0.01</t>
    <phoneticPr fontId="18" type="noConversion"/>
  </si>
  <si>
    <t>0.00-0.04</t>
    <phoneticPr fontId="18" type="noConversion"/>
  </si>
  <si>
    <t>0.00-0.51</t>
    <phoneticPr fontId="18" type="noConversion"/>
  </si>
  <si>
    <t>98.13-101.76</t>
    <phoneticPr fontId="18" type="noConversion"/>
  </si>
  <si>
    <t>65.00-66.48</t>
    <phoneticPr fontId="18" type="noConversion"/>
  </si>
  <si>
    <t>18.03-18.84</t>
    <phoneticPr fontId="18" type="noConversion"/>
  </si>
  <si>
    <t>12.10-14.07</t>
    <phoneticPr fontId="18" type="noConversion"/>
  </si>
  <si>
    <t>0.01-0.10</t>
    <phoneticPr fontId="18" type="noConversion"/>
  </si>
  <si>
    <t>0.14-0.48</t>
    <phoneticPr fontId="18" type="noConversion"/>
  </si>
  <si>
    <t>0.00-0.03</t>
    <phoneticPr fontId="18" type="noConversion"/>
  </si>
  <si>
    <t>0.00-0.08</t>
    <phoneticPr fontId="18" type="noConversion"/>
  </si>
  <si>
    <t>97.01-99.43</t>
    <phoneticPr fontId="18" type="noConversion"/>
  </si>
  <si>
    <t>45.59-50.65</t>
    <phoneticPr fontId="18" type="noConversion"/>
  </si>
  <si>
    <t>40.57-44.48</t>
    <phoneticPr fontId="18" type="noConversion"/>
  </si>
  <si>
    <t>7.35-7.74</t>
    <phoneticPr fontId="18" type="noConversion"/>
  </si>
  <si>
    <t>97.22-102.25</t>
    <phoneticPr fontId="18" type="noConversion"/>
  </si>
  <si>
    <t>47.79-53.42</t>
    <phoneticPr fontId="18" type="noConversion"/>
  </si>
  <si>
    <t>39.01-44.42</t>
    <phoneticPr fontId="18" type="noConversion"/>
  </si>
  <si>
    <t>7.26-7.67</t>
    <phoneticPr fontId="18" type="noConversion"/>
  </si>
  <si>
    <t>96.19-101.47</t>
    <phoneticPr fontId="18" type="noConversion"/>
  </si>
  <si>
    <t>53.02-57.52</t>
    <phoneticPr fontId="18" type="noConversion"/>
  </si>
  <si>
    <t>18.29-20.75</t>
    <phoneticPr fontId="18" type="noConversion"/>
  </si>
  <si>
    <t>15.43-17.79</t>
    <phoneticPr fontId="18" type="noConversion"/>
  </si>
  <si>
    <t>6.04-9.71</t>
    <phoneticPr fontId="18" type="noConversion"/>
  </si>
  <si>
    <t>0.00-1.80</t>
    <phoneticPr fontId="18" type="noConversion"/>
  </si>
  <si>
    <t>0.00-1.45</t>
    <phoneticPr fontId="18" type="noConversion"/>
  </si>
  <si>
    <t>0.00-0.07</t>
    <phoneticPr fontId="18" type="noConversion"/>
  </si>
  <si>
    <t>0.00-0.23</t>
    <phoneticPr fontId="18" type="noConversion"/>
  </si>
  <si>
    <t>98.08-101.81</t>
    <phoneticPr fontId="18" type="noConversion"/>
  </si>
  <si>
    <t>46.23-49.74</t>
    <phoneticPr fontId="18" type="noConversion"/>
  </si>
  <si>
    <t>24.07-29.56</t>
    <phoneticPr fontId="18" type="noConversion"/>
  </si>
  <si>
    <t>15.76-18.47</t>
    <phoneticPr fontId="18" type="noConversion"/>
  </si>
  <si>
    <t>2.25-5.52</t>
    <phoneticPr fontId="18" type="noConversion"/>
  </si>
  <si>
    <t>0.78-1.90</t>
    <phoneticPr fontId="18" type="noConversion"/>
  </si>
  <si>
    <t>0.24-3.16</t>
    <phoneticPr fontId="18" type="noConversion"/>
  </si>
  <si>
    <t>0.00-1.51</t>
    <phoneticPr fontId="18" type="noConversion"/>
  </si>
  <si>
    <t>0.06-0.25</t>
    <phoneticPr fontId="18" type="noConversion"/>
  </si>
  <si>
    <t>0.01-0.16</t>
    <phoneticPr fontId="18" type="noConversion"/>
  </si>
  <si>
    <r>
      <t xml:space="preserve">Si </t>
    </r>
    <r>
      <rPr>
        <i/>
        <sz val="9"/>
        <color theme="1"/>
        <rFont val="Times New Roman"/>
        <family val="1"/>
      </rPr>
      <t>apfu</t>
    </r>
    <phoneticPr fontId="18" type="noConversion"/>
  </si>
  <si>
    <r>
      <t xml:space="preserve"> FeO</t>
    </r>
    <r>
      <rPr>
        <vertAlign val="superscript"/>
        <sz val="9"/>
        <color theme="1"/>
        <rFont val="Times New Roman"/>
        <family val="1"/>
      </rPr>
      <t xml:space="preserve">a </t>
    </r>
    <r>
      <rPr>
        <sz val="9"/>
        <color theme="1"/>
        <rFont val="Times New Roman"/>
        <family val="1"/>
      </rPr>
      <t>:</t>
    </r>
    <r>
      <rPr>
        <vertAlign val="superscript"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2"/>
        <charset val="134"/>
      </rPr>
      <t>Total iron</t>
    </r>
    <phoneticPr fontId="18" type="noConversion"/>
  </si>
  <si>
    <t xml:space="preserve"> Zhangji  (ZJ)granite porphyry </t>
    <phoneticPr fontId="18" type="noConversion"/>
  </si>
  <si>
    <t xml:space="preserve"> Daming Mountain  (DM)quartzite veins </t>
    <phoneticPr fontId="18" type="noConversion"/>
  </si>
  <si>
    <t>Qingtian(QT) granite porphyry (Zhejiang Province)</t>
    <phoneticPr fontId="18" type="noConversion"/>
  </si>
  <si>
    <t>Qingtian(QT) granite porphyry (Zhejiang Province)</t>
    <phoneticPr fontId="18" type="noConversion"/>
  </si>
  <si>
    <t>* calucated by 2 (OH)</t>
    <phoneticPr fontId="18" type="noConversion"/>
  </si>
  <si>
    <t>Xianghualing skarn, (Hunan Province), southern China</t>
  </si>
  <si>
    <r>
      <t>Li* and H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O** calucated by 2Li and 2 (OH)</t>
    </r>
    <phoneticPr fontId="18" type="noConversion"/>
  </si>
  <si>
    <r>
      <rPr>
        <vertAlign val="superscript"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FeO</t>
    </r>
    <r>
      <rPr>
        <vertAlign val="superscript"/>
        <sz val="9"/>
        <color theme="1"/>
        <rFont val="Times New Roman"/>
        <family val="1"/>
      </rPr>
      <t xml:space="preserve">a </t>
    </r>
    <r>
      <rPr>
        <sz val="9"/>
        <color theme="1"/>
        <rFont val="Times New Roman"/>
        <family val="2"/>
        <charset val="134"/>
      </rPr>
      <t>: total iron</t>
    </r>
    <phoneticPr fontId="18" type="noConversion"/>
  </si>
  <si>
    <r>
      <t>FeO</t>
    </r>
    <r>
      <rPr>
        <vertAlign val="superscript"/>
        <sz val="9"/>
        <color theme="1"/>
        <rFont val="Times New Roman"/>
        <family val="1"/>
      </rPr>
      <t xml:space="preserve">a </t>
    </r>
    <phoneticPr fontId="18" type="noConversion"/>
  </si>
  <si>
    <r>
      <t>FeO</t>
    </r>
    <r>
      <rPr>
        <vertAlign val="superscript"/>
        <sz val="9"/>
        <color theme="1"/>
        <rFont val="Times New Roman"/>
        <family val="1"/>
      </rPr>
      <t>a</t>
    </r>
    <r>
      <rPr>
        <sz val="9"/>
        <color theme="1"/>
        <rFont val="Times New Roman"/>
        <family val="2"/>
        <charset val="134"/>
      </rPr>
      <t xml:space="preserve"> : Total iron</t>
    </r>
    <phoneticPr fontId="18" type="noConversion"/>
  </si>
  <si>
    <t>Fulishi  (FLS)  quartzite veins, Fujian frovince, China</t>
    <phoneticPr fontId="18" type="noConversion"/>
  </si>
  <si>
    <t>Dawan (DW) Be-Mo deposit Fujian frovince, China</t>
    <phoneticPr fontId="18" type="noConversion"/>
  </si>
  <si>
    <t xml:space="preserve"> Jiepailing (JPL) granite porphyry, Hunan province, China</t>
    <phoneticPr fontId="18" type="noConversion"/>
  </si>
  <si>
    <r>
      <t xml:space="preserve"> FeO</t>
    </r>
    <r>
      <rPr>
        <vertAlign val="superscript"/>
        <sz val="9"/>
        <color theme="1"/>
        <rFont val="Times New Roman"/>
        <family val="1"/>
      </rPr>
      <t>a</t>
    </r>
    <r>
      <rPr>
        <sz val="9"/>
        <color theme="1"/>
        <rFont val="Times New Roman"/>
        <family val="2"/>
        <charset val="134"/>
      </rPr>
      <t xml:space="preserve"> : Total iron</t>
    </r>
    <phoneticPr fontId="18" type="noConversion"/>
  </si>
  <si>
    <r>
      <t>FeO</t>
    </r>
    <r>
      <rPr>
        <vertAlign val="superscript"/>
        <sz val="9"/>
        <color theme="1"/>
        <rFont val="Times New Roman"/>
        <family val="1"/>
      </rPr>
      <t>a</t>
    </r>
    <r>
      <rPr>
        <sz val="9"/>
        <color theme="1"/>
        <rFont val="Times New Roman"/>
        <family val="2"/>
        <charset val="134"/>
      </rPr>
      <t xml:space="preserve"> </t>
    </r>
    <phoneticPr fontId="18" type="noConversion"/>
  </si>
  <si>
    <r>
      <t>FeO</t>
    </r>
    <r>
      <rPr>
        <vertAlign val="superscript"/>
        <sz val="9"/>
        <color theme="1"/>
        <rFont val="Times New Roman"/>
        <family val="1"/>
      </rPr>
      <t>a</t>
    </r>
    <r>
      <rPr>
        <sz val="9"/>
        <color theme="1"/>
        <rFont val="Times New Roman"/>
        <family val="1"/>
      </rPr>
      <t xml:space="preserve"> :</t>
    </r>
    <r>
      <rPr>
        <sz val="9"/>
        <color theme="1"/>
        <rFont val="Times New Roman"/>
        <family val="2"/>
        <charset val="134"/>
      </rPr>
      <t>Total iron</t>
    </r>
    <phoneticPr fontId="18" type="noConversion"/>
  </si>
  <si>
    <t>Nanping No. 31 pegmatite, Fujian province, China</t>
    <phoneticPr fontId="18" type="noConversion"/>
  </si>
  <si>
    <r>
      <t xml:space="preserve">P </t>
    </r>
    <r>
      <rPr>
        <i/>
        <sz val="9"/>
        <color theme="1"/>
        <rFont val="Times New Roman"/>
        <family val="1"/>
      </rPr>
      <t>apfu</t>
    </r>
    <phoneticPr fontId="18" type="noConversion"/>
  </si>
  <si>
    <r>
      <t>P</t>
    </r>
    <r>
      <rPr>
        <i/>
        <sz val="9"/>
        <color theme="1"/>
        <rFont val="Times New Roman"/>
        <family val="1"/>
      </rPr>
      <t xml:space="preserve"> apfu</t>
    </r>
    <phoneticPr fontId="18" type="noConversion"/>
  </si>
  <si>
    <r>
      <t xml:space="preserve">P  </t>
    </r>
    <r>
      <rPr>
        <i/>
        <sz val="9"/>
        <color theme="1"/>
        <rFont val="Times New Roman"/>
        <family val="1"/>
      </rPr>
      <t>apfu</t>
    </r>
    <phoneticPr fontId="18" type="noConversion"/>
  </si>
  <si>
    <r>
      <t xml:space="preserve">Al </t>
    </r>
    <r>
      <rPr>
        <i/>
        <sz val="9"/>
        <color theme="1"/>
        <rFont val="Times New Roman"/>
        <family val="1"/>
      </rPr>
      <t>apfu</t>
    </r>
    <phoneticPr fontId="18" type="noConversion"/>
  </si>
  <si>
    <r>
      <t>B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2"/>
        <charset val="134"/>
      </rPr>
      <t>O</t>
    </r>
    <r>
      <rPr>
        <vertAlign val="sub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2"/>
        <charset val="134"/>
      </rPr>
      <t>*: calucated by 2 B atoms</t>
    </r>
    <phoneticPr fontId="18" type="noConversion"/>
  </si>
  <si>
    <r>
      <rPr>
        <i/>
        <sz val="9"/>
        <color theme="1"/>
        <rFont val="Times New Roman"/>
        <family val="1"/>
      </rPr>
      <t>apfu</t>
    </r>
    <r>
      <rPr>
        <sz val="9"/>
        <color theme="1"/>
        <rFont val="Times New Roman"/>
        <family val="2"/>
        <charset val="134"/>
      </rPr>
      <t>=Atoms per formula unit</t>
    </r>
    <phoneticPr fontId="18" type="noConversion"/>
  </si>
  <si>
    <r>
      <rPr>
        <i/>
        <sz val="9"/>
        <color theme="1"/>
        <rFont val="Times New Roman"/>
        <family val="1"/>
      </rPr>
      <t>apfu</t>
    </r>
    <r>
      <rPr>
        <sz val="9"/>
        <color theme="1"/>
        <rFont val="Times New Roman"/>
        <family val="2"/>
        <charset val="134"/>
      </rPr>
      <t>=Atoms per formula unit</t>
    </r>
    <phoneticPr fontId="18" type="noConversion"/>
  </si>
  <si>
    <t>36.89-37.74</t>
    <phoneticPr fontId="18" type="noConversion"/>
  </si>
  <si>
    <t>32.35-33.47</t>
    <phoneticPr fontId="18" type="noConversion"/>
  </si>
  <si>
    <t>15.18-16.60</t>
    <phoneticPr fontId="18" type="noConversion"/>
  </si>
  <si>
    <t>4.13-4.38</t>
    <phoneticPr fontId="18" type="noConversion"/>
  </si>
  <si>
    <t>6.10-6.26</t>
    <phoneticPr fontId="18" type="noConversion"/>
  </si>
  <si>
    <t>29.97-31.23</t>
    <phoneticPr fontId="18" type="noConversion"/>
  </si>
  <si>
    <t>24.56-39.82</t>
    <phoneticPr fontId="18" type="noConversion"/>
  </si>
  <si>
    <t>2.47-25.52</t>
    <phoneticPr fontId="18" type="noConversion"/>
  </si>
  <si>
    <t>2.07-18.98</t>
    <phoneticPr fontId="18" type="noConversion"/>
  </si>
  <si>
    <t>11.46-12.32</t>
    <phoneticPr fontId="18" type="noConversion"/>
  </si>
  <si>
    <t>4.96-5.67</t>
    <phoneticPr fontId="18" type="noConversion"/>
  </si>
  <si>
    <t>99.06-101.69</t>
    <phoneticPr fontId="18" type="noConversion"/>
  </si>
  <si>
    <t>97.32-100.39</t>
    <phoneticPr fontId="18" type="noConversion"/>
  </si>
  <si>
    <t>Dawan (DW) Be-Mo deposit (Fujian Province)</t>
    <phoneticPr fontId="18" type="noConversion"/>
  </si>
  <si>
    <t>97.00-98.77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</si>
</sst>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_ "/>
    <numFmt numFmtId="178" formatCode="0.000_);[Red]\(0.000\)"/>
    <numFmt numFmtId="179" formatCode="0.00_ "/>
    <numFmt numFmtId="180" formatCode="0.00_);[Red]\(0.00\)"/>
    <numFmt numFmtId="181" formatCode="0_);[Red]\(0\)"/>
  </numFmts>
  <fonts count="38" x14ac:knownFonts="1">
    <font>
      <sz val="9"/>
      <color theme="1"/>
      <name val="Times New Roman"/>
      <family val="2"/>
      <charset val="134"/>
    </font>
    <font>
      <sz val="9"/>
      <color theme="1"/>
      <name val="Times New Roman"/>
      <family val="2"/>
      <charset val="134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Times New Roman"/>
      <family val="2"/>
      <charset val="134"/>
    </font>
    <font>
      <b/>
      <sz val="13"/>
      <color theme="3"/>
      <name val="Times New Roman"/>
      <family val="2"/>
      <charset val="134"/>
    </font>
    <font>
      <b/>
      <sz val="11"/>
      <color theme="3"/>
      <name val="Times New Roman"/>
      <family val="2"/>
      <charset val="134"/>
    </font>
    <font>
      <sz val="9"/>
      <color rgb="FF006100"/>
      <name val="Times New Roman"/>
      <family val="2"/>
      <charset val="134"/>
    </font>
    <font>
      <sz val="9"/>
      <color rgb="FF9C0006"/>
      <name val="Times New Roman"/>
      <family val="2"/>
      <charset val="134"/>
    </font>
    <font>
      <sz val="9"/>
      <color rgb="FF9C6500"/>
      <name val="Times New Roman"/>
      <family val="2"/>
      <charset val="134"/>
    </font>
    <font>
      <sz val="9"/>
      <color rgb="FF3F3F76"/>
      <name val="Times New Roman"/>
      <family val="2"/>
      <charset val="134"/>
    </font>
    <font>
      <b/>
      <sz val="9"/>
      <color rgb="FF3F3F3F"/>
      <name val="Times New Roman"/>
      <family val="2"/>
      <charset val="134"/>
    </font>
    <font>
      <b/>
      <sz val="9"/>
      <color rgb="FFFA7D00"/>
      <name val="Times New Roman"/>
      <family val="2"/>
      <charset val="134"/>
    </font>
    <font>
      <sz val="9"/>
      <color rgb="FFFA7D00"/>
      <name val="Times New Roman"/>
      <family val="2"/>
      <charset val="134"/>
    </font>
    <font>
      <b/>
      <sz val="9"/>
      <color theme="0"/>
      <name val="Times New Roman"/>
      <family val="2"/>
      <charset val="134"/>
    </font>
    <font>
      <sz val="9"/>
      <color rgb="FFFF0000"/>
      <name val="Times New Roman"/>
      <family val="2"/>
      <charset val="134"/>
    </font>
    <font>
      <i/>
      <sz val="9"/>
      <color rgb="FF7F7F7F"/>
      <name val="Times New Roman"/>
      <family val="2"/>
      <charset val="134"/>
    </font>
    <font>
      <b/>
      <sz val="9"/>
      <color theme="1"/>
      <name val="Times New Roman"/>
      <family val="2"/>
      <charset val="134"/>
    </font>
    <font>
      <sz val="9"/>
      <color theme="0"/>
      <name val="Times New Roman"/>
      <family val="2"/>
      <charset val="134"/>
    </font>
    <font>
      <sz val="9"/>
      <name val="Times New Roman"/>
      <family val="2"/>
      <charset val="134"/>
    </font>
    <font>
      <sz val="9"/>
      <color rgb="FFFF0000"/>
      <name val="Times New Roman"/>
      <family val="1"/>
    </font>
    <font>
      <sz val="9"/>
      <color theme="1"/>
      <name val="宋体"/>
      <family val="3"/>
      <charset val="134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00B050"/>
      <name val="Times New Roman"/>
      <family val="2"/>
      <charset val="134"/>
    </font>
    <font>
      <sz val="6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vertAlign val="subscript"/>
      <sz val="9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Alignment="1"/>
    <xf numFmtId="176" fontId="0" fillId="0" borderId="0" xfId="0" applyNumberFormat="1" applyAlignment="1">
      <alignment vertical="center"/>
    </xf>
    <xf numFmtId="177" fontId="21" fillId="34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8" fontId="0" fillId="33" borderId="0" xfId="0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25" fillId="0" borderId="0" xfId="0" applyFont="1">
      <alignment vertical="center"/>
    </xf>
    <xf numFmtId="0" fontId="0" fillId="33" borderId="0" xfId="0" applyFill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180" fontId="0" fillId="0" borderId="0" xfId="0" applyNumberFormat="1">
      <alignment vertical="center"/>
    </xf>
    <xf numFmtId="180" fontId="14" fillId="0" borderId="0" xfId="0" applyNumberFormat="1" applyFont="1">
      <alignment vertical="center"/>
    </xf>
    <xf numFmtId="180" fontId="19" fillId="0" borderId="0" xfId="0" applyNumberFormat="1" applyFont="1">
      <alignment vertical="center"/>
    </xf>
    <xf numFmtId="178" fontId="24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178" fontId="0" fillId="0" borderId="0" xfId="0" applyNumberFormat="1">
      <alignment vertical="center"/>
    </xf>
    <xf numFmtId="178" fontId="26" fillId="0" borderId="0" xfId="0" applyNumberFormat="1" applyFont="1">
      <alignment vertical="center"/>
    </xf>
    <xf numFmtId="178" fontId="14" fillId="0" borderId="0" xfId="0" applyNumberFormat="1" applyFont="1">
      <alignment vertical="center"/>
    </xf>
    <xf numFmtId="178" fontId="25" fillId="0" borderId="0" xfId="0" applyNumberFormat="1" applyFont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14" fillId="0" borderId="0" xfId="0" applyNumberFormat="1" applyFont="1">
      <alignment vertical="center"/>
    </xf>
    <xf numFmtId="179" fontId="19" fillId="0" borderId="0" xfId="0" applyNumberFormat="1" applyFont="1">
      <alignment vertical="center"/>
    </xf>
    <xf numFmtId="179" fontId="27" fillId="0" borderId="0" xfId="0" applyNumberFormat="1" applyFont="1">
      <alignment vertical="center"/>
    </xf>
    <xf numFmtId="179" fontId="0" fillId="33" borderId="0" xfId="0" applyNumberFormat="1" applyFill="1">
      <alignment vertical="center"/>
    </xf>
    <xf numFmtId="176" fontId="0" fillId="33" borderId="0" xfId="0" applyNumberFormat="1" applyFill="1">
      <alignment vertical="center"/>
    </xf>
    <xf numFmtId="176" fontId="20" fillId="0" borderId="0" xfId="0" applyNumberFormat="1" applyFont="1">
      <alignment vertical="center"/>
    </xf>
    <xf numFmtId="180" fontId="0" fillId="0" borderId="0" xfId="0" applyNumberFormat="1" applyAlignment="1">
      <alignment vertical="center"/>
    </xf>
    <xf numFmtId="180" fontId="21" fillId="0" borderId="0" xfId="0" applyNumberFormat="1" applyFont="1" applyAlignment="1">
      <alignment vertical="center"/>
    </xf>
    <xf numFmtId="180" fontId="22" fillId="0" borderId="0" xfId="0" applyNumberFormat="1" applyFont="1" applyAlignment="1">
      <alignment vertical="center"/>
    </xf>
    <xf numFmtId="180" fontId="0" fillId="33" borderId="0" xfId="0" applyNumberFormat="1" applyFill="1" applyAlignment="1">
      <alignment vertical="center"/>
    </xf>
    <xf numFmtId="180" fontId="23" fillId="33" borderId="0" xfId="0" applyNumberFormat="1" applyFont="1" applyFill="1" applyAlignment="1">
      <alignment vertical="center"/>
    </xf>
    <xf numFmtId="180" fontId="0" fillId="33" borderId="0" xfId="0" applyNumberFormat="1" applyFill="1" applyAlignment="1"/>
    <xf numFmtId="180" fontId="0" fillId="0" borderId="0" xfId="0" applyNumberFormat="1" applyAlignment="1"/>
    <xf numFmtId="178" fontId="0" fillId="0" borderId="0" xfId="0" applyNumberFormat="1" applyAlignment="1"/>
    <xf numFmtId="178" fontId="20" fillId="0" borderId="0" xfId="0" applyNumberFormat="1" applyFont="1" applyAlignment="1">
      <alignment vertical="center"/>
    </xf>
    <xf numFmtId="178" fontId="0" fillId="33" borderId="0" xfId="0" applyNumberFormat="1" applyFill="1" applyAlignment="1"/>
    <xf numFmtId="0" fontId="25" fillId="0" borderId="0" xfId="0" applyFont="1" applyFill="1">
      <alignment vertical="center"/>
    </xf>
    <xf numFmtId="0" fontId="0" fillId="0" borderId="0" xfId="0" applyFill="1">
      <alignment vertical="center"/>
    </xf>
    <xf numFmtId="18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9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9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1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1" fillId="0" borderId="0" xfId="0" applyFont="1" applyFill="1">
      <alignment vertical="center"/>
    </xf>
    <xf numFmtId="0" fontId="18" fillId="0" borderId="10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8" fontId="0" fillId="0" borderId="0" xfId="0" applyNumberForma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32" fillId="0" borderId="13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Border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25" fillId="0" borderId="0" xfId="0" applyNumberFormat="1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12" xfId="0" applyFont="1" applyBorder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>
      <alignment vertical="center"/>
    </xf>
    <xf numFmtId="0" fontId="32" fillId="0" borderId="14" xfId="0" applyFont="1" applyBorder="1">
      <alignment vertical="center"/>
    </xf>
    <xf numFmtId="0" fontId="0" fillId="0" borderId="0" xfId="0" applyFill="1" applyAlignment="1">
      <alignment horizontal="left" vertical="center"/>
    </xf>
    <xf numFmtId="179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9" fontId="0" fillId="0" borderId="0" xfId="0" applyNumberFormat="1" applyFill="1">
      <alignment vertical="center"/>
    </xf>
    <xf numFmtId="0" fontId="0" fillId="0" borderId="10" xfId="0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91"/>
  <sheetViews>
    <sheetView workbookViewId="0">
      <selection activeCell="M15" sqref="M15"/>
    </sheetView>
  </sheetViews>
  <sheetFormatPr defaultRowHeight="12" x14ac:dyDescent="0.2"/>
  <cols>
    <col min="3" max="3" width="13.83203125" customWidth="1"/>
    <col min="4" max="4" width="10.5" customWidth="1"/>
    <col min="5" max="5" width="12.5" customWidth="1"/>
    <col min="16" max="16" width="11.5" customWidth="1"/>
    <col min="27" max="27" width="9.5" customWidth="1"/>
    <col min="36" max="36" width="9.5" customWidth="1"/>
    <col min="38" max="38" width="10.5" style="1" customWidth="1"/>
    <col min="45" max="45" width="10.1640625" customWidth="1"/>
    <col min="46" max="46" width="10.5" customWidth="1"/>
    <col min="51" max="51" width="9.6640625" customWidth="1"/>
    <col min="66" max="66" width="11.5" customWidth="1"/>
    <col min="67" max="67" width="11" customWidth="1"/>
    <col min="68" max="68" width="10.83203125" customWidth="1"/>
    <col min="69" max="69" width="10" customWidth="1"/>
    <col min="70" max="70" width="12.5" customWidth="1"/>
    <col min="71" max="71" width="9" customWidth="1"/>
    <col min="72" max="72" width="11.5" customWidth="1"/>
    <col min="73" max="73" width="13.1640625" customWidth="1"/>
  </cols>
  <sheetData>
    <row r="1" spans="1:74" x14ac:dyDescent="0.2">
      <c r="A1" t="s">
        <v>0</v>
      </c>
    </row>
    <row r="2" spans="1:74" x14ac:dyDescent="0.2">
      <c r="A2" t="s">
        <v>1</v>
      </c>
      <c r="BD2" s="14"/>
    </row>
    <row r="3" spans="1:74" x14ac:dyDescent="0.2">
      <c r="C3" s="1">
        <v>1</v>
      </c>
      <c r="D3" s="1">
        <v>2</v>
      </c>
      <c r="E3">
        <v>3</v>
      </c>
      <c r="F3" s="1">
        <v>4</v>
      </c>
      <c r="G3" s="1">
        <v>5</v>
      </c>
      <c r="H3">
        <v>6</v>
      </c>
      <c r="I3" s="1">
        <v>7</v>
      </c>
      <c r="J3" s="1">
        <v>8</v>
      </c>
      <c r="K3">
        <v>9</v>
      </c>
      <c r="L3" s="1">
        <v>10</v>
      </c>
      <c r="M3" s="1">
        <v>11</v>
      </c>
      <c r="N3">
        <v>12</v>
      </c>
      <c r="O3" s="1">
        <v>13</v>
      </c>
      <c r="P3" s="1">
        <v>14</v>
      </c>
      <c r="Q3">
        <v>15</v>
      </c>
      <c r="R3" s="1">
        <v>16</v>
      </c>
      <c r="S3" s="1">
        <v>17</v>
      </c>
      <c r="T3">
        <v>18</v>
      </c>
      <c r="U3" s="1">
        <v>19</v>
      </c>
      <c r="V3" s="1">
        <v>20</v>
      </c>
      <c r="W3">
        <v>21</v>
      </c>
      <c r="X3" s="1">
        <v>22</v>
      </c>
      <c r="Y3" s="1">
        <v>23</v>
      </c>
      <c r="Z3">
        <v>24</v>
      </c>
      <c r="AA3" s="1">
        <v>25</v>
      </c>
      <c r="AB3" s="1">
        <v>26</v>
      </c>
      <c r="AC3">
        <v>27</v>
      </c>
      <c r="AD3" s="1">
        <v>28</v>
      </c>
      <c r="AE3" s="1">
        <v>29</v>
      </c>
      <c r="AF3">
        <v>30</v>
      </c>
      <c r="AG3" s="1">
        <v>31</v>
      </c>
      <c r="AH3" s="1">
        <v>32</v>
      </c>
      <c r="AI3">
        <v>33</v>
      </c>
      <c r="AJ3" s="1">
        <v>34</v>
      </c>
      <c r="AK3" s="1">
        <v>35</v>
      </c>
      <c r="AL3">
        <v>36</v>
      </c>
      <c r="AM3" s="1">
        <v>37</v>
      </c>
      <c r="AN3" s="1">
        <v>38</v>
      </c>
      <c r="AO3">
        <v>39</v>
      </c>
      <c r="AP3" s="1">
        <v>40</v>
      </c>
      <c r="AQ3" s="1">
        <v>41</v>
      </c>
      <c r="AR3">
        <v>42</v>
      </c>
      <c r="AS3" s="1">
        <v>43</v>
      </c>
      <c r="AT3" s="1">
        <v>44</v>
      </c>
      <c r="AU3">
        <v>45</v>
      </c>
      <c r="AV3" s="1">
        <v>46</v>
      </c>
      <c r="AW3" s="1">
        <v>47</v>
      </c>
      <c r="AX3">
        <v>48</v>
      </c>
      <c r="AY3" s="1">
        <v>49</v>
      </c>
      <c r="AZ3" s="1">
        <v>50</v>
      </c>
      <c r="BA3">
        <v>51</v>
      </c>
      <c r="BB3" s="1">
        <v>52</v>
      </c>
      <c r="BC3" s="1">
        <v>53</v>
      </c>
      <c r="BD3">
        <v>54</v>
      </c>
      <c r="BE3" s="1">
        <v>55</v>
      </c>
      <c r="BF3" s="1">
        <v>56</v>
      </c>
      <c r="BG3">
        <v>57</v>
      </c>
      <c r="BH3" s="1">
        <v>58</v>
      </c>
      <c r="BI3" s="1">
        <v>59</v>
      </c>
      <c r="BJ3">
        <v>60</v>
      </c>
      <c r="BK3" s="1">
        <v>61</v>
      </c>
      <c r="BL3" s="1">
        <v>62</v>
      </c>
      <c r="BM3">
        <v>63</v>
      </c>
      <c r="BN3" s="1">
        <v>64</v>
      </c>
      <c r="BO3" s="1">
        <v>65</v>
      </c>
      <c r="BP3">
        <v>66</v>
      </c>
      <c r="BQ3" s="1">
        <v>67</v>
      </c>
      <c r="BR3" s="1">
        <v>68</v>
      </c>
      <c r="BS3">
        <v>69</v>
      </c>
      <c r="BT3" s="1">
        <v>70</v>
      </c>
      <c r="BU3" s="1">
        <v>71</v>
      </c>
    </row>
    <row r="4" spans="1:74" s="26" customFormat="1" x14ac:dyDescent="0.2">
      <c r="A4" s="26">
        <v>1</v>
      </c>
      <c r="B4" s="26" t="s">
        <v>5</v>
      </c>
      <c r="C4" s="28">
        <v>80.173000000000002</v>
      </c>
      <c r="D4" s="28">
        <v>79.570999999999998</v>
      </c>
      <c r="E4" s="26">
        <v>80.968000000000004</v>
      </c>
      <c r="F4" s="28">
        <v>80.28</v>
      </c>
      <c r="G4" s="26">
        <v>80.328999999999994</v>
      </c>
      <c r="H4" s="28">
        <v>79.634</v>
      </c>
      <c r="I4" s="28">
        <v>80.164000000000001</v>
      </c>
      <c r="J4" s="28">
        <v>79.459000000000003</v>
      </c>
      <c r="K4" s="26">
        <v>81.269000000000005</v>
      </c>
      <c r="L4" s="26">
        <v>80.748999999999995</v>
      </c>
      <c r="M4" s="28">
        <v>80.337000000000003</v>
      </c>
      <c r="N4" s="28">
        <v>79.730999999999995</v>
      </c>
      <c r="O4" s="28">
        <v>79.358000000000004</v>
      </c>
      <c r="P4" s="28">
        <v>79.712000000000003</v>
      </c>
      <c r="Q4" s="26">
        <v>81.113</v>
      </c>
      <c r="R4" s="28">
        <v>79.361999999999995</v>
      </c>
      <c r="S4" s="26">
        <v>80.876000000000005</v>
      </c>
      <c r="T4" s="28">
        <v>79.864999999999995</v>
      </c>
      <c r="U4" s="28">
        <v>77.918000000000006</v>
      </c>
      <c r="V4" s="28">
        <v>78.382000000000005</v>
      </c>
      <c r="W4" s="27">
        <v>79.430000000000007</v>
      </c>
      <c r="X4" s="27">
        <v>79.668999999999997</v>
      </c>
      <c r="Y4" s="27">
        <v>79.756</v>
      </c>
      <c r="Z4" s="28">
        <v>78.808999999999997</v>
      </c>
      <c r="AA4" s="28">
        <v>80.314999999999998</v>
      </c>
      <c r="AB4" s="26">
        <v>80.287000000000006</v>
      </c>
      <c r="AC4" s="28">
        <v>80.069999999999993</v>
      </c>
      <c r="AD4" s="28">
        <v>79.745999999999995</v>
      </c>
      <c r="AE4" s="26">
        <v>80.427999999999997</v>
      </c>
      <c r="AF4" s="28">
        <v>78.781999999999996</v>
      </c>
      <c r="AG4" s="26">
        <v>80.721000000000004</v>
      </c>
      <c r="AH4" s="28">
        <v>79.603999999999999</v>
      </c>
      <c r="AI4" s="28">
        <v>80.144000000000005</v>
      </c>
      <c r="AJ4" s="28">
        <v>78.643000000000001</v>
      </c>
      <c r="AK4" s="27">
        <v>78.343999999999994</v>
      </c>
      <c r="AL4" s="27">
        <v>79.085999999999999</v>
      </c>
      <c r="AM4" s="27">
        <v>80.289000000000001</v>
      </c>
      <c r="AN4" s="28">
        <v>80.712000000000003</v>
      </c>
      <c r="AO4" s="28">
        <v>78.36</v>
      </c>
      <c r="AP4" s="28">
        <v>80.150999999999996</v>
      </c>
      <c r="AQ4" s="28">
        <v>79.100999999999999</v>
      </c>
      <c r="AR4" s="28">
        <v>79.641999999999996</v>
      </c>
      <c r="AS4" s="28">
        <v>81.305999999999997</v>
      </c>
      <c r="AT4" s="26">
        <v>81.254000000000005</v>
      </c>
      <c r="AU4" s="28">
        <v>77.201999999999998</v>
      </c>
      <c r="AV4" s="28">
        <v>80.765000000000001</v>
      </c>
      <c r="AW4" s="28">
        <v>80.191999999999993</v>
      </c>
      <c r="AX4" s="26">
        <v>81.869</v>
      </c>
      <c r="AY4" s="28">
        <v>79.266999999999996</v>
      </c>
      <c r="AZ4" s="28">
        <v>80.846999999999994</v>
      </c>
      <c r="BA4" s="28">
        <v>80.459999999999994</v>
      </c>
      <c r="BB4" s="28">
        <v>80.290000000000006</v>
      </c>
      <c r="BC4" s="26">
        <v>81.162000000000006</v>
      </c>
      <c r="BD4" s="29">
        <v>81.248999999999995</v>
      </c>
      <c r="BE4" s="28">
        <v>77.194000000000003</v>
      </c>
      <c r="BF4" s="29">
        <v>77.34</v>
      </c>
      <c r="BG4" s="28">
        <v>80.477999999999994</v>
      </c>
      <c r="BH4" s="28">
        <v>79.706000000000003</v>
      </c>
      <c r="BI4" s="28">
        <v>78.283000000000001</v>
      </c>
      <c r="BJ4" s="28">
        <v>79.978999999999999</v>
      </c>
      <c r="BK4" s="28">
        <v>81.260999999999996</v>
      </c>
      <c r="BL4" s="28">
        <v>80.62</v>
      </c>
      <c r="BM4" s="26">
        <v>80.531999999999996</v>
      </c>
      <c r="BN4" s="28">
        <v>78.564999999999998</v>
      </c>
      <c r="BO4" s="28">
        <v>80.819000000000003</v>
      </c>
      <c r="BP4" s="28">
        <v>79.888000000000005</v>
      </c>
      <c r="BQ4" s="29">
        <v>78.123999999999995</v>
      </c>
      <c r="BR4" s="28">
        <v>79.450999999999993</v>
      </c>
      <c r="BS4" s="26">
        <v>77.644000000000005</v>
      </c>
      <c r="BT4" s="28">
        <v>79.427999999999997</v>
      </c>
      <c r="BU4" s="28">
        <v>79.284999999999997</v>
      </c>
      <c r="BV4" s="30">
        <f>AVERAGE(C4:BU4)</f>
        <v>79.799985915492996</v>
      </c>
    </row>
    <row r="5" spans="1:74" s="26" customFormat="1" x14ac:dyDescent="0.2">
      <c r="A5" s="26">
        <v>2</v>
      </c>
      <c r="B5" s="26" t="s">
        <v>6</v>
      </c>
      <c r="C5" s="28">
        <v>19.786000000000001</v>
      </c>
      <c r="D5" s="28">
        <v>20.465</v>
      </c>
      <c r="E5" s="26">
        <v>20.233000000000001</v>
      </c>
      <c r="F5" s="28">
        <v>20.076000000000001</v>
      </c>
      <c r="G5" s="26">
        <v>20.565999999999999</v>
      </c>
      <c r="H5" s="28">
        <v>20.193999999999999</v>
      </c>
      <c r="I5" s="28">
        <v>20.114999999999998</v>
      </c>
      <c r="J5" s="28">
        <v>19.710999999999999</v>
      </c>
      <c r="K5" s="26">
        <v>20.108000000000001</v>
      </c>
      <c r="L5" s="26">
        <v>20.632000000000001</v>
      </c>
      <c r="M5" s="28">
        <v>18.609000000000002</v>
      </c>
      <c r="N5" s="28">
        <v>19.474</v>
      </c>
      <c r="O5" s="28">
        <v>20.844000000000001</v>
      </c>
      <c r="P5" s="28">
        <v>19.047999999999998</v>
      </c>
      <c r="Q5" s="26">
        <v>20.303999999999998</v>
      </c>
      <c r="R5" s="28">
        <v>20.114999999999998</v>
      </c>
      <c r="S5" s="26">
        <v>19.934999999999999</v>
      </c>
      <c r="T5" s="28">
        <v>19.084</v>
      </c>
      <c r="U5" s="28">
        <v>20.707999999999998</v>
      </c>
      <c r="V5" s="28">
        <v>20.363</v>
      </c>
      <c r="W5" s="27">
        <v>19.875</v>
      </c>
      <c r="X5" s="27">
        <v>20.687999999999999</v>
      </c>
      <c r="Y5" s="27">
        <v>20.367999999999999</v>
      </c>
      <c r="Z5" s="28">
        <v>20.652000000000001</v>
      </c>
      <c r="AA5" s="28">
        <v>19.361000000000001</v>
      </c>
      <c r="AB5" s="26">
        <v>20.664000000000001</v>
      </c>
      <c r="AC5" s="28">
        <v>20.295000000000002</v>
      </c>
      <c r="AD5" s="28">
        <v>19.652999999999999</v>
      </c>
      <c r="AE5" s="26">
        <v>20.544</v>
      </c>
      <c r="AF5" s="28">
        <v>19.343</v>
      </c>
      <c r="AG5" s="26">
        <v>20.033000000000001</v>
      </c>
      <c r="AH5" s="28">
        <v>19.231000000000002</v>
      </c>
      <c r="AI5" s="28">
        <v>18.675999999999998</v>
      </c>
      <c r="AJ5" s="28">
        <v>19.861000000000001</v>
      </c>
      <c r="AK5" s="27">
        <v>20.02</v>
      </c>
      <c r="AL5" s="27">
        <v>19.574000000000002</v>
      </c>
      <c r="AM5" s="27">
        <v>19.045000000000002</v>
      </c>
      <c r="AN5" s="28">
        <v>18.338000000000001</v>
      </c>
      <c r="AO5" s="28">
        <v>19.39</v>
      </c>
      <c r="AP5" s="28">
        <v>19.538</v>
      </c>
      <c r="AQ5" s="28">
        <v>20.852</v>
      </c>
      <c r="AR5" s="28">
        <v>20.564</v>
      </c>
      <c r="AS5" s="28">
        <v>18.535</v>
      </c>
      <c r="AT5" s="26">
        <v>19.783999999999999</v>
      </c>
      <c r="AU5" s="28">
        <v>19.861000000000001</v>
      </c>
      <c r="AV5" s="28">
        <v>20.404</v>
      </c>
      <c r="AW5" s="28">
        <v>19.937999999999999</v>
      </c>
      <c r="AX5" s="26">
        <v>18.943000000000001</v>
      </c>
      <c r="AY5" s="28">
        <v>18.693000000000001</v>
      </c>
      <c r="AZ5" s="28">
        <v>19.754000000000001</v>
      </c>
      <c r="BA5" s="28">
        <v>20.079000000000001</v>
      </c>
      <c r="BB5" s="28">
        <v>18.513000000000002</v>
      </c>
      <c r="BC5" s="26">
        <v>20.472999999999999</v>
      </c>
      <c r="BD5" s="29">
        <v>18.138999999999999</v>
      </c>
      <c r="BE5" s="28">
        <v>20.670999999999999</v>
      </c>
      <c r="BF5" s="29">
        <v>18.402999999999999</v>
      </c>
      <c r="BG5" s="28">
        <v>19.748000000000001</v>
      </c>
      <c r="BH5" s="28">
        <v>20.126000000000001</v>
      </c>
      <c r="BI5" s="28">
        <v>19.73</v>
      </c>
      <c r="BJ5" s="28">
        <v>20.527000000000001</v>
      </c>
      <c r="BK5" s="28">
        <v>19.437000000000001</v>
      </c>
      <c r="BL5" s="28">
        <v>19.678999999999998</v>
      </c>
      <c r="BM5" s="26">
        <v>20.501999999999999</v>
      </c>
      <c r="BN5" s="28">
        <v>20.56</v>
      </c>
      <c r="BO5" s="28">
        <v>19.54</v>
      </c>
      <c r="BP5" s="28">
        <v>20.085000000000001</v>
      </c>
      <c r="BQ5" s="29">
        <v>18.687999999999999</v>
      </c>
      <c r="BR5" s="28">
        <v>20.215</v>
      </c>
      <c r="BS5" s="26">
        <v>20.367000000000001</v>
      </c>
      <c r="BT5" s="28">
        <v>19.837</v>
      </c>
      <c r="BU5" s="28">
        <v>20.108000000000001</v>
      </c>
      <c r="BV5" s="30">
        <f t="shared" ref="BV5:BV16" si="0">AVERAGE(C5:BU5)</f>
        <v>19.834845070422528</v>
      </c>
    </row>
    <row r="6" spans="1:74" s="26" customFormat="1" x14ac:dyDescent="0.2">
      <c r="B6" s="26" t="s">
        <v>7</v>
      </c>
      <c r="C6" s="28">
        <v>99.959000000000003</v>
      </c>
      <c r="D6" s="28">
        <v>100.036</v>
      </c>
      <c r="E6" s="26">
        <v>101.20099999999999</v>
      </c>
      <c r="F6" s="28">
        <v>100.35599999999999</v>
      </c>
      <c r="G6" s="26">
        <v>100.895</v>
      </c>
      <c r="H6" s="28">
        <v>99.828000000000003</v>
      </c>
      <c r="I6" s="28">
        <v>100.279</v>
      </c>
      <c r="J6" s="28">
        <v>99.171000000000006</v>
      </c>
      <c r="K6" s="26">
        <v>101.377</v>
      </c>
      <c r="L6" s="26">
        <v>101.381</v>
      </c>
      <c r="M6" s="28">
        <v>98.945999999999998</v>
      </c>
      <c r="N6" s="28">
        <v>99.204999999999998</v>
      </c>
      <c r="O6" s="28">
        <v>100.203</v>
      </c>
      <c r="P6" s="28">
        <v>98.76</v>
      </c>
      <c r="Q6" s="26">
        <v>101.417</v>
      </c>
      <c r="R6" s="28">
        <v>99.477000000000004</v>
      </c>
      <c r="S6" s="26">
        <v>100.81100000000001</v>
      </c>
      <c r="T6" s="28">
        <v>98.95</v>
      </c>
      <c r="U6" s="28">
        <v>98.626000000000005</v>
      </c>
      <c r="V6" s="28">
        <v>98.745000000000005</v>
      </c>
      <c r="W6" s="27">
        <v>99.305000000000007</v>
      </c>
      <c r="X6" s="27">
        <v>100.358</v>
      </c>
      <c r="Y6" s="27">
        <v>100.124</v>
      </c>
      <c r="Z6" s="28">
        <v>99.460999999999999</v>
      </c>
      <c r="AA6" s="28">
        <v>99.677000000000007</v>
      </c>
      <c r="AB6" s="26">
        <v>100.95099999999999</v>
      </c>
      <c r="AC6" s="28">
        <v>100.36499999999999</v>
      </c>
      <c r="AD6" s="28">
        <v>99.399000000000001</v>
      </c>
      <c r="AE6" s="26">
        <v>100.97199999999999</v>
      </c>
      <c r="AF6" s="28">
        <v>98.125</v>
      </c>
      <c r="AG6" s="26">
        <v>100.755</v>
      </c>
      <c r="AH6" s="28">
        <v>98.834999999999994</v>
      </c>
      <c r="AI6" s="28">
        <v>98.82</v>
      </c>
      <c r="AJ6" s="28">
        <v>98.504999999999995</v>
      </c>
      <c r="AK6" s="27">
        <v>98.364000000000004</v>
      </c>
      <c r="AL6" s="27">
        <v>98.66</v>
      </c>
      <c r="AM6" s="27">
        <v>99.334999999999994</v>
      </c>
      <c r="AN6" s="28">
        <v>99.05</v>
      </c>
      <c r="AO6" s="28">
        <v>97.75</v>
      </c>
      <c r="AP6" s="28">
        <v>99.688999999999993</v>
      </c>
      <c r="AQ6" s="28">
        <v>99.951999999999998</v>
      </c>
      <c r="AR6" s="28">
        <v>100.206</v>
      </c>
      <c r="AS6" s="28">
        <v>99.840999999999994</v>
      </c>
      <c r="AT6" s="26">
        <v>101.039</v>
      </c>
      <c r="AU6" s="28">
        <v>97.063000000000002</v>
      </c>
      <c r="AV6" s="28">
        <v>101.16800000000001</v>
      </c>
      <c r="AW6" s="28">
        <v>100.131</v>
      </c>
      <c r="AX6" s="26">
        <v>100.812</v>
      </c>
      <c r="AY6" s="28">
        <v>97.96</v>
      </c>
      <c r="AZ6" s="28">
        <v>100.601</v>
      </c>
      <c r="BA6" s="28">
        <v>100.539</v>
      </c>
      <c r="BB6" s="28">
        <v>98.804000000000002</v>
      </c>
      <c r="BC6" s="26">
        <v>101.63500000000001</v>
      </c>
      <c r="BD6" s="29">
        <v>99.388999999999996</v>
      </c>
      <c r="BE6" s="28">
        <v>97.864999999999995</v>
      </c>
      <c r="BF6" s="29">
        <v>95.742999999999995</v>
      </c>
      <c r="BG6" s="28">
        <v>100.22499999999999</v>
      </c>
      <c r="BH6" s="28">
        <v>99.831999999999994</v>
      </c>
      <c r="BI6" s="28">
        <v>98.013999999999996</v>
      </c>
      <c r="BJ6" s="28">
        <v>100.506</v>
      </c>
      <c r="BK6" s="28">
        <v>100.697</v>
      </c>
      <c r="BL6" s="28">
        <v>100.3</v>
      </c>
      <c r="BM6" s="26">
        <v>101.03400000000001</v>
      </c>
      <c r="BN6" s="28">
        <v>99.123999999999995</v>
      </c>
      <c r="BO6" s="28">
        <v>100.35899999999999</v>
      </c>
      <c r="BP6" s="28">
        <v>99.972999999999999</v>
      </c>
      <c r="BQ6" s="29">
        <v>96.811999999999998</v>
      </c>
      <c r="BR6" s="28">
        <v>99.665000000000006</v>
      </c>
      <c r="BS6" s="26">
        <v>98.47</v>
      </c>
      <c r="BT6" s="28">
        <v>99.74</v>
      </c>
      <c r="BU6" s="28">
        <v>99.935000000000002</v>
      </c>
      <c r="BV6" s="30">
        <f t="shared" si="0"/>
        <v>99.655732394366225</v>
      </c>
    </row>
    <row r="7" spans="1:74" x14ac:dyDescent="0.2">
      <c r="BD7" s="14"/>
      <c r="BF7" s="14"/>
      <c r="BQ7" s="14"/>
      <c r="BV7" s="13"/>
    </row>
    <row r="8" spans="1:74" x14ac:dyDescent="0.2">
      <c r="B8" s="4" t="s">
        <v>8</v>
      </c>
      <c r="BD8" s="14"/>
      <c r="BF8" s="14"/>
      <c r="BQ8" s="14"/>
      <c r="BV8" s="13"/>
    </row>
    <row r="9" spans="1:74" s="25" customFormat="1" x14ac:dyDescent="0.2">
      <c r="B9" s="25" t="s">
        <v>9</v>
      </c>
      <c r="C9" s="25">
        <f>C4/101.96*2</f>
        <v>1.5726363279717537</v>
      </c>
      <c r="D9" s="25">
        <f t="shared" ref="D9:AI9" si="1">D4/101.96*2</f>
        <v>1.5608277755982738</v>
      </c>
      <c r="E9" s="25">
        <f t="shared" si="1"/>
        <v>1.5882306786975287</v>
      </c>
      <c r="F9" s="25">
        <f t="shared" si="1"/>
        <v>1.5747351902706945</v>
      </c>
      <c r="G9" s="25">
        <f t="shared" si="1"/>
        <v>1.5756963515103961</v>
      </c>
      <c r="H9" s="25">
        <f t="shared" si="1"/>
        <v>1.5620635543350334</v>
      </c>
      <c r="I9" s="25">
        <f t="shared" si="1"/>
        <v>1.5724597881522167</v>
      </c>
      <c r="J9" s="25">
        <f t="shared" si="1"/>
        <v>1.5586308356218126</v>
      </c>
      <c r="K9" s="25">
        <f t="shared" si="1"/>
        <v>1.5941349548842685</v>
      </c>
      <c r="L9" s="25">
        <f t="shared" si="1"/>
        <v>1.5839348764221264</v>
      </c>
      <c r="M9" s="25">
        <f t="shared" si="1"/>
        <v>1.5758532757944292</v>
      </c>
      <c r="N9" s="25">
        <f t="shared" si="1"/>
        <v>1.5639662612789329</v>
      </c>
      <c r="O9" s="25">
        <f t="shared" si="1"/>
        <v>1.5566496665358966</v>
      </c>
      <c r="P9" s="25">
        <f t="shared" si="1"/>
        <v>1.5635935661043547</v>
      </c>
      <c r="Q9" s="25">
        <f t="shared" si="1"/>
        <v>1.5910749313456258</v>
      </c>
      <c r="R9" s="25">
        <f t="shared" si="1"/>
        <v>1.5567281286779129</v>
      </c>
      <c r="S9" s="25">
        <f t="shared" si="1"/>
        <v>1.5864260494311497</v>
      </c>
      <c r="T9" s="25">
        <f t="shared" si="1"/>
        <v>1.5665947430364848</v>
      </c>
      <c r="U9" s="25">
        <f t="shared" si="1"/>
        <v>1.5284032954099649</v>
      </c>
      <c r="V9" s="25">
        <f t="shared" si="1"/>
        <v>1.5375049038838762</v>
      </c>
      <c r="W9" s="25">
        <f t="shared" si="1"/>
        <v>1.5580619850921933</v>
      </c>
      <c r="X9" s="25">
        <f t="shared" si="1"/>
        <v>1.5627500980776776</v>
      </c>
      <c r="Y9" s="25">
        <f t="shared" si="1"/>
        <v>1.564456649666536</v>
      </c>
      <c r="Z9" s="25">
        <f t="shared" si="1"/>
        <v>1.545880737544135</v>
      </c>
      <c r="AA9" s="25">
        <f t="shared" si="1"/>
        <v>1.5754217340133385</v>
      </c>
      <c r="AB9" s="25">
        <f t="shared" si="1"/>
        <v>1.5748724990192235</v>
      </c>
      <c r="AC9" s="25">
        <f t="shared" si="1"/>
        <v>1.5706159278148293</v>
      </c>
      <c r="AD9" s="25">
        <f t="shared" si="1"/>
        <v>1.5642604943114946</v>
      </c>
      <c r="AE9" s="25">
        <f t="shared" si="1"/>
        <v>1.577638289525304</v>
      </c>
      <c r="AF9" s="25">
        <f t="shared" si="1"/>
        <v>1.5453511180855237</v>
      </c>
      <c r="AG9" s="25">
        <f t="shared" si="1"/>
        <v>1.5833856414280112</v>
      </c>
      <c r="AH9" s="25">
        <f t="shared" si="1"/>
        <v>1.5614750882699098</v>
      </c>
      <c r="AI9" s="25">
        <f t="shared" si="1"/>
        <v>1.5720674774421344</v>
      </c>
      <c r="AJ9" s="25">
        <f t="shared" ref="AJ9:BG9" si="2">AJ4/101.96*2</f>
        <v>1.5426245586504512</v>
      </c>
      <c r="AK9" s="25">
        <f t="shared" si="2"/>
        <v>1.5367595135347194</v>
      </c>
      <c r="AL9" s="25">
        <f t="shared" si="2"/>
        <v>1.5513142408787761</v>
      </c>
      <c r="AM9" s="25">
        <f t="shared" si="2"/>
        <v>1.5749117300902316</v>
      </c>
      <c r="AN9" s="25">
        <f t="shared" si="2"/>
        <v>1.5832091016084742</v>
      </c>
      <c r="AO9" s="25">
        <f t="shared" si="2"/>
        <v>1.5370733621027854</v>
      </c>
      <c r="AP9" s="25">
        <f t="shared" si="2"/>
        <v>1.572204786190663</v>
      </c>
      <c r="AQ9" s="25">
        <f t="shared" si="2"/>
        <v>1.5516084739113378</v>
      </c>
      <c r="AR9" s="25">
        <f t="shared" si="2"/>
        <v>1.5622204786190663</v>
      </c>
      <c r="AS9" s="25">
        <f t="shared" si="2"/>
        <v>1.5948607296979207</v>
      </c>
      <c r="AT9" s="25">
        <f t="shared" si="2"/>
        <v>1.5938407218517068</v>
      </c>
      <c r="AU9" s="25">
        <f t="shared" si="2"/>
        <v>1.5143585719890154</v>
      </c>
      <c r="AV9" s="25">
        <f t="shared" si="2"/>
        <v>1.5842487249901924</v>
      </c>
      <c r="AW9" s="25">
        <f t="shared" si="2"/>
        <v>1.5730090231463318</v>
      </c>
      <c r="AX9" s="25">
        <f t="shared" si="2"/>
        <v>1.6059042761867399</v>
      </c>
      <c r="AY9" s="25">
        <f t="shared" si="2"/>
        <v>1.5548646528050216</v>
      </c>
      <c r="AZ9" s="25">
        <f t="shared" si="2"/>
        <v>1.58585719890153</v>
      </c>
      <c r="BA9" s="25">
        <f t="shared" si="2"/>
        <v>1.5782659866614359</v>
      </c>
      <c r="BB9" s="25">
        <f t="shared" si="2"/>
        <v>1.5749313456257359</v>
      </c>
      <c r="BC9" s="25">
        <f t="shared" si="2"/>
        <v>1.5920360925853279</v>
      </c>
      <c r="BD9" s="25">
        <f t="shared" si="2"/>
        <v>1.593742644174186</v>
      </c>
      <c r="BE9" s="25">
        <f t="shared" si="2"/>
        <v>1.5142016477049824</v>
      </c>
      <c r="BF9" s="25">
        <f t="shared" si="2"/>
        <v>1.517065515888584</v>
      </c>
      <c r="BG9" s="25">
        <f t="shared" si="2"/>
        <v>1.57861906630051</v>
      </c>
      <c r="BH9" s="25">
        <f t="shared" ref="BH9:BU9" si="3">BH4/101.96*2</f>
        <v>1.5634758728913301</v>
      </c>
      <c r="BI9" s="25">
        <f t="shared" si="3"/>
        <v>1.5355629658689682</v>
      </c>
      <c r="BJ9" s="25">
        <f t="shared" si="3"/>
        <v>1.5688309140839545</v>
      </c>
      <c r="BK9" s="25">
        <f t="shared" si="3"/>
        <v>1.5939780306002354</v>
      </c>
      <c r="BL9" s="25">
        <f t="shared" si="3"/>
        <v>1.581404472342095</v>
      </c>
      <c r="BM9" s="25">
        <f t="shared" si="3"/>
        <v>1.5796783052177326</v>
      </c>
      <c r="BN9" s="25">
        <f t="shared" si="3"/>
        <v>1.5410945468811299</v>
      </c>
      <c r="BO9" s="25">
        <f t="shared" si="3"/>
        <v>1.5853079639074148</v>
      </c>
      <c r="BP9" s="25">
        <f t="shared" si="3"/>
        <v>1.5670459003530799</v>
      </c>
      <c r="BQ9" s="25">
        <f t="shared" si="3"/>
        <v>1.5324440957238132</v>
      </c>
      <c r="BR9" s="25">
        <f t="shared" si="3"/>
        <v>1.5584739113377795</v>
      </c>
      <c r="BS9" s="25">
        <f t="shared" si="3"/>
        <v>1.5230286386818361</v>
      </c>
      <c r="BT9" s="25">
        <f t="shared" si="3"/>
        <v>1.5580227540211848</v>
      </c>
      <c r="BU9" s="25">
        <f t="shared" si="3"/>
        <v>1.5552177324440957</v>
      </c>
      <c r="BV9" s="31">
        <f t="shared" si="0"/>
        <v>1.5653194569535693</v>
      </c>
    </row>
    <row r="10" spans="1:74" s="25" customFormat="1" x14ac:dyDescent="0.2">
      <c r="B10" s="25" t="s">
        <v>10</v>
      </c>
      <c r="C10" s="25">
        <f>C5/25.012</f>
        <v>0.79106029106029108</v>
      </c>
      <c r="D10" s="25">
        <f t="shared" ref="D10:AI10" si="4">D5/25.012</f>
        <v>0.81820726051495285</v>
      </c>
      <c r="E10" s="25">
        <f t="shared" si="4"/>
        <v>0.80893171277786668</v>
      </c>
      <c r="F10" s="25">
        <f t="shared" si="4"/>
        <v>0.80265472573164887</v>
      </c>
      <c r="G10" s="25">
        <f t="shared" si="4"/>
        <v>0.82224532224532221</v>
      </c>
      <c r="H10" s="25">
        <f t="shared" si="4"/>
        <v>0.80737246121861506</v>
      </c>
      <c r="I10" s="25">
        <f t="shared" si="4"/>
        <v>0.80421397729090027</v>
      </c>
      <c r="J10" s="25">
        <f t="shared" si="4"/>
        <v>0.78806173036942262</v>
      </c>
      <c r="K10" s="25">
        <f t="shared" si="4"/>
        <v>0.80393411162641937</v>
      </c>
      <c r="L10" s="25">
        <f t="shared" si="4"/>
        <v>0.82488405565328649</v>
      </c>
      <c r="M10" s="25">
        <f t="shared" si="4"/>
        <v>0.74400287861826331</v>
      </c>
      <c r="N10" s="25">
        <f t="shared" si="4"/>
        <v>0.7785862785862786</v>
      </c>
      <c r="O10" s="25">
        <f t="shared" si="4"/>
        <v>0.83335998720614113</v>
      </c>
      <c r="P10" s="25">
        <f t="shared" si="4"/>
        <v>0.76155445386214604</v>
      </c>
      <c r="Q10" s="25">
        <f t="shared" si="4"/>
        <v>0.81177035023188859</v>
      </c>
      <c r="R10" s="25">
        <f t="shared" si="4"/>
        <v>0.80421397729090027</v>
      </c>
      <c r="S10" s="25">
        <f t="shared" si="4"/>
        <v>0.79701743163281613</v>
      </c>
      <c r="T10" s="25">
        <f t="shared" si="4"/>
        <v>0.76299376299376298</v>
      </c>
      <c r="U10" s="25">
        <f t="shared" si="4"/>
        <v>0.82792259715336636</v>
      </c>
      <c r="V10" s="25">
        <f t="shared" si="4"/>
        <v>0.81412921797537174</v>
      </c>
      <c r="W10" s="25">
        <f t="shared" si="4"/>
        <v>0.79461858308012157</v>
      </c>
      <c r="X10" s="25">
        <f t="shared" si="4"/>
        <v>0.82712298096913472</v>
      </c>
      <c r="Y10" s="25">
        <f t="shared" si="4"/>
        <v>0.8143291220214296</v>
      </c>
      <c r="Z10" s="25">
        <f t="shared" si="4"/>
        <v>0.82568367183751801</v>
      </c>
      <c r="AA10" s="25">
        <f t="shared" si="4"/>
        <v>0.77406844714537026</v>
      </c>
      <c r="AB10" s="25">
        <f t="shared" si="4"/>
        <v>0.82616344154805699</v>
      </c>
      <c r="AC10" s="25">
        <f t="shared" si="4"/>
        <v>0.81141052294898453</v>
      </c>
      <c r="AD10" s="25">
        <f t="shared" si="4"/>
        <v>0.78574284343515111</v>
      </c>
      <c r="AE10" s="25">
        <f t="shared" si="4"/>
        <v>0.82136574444266752</v>
      </c>
      <c r="AF10" s="25">
        <f t="shared" si="4"/>
        <v>0.77334879257956179</v>
      </c>
      <c r="AG10" s="25">
        <f t="shared" si="4"/>
        <v>0.80093555093555102</v>
      </c>
      <c r="AH10" s="25">
        <f t="shared" si="4"/>
        <v>0.76887094194786509</v>
      </c>
      <c r="AI10" s="25">
        <f t="shared" si="4"/>
        <v>0.74668159283543889</v>
      </c>
      <c r="AJ10" s="25">
        <f t="shared" ref="AJ10:BG10" si="5">AJ5/25.012</f>
        <v>0.79405885175115942</v>
      </c>
      <c r="AK10" s="25">
        <f t="shared" si="5"/>
        <v>0.8004158004158004</v>
      </c>
      <c r="AL10" s="25">
        <f t="shared" si="5"/>
        <v>0.78258435950743643</v>
      </c>
      <c r="AM10" s="25">
        <f t="shared" si="5"/>
        <v>0.76143451143451146</v>
      </c>
      <c r="AN10" s="25">
        <f t="shared" si="5"/>
        <v>0.73316807932192551</v>
      </c>
      <c r="AO10" s="25">
        <f t="shared" si="5"/>
        <v>0.77522789061250597</v>
      </c>
      <c r="AP10" s="25">
        <f t="shared" si="5"/>
        <v>0.78114505037581961</v>
      </c>
      <c r="AQ10" s="25">
        <f t="shared" si="5"/>
        <v>0.83367983367983367</v>
      </c>
      <c r="AR10" s="25">
        <f t="shared" si="5"/>
        <v>0.82216536062689904</v>
      </c>
      <c r="AS10" s="25">
        <f t="shared" si="5"/>
        <v>0.74104429873660638</v>
      </c>
      <c r="AT10" s="25">
        <f t="shared" si="5"/>
        <v>0.7909803294418678</v>
      </c>
      <c r="AU10" s="25">
        <f t="shared" si="5"/>
        <v>0.79405885175115942</v>
      </c>
      <c r="AV10" s="25">
        <f t="shared" si="5"/>
        <v>0.81576843115304654</v>
      </c>
      <c r="AW10" s="25">
        <f t="shared" si="5"/>
        <v>0.79713737406045093</v>
      </c>
      <c r="AX10" s="25">
        <f t="shared" si="5"/>
        <v>0.75735646889493047</v>
      </c>
      <c r="AY10" s="25">
        <f t="shared" si="5"/>
        <v>0.74736126659203583</v>
      </c>
      <c r="AZ10" s="25">
        <f t="shared" si="5"/>
        <v>0.78978090516552057</v>
      </c>
      <c r="BA10" s="25">
        <f t="shared" si="5"/>
        <v>0.80277466815928356</v>
      </c>
      <c r="BB10" s="25">
        <f t="shared" si="5"/>
        <v>0.7401647209339518</v>
      </c>
      <c r="BC10" s="25">
        <f t="shared" si="5"/>
        <v>0.81852710698864539</v>
      </c>
      <c r="BD10" s="25">
        <f t="shared" si="5"/>
        <v>0.72521189828882138</v>
      </c>
      <c r="BE10" s="25">
        <f t="shared" si="5"/>
        <v>0.82644330721253789</v>
      </c>
      <c r="BF10" s="25">
        <f t="shared" si="5"/>
        <v>0.73576683192067804</v>
      </c>
      <c r="BG10" s="25">
        <f t="shared" si="5"/>
        <v>0.78954102031025108</v>
      </c>
      <c r="BH10" s="25">
        <f t="shared" ref="BH10:BU10" si="6">BH5/25.012</f>
        <v>0.80465376619222773</v>
      </c>
      <c r="BI10" s="25">
        <f t="shared" si="6"/>
        <v>0.78882136574444262</v>
      </c>
      <c r="BJ10" s="25">
        <f t="shared" si="6"/>
        <v>0.82068607068607069</v>
      </c>
      <c r="BK10" s="25">
        <f t="shared" si="6"/>
        <v>0.77710698864545025</v>
      </c>
      <c r="BL10" s="25">
        <f t="shared" si="6"/>
        <v>0.78678234447465212</v>
      </c>
      <c r="BM10" s="25">
        <f t="shared" si="6"/>
        <v>0.8196865504557812</v>
      </c>
      <c r="BN10" s="25">
        <f t="shared" si="6"/>
        <v>0.82200543739005272</v>
      </c>
      <c r="BO10" s="25">
        <f t="shared" si="6"/>
        <v>0.78122501199424277</v>
      </c>
      <c r="BP10" s="25">
        <f t="shared" si="6"/>
        <v>0.80301455301455305</v>
      </c>
      <c r="BQ10" s="25">
        <f t="shared" si="6"/>
        <v>0.74716136254597787</v>
      </c>
      <c r="BR10" s="25">
        <f t="shared" si="6"/>
        <v>0.80821205821205822</v>
      </c>
      <c r="BS10" s="25">
        <f t="shared" si="6"/>
        <v>0.81428914121221818</v>
      </c>
      <c r="BT10" s="25">
        <f t="shared" si="6"/>
        <v>0.79309931233008157</v>
      </c>
      <c r="BU10" s="25">
        <f t="shared" si="6"/>
        <v>0.80393411162641937</v>
      </c>
      <c r="BV10" s="31">
        <f t="shared" si="0"/>
        <v>0.7930131565017805</v>
      </c>
    </row>
    <row r="11" spans="1:74" s="25" customFormat="1" x14ac:dyDescent="0.2">
      <c r="B11" s="25" t="s">
        <v>11</v>
      </c>
      <c r="C11" s="25">
        <f>C9*1.5+C10</f>
        <v>3.1500147830179213</v>
      </c>
      <c r="D11" s="25">
        <f t="shared" ref="D11:AI11" si="7">D9*1.5+D10</f>
        <v>3.1594489239123638</v>
      </c>
      <c r="E11" s="25">
        <f t="shared" si="7"/>
        <v>3.1912777308241598</v>
      </c>
      <c r="F11" s="25">
        <f t="shared" si="7"/>
        <v>3.1647575111376907</v>
      </c>
      <c r="G11" s="25">
        <f t="shared" si="7"/>
        <v>3.185789849510916</v>
      </c>
      <c r="H11" s="25">
        <f t="shared" si="7"/>
        <v>3.1504677927211651</v>
      </c>
      <c r="I11" s="25">
        <f t="shared" si="7"/>
        <v>3.162903659519225</v>
      </c>
      <c r="J11" s="25">
        <f t="shared" si="7"/>
        <v>3.1260079838021415</v>
      </c>
      <c r="K11" s="25">
        <f t="shared" si="7"/>
        <v>3.1951365439528221</v>
      </c>
      <c r="L11" s="25">
        <f t="shared" si="7"/>
        <v>3.2007863702864761</v>
      </c>
      <c r="M11" s="25">
        <f t="shared" si="7"/>
        <v>3.1077827923099068</v>
      </c>
      <c r="N11" s="25">
        <f t="shared" si="7"/>
        <v>3.1245356705046778</v>
      </c>
      <c r="O11" s="25">
        <f t="shared" si="7"/>
        <v>3.1683344870099859</v>
      </c>
      <c r="P11" s="25">
        <f t="shared" si="7"/>
        <v>3.1069448030186781</v>
      </c>
      <c r="Q11" s="25">
        <f t="shared" si="7"/>
        <v>3.1983827472503275</v>
      </c>
      <c r="R11" s="25">
        <f t="shared" si="7"/>
        <v>3.13930617030777</v>
      </c>
      <c r="S11" s="25">
        <f t="shared" si="7"/>
        <v>3.1766565057795404</v>
      </c>
      <c r="T11" s="25">
        <f t="shared" si="7"/>
        <v>3.1128858775484902</v>
      </c>
      <c r="U11" s="25">
        <f t="shared" si="7"/>
        <v>3.1205275402683137</v>
      </c>
      <c r="V11" s="25">
        <f t="shared" si="7"/>
        <v>3.120386573801186</v>
      </c>
      <c r="W11" s="25">
        <f t="shared" si="7"/>
        <v>3.1317115607184114</v>
      </c>
      <c r="X11" s="25">
        <f t="shared" si="7"/>
        <v>3.1712481280856508</v>
      </c>
      <c r="Y11" s="25">
        <f t="shared" si="7"/>
        <v>3.1610140965212339</v>
      </c>
      <c r="Z11" s="25">
        <f t="shared" si="7"/>
        <v>3.1445047781537205</v>
      </c>
      <c r="AA11" s="25">
        <f t="shared" si="7"/>
        <v>3.137201048165378</v>
      </c>
      <c r="AB11" s="25">
        <f t="shared" si="7"/>
        <v>3.1884721900768924</v>
      </c>
      <c r="AC11" s="25">
        <f t="shared" si="7"/>
        <v>3.1673344146712283</v>
      </c>
      <c r="AD11" s="25">
        <f t="shared" si="7"/>
        <v>3.1321335849023928</v>
      </c>
      <c r="AE11" s="25">
        <f t="shared" si="7"/>
        <v>3.1878231787306239</v>
      </c>
      <c r="AF11" s="25">
        <f t="shared" si="7"/>
        <v>3.0913754697078475</v>
      </c>
      <c r="AG11" s="25">
        <f t="shared" si="7"/>
        <v>3.1760140130775678</v>
      </c>
      <c r="AH11" s="25">
        <f t="shared" si="7"/>
        <v>3.1110835743527296</v>
      </c>
      <c r="AI11" s="25">
        <f t="shared" si="7"/>
        <v>3.1047828089986407</v>
      </c>
      <c r="AJ11" s="25">
        <f t="shared" ref="AJ11:BG11" si="8">AJ9*1.5+AJ10</f>
        <v>3.1079956897268364</v>
      </c>
      <c r="AK11" s="25">
        <f t="shared" si="8"/>
        <v>3.1055550707178794</v>
      </c>
      <c r="AL11" s="25">
        <f t="shared" si="8"/>
        <v>3.1095557208256004</v>
      </c>
      <c r="AM11" s="25">
        <f t="shared" si="8"/>
        <v>3.1238021065698587</v>
      </c>
      <c r="AN11" s="25">
        <f t="shared" si="8"/>
        <v>3.1079817317346365</v>
      </c>
      <c r="AO11" s="25">
        <f t="shared" si="8"/>
        <v>3.0808379337666842</v>
      </c>
      <c r="AP11" s="25">
        <f t="shared" si="8"/>
        <v>3.1394522296618139</v>
      </c>
      <c r="AQ11" s="25">
        <f t="shared" si="8"/>
        <v>3.1610925445468405</v>
      </c>
      <c r="AR11" s="25">
        <f t="shared" si="8"/>
        <v>3.1654960785554986</v>
      </c>
      <c r="AS11" s="25">
        <f t="shared" si="8"/>
        <v>3.1333353932834873</v>
      </c>
      <c r="AT11" s="25">
        <f t="shared" si="8"/>
        <v>3.1817414122194281</v>
      </c>
      <c r="AU11" s="25">
        <f t="shared" si="8"/>
        <v>3.0655967097346823</v>
      </c>
      <c r="AV11" s="25">
        <f t="shared" si="8"/>
        <v>3.1921415186383348</v>
      </c>
      <c r="AW11" s="25">
        <f t="shared" si="8"/>
        <v>3.1566509087799486</v>
      </c>
      <c r="AX11" s="25">
        <f t="shared" si="8"/>
        <v>3.1662128831750405</v>
      </c>
      <c r="AY11" s="25">
        <f t="shared" si="8"/>
        <v>3.079658245799568</v>
      </c>
      <c r="AZ11" s="25">
        <f t="shared" si="8"/>
        <v>3.1685667035178158</v>
      </c>
      <c r="BA11" s="25">
        <f t="shared" si="8"/>
        <v>3.1701736481514375</v>
      </c>
      <c r="BB11" s="25">
        <f t="shared" si="8"/>
        <v>3.1025617393725557</v>
      </c>
      <c r="BC11" s="25">
        <f t="shared" si="8"/>
        <v>3.2065812458666372</v>
      </c>
      <c r="BD11" s="25">
        <f t="shared" si="8"/>
        <v>3.1158258645501005</v>
      </c>
      <c r="BE11" s="25">
        <f t="shared" si="8"/>
        <v>3.0977457787700113</v>
      </c>
      <c r="BF11" s="25">
        <f t="shared" si="8"/>
        <v>3.011365105753554</v>
      </c>
      <c r="BG11" s="25">
        <f t="shared" si="8"/>
        <v>3.1574696197610161</v>
      </c>
      <c r="BH11" s="25">
        <f t="shared" ref="BH11:BU11" si="9">BH9*1.5+BH10</f>
        <v>3.1498675755292229</v>
      </c>
      <c r="BI11" s="25">
        <f t="shared" si="9"/>
        <v>3.092165814547895</v>
      </c>
      <c r="BJ11" s="25">
        <f t="shared" si="9"/>
        <v>3.1739324418120023</v>
      </c>
      <c r="BK11" s="25">
        <f t="shared" si="9"/>
        <v>3.1680740345458034</v>
      </c>
      <c r="BL11" s="25">
        <f t="shared" si="9"/>
        <v>3.1588890529877944</v>
      </c>
      <c r="BM11" s="25">
        <f t="shared" si="9"/>
        <v>3.1892040082823803</v>
      </c>
      <c r="BN11" s="25">
        <f t="shared" si="9"/>
        <v>3.1336472577117478</v>
      </c>
      <c r="BO11" s="25">
        <f t="shared" si="9"/>
        <v>3.1591869578553649</v>
      </c>
      <c r="BP11" s="25">
        <f t="shared" si="9"/>
        <v>3.153583403544173</v>
      </c>
      <c r="BQ11" s="25">
        <f t="shared" si="9"/>
        <v>3.0458275061316979</v>
      </c>
      <c r="BR11" s="25">
        <f t="shared" si="9"/>
        <v>3.1459229252187271</v>
      </c>
      <c r="BS11" s="25">
        <f t="shared" si="9"/>
        <v>3.098832099234972</v>
      </c>
      <c r="BT11" s="25">
        <f t="shared" si="9"/>
        <v>3.1301334433618591</v>
      </c>
      <c r="BU11" s="25">
        <f t="shared" si="9"/>
        <v>3.1367607102925632</v>
      </c>
      <c r="BV11" s="31">
        <f t="shared" si="0"/>
        <v>3.1409923419321339</v>
      </c>
    </row>
    <row r="12" spans="1:74" s="25" customFormat="1" x14ac:dyDescent="0.2">
      <c r="A12" s="25" t="s">
        <v>90</v>
      </c>
      <c r="B12" s="32" t="s">
        <v>12</v>
      </c>
      <c r="C12" s="25">
        <f>4/C11</f>
        <v>1.2698353104767772</v>
      </c>
      <c r="D12" s="25">
        <f t="shared" ref="D12:AI12" si="10">4/D11</f>
        <v>1.2660435716260217</v>
      </c>
      <c r="E12" s="25">
        <f t="shared" si="10"/>
        <v>1.2534164486420254</v>
      </c>
      <c r="F12" s="25">
        <f t="shared" si="10"/>
        <v>1.263919900947498</v>
      </c>
      <c r="G12" s="25">
        <f t="shared" si="10"/>
        <v>1.2555755994432847</v>
      </c>
      <c r="H12" s="25">
        <f t="shared" si="10"/>
        <v>1.2696527192696883</v>
      </c>
      <c r="I12" s="25">
        <f t="shared" si="10"/>
        <v>1.2646607138859289</v>
      </c>
      <c r="J12" s="25">
        <f t="shared" si="10"/>
        <v>1.2795872629649616</v>
      </c>
      <c r="K12" s="25">
        <f t="shared" si="10"/>
        <v>1.2519026792674881</v>
      </c>
      <c r="L12" s="25">
        <f t="shared" si="10"/>
        <v>1.2496928995739234</v>
      </c>
      <c r="M12" s="25">
        <f t="shared" si="10"/>
        <v>1.287091237488621</v>
      </c>
      <c r="N12" s="25">
        <f t="shared" si="10"/>
        <v>1.2801902176248532</v>
      </c>
      <c r="O12" s="25">
        <f t="shared" si="10"/>
        <v>1.2624929648052632</v>
      </c>
      <c r="P12" s="25">
        <f t="shared" si="10"/>
        <v>1.2874383851665592</v>
      </c>
      <c r="Q12" s="25">
        <f t="shared" si="10"/>
        <v>1.2506320587924722</v>
      </c>
      <c r="R12" s="25">
        <f t="shared" si="10"/>
        <v>1.2741668964412762</v>
      </c>
      <c r="S12" s="25">
        <f t="shared" si="10"/>
        <v>1.2591855596355748</v>
      </c>
      <c r="T12" s="25">
        <f t="shared" si="10"/>
        <v>1.2849812544847112</v>
      </c>
      <c r="U12" s="25">
        <f t="shared" si="10"/>
        <v>1.2818345450833823</v>
      </c>
      <c r="V12" s="25">
        <f t="shared" si="10"/>
        <v>1.2818924531928391</v>
      </c>
      <c r="W12" s="25">
        <f t="shared" si="10"/>
        <v>1.2772568362210228</v>
      </c>
      <c r="X12" s="25">
        <f t="shared" si="10"/>
        <v>1.261333026758342</v>
      </c>
      <c r="Y12" s="25">
        <f t="shared" si="10"/>
        <v>1.2654166915617646</v>
      </c>
      <c r="Z12" s="25">
        <f t="shared" si="10"/>
        <v>1.2720603981236687</v>
      </c>
      <c r="AA12" s="25">
        <f t="shared" si="10"/>
        <v>1.2750218868947476</v>
      </c>
      <c r="AB12" s="25">
        <f t="shared" si="10"/>
        <v>1.254519331374045</v>
      </c>
      <c r="AC12" s="25">
        <f t="shared" si="10"/>
        <v>1.2628915915767622</v>
      </c>
      <c r="AD12" s="25">
        <f t="shared" si="10"/>
        <v>1.2770847384290771</v>
      </c>
      <c r="AE12" s="25">
        <f t="shared" si="10"/>
        <v>1.2547747399191636</v>
      </c>
      <c r="AF12" s="25">
        <f t="shared" si="10"/>
        <v>1.2939224106536702</v>
      </c>
      <c r="AG12" s="25">
        <f t="shared" si="10"/>
        <v>1.2594402869538939</v>
      </c>
      <c r="AH12" s="25">
        <f t="shared" si="10"/>
        <v>1.2857256658018941</v>
      </c>
      <c r="AI12" s="25">
        <f t="shared" si="10"/>
        <v>1.2883348839753741</v>
      </c>
      <c r="AJ12" s="25">
        <f t="shared" ref="AJ12:BG12" si="11">4/AJ11</f>
        <v>1.2870030718580445</v>
      </c>
      <c r="AK12" s="25">
        <f t="shared" si="11"/>
        <v>1.2880145123542637</v>
      </c>
      <c r="AL12" s="25">
        <f t="shared" si="11"/>
        <v>1.2863573960777852</v>
      </c>
      <c r="AM12" s="25">
        <f t="shared" si="11"/>
        <v>1.2804908453027022</v>
      </c>
      <c r="AN12" s="25">
        <f t="shared" si="11"/>
        <v>1.287008851807989</v>
      </c>
      <c r="AO12" s="25">
        <f t="shared" si="11"/>
        <v>1.2983480747750769</v>
      </c>
      <c r="AP12" s="25">
        <f t="shared" si="11"/>
        <v>1.2741076173122359</v>
      </c>
      <c r="AQ12" s="25">
        <f t="shared" si="11"/>
        <v>1.2653852880392091</v>
      </c>
      <c r="AR12" s="25">
        <f t="shared" si="11"/>
        <v>1.2636250056026948</v>
      </c>
      <c r="AS12" s="25">
        <f t="shared" si="11"/>
        <v>1.2765949054079131</v>
      </c>
      <c r="AT12" s="25">
        <f t="shared" si="11"/>
        <v>1.2571731896998488</v>
      </c>
      <c r="AU12" s="25">
        <f t="shared" si="11"/>
        <v>1.3048030705729023</v>
      </c>
      <c r="AV12" s="25">
        <f t="shared" si="11"/>
        <v>1.253077276381616</v>
      </c>
      <c r="AW12" s="25">
        <f t="shared" si="11"/>
        <v>1.2671657765115394</v>
      </c>
      <c r="AX12" s="25">
        <f t="shared" si="11"/>
        <v>1.2633389312688437</v>
      </c>
      <c r="AY12" s="25">
        <f t="shared" si="11"/>
        <v>1.2988454174925779</v>
      </c>
      <c r="AZ12" s="25">
        <f t="shared" si="11"/>
        <v>1.2624004397821602</v>
      </c>
      <c r="BA12" s="25">
        <f t="shared" si="11"/>
        <v>1.2617605355253783</v>
      </c>
      <c r="BB12" s="25">
        <f t="shared" si="11"/>
        <v>1.2892571803611996</v>
      </c>
      <c r="BC12" s="25">
        <f t="shared" si="11"/>
        <v>1.2474344771884696</v>
      </c>
      <c r="BD12" s="25">
        <f t="shared" si="11"/>
        <v>1.2837687900050752</v>
      </c>
      <c r="BE12" s="25">
        <f t="shared" si="11"/>
        <v>1.2912615448993483</v>
      </c>
      <c r="BF12" s="25">
        <f t="shared" si="11"/>
        <v>1.3283012386500552</v>
      </c>
      <c r="BG12" s="25">
        <f t="shared" si="11"/>
        <v>1.2668372088098676</v>
      </c>
      <c r="BH12" s="25">
        <f t="shared" ref="BH12:BU12" si="12">4/BH11</f>
        <v>1.2698946555960984</v>
      </c>
      <c r="BI12" s="25">
        <f t="shared" si="12"/>
        <v>1.2935916894174833</v>
      </c>
      <c r="BJ12" s="25">
        <f t="shared" si="12"/>
        <v>1.2602662701025844</v>
      </c>
      <c r="BK12" s="25">
        <f t="shared" si="12"/>
        <v>1.2625967563833991</v>
      </c>
      <c r="BL12" s="25">
        <f t="shared" si="12"/>
        <v>1.2662679609518579</v>
      </c>
      <c r="BM12" s="25">
        <f t="shared" si="12"/>
        <v>1.2542314601423985</v>
      </c>
      <c r="BN12" s="25">
        <f t="shared" si="12"/>
        <v>1.2764678571132095</v>
      </c>
      <c r="BO12" s="25">
        <f t="shared" si="12"/>
        <v>1.266148554473467</v>
      </c>
      <c r="BP12" s="25">
        <f t="shared" si="12"/>
        <v>1.268398354552658</v>
      </c>
      <c r="BQ12" s="25">
        <f t="shared" si="12"/>
        <v>1.3132720063586703</v>
      </c>
      <c r="BR12" s="25">
        <f t="shared" si="12"/>
        <v>1.2714869674443443</v>
      </c>
      <c r="BS12" s="25">
        <f t="shared" si="12"/>
        <v>1.2908088828005573</v>
      </c>
      <c r="BT12" s="25">
        <f t="shared" si="12"/>
        <v>1.2779007899752279</v>
      </c>
      <c r="BU12" s="25">
        <f t="shared" si="12"/>
        <v>1.2752008742250929</v>
      </c>
      <c r="BV12" s="31">
        <f t="shared" si="0"/>
        <v>1.2736742097504286</v>
      </c>
    </row>
    <row r="13" spans="1:74" s="25" customFormat="1" x14ac:dyDescent="0.2">
      <c r="BV13" s="31"/>
    </row>
    <row r="14" spans="1:74" s="25" customFormat="1" x14ac:dyDescent="0.2">
      <c r="B14" s="32" t="s">
        <v>13</v>
      </c>
      <c r="BV14" s="31"/>
    </row>
    <row r="15" spans="1:74" s="25" customFormat="1" x14ac:dyDescent="0.2">
      <c r="B15" s="25" t="s">
        <v>9</v>
      </c>
      <c r="C15" s="25">
        <f>C12*C9</f>
        <v>1.9969891397970707</v>
      </c>
      <c r="D15" s="25">
        <f t="shared" ref="D15:AI15" si="13">D12*D9</f>
        <v>1.9760759717115373</v>
      </c>
      <c r="E15" s="25">
        <f t="shared" si="13"/>
        <v>1.99071445691737</v>
      </c>
      <c r="F15" s="25">
        <f t="shared" si="13"/>
        <v>1.9903391457054755</v>
      </c>
      <c r="G15" s="25">
        <f t="shared" si="13"/>
        <v>1.9784058910882623</v>
      </c>
      <c r="H15" s="25">
        <f t="shared" si="13"/>
        <v>1.9832782394335495</v>
      </c>
      <c r="I15" s="25">
        <f t="shared" si="13"/>
        <v>1.9886281182414989</v>
      </c>
      <c r="J15" s="25">
        <f t="shared" si="13"/>
        <v>1.9944041649261062</v>
      </c>
      <c r="K15" s="25">
        <f t="shared" si="13"/>
        <v>1.995701821133572</v>
      </c>
      <c r="L15" s="25">
        <f t="shared" si="13"/>
        <v>1.9794321684522311</v>
      </c>
      <c r="M15" s="25">
        <f t="shared" si="13"/>
        <v>2.0282669428427491</v>
      </c>
      <c r="N15" s="25">
        <f t="shared" si="13"/>
        <v>2.0021743083846051</v>
      </c>
      <c r="O15" s="25">
        <f t="shared" si="13"/>
        <v>1.9652592526680284</v>
      </c>
      <c r="P15" s="25">
        <f t="shared" si="13"/>
        <v>2.0130303758022121</v>
      </c>
      <c r="Q15" s="25">
        <f t="shared" si="13"/>
        <v>1.9898493170818714</v>
      </c>
      <c r="R15" s="25">
        <f t="shared" si="13"/>
        <v>1.9835314483203719</v>
      </c>
      <c r="S15" s="25">
        <f t="shared" si="13"/>
        <v>1.9976047728734163</v>
      </c>
      <c r="T15" s="25">
        <f t="shared" si="13"/>
        <v>2.0130448781761761</v>
      </c>
      <c r="U15" s="25">
        <f t="shared" si="13"/>
        <v>1.9591601428757748</v>
      </c>
      <c r="V15" s="25">
        <f t="shared" si="13"/>
        <v>1.9709159330357222</v>
      </c>
      <c r="W15" s="25">
        <f t="shared" si="13"/>
        <v>1.9900453217151013</v>
      </c>
      <c r="X15" s="25">
        <f t="shared" si="13"/>
        <v>1.9711483112752131</v>
      </c>
      <c r="Y15" s="25">
        <f t="shared" si="13"/>
        <v>1.9796895577128306</v>
      </c>
      <c r="Z15" s="25">
        <f t="shared" si="13"/>
        <v>1.9664536664521028</v>
      </c>
      <c r="AA15" s="25">
        <f t="shared" si="13"/>
        <v>2.0086971919566818</v>
      </c>
      <c r="AB15" s="25">
        <f t="shared" si="13"/>
        <v>1.9757079944689677</v>
      </c>
      <c r="AC15" s="25">
        <f t="shared" si="13"/>
        <v>1.9835176488338828</v>
      </c>
      <c r="AD15" s="25">
        <f t="shared" si="13"/>
        <v>1.997693204212734</v>
      </c>
      <c r="AE15" s="25">
        <f t="shared" si="13"/>
        <v>1.9795806744256275</v>
      </c>
      <c r="AF15" s="25">
        <f t="shared" si="13"/>
        <v>1.9995644440195655</v>
      </c>
      <c r="AG15" s="25">
        <f t="shared" si="13"/>
        <v>1.9941796665987697</v>
      </c>
      <c r="AH15" s="25">
        <f t="shared" si="13"/>
        <v>2.007628597498901</v>
      </c>
      <c r="AI15" s="25">
        <f t="shared" si="13"/>
        <v>2.0253493711518713</v>
      </c>
      <c r="AJ15" s="25">
        <f t="shared" ref="AJ15:BG15" si="14">AJ12*AJ9</f>
        <v>1.9853625457067909</v>
      </c>
      <c r="AK15" s="25">
        <f t="shared" si="14"/>
        <v>1.9793685554311971</v>
      </c>
      <c r="AL15" s="25">
        <f t="shared" si="14"/>
        <v>1.9955445473952085</v>
      </c>
      <c r="AM15" s="25">
        <f t="shared" si="14"/>
        <v>2.0166600525403817</v>
      </c>
      <c r="AN15" s="25">
        <f t="shared" si="14"/>
        <v>2.0376041280330801</v>
      </c>
      <c r="AO15" s="25">
        <f t="shared" si="14"/>
        <v>1.995656240474206</v>
      </c>
      <c r="AP15" s="25">
        <f t="shared" si="14"/>
        <v>2.0031580940602787</v>
      </c>
      <c r="AQ15" s="25">
        <f t="shared" si="14"/>
        <v>1.9633825356843759</v>
      </c>
      <c r="AR15" s="25">
        <f t="shared" si="14"/>
        <v>1.9740608610476622</v>
      </c>
      <c r="AS15" s="25">
        <f t="shared" si="14"/>
        <v>2.0359910823675125</v>
      </c>
      <c r="AT15" s="25">
        <f t="shared" si="14"/>
        <v>2.0037338241638198</v>
      </c>
      <c r="AU15" s="25">
        <f t="shared" si="14"/>
        <v>1.9759397146796629</v>
      </c>
      <c r="AV15" s="25">
        <f t="shared" si="14"/>
        <v>1.9851860774217582</v>
      </c>
      <c r="AW15" s="25">
        <f t="shared" si="14"/>
        <v>1.9932632002748796</v>
      </c>
      <c r="AX15" s="25">
        <f t="shared" si="14"/>
        <v>2.0288013919978218</v>
      </c>
      <c r="AY15" s="25">
        <f t="shared" si="14"/>
        <v>2.0195288291169904</v>
      </c>
      <c r="AZ15" s="25">
        <f t="shared" si="14"/>
        <v>2.0019868253249964</v>
      </c>
      <c r="BA15" s="25">
        <f t="shared" si="14"/>
        <v>1.9913937365314229</v>
      </c>
      <c r="BB15" s="25">
        <f t="shared" si="14"/>
        <v>2.0304915459239061</v>
      </c>
      <c r="BC15" s="25">
        <f t="shared" si="14"/>
        <v>1.9859607108193524</v>
      </c>
      <c r="BD15" s="25">
        <f t="shared" si="14"/>
        <v>2.0459970658909836</v>
      </c>
      <c r="BE15" s="25">
        <f t="shared" si="14"/>
        <v>1.9552303589046744</v>
      </c>
      <c r="BF15" s="25">
        <f t="shared" si="14"/>
        <v>2.0151200038680912</v>
      </c>
      <c r="BG15" s="25">
        <f t="shared" si="14"/>
        <v>1.9998533717261773</v>
      </c>
      <c r="BH15" s="25">
        <f t="shared" ref="BH15:BU15" si="15">BH12*BH9</f>
        <v>1.9854496551381449</v>
      </c>
      <c r="BI15" s="25">
        <f t="shared" si="15"/>
        <v>1.9863914912253597</v>
      </c>
      <c r="BJ15" s="25">
        <f t="shared" si="15"/>
        <v>1.9771446845142133</v>
      </c>
      <c r="BK15" s="25">
        <f t="shared" si="15"/>
        <v>2.0125514911822555</v>
      </c>
      <c r="BL15" s="25">
        <f t="shared" si="15"/>
        <v>2.0024818166327734</v>
      </c>
      <c r="BM15" s="25">
        <f t="shared" si="15"/>
        <v>1.9812822273085062</v>
      </c>
      <c r="BN15" s="25">
        <f t="shared" si="15"/>
        <v>1.9671576538662086</v>
      </c>
      <c r="BO15" s="25">
        <f t="shared" si="15"/>
        <v>2.0072353868966486</v>
      </c>
      <c r="BP15" s="25">
        <f t="shared" si="15"/>
        <v>1.9876384415163351</v>
      </c>
      <c r="BQ15" s="25">
        <f t="shared" si="15"/>
        <v>2.0125159322237103</v>
      </c>
      <c r="BR15" s="25">
        <f t="shared" si="15"/>
        <v>1.9815792673679991</v>
      </c>
      <c r="BS15" s="25">
        <f t="shared" si="15"/>
        <v>1.9659388955701544</v>
      </c>
      <c r="BT15" s="25">
        <f t="shared" si="15"/>
        <v>1.9909985081630523</v>
      </c>
      <c r="BU15" s="25">
        <f t="shared" si="15"/>
        <v>1.9832150120230774</v>
      </c>
      <c r="BV15" s="31">
        <f t="shared" si="0"/>
        <v>1.9934777169408948</v>
      </c>
    </row>
    <row r="16" spans="1:74" s="25" customFormat="1" x14ac:dyDescent="0.2">
      <c r="B16" s="25" t="s">
        <v>10</v>
      </c>
      <c r="C16" s="25">
        <f>C12*C10</f>
        <v>1.0045162903043945</v>
      </c>
      <c r="D16" s="25">
        <f t="shared" ref="D16:AI16" si="16">D12*D10</f>
        <v>1.0358860424326937</v>
      </c>
      <c r="E16" s="25">
        <f t="shared" si="16"/>
        <v>1.0139283146239446</v>
      </c>
      <c r="F16" s="25">
        <f t="shared" si="16"/>
        <v>1.0144912814417868</v>
      </c>
      <c r="G16" s="25">
        <f t="shared" si="16"/>
        <v>1.0323911633676073</v>
      </c>
      <c r="H16" s="25">
        <f t="shared" si="16"/>
        <v>1.0250826408496756</v>
      </c>
      <c r="I16" s="25">
        <f t="shared" si="16"/>
        <v>1.0170578226377522</v>
      </c>
      <c r="J16" s="25">
        <f t="shared" si="16"/>
        <v>1.0083937526108411</v>
      </c>
      <c r="K16" s="25">
        <f t="shared" si="16"/>
        <v>1.0064472682996424</v>
      </c>
      <c r="L16" s="25">
        <f t="shared" si="16"/>
        <v>1.0308517473216532</v>
      </c>
      <c r="M16" s="25">
        <f t="shared" si="16"/>
        <v>0.95759958573587678</v>
      </c>
      <c r="N16" s="25">
        <f t="shared" si="16"/>
        <v>0.9967385374230926</v>
      </c>
      <c r="O16" s="25">
        <f t="shared" si="16"/>
        <v>1.0521111209979572</v>
      </c>
      <c r="P16" s="25">
        <f t="shared" si="16"/>
        <v>0.98045443629668216</v>
      </c>
      <c r="Q16" s="25">
        <f t="shared" si="16"/>
        <v>1.0152260243771931</v>
      </c>
      <c r="R16" s="25">
        <f t="shared" si="16"/>
        <v>1.0247028275194414</v>
      </c>
      <c r="S16" s="25">
        <f t="shared" si="16"/>
        <v>1.003592840689876</v>
      </c>
      <c r="T16" s="25">
        <f t="shared" si="16"/>
        <v>0.98043268273573603</v>
      </c>
      <c r="U16" s="25">
        <f t="shared" si="16"/>
        <v>1.0612597856863377</v>
      </c>
      <c r="V16" s="25">
        <f t="shared" si="16"/>
        <v>1.0436261004464169</v>
      </c>
      <c r="W16" s="25">
        <f t="shared" si="16"/>
        <v>1.014932017427348</v>
      </c>
      <c r="X16" s="25">
        <f t="shared" si="16"/>
        <v>1.0432775330871813</v>
      </c>
      <c r="Y16" s="25">
        <f t="shared" si="16"/>
        <v>1.0304656634307539</v>
      </c>
      <c r="Z16" s="25">
        <f t="shared" si="16"/>
        <v>1.0503195003218457</v>
      </c>
      <c r="AA16" s="25">
        <f t="shared" si="16"/>
        <v>0.98695421206497724</v>
      </c>
      <c r="AB16" s="25">
        <f t="shared" si="16"/>
        <v>1.0364380082965483</v>
      </c>
      <c r="AC16" s="25">
        <f t="shared" si="16"/>
        <v>1.0247235267491761</v>
      </c>
      <c r="AD16" s="25">
        <f t="shared" si="16"/>
        <v>1.0034601936808993</v>
      </c>
      <c r="AE16" s="25">
        <f t="shared" si="16"/>
        <v>1.0306289883615583</v>
      </c>
      <c r="AF16" s="25">
        <f t="shared" si="16"/>
        <v>1.0006533339706518</v>
      </c>
      <c r="AG16" s="25">
        <f t="shared" si="16"/>
        <v>1.0087305001018454</v>
      </c>
      <c r="AH16" s="25">
        <f t="shared" si="16"/>
        <v>0.98855710375164829</v>
      </c>
      <c r="AI16" s="25">
        <f t="shared" si="16"/>
        <v>0.96197594327219271</v>
      </c>
      <c r="AJ16" s="25">
        <f t="shared" ref="AJ16:BG16" si="17">AJ12*AJ10</f>
        <v>1.0219561814398137</v>
      </c>
      <c r="AK16" s="25">
        <f t="shared" si="17"/>
        <v>1.0309471668532049</v>
      </c>
      <c r="AL16" s="25">
        <f t="shared" si="17"/>
        <v>1.0066831789071873</v>
      </c>
      <c r="AM16" s="25">
        <f t="shared" si="17"/>
        <v>0.97500992118942764</v>
      </c>
      <c r="AN16" s="25">
        <f t="shared" si="17"/>
        <v>0.94359380795037995</v>
      </c>
      <c r="AO16" s="25">
        <f t="shared" si="17"/>
        <v>1.0065156392886909</v>
      </c>
      <c r="AP16" s="25">
        <f t="shared" si="17"/>
        <v>0.99526285890958199</v>
      </c>
      <c r="AQ16" s="25">
        <f t="shared" si="17"/>
        <v>1.0549261964734362</v>
      </c>
      <c r="AR16" s="25">
        <f t="shared" si="17"/>
        <v>1.0389087084285069</v>
      </c>
      <c r="AS16" s="25">
        <f t="shared" si="17"/>
        <v>0.94601337644873129</v>
      </c>
      <c r="AT16" s="25">
        <f t="shared" si="17"/>
        <v>0.99439926375427024</v>
      </c>
      <c r="AU16" s="25">
        <f t="shared" si="17"/>
        <v>1.0360904279805059</v>
      </c>
      <c r="AV16" s="25">
        <f t="shared" si="17"/>
        <v>1.0222208838673634</v>
      </c>
      <c r="AW16" s="25">
        <f t="shared" si="17"/>
        <v>1.0101051995876806</v>
      </c>
      <c r="AX16" s="25">
        <f t="shared" si="17"/>
        <v>0.95679791200326669</v>
      </c>
      <c r="AY16" s="25">
        <f t="shared" si="17"/>
        <v>0.97070675632451453</v>
      </c>
      <c r="AZ16" s="25">
        <f t="shared" si="17"/>
        <v>0.99701976201250575</v>
      </c>
      <c r="BA16" s="25">
        <f t="shared" si="17"/>
        <v>1.0129093952028654</v>
      </c>
      <c r="BB16" s="25">
        <f t="shared" si="17"/>
        <v>0.95426268111414092</v>
      </c>
      <c r="BC16" s="25">
        <f t="shared" si="17"/>
        <v>1.0210589337709715</v>
      </c>
      <c r="BD16" s="25">
        <f t="shared" si="17"/>
        <v>0.9310044011635239</v>
      </c>
      <c r="BE16" s="25">
        <f t="shared" si="17"/>
        <v>1.0671544616429884</v>
      </c>
      <c r="BF16" s="25">
        <f t="shared" si="17"/>
        <v>0.97731999419786364</v>
      </c>
      <c r="BG16" s="25">
        <f t="shared" si="17"/>
        <v>1.0002199424107334</v>
      </c>
      <c r="BH16" s="25">
        <f t="shared" ref="BH16:BU16" si="18">BH12*BH10</f>
        <v>1.0218255172927826</v>
      </c>
      <c r="BI16" s="25">
        <f t="shared" si="18"/>
        <v>1.0204127631619599</v>
      </c>
      <c r="BJ16" s="25">
        <f t="shared" si="18"/>
        <v>1.0342829732286802</v>
      </c>
      <c r="BK16" s="25">
        <f t="shared" si="18"/>
        <v>0.9811727632266164</v>
      </c>
      <c r="BL16" s="25">
        <f t="shared" si="18"/>
        <v>0.99627727505083996</v>
      </c>
      <c r="BM16" s="25">
        <f t="shared" si="18"/>
        <v>1.0280766590372403</v>
      </c>
      <c r="BN16" s="25">
        <f t="shared" si="18"/>
        <v>1.0492635192006872</v>
      </c>
      <c r="BO16" s="25">
        <f t="shared" si="18"/>
        <v>0.98914691965502732</v>
      </c>
      <c r="BP16" s="25">
        <f t="shared" si="18"/>
        <v>1.0185423377254972</v>
      </c>
      <c r="BQ16" s="25">
        <f t="shared" si="18"/>
        <v>0.98122610166443414</v>
      </c>
      <c r="BR16" s="25">
        <f t="shared" si="18"/>
        <v>1.0276310989480018</v>
      </c>
      <c r="BS16" s="25">
        <f t="shared" si="18"/>
        <v>1.0510916566447686</v>
      </c>
      <c r="BT16" s="25">
        <f t="shared" si="18"/>
        <v>1.0135022377554213</v>
      </c>
      <c r="BU16" s="25">
        <f t="shared" si="18"/>
        <v>1.0251774819653834</v>
      </c>
      <c r="BV16" s="31">
        <f t="shared" si="0"/>
        <v>1.0097834245886581</v>
      </c>
    </row>
    <row r="17" spans="1:56" x14ac:dyDescent="0.2">
      <c r="BD17" s="14"/>
    </row>
    <row r="19" spans="1:56" x14ac:dyDescent="0.2">
      <c r="A19" t="s">
        <v>2</v>
      </c>
      <c r="C19" t="s">
        <v>5</v>
      </c>
      <c r="D19" t="s">
        <v>6</v>
      </c>
      <c r="E19" t="s">
        <v>7</v>
      </c>
      <c r="G19" s="4"/>
      <c r="H19" t="s">
        <v>9</v>
      </c>
      <c r="I19" t="s">
        <v>10</v>
      </c>
      <c r="J19" t="s">
        <v>11</v>
      </c>
      <c r="K19" s="4"/>
      <c r="M19" s="4"/>
      <c r="N19" t="s">
        <v>9</v>
      </c>
      <c r="O19" t="s">
        <v>10</v>
      </c>
    </row>
    <row r="20" spans="1:56" x14ac:dyDescent="0.2">
      <c r="A20" s="1"/>
      <c r="B20" s="2">
        <v>1</v>
      </c>
      <c r="C20" s="2">
        <v>80.173000000000002</v>
      </c>
      <c r="D20" s="2">
        <v>19.786000000000001</v>
      </c>
      <c r="E20" s="2">
        <v>99.959000000000003</v>
      </c>
      <c r="H20">
        <f t="shared" ref="H20:H51" si="19">C20/101.96*2</f>
        <v>1.5726363279717537</v>
      </c>
      <c r="I20">
        <f t="shared" ref="I20:I51" si="20">D20/25.012</f>
        <v>0.79106029106029108</v>
      </c>
      <c r="J20">
        <f t="shared" ref="J20:J51" si="21">H20*1.5+I20</f>
        <v>3.1500147830179213</v>
      </c>
      <c r="K20">
        <f t="shared" ref="K20:K51" si="22">4/J20</f>
        <v>1.2698353104767772</v>
      </c>
      <c r="N20">
        <f t="shared" ref="N20:N51" si="23">K20*H20</f>
        <v>1.9969891397970707</v>
      </c>
      <c r="O20">
        <f t="shared" ref="O20:O51" si="24">K20*I20</f>
        <v>1.0045162903043945</v>
      </c>
    </row>
    <row r="21" spans="1:56" x14ac:dyDescent="0.2">
      <c r="A21" s="1"/>
      <c r="B21" s="2">
        <v>2</v>
      </c>
      <c r="C21" s="2">
        <v>79.570999999999998</v>
      </c>
      <c r="D21" s="2">
        <v>20.465</v>
      </c>
      <c r="E21" s="2">
        <v>100.036</v>
      </c>
      <c r="H21">
        <f t="shared" si="19"/>
        <v>1.5608277755982738</v>
      </c>
      <c r="I21">
        <f t="shared" si="20"/>
        <v>0.81820726051495285</v>
      </c>
      <c r="J21">
        <f t="shared" si="21"/>
        <v>3.1594489239123638</v>
      </c>
      <c r="K21">
        <f t="shared" si="22"/>
        <v>1.2660435716260217</v>
      </c>
      <c r="N21">
        <f t="shared" si="23"/>
        <v>1.9760759717115373</v>
      </c>
      <c r="O21">
        <f t="shared" si="24"/>
        <v>1.0358860424326937</v>
      </c>
    </row>
    <row r="22" spans="1:56" x14ac:dyDescent="0.2">
      <c r="B22">
        <v>3</v>
      </c>
      <c r="C22">
        <v>80.968000000000004</v>
      </c>
      <c r="D22">
        <v>20.233000000000001</v>
      </c>
      <c r="E22">
        <v>101.20099999999999</v>
      </c>
      <c r="H22">
        <f t="shared" si="19"/>
        <v>1.5882306786975287</v>
      </c>
      <c r="I22">
        <f t="shared" si="20"/>
        <v>0.80893171277786668</v>
      </c>
      <c r="J22">
        <f t="shared" si="21"/>
        <v>3.1912777308241598</v>
      </c>
      <c r="K22">
        <f t="shared" si="22"/>
        <v>1.2534164486420254</v>
      </c>
      <c r="N22">
        <f t="shared" si="23"/>
        <v>1.99071445691737</v>
      </c>
      <c r="O22">
        <f t="shared" si="24"/>
        <v>1.0139283146239446</v>
      </c>
    </row>
    <row r="23" spans="1:56" x14ac:dyDescent="0.2">
      <c r="A23" s="1"/>
      <c r="B23" s="2">
        <v>4</v>
      </c>
      <c r="C23" s="2">
        <v>80.28</v>
      </c>
      <c r="D23" s="2">
        <v>20.076000000000001</v>
      </c>
      <c r="E23" s="2">
        <v>100.35599999999999</v>
      </c>
      <c r="H23">
        <f t="shared" si="19"/>
        <v>1.5747351902706945</v>
      </c>
      <c r="I23">
        <f t="shared" si="20"/>
        <v>0.80265472573164887</v>
      </c>
      <c r="J23">
        <f t="shared" si="21"/>
        <v>3.1647575111376907</v>
      </c>
      <c r="K23">
        <f t="shared" si="22"/>
        <v>1.263919900947498</v>
      </c>
      <c r="N23">
        <f t="shared" si="23"/>
        <v>1.9903391457054755</v>
      </c>
      <c r="O23">
        <f t="shared" si="24"/>
        <v>1.0144912814417868</v>
      </c>
    </row>
    <row r="24" spans="1:56" x14ac:dyDescent="0.2">
      <c r="B24" s="2">
        <v>5</v>
      </c>
      <c r="C24">
        <v>80.328999999999994</v>
      </c>
      <c r="D24">
        <v>20.565999999999999</v>
      </c>
      <c r="E24">
        <v>100.895</v>
      </c>
      <c r="H24">
        <f t="shared" si="19"/>
        <v>1.5756963515103961</v>
      </c>
      <c r="I24">
        <f t="shared" si="20"/>
        <v>0.82224532224532221</v>
      </c>
      <c r="J24">
        <f t="shared" si="21"/>
        <v>3.185789849510916</v>
      </c>
      <c r="K24">
        <f t="shared" si="22"/>
        <v>1.2555755994432847</v>
      </c>
      <c r="N24">
        <f t="shared" si="23"/>
        <v>1.9784058910882623</v>
      </c>
      <c r="O24">
        <f t="shared" si="24"/>
        <v>1.0323911633676073</v>
      </c>
    </row>
    <row r="25" spans="1:56" x14ac:dyDescent="0.2">
      <c r="A25" s="1"/>
      <c r="B25">
        <v>6</v>
      </c>
      <c r="C25" s="2">
        <v>79.634</v>
      </c>
      <c r="D25" s="2">
        <v>20.193999999999999</v>
      </c>
      <c r="E25" s="2">
        <v>99.828000000000003</v>
      </c>
      <c r="H25">
        <f t="shared" si="19"/>
        <v>1.5620635543350334</v>
      </c>
      <c r="I25">
        <f t="shared" si="20"/>
        <v>0.80737246121861506</v>
      </c>
      <c r="J25">
        <f t="shared" si="21"/>
        <v>3.1504677927211651</v>
      </c>
      <c r="K25">
        <f t="shared" si="22"/>
        <v>1.2696527192696883</v>
      </c>
      <c r="N25">
        <f t="shared" si="23"/>
        <v>1.9832782394335495</v>
      </c>
      <c r="O25">
        <f t="shared" si="24"/>
        <v>1.0250826408496756</v>
      </c>
    </row>
    <row r="26" spans="1:56" x14ac:dyDescent="0.2">
      <c r="A26" s="1"/>
      <c r="B26" s="2">
        <v>7</v>
      </c>
      <c r="C26" s="2">
        <v>80.164000000000001</v>
      </c>
      <c r="D26" s="2">
        <v>20.114999999999998</v>
      </c>
      <c r="E26" s="2">
        <v>100.279</v>
      </c>
      <c r="H26">
        <f t="shared" si="19"/>
        <v>1.5724597881522167</v>
      </c>
      <c r="I26">
        <f t="shared" si="20"/>
        <v>0.80421397729090027</v>
      </c>
      <c r="J26">
        <f t="shared" si="21"/>
        <v>3.162903659519225</v>
      </c>
      <c r="K26">
        <f t="shared" si="22"/>
        <v>1.2646607138859289</v>
      </c>
      <c r="N26">
        <f t="shared" si="23"/>
        <v>1.9886281182414989</v>
      </c>
      <c r="O26">
        <f t="shared" si="24"/>
        <v>1.0170578226377522</v>
      </c>
    </row>
    <row r="27" spans="1:56" x14ac:dyDescent="0.2">
      <c r="A27" s="1"/>
      <c r="B27" s="2">
        <v>8</v>
      </c>
      <c r="C27" s="2">
        <v>79.459000000000003</v>
      </c>
      <c r="D27" s="2">
        <v>19.710999999999999</v>
      </c>
      <c r="E27" s="2">
        <v>99.171000000000006</v>
      </c>
      <c r="H27">
        <f t="shared" si="19"/>
        <v>1.5586308356218126</v>
      </c>
      <c r="I27">
        <f t="shared" si="20"/>
        <v>0.78806173036942262</v>
      </c>
      <c r="J27">
        <f t="shared" si="21"/>
        <v>3.1260079838021415</v>
      </c>
      <c r="K27">
        <f t="shared" si="22"/>
        <v>1.2795872629649616</v>
      </c>
      <c r="N27">
        <f t="shared" si="23"/>
        <v>1.9944041649261062</v>
      </c>
      <c r="O27">
        <f t="shared" si="24"/>
        <v>1.0083937526108411</v>
      </c>
    </row>
    <row r="28" spans="1:56" x14ac:dyDescent="0.2">
      <c r="B28">
        <v>9</v>
      </c>
      <c r="C28">
        <v>81.269000000000005</v>
      </c>
      <c r="D28">
        <v>20.108000000000001</v>
      </c>
      <c r="E28">
        <v>101.377</v>
      </c>
      <c r="H28">
        <f t="shared" si="19"/>
        <v>1.5941349548842685</v>
      </c>
      <c r="I28">
        <f t="shared" si="20"/>
        <v>0.80393411162641937</v>
      </c>
      <c r="J28">
        <f t="shared" si="21"/>
        <v>3.1951365439528221</v>
      </c>
      <c r="K28">
        <f t="shared" si="22"/>
        <v>1.2519026792674881</v>
      </c>
      <c r="N28">
        <f t="shared" si="23"/>
        <v>1.995701821133572</v>
      </c>
      <c r="O28">
        <f t="shared" si="24"/>
        <v>1.0064472682996424</v>
      </c>
    </row>
    <row r="29" spans="1:56" x14ac:dyDescent="0.2">
      <c r="B29" s="2">
        <v>10</v>
      </c>
      <c r="C29">
        <v>80.748999999999995</v>
      </c>
      <c r="D29">
        <v>20.632000000000001</v>
      </c>
      <c r="E29">
        <v>101.381</v>
      </c>
      <c r="H29">
        <f t="shared" si="19"/>
        <v>1.5839348764221264</v>
      </c>
      <c r="I29">
        <f t="shared" si="20"/>
        <v>0.82488405565328649</v>
      </c>
      <c r="J29">
        <f t="shared" si="21"/>
        <v>3.2007863702864761</v>
      </c>
      <c r="K29">
        <f t="shared" si="22"/>
        <v>1.2496928995739234</v>
      </c>
      <c r="N29">
        <f t="shared" si="23"/>
        <v>1.9794321684522311</v>
      </c>
      <c r="O29">
        <f t="shared" si="24"/>
        <v>1.0308517473216532</v>
      </c>
    </row>
    <row r="30" spans="1:56" x14ac:dyDescent="0.2">
      <c r="A30" s="1"/>
      <c r="B30" s="2">
        <v>11</v>
      </c>
      <c r="C30" s="2">
        <v>80.337000000000003</v>
      </c>
      <c r="D30" s="2">
        <v>18.609000000000002</v>
      </c>
      <c r="E30" s="2">
        <v>98.945999999999998</v>
      </c>
      <c r="H30">
        <f t="shared" si="19"/>
        <v>1.5758532757944292</v>
      </c>
      <c r="I30">
        <f t="shared" si="20"/>
        <v>0.74400287861826331</v>
      </c>
      <c r="J30">
        <f t="shared" si="21"/>
        <v>3.1077827923099068</v>
      </c>
      <c r="K30">
        <f t="shared" si="22"/>
        <v>1.287091237488621</v>
      </c>
      <c r="N30">
        <f t="shared" si="23"/>
        <v>2.0282669428427491</v>
      </c>
      <c r="O30">
        <f t="shared" si="24"/>
        <v>0.95759958573587678</v>
      </c>
    </row>
    <row r="31" spans="1:56" x14ac:dyDescent="0.2">
      <c r="A31" s="2"/>
      <c r="B31">
        <v>12</v>
      </c>
      <c r="C31" s="2">
        <v>79.730999999999995</v>
      </c>
      <c r="D31" s="2">
        <v>19.474</v>
      </c>
      <c r="E31" s="2">
        <v>99.204999999999998</v>
      </c>
      <c r="H31">
        <f t="shared" si="19"/>
        <v>1.5639662612789329</v>
      </c>
      <c r="I31">
        <f t="shared" si="20"/>
        <v>0.7785862785862786</v>
      </c>
      <c r="J31">
        <f t="shared" si="21"/>
        <v>3.1245356705046778</v>
      </c>
      <c r="K31">
        <f t="shared" si="22"/>
        <v>1.2801902176248532</v>
      </c>
      <c r="N31">
        <f t="shared" si="23"/>
        <v>2.0021743083846051</v>
      </c>
      <c r="O31">
        <f t="shared" si="24"/>
        <v>0.9967385374230926</v>
      </c>
    </row>
    <row r="32" spans="1:56" x14ac:dyDescent="0.2">
      <c r="A32" s="1"/>
      <c r="B32" s="2">
        <v>13</v>
      </c>
      <c r="C32" s="2">
        <v>79.358000000000004</v>
      </c>
      <c r="D32" s="2">
        <v>20.844000000000001</v>
      </c>
      <c r="E32" s="2">
        <v>100.203</v>
      </c>
      <c r="H32">
        <f t="shared" si="19"/>
        <v>1.5566496665358966</v>
      </c>
      <c r="I32">
        <f t="shared" si="20"/>
        <v>0.83335998720614113</v>
      </c>
      <c r="J32">
        <f t="shared" si="21"/>
        <v>3.1683344870099859</v>
      </c>
      <c r="K32">
        <f t="shared" si="22"/>
        <v>1.2624929648052632</v>
      </c>
      <c r="N32">
        <f t="shared" si="23"/>
        <v>1.9652592526680284</v>
      </c>
      <c r="O32">
        <f t="shared" si="24"/>
        <v>1.0521111209979572</v>
      </c>
    </row>
    <row r="33" spans="1:15" x14ac:dyDescent="0.2">
      <c r="A33" s="2"/>
      <c r="B33" s="2">
        <v>14</v>
      </c>
      <c r="C33" s="2">
        <v>79.712000000000003</v>
      </c>
      <c r="D33" s="2">
        <v>19.047999999999998</v>
      </c>
      <c r="E33" s="2">
        <v>98.76</v>
      </c>
      <c r="H33">
        <f t="shared" si="19"/>
        <v>1.5635935661043547</v>
      </c>
      <c r="I33">
        <f t="shared" si="20"/>
        <v>0.76155445386214604</v>
      </c>
      <c r="J33">
        <f t="shared" si="21"/>
        <v>3.1069448030186781</v>
      </c>
      <c r="K33">
        <f t="shared" si="22"/>
        <v>1.2874383851665592</v>
      </c>
      <c r="N33">
        <f t="shared" si="23"/>
        <v>2.0130303758022121</v>
      </c>
      <c r="O33">
        <f t="shared" si="24"/>
        <v>0.98045443629668216</v>
      </c>
    </row>
    <row r="34" spans="1:15" x14ac:dyDescent="0.2">
      <c r="B34">
        <v>15</v>
      </c>
      <c r="C34">
        <v>81.113</v>
      </c>
      <c r="D34">
        <v>20.303999999999998</v>
      </c>
      <c r="E34">
        <v>101.417</v>
      </c>
      <c r="H34">
        <f t="shared" si="19"/>
        <v>1.5910749313456258</v>
      </c>
      <c r="I34">
        <f t="shared" si="20"/>
        <v>0.81177035023188859</v>
      </c>
      <c r="J34">
        <f t="shared" si="21"/>
        <v>3.1983827472503275</v>
      </c>
      <c r="K34">
        <f t="shared" si="22"/>
        <v>1.2506320587924722</v>
      </c>
      <c r="N34">
        <f t="shared" si="23"/>
        <v>1.9898493170818714</v>
      </c>
      <c r="O34">
        <f t="shared" si="24"/>
        <v>1.0152260243771931</v>
      </c>
    </row>
    <row r="35" spans="1:15" x14ac:dyDescent="0.2">
      <c r="A35" s="1"/>
      <c r="B35" s="2">
        <v>16</v>
      </c>
      <c r="C35" s="2">
        <v>79.361999999999995</v>
      </c>
      <c r="D35" s="2">
        <v>20.114999999999998</v>
      </c>
      <c r="E35" s="2">
        <v>99.477000000000004</v>
      </c>
      <c r="H35">
        <f t="shared" si="19"/>
        <v>1.5567281286779129</v>
      </c>
      <c r="I35">
        <f t="shared" si="20"/>
        <v>0.80421397729090027</v>
      </c>
      <c r="J35">
        <f t="shared" si="21"/>
        <v>3.13930617030777</v>
      </c>
      <c r="K35">
        <f t="shared" si="22"/>
        <v>1.2741668964412762</v>
      </c>
      <c r="N35">
        <f t="shared" si="23"/>
        <v>1.9835314483203719</v>
      </c>
      <c r="O35">
        <f t="shared" si="24"/>
        <v>1.0247028275194414</v>
      </c>
    </row>
    <row r="36" spans="1:15" x14ac:dyDescent="0.2">
      <c r="B36" s="2">
        <v>17</v>
      </c>
      <c r="C36">
        <v>80.876000000000005</v>
      </c>
      <c r="D36">
        <v>19.934999999999999</v>
      </c>
      <c r="E36">
        <v>100.81100000000001</v>
      </c>
      <c r="H36">
        <f t="shared" si="19"/>
        <v>1.5864260494311497</v>
      </c>
      <c r="I36">
        <f t="shared" si="20"/>
        <v>0.79701743163281613</v>
      </c>
      <c r="J36">
        <f t="shared" si="21"/>
        <v>3.1766565057795404</v>
      </c>
      <c r="K36">
        <f t="shared" si="22"/>
        <v>1.2591855596355748</v>
      </c>
      <c r="N36">
        <f t="shared" si="23"/>
        <v>1.9976047728734163</v>
      </c>
      <c r="O36">
        <f t="shared" si="24"/>
        <v>1.003592840689876</v>
      </c>
    </row>
    <row r="37" spans="1:15" x14ac:dyDescent="0.2">
      <c r="A37" s="1"/>
      <c r="B37">
        <v>18</v>
      </c>
      <c r="C37" s="2">
        <v>79.864999999999995</v>
      </c>
      <c r="D37" s="2">
        <v>19.084</v>
      </c>
      <c r="E37" s="2">
        <v>98.95</v>
      </c>
      <c r="H37">
        <f t="shared" si="19"/>
        <v>1.5665947430364848</v>
      </c>
      <c r="I37">
        <f t="shared" si="20"/>
        <v>0.76299376299376298</v>
      </c>
      <c r="J37">
        <f t="shared" si="21"/>
        <v>3.1128858775484902</v>
      </c>
      <c r="K37">
        <f t="shared" si="22"/>
        <v>1.2849812544847112</v>
      </c>
      <c r="N37">
        <f t="shared" si="23"/>
        <v>2.0130448781761761</v>
      </c>
      <c r="O37">
        <f t="shared" si="24"/>
        <v>0.98043268273573603</v>
      </c>
    </row>
    <row r="38" spans="1:15" x14ac:dyDescent="0.2">
      <c r="A38" s="1"/>
      <c r="B38" s="2">
        <v>19</v>
      </c>
      <c r="C38" s="2">
        <v>77.918000000000006</v>
      </c>
      <c r="D38" s="2">
        <v>20.707999999999998</v>
      </c>
      <c r="E38" s="2">
        <v>98.626000000000005</v>
      </c>
      <c r="H38">
        <f t="shared" si="19"/>
        <v>1.5284032954099649</v>
      </c>
      <c r="I38">
        <f t="shared" si="20"/>
        <v>0.82792259715336636</v>
      </c>
      <c r="J38">
        <f t="shared" si="21"/>
        <v>3.1205275402683137</v>
      </c>
      <c r="K38">
        <f t="shared" si="22"/>
        <v>1.2818345450833823</v>
      </c>
      <c r="N38">
        <f t="shared" si="23"/>
        <v>1.9591601428757748</v>
      </c>
      <c r="O38">
        <f t="shared" si="24"/>
        <v>1.0612597856863377</v>
      </c>
    </row>
    <row r="39" spans="1:15" x14ac:dyDescent="0.2">
      <c r="A39" s="1"/>
      <c r="B39" s="2">
        <v>20</v>
      </c>
      <c r="C39" s="2">
        <v>78.382000000000005</v>
      </c>
      <c r="D39" s="2">
        <v>20.363</v>
      </c>
      <c r="E39" s="2">
        <v>98.745000000000005</v>
      </c>
      <c r="H39">
        <f t="shared" si="19"/>
        <v>1.5375049038838762</v>
      </c>
      <c r="I39">
        <f t="shared" si="20"/>
        <v>0.81412921797537174</v>
      </c>
      <c r="J39">
        <f t="shared" si="21"/>
        <v>3.120386573801186</v>
      </c>
      <c r="K39">
        <f t="shared" si="22"/>
        <v>1.2818924531928391</v>
      </c>
      <c r="N39">
        <f t="shared" si="23"/>
        <v>1.9709159330357222</v>
      </c>
      <c r="O39">
        <f t="shared" si="24"/>
        <v>1.0436261004464169</v>
      </c>
    </row>
    <row r="40" spans="1:15" x14ac:dyDescent="0.2">
      <c r="A40" s="1"/>
      <c r="B40">
        <v>21</v>
      </c>
      <c r="C40" s="1">
        <v>79.430000000000007</v>
      </c>
      <c r="D40" s="1">
        <v>19.875</v>
      </c>
      <c r="E40" s="1">
        <v>99.305000000000007</v>
      </c>
      <c r="H40">
        <f t="shared" si="19"/>
        <v>1.5580619850921933</v>
      </c>
      <c r="I40">
        <f t="shared" si="20"/>
        <v>0.79461858308012157</v>
      </c>
      <c r="J40">
        <f t="shared" si="21"/>
        <v>3.1317115607184114</v>
      </c>
      <c r="K40">
        <f t="shared" si="22"/>
        <v>1.2772568362210228</v>
      </c>
      <c r="N40">
        <f t="shared" si="23"/>
        <v>1.9900453217151013</v>
      </c>
      <c r="O40">
        <f t="shared" si="24"/>
        <v>1.014932017427348</v>
      </c>
    </row>
    <row r="41" spans="1:15" x14ac:dyDescent="0.2">
      <c r="A41" s="1"/>
      <c r="B41" s="2">
        <v>22</v>
      </c>
      <c r="C41" s="1">
        <v>79.668999999999997</v>
      </c>
      <c r="D41" s="1">
        <v>20.687999999999999</v>
      </c>
      <c r="E41" s="1">
        <v>100.358</v>
      </c>
      <c r="H41">
        <f t="shared" si="19"/>
        <v>1.5627500980776776</v>
      </c>
      <c r="I41">
        <f t="shared" si="20"/>
        <v>0.82712298096913472</v>
      </c>
      <c r="J41">
        <f t="shared" si="21"/>
        <v>3.1712481280856508</v>
      </c>
      <c r="K41">
        <f t="shared" si="22"/>
        <v>1.261333026758342</v>
      </c>
      <c r="N41">
        <f t="shared" si="23"/>
        <v>1.9711483112752131</v>
      </c>
      <c r="O41">
        <f t="shared" si="24"/>
        <v>1.0432775330871813</v>
      </c>
    </row>
    <row r="42" spans="1:15" x14ac:dyDescent="0.2">
      <c r="A42" s="1"/>
      <c r="B42" s="2">
        <v>23</v>
      </c>
      <c r="C42" s="1">
        <v>79.756</v>
      </c>
      <c r="D42" s="1">
        <v>20.367999999999999</v>
      </c>
      <c r="E42" s="1">
        <v>100.124</v>
      </c>
      <c r="H42">
        <f t="shared" si="19"/>
        <v>1.564456649666536</v>
      </c>
      <c r="I42">
        <f t="shared" si="20"/>
        <v>0.8143291220214296</v>
      </c>
      <c r="J42">
        <f t="shared" si="21"/>
        <v>3.1610140965212339</v>
      </c>
      <c r="K42">
        <f t="shared" si="22"/>
        <v>1.2654166915617646</v>
      </c>
      <c r="N42">
        <f t="shared" si="23"/>
        <v>1.9796895577128306</v>
      </c>
      <c r="O42">
        <f t="shared" si="24"/>
        <v>1.0304656634307539</v>
      </c>
    </row>
    <row r="43" spans="1:15" x14ac:dyDescent="0.2">
      <c r="A43" s="1"/>
      <c r="B43">
        <v>24</v>
      </c>
      <c r="C43" s="2">
        <v>78.808999999999997</v>
      </c>
      <c r="D43" s="2">
        <v>20.652000000000001</v>
      </c>
      <c r="E43" s="2">
        <v>99.460999999999999</v>
      </c>
      <c r="H43">
        <f t="shared" si="19"/>
        <v>1.545880737544135</v>
      </c>
      <c r="I43">
        <f t="shared" si="20"/>
        <v>0.82568367183751801</v>
      </c>
      <c r="J43">
        <f t="shared" si="21"/>
        <v>3.1445047781537205</v>
      </c>
      <c r="K43">
        <f t="shared" si="22"/>
        <v>1.2720603981236687</v>
      </c>
      <c r="N43">
        <f t="shared" si="23"/>
        <v>1.9664536664521028</v>
      </c>
      <c r="O43">
        <f t="shared" si="24"/>
        <v>1.0503195003218457</v>
      </c>
    </row>
    <row r="44" spans="1:15" x14ac:dyDescent="0.2">
      <c r="A44" s="1"/>
      <c r="B44" s="2">
        <v>25</v>
      </c>
      <c r="C44" s="2">
        <v>80.314999999999998</v>
      </c>
      <c r="D44" s="2">
        <v>19.361000000000001</v>
      </c>
      <c r="E44" s="2">
        <v>99.677000000000007</v>
      </c>
      <c r="H44">
        <f t="shared" si="19"/>
        <v>1.5754217340133385</v>
      </c>
      <c r="I44">
        <f t="shared" si="20"/>
        <v>0.77406844714537026</v>
      </c>
      <c r="J44">
        <f t="shared" si="21"/>
        <v>3.137201048165378</v>
      </c>
      <c r="K44">
        <f t="shared" si="22"/>
        <v>1.2750218868947476</v>
      </c>
      <c r="N44">
        <f t="shared" si="23"/>
        <v>2.0086971919566818</v>
      </c>
      <c r="O44">
        <f t="shared" si="24"/>
        <v>0.98695421206497724</v>
      </c>
    </row>
    <row r="45" spans="1:15" x14ac:dyDescent="0.2">
      <c r="B45" s="2">
        <v>26</v>
      </c>
      <c r="C45">
        <v>80.287000000000006</v>
      </c>
      <c r="D45">
        <v>20.664000000000001</v>
      </c>
      <c r="E45">
        <v>100.95099999999999</v>
      </c>
      <c r="H45">
        <f t="shared" si="19"/>
        <v>1.5748724990192235</v>
      </c>
      <c r="I45">
        <f t="shared" si="20"/>
        <v>0.82616344154805699</v>
      </c>
      <c r="J45">
        <f t="shared" si="21"/>
        <v>3.1884721900768924</v>
      </c>
      <c r="K45">
        <f t="shared" si="22"/>
        <v>1.254519331374045</v>
      </c>
      <c r="N45">
        <f t="shared" si="23"/>
        <v>1.9757079944689677</v>
      </c>
      <c r="O45">
        <f t="shared" si="24"/>
        <v>1.0364380082965483</v>
      </c>
    </row>
    <row r="46" spans="1:15" x14ac:dyDescent="0.2">
      <c r="A46" s="1"/>
      <c r="B46">
        <v>27</v>
      </c>
      <c r="C46" s="2">
        <v>80.069999999999993</v>
      </c>
      <c r="D46" s="2">
        <v>20.295000000000002</v>
      </c>
      <c r="E46" s="2">
        <v>100.36499999999999</v>
      </c>
      <c r="H46">
        <f t="shared" si="19"/>
        <v>1.5706159278148293</v>
      </c>
      <c r="I46">
        <f t="shared" si="20"/>
        <v>0.81141052294898453</v>
      </c>
      <c r="J46">
        <f t="shared" si="21"/>
        <v>3.1673344146712283</v>
      </c>
      <c r="K46">
        <f t="shared" si="22"/>
        <v>1.2628915915767622</v>
      </c>
      <c r="N46">
        <f t="shared" si="23"/>
        <v>1.9835176488338828</v>
      </c>
      <c r="O46">
        <f t="shared" si="24"/>
        <v>1.0247235267491761</v>
      </c>
    </row>
    <row r="47" spans="1:15" x14ac:dyDescent="0.2">
      <c r="A47" s="2"/>
      <c r="B47" s="2">
        <v>28</v>
      </c>
      <c r="C47" s="2">
        <v>79.745999999999995</v>
      </c>
      <c r="D47" s="2">
        <v>19.652999999999999</v>
      </c>
      <c r="E47" s="2">
        <v>99.399000000000001</v>
      </c>
      <c r="H47">
        <f t="shared" si="19"/>
        <v>1.5642604943114946</v>
      </c>
      <c r="I47">
        <f t="shared" si="20"/>
        <v>0.78574284343515111</v>
      </c>
      <c r="J47">
        <f t="shared" si="21"/>
        <v>3.1321335849023928</v>
      </c>
      <c r="K47">
        <f t="shared" si="22"/>
        <v>1.2770847384290771</v>
      </c>
      <c r="N47">
        <f t="shared" si="23"/>
        <v>1.997693204212734</v>
      </c>
      <c r="O47">
        <f t="shared" si="24"/>
        <v>1.0034601936808993</v>
      </c>
    </row>
    <row r="48" spans="1:15" x14ac:dyDescent="0.2">
      <c r="B48" s="2">
        <v>29</v>
      </c>
      <c r="C48">
        <v>80.427999999999997</v>
      </c>
      <c r="D48">
        <v>20.544</v>
      </c>
      <c r="E48">
        <v>100.97199999999999</v>
      </c>
      <c r="H48">
        <f t="shared" si="19"/>
        <v>1.577638289525304</v>
      </c>
      <c r="I48">
        <f t="shared" si="20"/>
        <v>0.82136574444266752</v>
      </c>
      <c r="J48">
        <f t="shared" si="21"/>
        <v>3.1878231787306239</v>
      </c>
      <c r="K48">
        <f t="shared" si="22"/>
        <v>1.2547747399191636</v>
      </c>
      <c r="N48">
        <f t="shared" si="23"/>
        <v>1.9795806744256275</v>
      </c>
      <c r="O48">
        <f t="shared" si="24"/>
        <v>1.0306289883615583</v>
      </c>
    </row>
    <row r="49" spans="1:15" x14ac:dyDescent="0.2">
      <c r="A49" s="1"/>
      <c r="B49">
        <v>30</v>
      </c>
      <c r="C49" s="2">
        <v>78.781999999999996</v>
      </c>
      <c r="D49" s="2">
        <v>19.343</v>
      </c>
      <c r="E49" s="2">
        <v>98.125</v>
      </c>
      <c r="H49">
        <f t="shared" si="19"/>
        <v>1.5453511180855237</v>
      </c>
      <c r="I49">
        <f t="shared" si="20"/>
        <v>0.77334879257956179</v>
      </c>
      <c r="J49">
        <f t="shared" si="21"/>
        <v>3.0913754697078475</v>
      </c>
      <c r="K49">
        <f t="shared" si="22"/>
        <v>1.2939224106536702</v>
      </c>
      <c r="N49">
        <f t="shared" si="23"/>
        <v>1.9995644440195655</v>
      </c>
      <c r="O49">
        <f t="shared" si="24"/>
        <v>1.0006533339706518</v>
      </c>
    </row>
    <row r="50" spans="1:15" x14ac:dyDescent="0.2">
      <c r="B50" s="2">
        <v>31</v>
      </c>
      <c r="C50">
        <v>80.721000000000004</v>
      </c>
      <c r="D50">
        <v>20.033000000000001</v>
      </c>
      <c r="E50">
        <v>100.755</v>
      </c>
      <c r="H50">
        <f t="shared" si="19"/>
        <v>1.5833856414280112</v>
      </c>
      <c r="I50">
        <f t="shared" si="20"/>
        <v>0.80093555093555102</v>
      </c>
      <c r="J50">
        <f t="shared" si="21"/>
        <v>3.1760140130775678</v>
      </c>
      <c r="K50">
        <f t="shared" si="22"/>
        <v>1.2594402869538939</v>
      </c>
      <c r="N50">
        <f t="shared" si="23"/>
        <v>1.9941796665987697</v>
      </c>
      <c r="O50">
        <f t="shared" si="24"/>
        <v>1.0087305001018454</v>
      </c>
    </row>
    <row r="51" spans="1:15" x14ac:dyDescent="0.2">
      <c r="A51" s="1"/>
      <c r="B51" s="2">
        <v>32</v>
      </c>
      <c r="C51" s="2">
        <v>79.603999999999999</v>
      </c>
      <c r="D51" s="2">
        <v>19.231000000000002</v>
      </c>
      <c r="E51" s="2">
        <v>98.834999999999994</v>
      </c>
      <c r="H51">
        <f t="shared" si="19"/>
        <v>1.5614750882699098</v>
      </c>
      <c r="I51">
        <f t="shared" si="20"/>
        <v>0.76887094194786509</v>
      </c>
      <c r="J51">
        <f t="shared" si="21"/>
        <v>3.1110835743527296</v>
      </c>
      <c r="K51">
        <f t="shared" si="22"/>
        <v>1.2857256658018941</v>
      </c>
      <c r="N51">
        <f t="shared" si="23"/>
        <v>2.007628597498901</v>
      </c>
      <c r="O51">
        <f t="shared" si="24"/>
        <v>0.98855710375164829</v>
      </c>
    </row>
    <row r="52" spans="1:15" x14ac:dyDescent="0.2">
      <c r="A52" s="1"/>
      <c r="B52">
        <v>33</v>
      </c>
      <c r="C52" s="2">
        <v>80.144000000000005</v>
      </c>
      <c r="D52" s="2">
        <v>18.675999999999998</v>
      </c>
      <c r="E52" s="2">
        <v>98.82</v>
      </c>
      <c r="H52">
        <f t="shared" ref="H52:H83" si="25">C52/101.96*2</f>
        <v>1.5720674774421344</v>
      </c>
      <c r="I52">
        <f t="shared" ref="I52:I83" si="26">D52/25.012</f>
        <v>0.74668159283543889</v>
      </c>
      <c r="J52">
        <f t="shared" ref="J52:J83" si="27">H52*1.5+I52</f>
        <v>3.1047828089986407</v>
      </c>
      <c r="K52">
        <f t="shared" ref="K52:K83" si="28">4/J52</f>
        <v>1.2883348839753741</v>
      </c>
      <c r="N52">
        <f t="shared" ref="N52:N83" si="29">K52*H52</f>
        <v>2.0253493711518713</v>
      </c>
      <c r="O52">
        <f t="shared" ref="O52:O83" si="30">K52*I52</f>
        <v>0.96197594327219271</v>
      </c>
    </row>
    <row r="53" spans="1:15" x14ac:dyDescent="0.2">
      <c r="A53" s="1"/>
      <c r="B53" s="2">
        <v>34</v>
      </c>
      <c r="C53" s="2">
        <v>78.643000000000001</v>
      </c>
      <c r="D53" s="2">
        <v>19.861000000000001</v>
      </c>
      <c r="E53" s="2">
        <v>98.504999999999995</v>
      </c>
      <c r="H53">
        <f t="shared" si="25"/>
        <v>1.5426245586504512</v>
      </c>
      <c r="I53">
        <f t="shared" si="26"/>
        <v>0.79405885175115942</v>
      </c>
      <c r="J53">
        <f t="shared" si="27"/>
        <v>3.1079956897268364</v>
      </c>
      <c r="K53">
        <f t="shared" si="28"/>
        <v>1.2870030718580445</v>
      </c>
      <c r="N53">
        <f t="shared" si="29"/>
        <v>1.9853625457067909</v>
      </c>
      <c r="O53">
        <f t="shared" si="30"/>
        <v>1.0219561814398137</v>
      </c>
    </row>
    <row r="54" spans="1:15" x14ac:dyDescent="0.2">
      <c r="A54" s="1"/>
      <c r="B54" s="2">
        <v>35</v>
      </c>
      <c r="C54" s="1">
        <v>78.343999999999994</v>
      </c>
      <c r="D54" s="1">
        <v>20.02</v>
      </c>
      <c r="E54" s="1">
        <v>98.364000000000004</v>
      </c>
      <c r="H54">
        <f t="shared" si="25"/>
        <v>1.5367595135347194</v>
      </c>
      <c r="I54">
        <f t="shared" si="26"/>
        <v>0.8004158004158004</v>
      </c>
      <c r="J54">
        <f t="shared" si="27"/>
        <v>3.1055550707178794</v>
      </c>
      <c r="K54">
        <f t="shared" si="28"/>
        <v>1.2880145123542637</v>
      </c>
      <c r="N54">
        <f t="shared" si="29"/>
        <v>1.9793685554311971</v>
      </c>
      <c r="O54">
        <f t="shared" si="30"/>
        <v>1.0309471668532049</v>
      </c>
    </row>
    <row r="55" spans="1:15" x14ac:dyDescent="0.2">
      <c r="A55" s="1"/>
      <c r="B55">
        <v>36</v>
      </c>
      <c r="C55" s="1">
        <v>79.085999999999999</v>
      </c>
      <c r="D55" s="1">
        <v>19.574000000000002</v>
      </c>
      <c r="E55" s="1">
        <v>98.66</v>
      </c>
      <c r="F55" s="1"/>
      <c r="G55" s="1"/>
      <c r="H55">
        <f t="shared" si="25"/>
        <v>1.5513142408787761</v>
      </c>
      <c r="I55">
        <f t="shared" si="26"/>
        <v>0.78258435950743643</v>
      </c>
      <c r="J55">
        <f t="shared" si="27"/>
        <v>3.1095557208256004</v>
      </c>
      <c r="K55">
        <f t="shared" si="28"/>
        <v>1.2863573960777852</v>
      </c>
      <c r="N55">
        <f t="shared" si="29"/>
        <v>1.9955445473952085</v>
      </c>
      <c r="O55">
        <f t="shared" si="30"/>
        <v>1.0066831789071873</v>
      </c>
    </row>
    <row r="56" spans="1:15" x14ac:dyDescent="0.2">
      <c r="A56" s="1"/>
      <c r="B56" s="2">
        <v>37</v>
      </c>
      <c r="C56" s="1">
        <v>80.289000000000001</v>
      </c>
      <c r="D56" s="1">
        <v>19.045000000000002</v>
      </c>
      <c r="E56" s="1">
        <v>99.334999999999994</v>
      </c>
      <c r="H56">
        <f t="shared" si="25"/>
        <v>1.5749117300902316</v>
      </c>
      <c r="I56">
        <f t="shared" si="26"/>
        <v>0.76143451143451146</v>
      </c>
      <c r="J56">
        <f t="shared" si="27"/>
        <v>3.1238021065698587</v>
      </c>
      <c r="K56">
        <f t="shared" si="28"/>
        <v>1.2804908453027022</v>
      </c>
      <c r="N56">
        <f t="shared" si="29"/>
        <v>2.0166600525403817</v>
      </c>
      <c r="O56">
        <f t="shared" si="30"/>
        <v>0.97500992118942764</v>
      </c>
    </row>
    <row r="57" spans="1:15" x14ac:dyDescent="0.2">
      <c r="A57" s="1"/>
      <c r="B57" s="2">
        <v>38</v>
      </c>
      <c r="C57" s="2">
        <v>80.712000000000003</v>
      </c>
      <c r="D57" s="2">
        <v>18.338000000000001</v>
      </c>
      <c r="E57" s="2">
        <v>99.05</v>
      </c>
      <c r="H57">
        <f t="shared" si="25"/>
        <v>1.5832091016084742</v>
      </c>
      <c r="I57">
        <f t="shared" si="26"/>
        <v>0.73316807932192551</v>
      </c>
      <c r="J57">
        <f t="shared" si="27"/>
        <v>3.1079817317346365</v>
      </c>
      <c r="K57">
        <f t="shared" si="28"/>
        <v>1.287008851807989</v>
      </c>
      <c r="N57">
        <f t="shared" si="29"/>
        <v>2.0376041280330801</v>
      </c>
      <c r="O57">
        <f t="shared" si="30"/>
        <v>0.94359380795037995</v>
      </c>
    </row>
    <row r="58" spans="1:15" x14ac:dyDescent="0.2">
      <c r="A58" s="2"/>
      <c r="B58">
        <v>39</v>
      </c>
      <c r="C58" s="2">
        <v>78.36</v>
      </c>
      <c r="D58" s="2">
        <v>19.39</v>
      </c>
      <c r="E58" s="2">
        <v>97.75</v>
      </c>
      <c r="H58">
        <f t="shared" si="25"/>
        <v>1.5370733621027854</v>
      </c>
      <c r="I58">
        <f t="shared" si="26"/>
        <v>0.77522789061250597</v>
      </c>
      <c r="J58">
        <f t="shared" si="27"/>
        <v>3.0808379337666842</v>
      </c>
      <c r="K58">
        <f t="shared" si="28"/>
        <v>1.2983480747750769</v>
      </c>
      <c r="N58">
        <f t="shared" si="29"/>
        <v>1.995656240474206</v>
      </c>
      <c r="O58">
        <f t="shared" si="30"/>
        <v>1.0065156392886909</v>
      </c>
    </row>
    <row r="59" spans="1:15" x14ac:dyDescent="0.2">
      <c r="A59" s="1"/>
      <c r="B59" s="2">
        <v>40</v>
      </c>
      <c r="C59" s="2">
        <v>80.150999999999996</v>
      </c>
      <c r="D59" s="2">
        <v>19.538</v>
      </c>
      <c r="E59" s="2">
        <v>99.688999999999993</v>
      </c>
      <c r="H59">
        <f t="shared" si="25"/>
        <v>1.572204786190663</v>
      </c>
      <c r="I59">
        <f t="shared" si="26"/>
        <v>0.78114505037581961</v>
      </c>
      <c r="J59">
        <f t="shared" si="27"/>
        <v>3.1394522296618139</v>
      </c>
      <c r="K59">
        <f t="shared" si="28"/>
        <v>1.2741076173122359</v>
      </c>
      <c r="N59">
        <f t="shared" si="29"/>
        <v>2.0031580940602787</v>
      </c>
      <c r="O59">
        <f t="shared" si="30"/>
        <v>0.99526285890958199</v>
      </c>
    </row>
    <row r="60" spans="1:15" x14ac:dyDescent="0.2">
      <c r="A60" s="2"/>
      <c r="B60" s="2">
        <v>41</v>
      </c>
      <c r="C60" s="2">
        <v>79.100999999999999</v>
      </c>
      <c r="D60" s="2">
        <v>20.852</v>
      </c>
      <c r="E60" s="2">
        <v>99.951999999999998</v>
      </c>
      <c r="H60">
        <f t="shared" si="25"/>
        <v>1.5516084739113378</v>
      </c>
      <c r="I60">
        <f t="shared" si="26"/>
        <v>0.83367983367983367</v>
      </c>
      <c r="J60">
        <f t="shared" si="27"/>
        <v>3.1610925445468405</v>
      </c>
      <c r="K60">
        <f t="shared" si="28"/>
        <v>1.2653852880392091</v>
      </c>
      <c r="N60">
        <f t="shared" si="29"/>
        <v>1.9633825356843759</v>
      </c>
      <c r="O60">
        <f t="shared" si="30"/>
        <v>1.0549261964734362</v>
      </c>
    </row>
    <row r="61" spans="1:15" x14ac:dyDescent="0.2">
      <c r="A61" s="1"/>
      <c r="B61">
        <v>42</v>
      </c>
      <c r="C61" s="2">
        <v>79.641999999999996</v>
      </c>
      <c r="D61" s="2">
        <v>20.564</v>
      </c>
      <c r="E61" s="2">
        <v>100.206</v>
      </c>
      <c r="H61">
        <f t="shared" si="25"/>
        <v>1.5622204786190663</v>
      </c>
      <c r="I61">
        <f t="shared" si="26"/>
        <v>0.82216536062689904</v>
      </c>
      <c r="J61">
        <f t="shared" si="27"/>
        <v>3.1654960785554986</v>
      </c>
      <c r="K61">
        <f t="shared" si="28"/>
        <v>1.2636250056026948</v>
      </c>
      <c r="N61">
        <f t="shared" si="29"/>
        <v>1.9740608610476622</v>
      </c>
      <c r="O61">
        <f t="shared" si="30"/>
        <v>1.0389087084285069</v>
      </c>
    </row>
    <row r="62" spans="1:15" x14ac:dyDescent="0.2">
      <c r="A62" s="1"/>
      <c r="B62" s="2">
        <v>43</v>
      </c>
      <c r="C62" s="2">
        <v>81.305999999999997</v>
      </c>
      <c r="D62" s="2">
        <v>18.535</v>
      </c>
      <c r="E62" s="2">
        <v>99.840999999999994</v>
      </c>
      <c r="H62">
        <f t="shared" si="25"/>
        <v>1.5948607296979207</v>
      </c>
      <c r="I62">
        <f t="shared" si="26"/>
        <v>0.74104429873660638</v>
      </c>
      <c r="J62">
        <f t="shared" si="27"/>
        <v>3.1333353932834873</v>
      </c>
      <c r="K62">
        <f t="shared" si="28"/>
        <v>1.2765949054079131</v>
      </c>
      <c r="N62">
        <f t="shared" si="29"/>
        <v>2.0359910823675125</v>
      </c>
      <c r="O62">
        <f t="shared" si="30"/>
        <v>0.94601337644873129</v>
      </c>
    </row>
    <row r="63" spans="1:15" x14ac:dyDescent="0.2">
      <c r="B63" s="2">
        <v>44</v>
      </c>
      <c r="C63">
        <v>81.254000000000005</v>
      </c>
      <c r="D63">
        <v>19.783999999999999</v>
      </c>
      <c r="E63">
        <v>101.039</v>
      </c>
      <c r="H63">
        <f t="shared" si="25"/>
        <v>1.5938407218517068</v>
      </c>
      <c r="I63">
        <f t="shared" si="26"/>
        <v>0.7909803294418678</v>
      </c>
      <c r="J63">
        <f t="shared" si="27"/>
        <v>3.1817414122194281</v>
      </c>
      <c r="K63">
        <f t="shared" si="28"/>
        <v>1.2571731896998488</v>
      </c>
      <c r="N63">
        <f t="shared" si="29"/>
        <v>2.0037338241638198</v>
      </c>
      <c r="O63">
        <f t="shared" si="30"/>
        <v>0.99439926375427024</v>
      </c>
    </row>
    <row r="64" spans="1:15" x14ac:dyDescent="0.2">
      <c r="A64" s="1"/>
      <c r="B64">
        <v>45</v>
      </c>
      <c r="C64" s="2">
        <v>77.201999999999998</v>
      </c>
      <c r="D64" s="2">
        <v>19.861000000000001</v>
      </c>
      <c r="E64" s="2">
        <v>97.063000000000002</v>
      </c>
      <c r="H64">
        <f t="shared" si="25"/>
        <v>1.5143585719890154</v>
      </c>
      <c r="I64">
        <f t="shared" si="26"/>
        <v>0.79405885175115942</v>
      </c>
      <c r="J64">
        <f t="shared" si="27"/>
        <v>3.0655967097346823</v>
      </c>
      <c r="K64">
        <f t="shared" si="28"/>
        <v>1.3048030705729023</v>
      </c>
      <c r="N64">
        <f t="shared" si="29"/>
        <v>1.9759397146796629</v>
      </c>
      <c r="O64">
        <f t="shared" si="30"/>
        <v>1.0360904279805059</v>
      </c>
    </row>
    <row r="65" spans="1:15" x14ac:dyDescent="0.2">
      <c r="A65" s="1"/>
      <c r="B65" s="2">
        <v>46</v>
      </c>
      <c r="C65" s="2">
        <v>80.765000000000001</v>
      </c>
      <c r="D65" s="2">
        <v>20.404</v>
      </c>
      <c r="E65" s="2">
        <v>101.16800000000001</v>
      </c>
      <c r="H65">
        <f t="shared" si="25"/>
        <v>1.5842487249901924</v>
      </c>
      <c r="I65">
        <f t="shared" si="26"/>
        <v>0.81576843115304654</v>
      </c>
      <c r="J65">
        <f t="shared" si="27"/>
        <v>3.1921415186383348</v>
      </c>
      <c r="K65">
        <f t="shared" si="28"/>
        <v>1.253077276381616</v>
      </c>
      <c r="N65">
        <f t="shared" si="29"/>
        <v>1.9851860774217582</v>
      </c>
      <c r="O65">
        <f t="shared" si="30"/>
        <v>1.0222208838673634</v>
      </c>
    </row>
    <row r="66" spans="1:15" x14ac:dyDescent="0.2">
      <c r="A66" s="2"/>
      <c r="B66" s="2">
        <v>47</v>
      </c>
      <c r="C66" s="2">
        <v>80.191999999999993</v>
      </c>
      <c r="D66" s="2">
        <v>19.937999999999999</v>
      </c>
      <c r="E66" s="2">
        <v>100.131</v>
      </c>
      <c r="H66">
        <f t="shared" si="25"/>
        <v>1.5730090231463318</v>
      </c>
      <c r="I66">
        <f t="shared" si="26"/>
        <v>0.79713737406045093</v>
      </c>
      <c r="J66">
        <f t="shared" si="27"/>
        <v>3.1566509087799486</v>
      </c>
      <c r="K66">
        <f t="shared" si="28"/>
        <v>1.2671657765115394</v>
      </c>
      <c r="N66">
        <f t="shared" si="29"/>
        <v>1.9932632002748796</v>
      </c>
      <c r="O66">
        <f t="shared" si="30"/>
        <v>1.0101051995876806</v>
      </c>
    </row>
    <row r="67" spans="1:15" x14ac:dyDescent="0.2">
      <c r="B67">
        <v>48</v>
      </c>
      <c r="C67">
        <v>81.869</v>
      </c>
      <c r="D67">
        <v>18.943000000000001</v>
      </c>
      <c r="E67">
        <v>100.812</v>
      </c>
      <c r="H67">
        <f t="shared" si="25"/>
        <v>1.6059042761867399</v>
      </c>
      <c r="I67">
        <f t="shared" si="26"/>
        <v>0.75735646889493047</v>
      </c>
      <c r="J67">
        <f t="shared" si="27"/>
        <v>3.1662128831750405</v>
      </c>
      <c r="K67">
        <f t="shared" si="28"/>
        <v>1.2633389312688437</v>
      </c>
      <c r="N67">
        <f t="shared" si="29"/>
        <v>2.0288013919978218</v>
      </c>
      <c r="O67">
        <f t="shared" si="30"/>
        <v>0.95679791200326669</v>
      </c>
    </row>
    <row r="68" spans="1:15" x14ac:dyDescent="0.2">
      <c r="A68" s="1"/>
      <c r="B68" s="2">
        <v>49</v>
      </c>
      <c r="C68" s="2">
        <v>79.266999999999996</v>
      </c>
      <c r="D68" s="2">
        <v>18.693000000000001</v>
      </c>
      <c r="E68" s="2">
        <v>97.96</v>
      </c>
      <c r="H68">
        <f t="shared" si="25"/>
        <v>1.5548646528050216</v>
      </c>
      <c r="I68">
        <f t="shared" si="26"/>
        <v>0.74736126659203583</v>
      </c>
      <c r="J68">
        <f t="shared" si="27"/>
        <v>3.079658245799568</v>
      </c>
      <c r="K68">
        <f t="shared" si="28"/>
        <v>1.2988454174925779</v>
      </c>
      <c r="N68">
        <f t="shared" si="29"/>
        <v>2.0195288291169904</v>
      </c>
      <c r="O68">
        <f t="shared" si="30"/>
        <v>0.97070675632451453</v>
      </c>
    </row>
    <row r="69" spans="1:15" x14ac:dyDescent="0.2">
      <c r="A69" s="1"/>
      <c r="B69" s="2">
        <v>50</v>
      </c>
      <c r="C69" s="2">
        <v>80.846999999999994</v>
      </c>
      <c r="D69" s="2">
        <v>19.754000000000001</v>
      </c>
      <c r="E69" s="2">
        <v>100.601</v>
      </c>
      <c r="H69">
        <f t="shared" si="25"/>
        <v>1.58585719890153</v>
      </c>
      <c r="I69">
        <f t="shared" si="26"/>
        <v>0.78978090516552057</v>
      </c>
      <c r="J69">
        <f t="shared" si="27"/>
        <v>3.1685667035178158</v>
      </c>
      <c r="K69">
        <f t="shared" si="28"/>
        <v>1.2624004397821602</v>
      </c>
      <c r="N69">
        <f t="shared" si="29"/>
        <v>2.0019868253249964</v>
      </c>
      <c r="O69">
        <f t="shared" si="30"/>
        <v>0.99701976201250575</v>
      </c>
    </row>
    <row r="70" spans="1:15" x14ac:dyDescent="0.2">
      <c r="A70" s="1"/>
      <c r="B70">
        <v>51</v>
      </c>
      <c r="C70" s="2">
        <v>80.459999999999994</v>
      </c>
      <c r="D70" s="2">
        <v>20.079000000000001</v>
      </c>
      <c r="E70" s="2">
        <v>100.539</v>
      </c>
      <c r="H70">
        <f t="shared" si="25"/>
        <v>1.5782659866614359</v>
      </c>
      <c r="I70">
        <f t="shared" si="26"/>
        <v>0.80277466815928356</v>
      </c>
      <c r="J70">
        <f t="shared" si="27"/>
        <v>3.1701736481514375</v>
      </c>
      <c r="K70">
        <f t="shared" si="28"/>
        <v>1.2617605355253783</v>
      </c>
      <c r="N70">
        <f t="shared" si="29"/>
        <v>1.9913937365314229</v>
      </c>
      <c r="O70">
        <f t="shared" si="30"/>
        <v>1.0129093952028654</v>
      </c>
    </row>
    <row r="71" spans="1:15" x14ac:dyDescent="0.2">
      <c r="A71" s="1"/>
      <c r="B71" s="2">
        <v>52</v>
      </c>
      <c r="C71" s="2">
        <v>80.290000000000006</v>
      </c>
      <c r="D71" s="2">
        <v>18.513000000000002</v>
      </c>
      <c r="E71" s="2">
        <v>98.804000000000002</v>
      </c>
      <c r="H71">
        <f t="shared" si="25"/>
        <v>1.5749313456257359</v>
      </c>
      <c r="I71">
        <f t="shared" si="26"/>
        <v>0.7401647209339518</v>
      </c>
      <c r="J71">
        <f t="shared" si="27"/>
        <v>3.1025617393725557</v>
      </c>
      <c r="K71">
        <f t="shared" si="28"/>
        <v>1.2892571803611996</v>
      </c>
      <c r="N71">
        <f t="shared" si="29"/>
        <v>2.0304915459239061</v>
      </c>
      <c r="O71">
        <f t="shared" si="30"/>
        <v>0.95426268111414092</v>
      </c>
    </row>
    <row r="72" spans="1:15" x14ac:dyDescent="0.2">
      <c r="B72" s="2">
        <v>53</v>
      </c>
      <c r="C72">
        <v>81.162000000000006</v>
      </c>
      <c r="D72">
        <v>20.472999999999999</v>
      </c>
      <c r="E72">
        <v>101.63500000000001</v>
      </c>
      <c r="H72">
        <f t="shared" si="25"/>
        <v>1.5920360925853279</v>
      </c>
      <c r="I72">
        <f t="shared" si="26"/>
        <v>0.81852710698864539</v>
      </c>
      <c r="J72">
        <f t="shared" si="27"/>
        <v>3.2065812458666372</v>
      </c>
      <c r="K72">
        <f t="shared" si="28"/>
        <v>1.2474344771884696</v>
      </c>
      <c r="N72">
        <f t="shared" si="29"/>
        <v>1.9859607108193524</v>
      </c>
      <c r="O72">
        <f t="shared" si="30"/>
        <v>1.0210589337709715</v>
      </c>
    </row>
    <row r="73" spans="1:15" x14ac:dyDescent="0.2">
      <c r="A73" s="14"/>
      <c r="B73">
        <v>54</v>
      </c>
      <c r="C73" s="14">
        <v>81.248999999999995</v>
      </c>
      <c r="D73" s="14">
        <v>18.138999999999999</v>
      </c>
      <c r="E73" s="14">
        <v>99.388999999999996</v>
      </c>
      <c r="F73" s="14"/>
      <c r="G73" s="14"/>
      <c r="H73">
        <f t="shared" si="25"/>
        <v>1.593742644174186</v>
      </c>
      <c r="I73">
        <f t="shared" si="26"/>
        <v>0.72521189828882138</v>
      </c>
      <c r="J73">
        <f t="shared" si="27"/>
        <v>3.1158258645501005</v>
      </c>
      <c r="K73">
        <f t="shared" si="28"/>
        <v>1.2837687900050752</v>
      </c>
      <c r="N73">
        <f t="shared" si="29"/>
        <v>2.0459970658909836</v>
      </c>
      <c r="O73">
        <f t="shared" si="30"/>
        <v>0.9310044011635239</v>
      </c>
    </row>
    <row r="74" spans="1:15" x14ac:dyDescent="0.2">
      <c r="A74" s="1"/>
      <c r="B74" s="2">
        <v>55</v>
      </c>
      <c r="C74" s="2">
        <v>77.194000000000003</v>
      </c>
      <c r="D74" s="2">
        <v>20.670999999999999</v>
      </c>
      <c r="E74" s="2">
        <v>97.864999999999995</v>
      </c>
      <c r="H74">
        <f t="shared" si="25"/>
        <v>1.5142016477049824</v>
      </c>
      <c r="I74">
        <f t="shared" si="26"/>
        <v>0.82644330721253789</v>
      </c>
      <c r="J74">
        <f t="shared" si="27"/>
        <v>3.0977457787700113</v>
      </c>
      <c r="K74">
        <f t="shared" si="28"/>
        <v>1.2912615448993483</v>
      </c>
      <c r="N74">
        <f t="shared" si="29"/>
        <v>1.9552303589046744</v>
      </c>
      <c r="O74">
        <f t="shared" si="30"/>
        <v>1.0671544616429884</v>
      </c>
    </row>
    <row r="75" spans="1:15" x14ac:dyDescent="0.2">
      <c r="A75" s="15"/>
      <c r="B75" s="2">
        <v>56</v>
      </c>
      <c r="C75" s="14">
        <v>77.34</v>
      </c>
      <c r="D75" s="14">
        <v>18.402999999999999</v>
      </c>
      <c r="E75" s="14">
        <v>95.742999999999995</v>
      </c>
      <c r="F75" s="14"/>
      <c r="G75" s="14"/>
      <c r="H75">
        <f t="shared" si="25"/>
        <v>1.517065515888584</v>
      </c>
      <c r="I75">
        <f t="shared" si="26"/>
        <v>0.73576683192067804</v>
      </c>
      <c r="J75">
        <f t="shared" si="27"/>
        <v>3.011365105753554</v>
      </c>
      <c r="K75">
        <f t="shared" si="28"/>
        <v>1.3283012386500552</v>
      </c>
      <c r="N75">
        <f t="shared" si="29"/>
        <v>2.0151200038680912</v>
      </c>
      <c r="O75">
        <f t="shared" si="30"/>
        <v>0.97731999419786364</v>
      </c>
    </row>
    <row r="76" spans="1:15" x14ac:dyDescent="0.2">
      <c r="A76" s="1"/>
      <c r="B76">
        <v>57</v>
      </c>
      <c r="C76" s="2">
        <v>80.477999999999994</v>
      </c>
      <c r="D76" s="2">
        <v>19.748000000000001</v>
      </c>
      <c r="E76" s="2">
        <v>100.22499999999999</v>
      </c>
      <c r="H76">
        <f t="shared" si="25"/>
        <v>1.57861906630051</v>
      </c>
      <c r="I76">
        <f t="shared" si="26"/>
        <v>0.78954102031025108</v>
      </c>
      <c r="J76">
        <f t="shared" si="27"/>
        <v>3.1574696197610161</v>
      </c>
      <c r="K76">
        <f t="shared" si="28"/>
        <v>1.2668372088098676</v>
      </c>
      <c r="N76">
        <f t="shared" si="29"/>
        <v>1.9998533717261773</v>
      </c>
      <c r="O76">
        <f t="shared" si="30"/>
        <v>1.0002199424107334</v>
      </c>
    </row>
    <row r="77" spans="1:15" x14ac:dyDescent="0.2">
      <c r="A77" s="1"/>
      <c r="B77" s="2">
        <v>58</v>
      </c>
      <c r="C77" s="2">
        <v>79.706000000000003</v>
      </c>
      <c r="D77" s="2">
        <v>20.126000000000001</v>
      </c>
      <c r="E77" s="2">
        <v>99.831999999999994</v>
      </c>
      <c r="H77">
        <f t="shared" si="25"/>
        <v>1.5634758728913301</v>
      </c>
      <c r="I77">
        <f t="shared" si="26"/>
        <v>0.80465376619222773</v>
      </c>
      <c r="J77">
        <f t="shared" si="27"/>
        <v>3.1498675755292229</v>
      </c>
      <c r="K77">
        <f t="shared" si="28"/>
        <v>1.2698946555960984</v>
      </c>
      <c r="N77">
        <f t="shared" si="29"/>
        <v>1.9854496551381449</v>
      </c>
      <c r="O77">
        <f t="shared" si="30"/>
        <v>1.0218255172927826</v>
      </c>
    </row>
    <row r="78" spans="1:15" x14ac:dyDescent="0.2">
      <c r="A78" s="2"/>
      <c r="B78" s="2">
        <v>59</v>
      </c>
      <c r="C78" s="2">
        <v>78.283000000000001</v>
      </c>
      <c r="D78" s="2">
        <v>19.73</v>
      </c>
      <c r="E78" s="2">
        <v>98.013999999999996</v>
      </c>
      <c r="H78">
        <f t="shared" si="25"/>
        <v>1.5355629658689682</v>
      </c>
      <c r="I78">
        <f t="shared" si="26"/>
        <v>0.78882136574444262</v>
      </c>
      <c r="J78">
        <f t="shared" si="27"/>
        <v>3.092165814547895</v>
      </c>
      <c r="K78">
        <f t="shared" si="28"/>
        <v>1.2935916894174833</v>
      </c>
      <c r="N78">
        <f t="shared" si="29"/>
        <v>1.9863914912253597</v>
      </c>
      <c r="O78">
        <f t="shared" si="30"/>
        <v>1.0204127631619599</v>
      </c>
    </row>
    <row r="79" spans="1:15" x14ac:dyDescent="0.2">
      <c r="A79" s="1"/>
      <c r="B79">
        <v>60</v>
      </c>
      <c r="C79" s="2">
        <v>79.978999999999999</v>
      </c>
      <c r="D79" s="2">
        <v>20.527000000000001</v>
      </c>
      <c r="E79" s="2">
        <v>100.506</v>
      </c>
      <c r="H79">
        <f t="shared" si="25"/>
        <v>1.5688309140839545</v>
      </c>
      <c r="I79">
        <f t="shared" si="26"/>
        <v>0.82068607068607069</v>
      </c>
      <c r="J79">
        <f t="shared" si="27"/>
        <v>3.1739324418120023</v>
      </c>
      <c r="K79">
        <f t="shared" si="28"/>
        <v>1.2602662701025844</v>
      </c>
      <c r="N79">
        <f t="shared" si="29"/>
        <v>1.9771446845142133</v>
      </c>
      <c r="O79">
        <f t="shared" si="30"/>
        <v>1.0342829732286802</v>
      </c>
    </row>
    <row r="80" spans="1:15" x14ac:dyDescent="0.2">
      <c r="A80" s="1"/>
      <c r="B80" s="2">
        <v>61</v>
      </c>
      <c r="C80" s="2">
        <v>81.260999999999996</v>
      </c>
      <c r="D80" s="2">
        <v>19.437000000000001</v>
      </c>
      <c r="E80" s="2">
        <v>100.697</v>
      </c>
      <c r="H80">
        <f t="shared" si="25"/>
        <v>1.5939780306002354</v>
      </c>
      <c r="I80">
        <f t="shared" si="26"/>
        <v>0.77710698864545025</v>
      </c>
      <c r="J80">
        <f t="shared" si="27"/>
        <v>3.1680740345458034</v>
      </c>
      <c r="K80">
        <f t="shared" si="28"/>
        <v>1.2625967563833991</v>
      </c>
      <c r="N80">
        <f t="shared" si="29"/>
        <v>2.0125514911822555</v>
      </c>
      <c r="O80">
        <f t="shared" si="30"/>
        <v>0.9811727632266164</v>
      </c>
    </row>
    <row r="81" spans="1:15" x14ac:dyDescent="0.2">
      <c r="A81" s="1"/>
      <c r="B81" s="2">
        <v>62</v>
      </c>
      <c r="C81" s="2">
        <v>80.62</v>
      </c>
      <c r="D81" s="2">
        <v>19.678999999999998</v>
      </c>
      <c r="E81" s="2">
        <v>100.3</v>
      </c>
      <c r="H81">
        <f t="shared" si="25"/>
        <v>1.581404472342095</v>
      </c>
      <c r="I81">
        <f t="shared" si="26"/>
        <v>0.78678234447465212</v>
      </c>
      <c r="J81">
        <f t="shared" si="27"/>
        <v>3.1588890529877944</v>
      </c>
      <c r="K81">
        <f t="shared" si="28"/>
        <v>1.2662679609518579</v>
      </c>
      <c r="N81">
        <f t="shared" si="29"/>
        <v>2.0024818166327734</v>
      </c>
      <c r="O81">
        <f t="shared" si="30"/>
        <v>0.99627727505083996</v>
      </c>
    </row>
    <row r="82" spans="1:15" x14ac:dyDescent="0.2">
      <c r="B82">
        <v>63</v>
      </c>
      <c r="C82">
        <v>80.531999999999996</v>
      </c>
      <c r="D82">
        <v>20.501999999999999</v>
      </c>
      <c r="E82">
        <v>101.03400000000001</v>
      </c>
      <c r="H82">
        <f t="shared" si="25"/>
        <v>1.5796783052177326</v>
      </c>
      <c r="I82">
        <f t="shared" si="26"/>
        <v>0.8196865504557812</v>
      </c>
      <c r="J82">
        <f t="shared" si="27"/>
        <v>3.1892040082823803</v>
      </c>
      <c r="K82">
        <f t="shared" si="28"/>
        <v>1.2542314601423985</v>
      </c>
      <c r="N82">
        <f t="shared" si="29"/>
        <v>1.9812822273085062</v>
      </c>
      <c r="O82">
        <f t="shared" si="30"/>
        <v>1.0280766590372403</v>
      </c>
    </row>
    <row r="83" spans="1:15" x14ac:dyDescent="0.2">
      <c r="A83" s="1"/>
      <c r="B83" s="2">
        <v>64</v>
      </c>
      <c r="C83" s="2">
        <v>78.564999999999998</v>
      </c>
      <c r="D83" s="2">
        <v>20.56</v>
      </c>
      <c r="E83" s="2">
        <v>99.123999999999995</v>
      </c>
      <c r="H83">
        <f t="shared" si="25"/>
        <v>1.5410945468811299</v>
      </c>
      <c r="I83">
        <f t="shared" si="26"/>
        <v>0.82200543739005272</v>
      </c>
      <c r="J83">
        <f t="shared" si="27"/>
        <v>3.1336472577117478</v>
      </c>
      <c r="K83">
        <f t="shared" si="28"/>
        <v>1.2764678571132095</v>
      </c>
      <c r="N83">
        <f t="shared" si="29"/>
        <v>1.9671576538662086</v>
      </c>
      <c r="O83">
        <f t="shared" si="30"/>
        <v>1.0492635192006872</v>
      </c>
    </row>
    <row r="84" spans="1:15" x14ac:dyDescent="0.2">
      <c r="A84" s="2"/>
      <c r="B84" s="2">
        <v>65</v>
      </c>
      <c r="C84" s="2">
        <v>80.819000000000003</v>
      </c>
      <c r="D84" s="2">
        <v>19.54</v>
      </c>
      <c r="E84" s="2">
        <v>100.35899999999999</v>
      </c>
      <c r="H84">
        <f t="shared" ref="H84:H90" si="31">C84/101.96*2</f>
        <v>1.5853079639074148</v>
      </c>
      <c r="I84">
        <f t="shared" ref="I84:I90" si="32">D84/25.012</f>
        <v>0.78122501199424277</v>
      </c>
      <c r="J84">
        <f t="shared" ref="J84:J90" si="33">H84*1.5+I84</f>
        <v>3.1591869578553649</v>
      </c>
      <c r="K84">
        <f t="shared" ref="K84:K90" si="34">4/J84</f>
        <v>1.266148554473467</v>
      </c>
      <c r="N84">
        <f t="shared" ref="N84:N90" si="35">K84*H84</f>
        <v>2.0072353868966486</v>
      </c>
      <c r="O84">
        <f t="shared" ref="O84:O90" si="36">K84*I84</f>
        <v>0.98914691965502732</v>
      </c>
    </row>
    <row r="85" spans="1:15" x14ac:dyDescent="0.2">
      <c r="A85" s="1"/>
      <c r="B85">
        <v>66</v>
      </c>
      <c r="C85" s="2">
        <v>79.888000000000005</v>
      </c>
      <c r="D85" s="2">
        <v>20.085000000000001</v>
      </c>
      <c r="E85" s="2">
        <v>99.972999999999999</v>
      </c>
      <c r="H85">
        <f t="shared" si="31"/>
        <v>1.5670459003530799</v>
      </c>
      <c r="I85">
        <f t="shared" si="32"/>
        <v>0.80301455301455305</v>
      </c>
      <c r="J85">
        <f t="shared" si="33"/>
        <v>3.153583403544173</v>
      </c>
      <c r="K85">
        <f t="shared" si="34"/>
        <v>1.268398354552658</v>
      </c>
      <c r="N85">
        <f t="shared" si="35"/>
        <v>1.9876384415163351</v>
      </c>
      <c r="O85">
        <f t="shared" si="36"/>
        <v>1.0185423377254972</v>
      </c>
    </row>
    <row r="86" spans="1:15" x14ac:dyDescent="0.2">
      <c r="A86" s="15"/>
      <c r="B86" s="2">
        <v>67</v>
      </c>
      <c r="C86" s="14">
        <v>78.123999999999995</v>
      </c>
      <c r="D86" s="14">
        <v>18.687999999999999</v>
      </c>
      <c r="E86" s="14">
        <v>96.811999999999998</v>
      </c>
      <c r="F86" s="14"/>
      <c r="G86" s="14"/>
      <c r="H86">
        <f t="shared" si="31"/>
        <v>1.5324440957238132</v>
      </c>
      <c r="I86">
        <f t="shared" si="32"/>
        <v>0.74716136254597787</v>
      </c>
      <c r="J86">
        <f t="shared" si="33"/>
        <v>3.0458275061316979</v>
      </c>
      <c r="K86">
        <f t="shared" si="34"/>
        <v>1.3132720063586703</v>
      </c>
      <c r="N86">
        <f t="shared" si="35"/>
        <v>2.0125159322237103</v>
      </c>
      <c r="O86">
        <f t="shared" si="36"/>
        <v>0.98122610166443414</v>
      </c>
    </row>
    <row r="87" spans="1:15" x14ac:dyDescent="0.2">
      <c r="A87" s="1"/>
      <c r="B87" s="2">
        <v>68</v>
      </c>
      <c r="C87" s="2">
        <v>79.450999999999993</v>
      </c>
      <c r="D87" s="2">
        <v>20.215</v>
      </c>
      <c r="E87" s="2">
        <v>99.665000000000006</v>
      </c>
      <c r="H87">
        <f t="shared" si="31"/>
        <v>1.5584739113377795</v>
      </c>
      <c r="I87">
        <f t="shared" si="32"/>
        <v>0.80821205821205822</v>
      </c>
      <c r="J87">
        <f t="shared" si="33"/>
        <v>3.1459229252187271</v>
      </c>
      <c r="K87">
        <f t="shared" si="34"/>
        <v>1.2714869674443443</v>
      </c>
      <c r="N87">
        <f t="shared" si="35"/>
        <v>1.9815792673679991</v>
      </c>
      <c r="O87">
        <f t="shared" si="36"/>
        <v>1.0276310989480018</v>
      </c>
    </row>
    <row r="88" spans="1:15" x14ac:dyDescent="0.2">
      <c r="B88">
        <v>69</v>
      </c>
      <c r="C88">
        <v>77.644000000000005</v>
      </c>
      <c r="D88">
        <v>20.367000000000001</v>
      </c>
      <c r="E88">
        <v>98.47</v>
      </c>
      <c r="H88">
        <f t="shared" si="31"/>
        <v>1.5230286386818361</v>
      </c>
      <c r="I88">
        <f t="shared" si="32"/>
        <v>0.81428914121221818</v>
      </c>
      <c r="J88">
        <f t="shared" si="33"/>
        <v>3.098832099234972</v>
      </c>
      <c r="K88">
        <f t="shared" si="34"/>
        <v>1.2908088828005573</v>
      </c>
      <c r="N88">
        <f t="shared" si="35"/>
        <v>1.9659388955701544</v>
      </c>
      <c r="O88">
        <f t="shared" si="36"/>
        <v>1.0510916566447686</v>
      </c>
    </row>
    <row r="89" spans="1:15" x14ac:dyDescent="0.2">
      <c r="A89" s="1"/>
      <c r="B89" s="2">
        <v>70</v>
      </c>
      <c r="C89" s="2">
        <v>79.427999999999997</v>
      </c>
      <c r="D89" s="2">
        <v>19.837</v>
      </c>
      <c r="E89" s="2">
        <v>99.74</v>
      </c>
      <c r="H89">
        <f t="shared" si="31"/>
        <v>1.5580227540211848</v>
      </c>
      <c r="I89">
        <f t="shared" si="32"/>
        <v>0.79309931233008157</v>
      </c>
      <c r="J89">
        <f t="shared" si="33"/>
        <v>3.1301334433618591</v>
      </c>
      <c r="K89">
        <f t="shared" si="34"/>
        <v>1.2779007899752279</v>
      </c>
      <c r="N89">
        <f t="shared" si="35"/>
        <v>1.9909985081630523</v>
      </c>
      <c r="O89">
        <f t="shared" si="36"/>
        <v>1.0135022377554213</v>
      </c>
    </row>
    <row r="90" spans="1:15" x14ac:dyDescent="0.2">
      <c r="A90" s="1"/>
      <c r="B90" s="2">
        <v>71</v>
      </c>
      <c r="C90" s="2">
        <v>79.284999999999997</v>
      </c>
      <c r="D90" s="2">
        <v>20.108000000000001</v>
      </c>
      <c r="E90" s="2">
        <v>99.935000000000002</v>
      </c>
      <c r="H90">
        <f t="shared" si="31"/>
        <v>1.5552177324440957</v>
      </c>
      <c r="I90">
        <f t="shared" si="32"/>
        <v>0.80393411162641937</v>
      </c>
      <c r="J90">
        <f t="shared" si="33"/>
        <v>3.1367607102925632</v>
      </c>
      <c r="K90">
        <f t="shared" si="34"/>
        <v>1.2752008742250929</v>
      </c>
      <c r="N90">
        <f t="shared" si="35"/>
        <v>1.9832150120230774</v>
      </c>
      <c r="O90">
        <f t="shared" si="36"/>
        <v>1.0251774819653834</v>
      </c>
    </row>
    <row r="91" spans="1:15" x14ac:dyDescent="0.2">
      <c r="A91" s="13" t="s">
        <v>3</v>
      </c>
      <c r="B91" s="13"/>
      <c r="C91" s="13">
        <f>AVERAGE(C20:C90)</f>
        <v>79.799985915492996</v>
      </c>
      <c r="D91" s="13">
        <f>AVERAGE(D20:D90)</f>
        <v>19.834845070422528</v>
      </c>
      <c r="E91" s="13">
        <f>AVERAGE(E20:E90)</f>
        <v>99.655732394366225</v>
      </c>
      <c r="F91" s="13"/>
      <c r="G91" s="13"/>
      <c r="H91" s="13">
        <f>AVERAGE(H20:H90)</f>
        <v>1.5653194569535693</v>
      </c>
      <c r="I91" s="13">
        <f>AVERAGE(I20:I90)</f>
        <v>0.7930131565017805</v>
      </c>
      <c r="J91" s="13">
        <f>AVERAGE(J20:J90)</f>
        <v>3.1409923419321339</v>
      </c>
      <c r="K91" s="13">
        <f>AVERAGE(K20:K90)</f>
        <v>1.2736742097504286</v>
      </c>
      <c r="L91" s="13"/>
      <c r="M91" s="13"/>
      <c r="N91" s="13">
        <f>AVERAGE(N20:N90)</f>
        <v>1.9934777169408948</v>
      </c>
      <c r="O91" s="13">
        <f>AVERAGE(O20:O90)</f>
        <v>1.0097834245886581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BP41"/>
  <sheetViews>
    <sheetView workbookViewId="0">
      <selection activeCell="C29" sqref="C29"/>
    </sheetView>
  </sheetViews>
  <sheetFormatPr defaultRowHeight="12" x14ac:dyDescent="0.2"/>
  <sheetData>
    <row r="4" spans="1:68" x14ac:dyDescent="0.2">
      <c r="A4" t="s">
        <v>22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>
        <v>29</v>
      </c>
      <c r="AF4">
        <v>30</v>
      </c>
      <c r="AG4">
        <v>31</v>
      </c>
      <c r="AH4">
        <v>32</v>
      </c>
      <c r="AI4">
        <v>33</v>
      </c>
      <c r="AJ4">
        <v>34</v>
      </c>
      <c r="AK4">
        <v>35</v>
      </c>
      <c r="AL4">
        <v>36</v>
      </c>
      <c r="AM4">
        <v>37</v>
      </c>
      <c r="AN4">
        <v>38</v>
      </c>
      <c r="AO4">
        <v>39</v>
      </c>
      <c r="AP4">
        <v>40</v>
      </c>
      <c r="AQ4">
        <v>41</v>
      </c>
      <c r="AR4">
        <v>42</v>
      </c>
      <c r="AS4">
        <v>43</v>
      </c>
      <c r="AT4">
        <v>44</v>
      </c>
      <c r="AU4">
        <v>45</v>
      </c>
      <c r="AV4">
        <v>46</v>
      </c>
      <c r="AW4">
        <v>47</v>
      </c>
      <c r="AX4">
        <v>48</v>
      </c>
      <c r="AY4">
        <v>49</v>
      </c>
      <c r="AZ4">
        <v>50</v>
      </c>
      <c r="BA4">
        <v>51</v>
      </c>
      <c r="BB4">
        <v>52</v>
      </c>
      <c r="BC4">
        <v>53</v>
      </c>
      <c r="BD4">
        <v>54</v>
      </c>
      <c r="BE4">
        <v>55</v>
      </c>
      <c r="BF4">
        <v>56</v>
      </c>
      <c r="BG4">
        <v>57</v>
      </c>
      <c r="BH4">
        <v>58</v>
      </c>
      <c r="BI4">
        <v>59</v>
      </c>
      <c r="BJ4">
        <v>60</v>
      </c>
      <c r="BK4">
        <v>61</v>
      </c>
      <c r="BL4">
        <v>62</v>
      </c>
      <c r="BM4">
        <v>63</v>
      </c>
      <c r="BN4">
        <v>64</v>
      </c>
      <c r="BO4">
        <v>65</v>
      </c>
      <c r="BP4">
        <v>66</v>
      </c>
    </row>
    <row r="5" spans="1:68" s="26" customFormat="1" x14ac:dyDescent="0.2">
      <c r="A5" s="26">
        <v>40.31</v>
      </c>
      <c r="B5" s="26" t="s">
        <v>14</v>
      </c>
      <c r="C5" s="26">
        <v>5.641</v>
      </c>
      <c r="D5" s="26">
        <v>7.1950000000000003</v>
      </c>
      <c r="E5" s="26">
        <v>7.2709999999999999</v>
      </c>
      <c r="F5" s="26">
        <v>7.2140000000000004</v>
      </c>
      <c r="G5" s="26">
        <v>7.2130000000000001</v>
      </c>
      <c r="H5" s="26">
        <v>6.9320000000000004</v>
      </c>
      <c r="I5" s="26">
        <v>6.7069999999999999</v>
      </c>
      <c r="J5" s="26">
        <v>5.7990000000000004</v>
      </c>
      <c r="K5" s="26">
        <v>5.931</v>
      </c>
      <c r="L5" s="26">
        <v>5.91</v>
      </c>
      <c r="M5" s="26">
        <v>7.0810000000000004</v>
      </c>
      <c r="N5" s="26">
        <v>7.2389999999999999</v>
      </c>
      <c r="O5" s="26">
        <v>7.02</v>
      </c>
      <c r="P5" s="26">
        <v>7.2389999999999999</v>
      </c>
      <c r="Q5" s="26">
        <v>7.4210000000000003</v>
      </c>
      <c r="R5" s="26">
        <v>7.3609999999999998</v>
      </c>
      <c r="S5" s="26">
        <v>7.3490000000000002</v>
      </c>
      <c r="T5" s="26">
        <v>7.3</v>
      </c>
      <c r="U5" s="26">
        <v>7.133</v>
      </c>
      <c r="V5" s="26">
        <v>7.1180000000000003</v>
      </c>
      <c r="W5" s="26">
        <v>6.2709999999999999</v>
      </c>
      <c r="X5" s="26">
        <v>4.399</v>
      </c>
      <c r="Y5" s="26">
        <v>7.1429999999999998</v>
      </c>
      <c r="Z5" s="26">
        <v>7.1680000000000001</v>
      </c>
      <c r="AA5" s="26">
        <v>7.2389999999999999</v>
      </c>
      <c r="AB5" s="26">
        <v>7.0730000000000004</v>
      </c>
      <c r="AC5" s="26">
        <v>7.2469999999999999</v>
      </c>
      <c r="AD5" s="26">
        <v>5.9569999999999999</v>
      </c>
      <c r="AE5" s="26">
        <v>4.9400000000000004</v>
      </c>
      <c r="AF5" s="26">
        <v>7.2350000000000003</v>
      </c>
      <c r="AG5" s="26">
        <v>7.2679999999999998</v>
      </c>
      <c r="AH5" s="26">
        <v>7.1769999999999996</v>
      </c>
      <c r="AI5" s="26">
        <v>5.7610000000000001</v>
      </c>
      <c r="AJ5" s="26">
        <v>6.1630000000000003</v>
      </c>
      <c r="AK5" s="26">
        <v>3.8959999999999999</v>
      </c>
      <c r="AL5" s="26">
        <v>3.9740000000000002</v>
      </c>
      <c r="AM5" s="26">
        <v>4.9429999999999996</v>
      </c>
      <c r="AN5" s="26">
        <v>5.181</v>
      </c>
      <c r="AO5" s="26">
        <v>5.37</v>
      </c>
      <c r="AP5" s="26">
        <v>5.7359999999999998</v>
      </c>
      <c r="AQ5" s="26">
        <v>5.7720000000000002</v>
      </c>
      <c r="AR5" s="26">
        <v>7.0759999999999996</v>
      </c>
      <c r="AS5" s="26">
        <v>7.0579999999999998</v>
      </c>
      <c r="AT5" s="26">
        <v>6.84</v>
      </c>
      <c r="AU5" s="26">
        <v>4.9039999999999999</v>
      </c>
      <c r="AV5" s="26">
        <v>6.4429999999999996</v>
      </c>
      <c r="AW5" s="26">
        <v>6.5119999999999996</v>
      </c>
      <c r="AX5" s="26">
        <v>4.2629999999999999</v>
      </c>
      <c r="AY5" s="26">
        <v>5.0910000000000002</v>
      </c>
      <c r="AZ5" s="26">
        <v>4.1319999999999997</v>
      </c>
      <c r="BA5" s="26">
        <v>5.601</v>
      </c>
      <c r="BB5" s="26">
        <v>3.3969999999999998</v>
      </c>
      <c r="BC5" s="26">
        <v>6.1879999999999997</v>
      </c>
      <c r="BD5" s="26">
        <v>7.2009999999999996</v>
      </c>
      <c r="BE5" s="26">
        <v>6.7759999999999998</v>
      </c>
      <c r="BF5" s="26">
        <v>5.827</v>
      </c>
      <c r="BG5" s="26">
        <v>5.532</v>
      </c>
      <c r="BH5" s="26">
        <v>5.851</v>
      </c>
      <c r="BI5" s="26">
        <v>5.9029999999999996</v>
      </c>
      <c r="BJ5" s="26">
        <v>5.8819999999999997</v>
      </c>
      <c r="BK5" s="26">
        <v>5.6630000000000003</v>
      </c>
      <c r="BL5" s="26">
        <v>5.8159999999999998</v>
      </c>
      <c r="BM5" s="26">
        <v>5.19</v>
      </c>
      <c r="BN5" s="26">
        <v>5.8419999999999996</v>
      </c>
      <c r="BO5" s="26">
        <v>7.0430000000000001</v>
      </c>
      <c r="BP5" s="26">
        <v>7.0309999999999997</v>
      </c>
    </row>
    <row r="6" spans="1:68" s="26" customFormat="1" x14ac:dyDescent="0.2">
      <c r="A6" s="26">
        <v>25.012</v>
      </c>
      <c r="B6" s="26" t="s">
        <v>6</v>
      </c>
      <c r="C6" s="26">
        <v>4.3250000000000002</v>
      </c>
      <c r="D6" s="26">
        <v>4.1109999999999998</v>
      </c>
      <c r="E6" s="26">
        <v>4.4660000000000002</v>
      </c>
      <c r="F6" s="26">
        <v>4.2110000000000003</v>
      </c>
      <c r="G6" s="26">
        <v>4.2030000000000003</v>
      </c>
      <c r="H6" s="26">
        <v>4.4130000000000003</v>
      </c>
      <c r="I6" s="26">
        <v>4.5010000000000003</v>
      </c>
      <c r="J6" s="26">
        <v>4.2709999999999999</v>
      </c>
      <c r="K6" s="26">
        <v>4.3129999999999997</v>
      </c>
      <c r="L6" s="26">
        <v>4.4429999999999996</v>
      </c>
      <c r="M6" s="26">
        <v>4.2119999999999997</v>
      </c>
      <c r="N6" s="26">
        <v>4.3319999999999999</v>
      </c>
      <c r="O6" s="26">
        <v>4.3600000000000003</v>
      </c>
      <c r="P6" s="26">
        <v>4.09</v>
      </c>
      <c r="Q6" s="26">
        <v>4.1529999999999996</v>
      </c>
      <c r="R6" s="26">
        <v>4.4950000000000001</v>
      </c>
      <c r="S6" s="26">
        <v>4.173</v>
      </c>
      <c r="T6" s="26">
        <v>4.2889999999999997</v>
      </c>
      <c r="U6" s="26">
        <v>4.3259999999999996</v>
      </c>
      <c r="V6" s="26">
        <v>4.2759999999999998</v>
      </c>
      <c r="W6" s="26">
        <v>4.3659999999999997</v>
      </c>
      <c r="X6" s="26">
        <v>4.2779999999999996</v>
      </c>
      <c r="Y6" s="26">
        <v>4.2119999999999997</v>
      </c>
      <c r="Z6" s="26">
        <v>4.1989999999999998</v>
      </c>
      <c r="AA6" s="26">
        <v>4.4459999999999997</v>
      </c>
      <c r="AB6" s="26">
        <v>4.4089999999999998</v>
      </c>
      <c r="AC6" s="26">
        <v>4.4240000000000004</v>
      </c>
      <c r="AD6" s="26">
        <v>4.3949999999999996</v>
      </c>
      <c r="AE6" s="26">
        <v>4.4130000000000003</v>
      </c>
      <c r="AF6" s="26">
        <v>4.5819999999999999</v>
      </c>
      <c r="AG6" s="26">
        <v>4.3579999999999997</v>
      </c>
      <c r="AH6" s="26">
        <v>4.5490000000000004</v>
      </c>
      <c r="AI6" s="26">
        <v>4.4139999999999997</v>
      </c>
      <c r="AJ6" s="26">
        <v>4.3520000000000003</v>
      </c>
      <c r="AK6" s="26">
        <v>4.05</v>
      </c>
      <c r="AL6" s="26">
        <v>4.2110000000000003</v>
      </c>
      <c r="AM6" s="26">
        <v>4.5330000000000004</v>
      </c>
      <c r="AN6" s="26">
        <v>4.4630000000000001</v>
      </c>
      <c r="AO6" s="26">
        <v>4.4450000000000003</v>
      </c>
      <c r="AP6" s="26">
        <v>4.2460000000000004</v>
      </c>
      <c r="AQ6" s="26">
        <v>4.1360000000000001</v>
      </c>
      <c r="AR6" s="26">
        <v>4.43</v>
      </c>
      <c r="AS6" s="26">
        <v>4.282</v>
      </c>
      <c r="AT6" s="26">
        <v>4.57</v>
      </c>
      <c r="AU6" s="26">
        <v>4.4850000000000003</v>
      </c>
      <c r="AV6" s="26">
        <v>4.1900000000000004</v>
      </c>
      <c r="AW6" s="26">
        <v>4.3310000000000004</v>
      </c>
      <c r="AX6" s="26">
        <v>4.1260000000000003</v>
      </c>
      <c r="AY6" s="26">
        <v>4.2190000000000003</v>
      </c>
      <c r="AZ6" s="26">
        <v>4.2460000000000004</v>
      </c>
      <c r="BA6" s="26">
        <v>4.3360000000000003</v>
      </c>
      <c r="BB6" s="26">
        <v>4.1950000000000003</v>
      </c>
      <c r="BC6" s="26">
        <v>4.1230000000000002</v>
      </c>
      <c r="BD6" s="26">
        <v>4.3710000000000004</v>
      </c>
      <c r="BE6" s="26">
        <v>4.508</v>
      </c>
      <c r="BF6" s="26">
        <v>4.0179999999999998</v>
      </c>
      <c r="BG6" s="26">
        <v>4.2670000000000003</v>
      </c>
      <c r="BH6" s="26">
        <v>4.2949999999999999</v>
      </c>
      <c r="BI6" s="26">
        <v>4.4139999999999997</v>
      </c>
      <c r="BJ6" s="26">
        <v>4.5060000000000002</v>
      </c>
      <c r="BK6" s="26">
        <v>4.3739999999999997</v>
      </c>
      <c r="BL6" s="26">
        <v>4.3470000000000004</v>
      </c>
      <c r="BM6" s="26">
        <v>4.4420000000000002</v>
      </c>
      <c r="BN6" s="26">
        <v>4.242</v>
      </c>
      <c r="BO6" s="26">
        <v>4.2969999999999997</v>
      </c>
      <c r="BP6" s="26">
        <v>4.2720000000000002</v>
      </c>
    </row>
    <row r="7" spans="1:68" s="26" customFormat="1" x14ac:dyDescent="0.2">
      <c r="A7" s="26">
        <v>56.08</v>
      </c>
      <c r="B7" s="26" t="s">
        <v>15</v>
      </c>
      <c r="C7" s="26">
        <v>7.8070000000000004</v>
      </c>
      <c r="D7" s="26">
        <v>8.7129999999999992</v>
      </c>
      <c r="E7" s="26">
        <v>8.7140000000000004</v>
      </c>
      <c r="F7" s="26">
        <v>8.7349999999999994</v>
      </c>
      <c r="G7" s="26">
        <v>8.7919999999999998</v>
      </c>
      <c r="H7" s="26">
        <v>8.5269999999999992</v>
      </c>
      <c r="I7" s="26">
        <v>8.2750000000000004</v>
      </c>
      <c r="J7" s="26">
        <v>7.7370000000000001</v>
      </c>
      <c r="K7" s="26">
        <v>7.9459999999999997</v>
      </c>
      <c r="L7" s="26">
        <v>7.79</v>
      </c>
      <c r="M7" s="26">
        <v>8.5120000000000005</v>
      </c>
      <c r="N7" s="26">
        <v>8.7949999999999999</v>
      </c>
      <c r="O7" s="26">
        <v>8.7349999999999994</v>
      </c>
      <c r="P7" s="26">
        <v>8.7940000000000005</v>
      </c>
      <c r="Q7" s="26">
        <v>8.9109999999999996</v>
      </c>
      <c r="R7" s="26">
        <v>8.5960000000000001</v>
      </c>
      <c r="S7" s="26">
        <v>8.8930000000000007</v>
      </c>
      <c r="T7" s="26">
        <v>8.8810000000000002</v>
      </c>
      <c r="U7" s="26">
        <v>8.7569999999999997</v>
      </c>
      <c r="V7" s="26">
        <v>8.6780000000000008</v>
      </c>
      <c r="W7" s="26">
        <v>7.7889999999999997</v>
      </c>
      <c r="X7" s="26">
        <v>7.298</v>
      </c>
      <c r="Y7" s="26">
        <v>8.5779999999999994</v>
      </c>
      <c r="Z7" s="26">
        <v>8.4390000000000001</v>
      </c>
      <c r="AA7" s="26">
        <v>8.6829999999999998</v>
      </c>
      <c r="AB7" s="26">
        <v>8.6120000000000001</v>
      </c>
      <c r="AC7" s="26">
        <v>8.5440000000000005</v>
      </c>
      <c r="AD7" s="26">
        <v>7.9219999999999997</v>
      </c>
      <c r="AE7" s="26">
        <v>7.8029999999999999</v>
      </c>
      <c r="AF7" s="26">
        <v>8.8249999999999993</v>
      </c>
      <c r="AG7" s="26">
        <v>8.7140000000000004</v>
      </c>
      <c r="AH7" s="26">
        <v>8.7569999999999997</v>
      </c>
      <c r="AI7" s="26">
        <v>7.875</v>
      </c>
      <c r="AJ7" s="26">
        <v>7.8310000000000004</v>
      </c>
      <c r="AK7" s="26">
        <v>7.2510000000000003</v>
      </c>
      <c r="AL7" s="26">
        <v>7.6360000000000001</v>
      </c>
      <c r="AM7" s="26">
        <v>7.6790000000000003</v>
      </c>
      <c r="AN7" s="26">
        <v>7.3289999999999997</v>
      </c>
      <c r="AO7" s="26">
        <v>7.431</v>
      </c>
      <c r="AP7" s="26">
        <v>7.7670000000000003</v>
      </c>
      <c r="AQ7" s="26">
        <v>7.5739999999999998</v>
      </c>
      <c r="AR7" s="26">
        <v>8.7390000000000008</v>
      </c>
      <c r="AS7" s="26">
        <v>8.423</v>
      </c>
      <c r="AT7" s="26">
        <v>8.0640000000000001</v>
      </c>
      <c r="AU7" s="26">
        <v>7.5430000000000001</v>
      </c>
      <c r="AV7" s="26">
        <v>8.093</v>
      </c>
      <c r="AW7" s="26">
        <v>8.0939999999999994</v>
      </c>
      <c r="AX7" s="26">
        <v>7.63</v>
      </c>
      <c r="AY7" s="26">
        <v>7.6660000000000004</v>
      </c>
      <c r="AZ7" s="26">
        <v>7.4630000000000001</v>
      </c>
      <c r="BA7" s="26">
        <v>7.5780000000000003</v>
      </c>
      <c r="BB7" s="26">
        <v>7.2320000000000002</v>
      </c>
      <c r="BC7" s="26">
        <v>7.984</v>
      </c>
      <c r="BD7" s="26">
        <v>9.0310000000000006</v>
      </c>
      <c r="BE7" s="26">
        <v>8.7289999999999992</v>
      </c>
      <c r="BF7" s="26">
        <v>7.968</v>
      </c>
      <c r="BG7" s="26">
        <v>7.734</v>
      </c>
      <c r="BH7" s="26">
        <v>7.89</v>
      </c>
      <c r="BI7" s="26">
        <v>7.7759999999999998</v>
      </c>
      <c r="BJ7" s="26">
        <v>8.0920000000000005</v>
      </c>
      <c r="BK7" s="26">
        <v>7.8630000000000004</v>
      </c>
      <c r="BL7" s="26">
        <v>7.8159999999999998</v>
      </c>
      <c r="BM7" s="26">
        <v>7.6319999999999997</v>
      </c>
      <c r="BN7" s="26">
        <v>7.867</v>
      </c>
      <c r="BO7" s="26">
        <v>8.7270000000000003</v>
      </c>
      <c r="BP7" s="26">
        <v>8.6929999999999996</v>
      </c>
    </row>
    <row r="8" spans="1:68" s="26" customFormat="1" x14ac:dyDescent="0.2">
      <c r="A8" s="26">
        <f>26.98*2+48</f>
        <v>101.96000000000001</v>
      </c>
      <c r="B8" s="26" t="s">
        <v>5</v>
      </c>
      <c r="C8" s="26">
        <v>37.673000000000002</v>
      </c>
      <c r="D8" s="26">
        <v>38.750999999999998</v>
      </c>
      <c r="E8" s="26">
        <v>38.765000000000001</v>
      </c>
      <c r="F8" s="26">
        <v>38.225999999999999</v>
      </c>
      <c r="G8" s="26">
        <v>37.125999999999998</v>
      </c>
      <c r="H8" s="26">
        <v>39.154000000000003</v>
      </c>
      <c r="I8" s="26">
        <v>39.384999999999998</v>
      </c>
      <c r="J8" s="26">
        <v>40.372999999999998</v>
      </c>
      <c r="K8" s="26">
        <v>39.404000000000003</v>
      </c>
      <c r="L8" s="26">
        <v>38.262</v>
      </c>
      <c r="M8" s="26">
        <v>38.829000000000001</v>
      </c>
      <c r="N8" s="26">
        <v>37.716999999999999</v>
      </c>
      <c r="O8" s="26">
        <v>38.334000000000003</v>
      </c>
      <c r="P8" s="26">
        <v>37.652999999999999</v>
      </c>
      <c r="Q8" s="26">
        <v>38.372999999999998</v>
      </c>
      <c r="R8" s="26">
        <v>38.578000000000003</v>
      </c>
      <c r="S8" s="26">
        <v>38.128</v>
      </c>
      <c r="T8" s="26">
        <v>37.316000000000003</v>
      </c>
      <c r="U8" s="26">
        <v>39.033000000000001</v>
      </c>
      <c r="V8" s="26">
        <v>37.756</v>
      </c>
      <c r="W8" s="26">
        <v>37.463999999999999</v>
      </c>
      <c r="X8" s="26">
        <v>40.347999999999999</v>
      </c>
      <c r="Y8" s="26">
        <v>37.243000000000002</v>
      </c>
      <c r="Z8" s="26">
        <v>38.625999999999998</v>
      </c>
      <c r="AA8" s="26">
        <v>37.997</v>
      </c>
      <c r="AB8" s="26">
        <v>36.759</v>
      </c>
      <c r="AC8" s="26">
        <v>37.784999999999997</v>
      </c>
      <c r="AD8" s="26">
        <v>39.170999999999999</v>
      </c>
      <c r="AE8" s="26">
        <v>39.320999999999998</v>
      </c>
      <c r="AF8" s="26">
        <v>36.429000000000002</v>
      </c>
      <c r="AG8" s="26">
        <v>38.076999999999998</v>
      </c>
      <c r="AH8" s="26">
        <v>38.28</v>
      </c>
      <c r="AI8" s="26">
        <v>39.015000000000001</v>
      </c>
      <c r="AJ8" s="26">
        <v>37.813000000000002</v>
      </c>
      <c r="AK8" s="26">
        <v>40.026000000000003</v>
      </c>
      <c r="AL8" s="26">
        <v>39.326999999999998</v>
      </c>
      <c r="AM8" s="26">
        <v>39.273000000000003</v>
      </c>
      <c r="AN8" s="26">
        <v>40.238</v>
      </c>
      <c r="AO8" s="26">
        <v>40.024999999999999</v>
      </c>
      <c r="AP8" s="26">
        <v>38.848999999999997</v>
      </c>
      <c r="AQ8" s="26">
        <v>37.874000000000002</v>
      </c>
      <c r="AR8" s="26">
        <v>39.131</v>
      </c>
      <c r="AS8" s="26">
        <v>39.247999999999998</v>
      </c>
      <c r="AT8" s="26">
        <v>39.343000000000004</v>
      </c>
      <c r="AU8" s="26">
        <v>39.805</v>
      </c>
      <c r="AV8" s="26">
        <v>39.253999999999998</v>
      </c>
      <c r="AW8" s="26">
        <v>39.149000000000001</v>
      </c>
      <c r="AX8" s="26">
        <v>39.982999999999997</v>
      </c>
      <c r="AY8" s="26">
        <v>39.927999999999997</v>
      </c>
      <c r="AZ8" s="26">
        <v>40.255000000000003</v>
      </c>
      <c r="BA8" s="26">
        <v>40.145000000000003</v>
      </c>
      <c r="BB8" s="26">
        <v>40.042999999999999</v>
      </c>
      <c r="BC8" s="26">
        <v>40.302</v>
      </c>
      <c r="BD8" s="26">
        <v>38.07</v>
      </c>
      <c r="BE8" s="26">
        <v>38.209000000000003</v>
      </c>
      <c r="BF8" s="26">
        <v>37.866999999999997</v>
      </c>
      <c r="BG8" s="26">
        <v>39.283999999999999</v>
      </c>
      <c r="BH8" s="26">
        <v>39.363</v>
      </c>
      <c r="BI8" s="26">
        <v>39.908999999999999</v>
      </c>
      <c r="BJ8" s="26">
        <v>39.039000000000001</v>
      </c>
      <c r="BK8" s="26">
        <v>39.252000000000002</v>
      </c>
      <c r="BL8" s="26">
        <v>39.085999999999999</v>
      </c>
      <c r="BM8" s="26">
        <v>40.095999999999997</v>
      </c>
      <c r="BN8" s="26">
        <v>38.883000000000003</v>
      </c>
      <c r="BO8" s="26">
        <v>38.445</v>
      </c>
      <c r="BP8" s="26">
        <v>37.933</v>
      </c>
    </row>
    <row r="9" spans="1:68" s="26" customFormat="1" x14ac:dyDescent="0.2">
      <c r="A9" s="26">
        <v>81.39</v>
      </c>
      <c r="B9" s="26" t="s">
        <v>16</v>
      </c>
      <c r="C9" s="26">
        <v>1.9139999999999999</v>
      </c>
      <c r="D9" s="26">
        <v>1.74</v>
      </c>
      <c r="E9" s="26">
        <v>3.302</v>
      </c>
      <c r="F9" s="26">
        <v>1.3740000000000001</v>
      </c>
      <c r="G9" s="26">
        <v>1.62</v>
      </c>
      <c r="H9" s="26">
        <v>3.3330000000000002</v>
      </c>
      <c r="I9" s="26">
        <v>2.3420000000000001</v>
      </c>
      <c r="J9" s="26">
        <v>3.5680000000000001</v>
      </c>
      <c r="K9" s="26">
        <v>1.5820000000000001</v>
      </c>
      <c r="L9" s="26">
        <v>3.101</v>
      </c>
      <c r="M9" s="26">
        <v>2.2690000000000001</v>
      </c>
      <c r="N9" s="26">
        <v>1.526</v>
      </c>
      <c r="O9" s="26">
        <v>2.2789999999999999</v>
      </c>
      <c r="P9" s="26">
        <v>1.43</v>
      </c>
      <c r="Q9" s="26">
        <v>2.4710000000000001</v>
      </c>
      <c r="R9" s="26">
        <v>2.831</v>
      </c>
      <c r="S9" s="26">
        <v>3.1360000000000001</v>
      </c>
      <c r="T9" s="26">
        <v>2.492</v>
      </c>
      <c r="U9" s="26">
        <v>0.84199999999999997</v>
      </c>
      <c r="V9" s="26">
        <v>2.9359999999999999</v>
      </c>
      <c r="W9" s="26">
        <v>2.831</v>
      </c>
      <c r="X9" s="26">
        <v>1.4139999999999999</v>
      </c>
      <c r="Y9" s="26">
        <v>0.9</v>
      </c>
      <c r="Z9" s="26">
        <v>2.218</v>
      </c>
      <c r="AA9" s="26">
        <v>1.877</v>
      </c>
      <c r="AB9" s="26">
        <v>2.3820000000000001</v>
      </c>
      <c r="AC9" s="26">
        <v>2.161</v>
      </c>
      <c r="AD9" s="26">
        <v>3.6339999999999999</v>
      </c>
      <c r="AE9" s="26">
        <v>2.6320000000000001</v>
      </c>
      <c r="AF9" s="26">
        <v>0.81699999999999995</v>
      </c>
      <c r="AG9" s="26">
        <v>2.4710000000000001</v>
      </c>
      <c r="AH9" s="26">
        <v>2.74</v>
      </c>
      <c r="AI9" s="26">
        <v>1.782</v>
      </c>
      <c r="AJ9" s="26">
        <v>1.444</v>
      </c>
      <c r="AK9" s="26">
        <v>4.2279999999999998</v>
      </c>
      <c r="AL9" s="26">
        <v>5.1420000000000003</v>
      </c>
      <c r="AM9" s="26">
        <v>2.1579999999999999</v>
      </c>
      <c r="AN9" s="26">
        <v>1.347</v>
      </c>
      <c r="AO9" s="26">
        <v>1.3049999999999999</v>
      </c>
      <c r="AP9" s="26">
        <v>1.7709999999999999</v>
      </c>
      <c r="AQ9" s="26">
        <v>3.0840000000000001</v>
      </c>
      <c r="AR9" s="26">
        <v>3.0209999999999999</v>
      </c>
      <c r="AS9" s="26">
        <v>2.3279999999999998</v>
      </c>
      <c r="AT9" s="26">
        <v>1.153</v>
      </c>
      <c r="AU9" s="26">
        <v>3.0369999999999999</v>
      </c>
      <c r="AV9" s="26">
        <v>0.95499999999999996</v>
      </c>
      <c r="AW9" s="26">
        <v>3.5659999999999998</v>
      </c>
      <c r="AX9" s="26">
        <v>1.528</v>
      </c>
      <c r="AY9" s="26">
        <v>4.0960000000000001</v>
      </c>
      <c r="AZ9" s="26">
        <v>4.1189999999999998</v>
      </c>
      <c r="BA9" s="26">
        <v>2.8410000000000002</v>
      </c>
      <c r="BB9" s="26">
        <v>4.3819999999999997</v>
      </c>
      <c r="BC9" s="26">
        <v>0.48499999999999999</v>
      </c>
      <c r="BD9" s="26">
        <v>1.3440000000000001</v>
      </c>
      <c r="BE9" s="26">
        <v>1.4870000000000001</v>
      </c>
      <c r="BF9" s="26">
        <v>1.387</v>
      </c>
      <c r="BG9" s="26">
        <v>1.056</v>
      </c>
      <c r="BH9" s="26">
        <v>1.6830000000000001</v>
      </c>
      <c r="BI9" s="26">
        <v>2.8210000000000002</v>
      </c>
      <c r="BJ9" s="26">
        <v>1.4530000000000001</v>
      </c>
      <c r="BK9" s="26">
        <v>2.0630000000000002</v>
      </c>
      <c r="BL9" s="26">
        <v>1.7190000000000001</v>
      </c>
      <c r="BM9" s="26">
        <v>1.0900000000000001</v>
      </c>
      <c r="BN9" s="26">
        <v>2.3769999999999998</v>
      </c>
      <c r="BO9" s="26">
        <v>3.6429999999999998</v>
      </c>
      <c r="BP9" s="26">
        <v>2.4060000000000001</v>
      </c>
    </row>
    <row r="10" spans="1:68" s="26" customFormat="1" x14ac:dyDescent="0.2">
      <c r="A10" s="26">
        <v>61.98</v>
      </c>
      <c r="B10" s="26" t="s">
        <v>17</v>
      </c>
      <c r="C10" s="26">
        <v>1.3680000000000001</v>
      </c>
      <c r="D10" s="26">
        <v>0.81599999999999995</v>
      </c>
      <c r="E10" s="26">
        <v>0.79400000000000004</v>
      </c>
      <c r="F10" s="26">
        <v>0.76600000000000001</v>
      </c>
      <c r="G10" s="26">
        <v>0.78700000000000003</v>
      </c>
      <c r="H10" s="26">
        <v>0.871</v>
      </c>
      <c r="I10" s="26">
        <v>1.073</v>
      </c>
      <c r="J10" s="26">
        <v>1.478</v>
      </c>
      <c r="K10" s="26">
        <v>1.2689999999999999</v>
      </c>
      <c r="L10" s="26">
        <v>1.4039999999999999</v>
      </c>
      <c r="M10" s="26">
        <v>0.875</v>
      </c>
      <c r="N10" s="26">
        <v>0.748</v>
      </c>
      <c r="O10" s="26">
        <v>0.78700000000000003</v>
      </c>
      <c r="P10" s="26">
        <v>0.67</v>
      </c>
      <c r="Q10" s="26">
        <v>0.69299999999999995</v>
      </c>
      <c r="R10" s="26">
        <v>0.67500000000000004</v>
      </c>
      <c r="S10" s="26">
        <v>0.70599999999999996</v>
      </c>
      <c r="T10" s="26">
        <v>0.68100000000000005</v>
      </c>
      <c r="U10" s="26">
        <v>0.79600000000000004</v>
      </c>
      <c r="V10" s="26">
        <v>0.79600000000000004</v>
      </c>
      <c r="W10" s="26">
        <v>1.1739999999999999</v>
      </c>
      <c r="X10" s="26">
        <v>1.4970000000000001</v>
      </c>
      <c r="Y10" s="26">
        <v>0.76300000000000001</v>
      </c>
      <c r="Z10" s="26">
        <v>0.78100000000000003</v>
      </c>
      <c r="AA10" s="26">
        <v>0.69599999999999995</v>
      </c>
      <c r="AB10" s="26">
        <v>0.68300000000000005</v>
      </c>
      <c r="AC10" s="26">
        <v>0.754</v>
      </c>
      <c r="AD10" s="26">
        <v>1.298</v>
      </c>
      <c r="AE10" s="26">
        <v>1.3819999999999999</v>
      </c>
      <c r="AF10" s="26">
        <v>0.68100000000000005</v>
      </c>
      <c r="AG10" s="26">
        <v>0.628</v>
      </c>
      <c r="AH10" s="26">
        <v>0.69099999999999995</v>
      </c>
      <c r="AI10" s="26">
        <v>1.29</v>
      </c>
      <c r="AJ10" s="26">
        <v>1.2509999999999999</v>
      </c>
      <c r="AK10" s="26">
        <v>1.6859999999999999</v>
      </c>
      <c r="AL10" s="26">
        <v>1.3149999999999999</v>
      </c>
      <c r="AM10" s="26">
        <v>1.33</v>
      </c>
      <c r="AN10" s="26">
        <v>1.5649999999999999</v>
      </c>
      <c r="AO10" s="26">
        <v>1.5569999999999999</v>
      </c>
      <c r="AP10" s="26">
        <v>1.3240000000000001</v>
      </c>
      <c r="AQ10" s="26">
        <v>1.3919999999999999</v>
      </c>
      <c r="AR10" s="26">
        <v>0.80400000000000005</v>
      </c>
      <c r="AS10" s="26">
        <v>0.88400000000000001</v>
      </c>
      <c r="AT10" s="26">
        <v>0.89200000000000002</v>
      </c>
      <c r="AU10" s="26">
        <v>1.49</v>
      </c>
      <c r="AV10" s="26">
        <v>1.056</v>
      </c>
      <c r="AW10" s="26">
        <v>1.0880000000000001</v>
      </c>
      <c r="AX10" s="26">
        <v>1.49</v>
      </c>
      <c r="AY10" s="26">
        <v>1.466</v>
      </c>
      <c r="AZ10" s="26">
        <v>1.589</v>
      </c>
      <c r="BA10" s="26">
        <v>1.5029999999999999</v>
      </c>
      <c r="BB10" s="26">
        <v>1.645</v>
      </c>
      <c r="BC10" s="26">
        <v>1.2450000000000001</v>
      </c>
      <c r="BD10" s="26">
        <v>0.67500000000000004</v>
      </c>
      <c r="BE10" s="26">
        <v>0.76700000000000002</v>
      </c>
      <c r="BF10" s="26">
        <v>1.2090000000000001</v>
      </c>
      <c r="BG10" s="26">
        <v>1.3859999999999999</v>
      </c>
      <c r="BH10" s="26">
        <v>1.2729999999999999</v>
      </c>
      <c r="BI10" s="26">
        <v>1.1830000000000001</v>
      </c>
      <c r="BJ10" s="26">
        <v>1.109</v>
      </c>
      <c r="BK10" s="26">
        <v>1.2150000000000001</v>
      </c>
      <c r="BL10" s="26">
        <v>1.3220000000000001</v>
      </c>
      <c r="BM10" s="26">
        <v>1.4650000000000001</v>
      </c>
      <c r="BN10" s="26">
        <v>1.2410000000000001</v>
      </c>
      <c r="BO10" s="26">
        <v>0.75800000000000001</v>
      </c>
      <c r="BP10" s="26">
        <v>0.76200000000000001</v>
      </c>
    </row>
    <row r="11" spans="1:68" s="26" customFormat="1" x14ac:dyDescent="0.2">
      <c r="A11" s="26">
        <f>118.7+32</f>
        <v>150.69999999999999</v>
      </c>
      <c r="B11" s="26" t="s">
        <v>18</v>
      </c>
      <c r="C11" s="26">
        <v>27.498000000000001</v>
      </c>
      <c r="D11" s="26">
        <v>27.13</v>
      </c>
      <c r="E11" s="26">
        <v>27.488</v>
      </c>
      <c r="F11" s="26">
        <v>27.626000000000001</v>
      </c>
      <c r="G11" s="26">
        <v>27.016999999999999</v>
      </c>
      <c r="H11" s="26">
        <v>27.702000000000002</v>
      </c>
      <c r="I11" s="26">
        <v>27.936</v>
      </c>
      <c r="J11" s="26">
        <v>28.091999999999999</v>
      </c>
      <c r="K11" s="26">
        <v>27.652999999999999</v>
      </c>
      <c r="L11" s="26">
        <v>27.370999999999999</v>
      </c>
      <c r="M11" s="26">
        <v>27.606000000000002</v>
      </c>
      <c r="N11" s="26">
        <v>27.617000000000001</v>
      </c>
      <c r="O11" s="26">
        <v>27.013999999999999</v>
      </c>
      <c r="P11" s="26">
        <v>27.478999999999999</v>
      </c>
      <c r="Q11" s="26">
        <v>27.498000000000001</v>
      </c>
      <c r="R11" s="26">
        <v>27.356000000000002</v>
      </c>
      <c r="S11" s="26">
        <v>27.695</v>
      </c>
      <c r="T11" s="26">
        <v>27.600999999999999</v>
      </c>
      <c r="U11" s="26">
        <v>27.829000000000001</v>
      </c>
      <c r="V11" s="26">
        <v>27.399000000000001</v>
      </c>
      <c r="W11" s="26">
        <v>27.004999999999999</v>
      </c>
      <c r="X11" s="26">
        <v>26.228999999999999</v>
      </c>
      <c r="Y11" s="26">
        <v>27.242999999999999</v>
      </c>
      <c r="Z11" s="26">
        <v>27.428000000000001</v>
      </c>
      <c r="AA11" s="26">
        <v>26.798999999999999</v>
      </c>
      <c r="AB11" s="26">
        <v>27.158000000000001</v>
      </c>
      <c r="AC11" s="26">
        <v>27.398</v>
      </c>
      <c r="AD11" s="26">
        <v>27.047000000000001</v>
      </c>
      <c r="AE11" s="26">
        <v>27.308</v>
      </c>
      <c r="AF11" s="26">
        <v>27.251000000000001</v>
      </c>
      <c r="AG11" s="26">
        <v>26.623000000000001</v>
      </c>
      <c r="AH11" s="26">
        <v>26.62</v>
      </c>
      <c r="AI11" s="26">
        <v>27.338000000000001</v>
      </c>
      <c r="AJ11" s="26">
        <v>27.736000000000001</v>
      </c>
      <c r="AK11" s="26">
        <v>27.619</v>
      </c>
      <c r="AL11" s="26">
        <v>26.091000000000001</v>
      </c>
      <c r="AM11" s="26">
        <v>26.939</v>
      </c>
      <c r="AN11" s="26">
        <v>27.337</v>
      </c>
      <c r="AO11" s="26">
        <v>27.657</v>
      </c>
      <c r="AP11" s="26">
        <v>27.683</v>
      </c>
      <c r="AQ11" s="26">
        <v>27.100999999999999</v>
      </c>
      <c r="AR11" s="26">
        <v>27.538</v>
      </c>
      <c r="AS11" s="26">
        <v>27.41</v>
      </c>
      <c r="AT11" s="26">
        <v>27.524000000000001</v>
      </c>
      <c r="AU11" s="26">
        <v>27.602</v>
      </c>
      <c r="AV11" s="26">
        <v>27.539000000000001</v>
      </c>
      <c r="AW11" s="26">
        <v>27.696000000000002</v>
      </c>
      <c r="AX11" s="26">
        <v>27.483000000000001</v>
      </c>
      <c r="AY11" s="26">
        <v>27.773</v>
      </c>
      <c r="AZ11" s="26">
        <v>26.917999999999999</v>
      </c>
      <c r="BA11" s="26">
        <v>27.832000000000001</v>
      </c>
      <c r="BB11" s="26">
        <v>27.364999999999998</v>
      </c>
      <c r="BC11" s="26">
        <v>27.405999999999999</v>
      </c>
      <c r="BD11" s="26">
        <v>27.478000000000002</v>
      </c>
      <c r="BE11" s="26">
        <v>27.207999999999998</v>
      </c>
      <c r="BF11" s="26">
        <v>27.946999999999999</v>
      </c>
      <c r="BG11" s="26">
        <v>27.61</v>
      </c>
      <c r="BH11" s="26">
        <v>27.849</v>
      </c>
      <c r="BI11" s="26">
        <v>27.649000000000001</v>
      </c>
      <c r="BJ11" s="26">
        <v>27.094000000000001</v>
      </c>
      <c r="BK11" s="26">
        <v>26.99</v>
      </c>
      <c r="BL11" s="26">
        <v>27.809000000000001</v>
      </c>
      <c r="BM11" s="26">
        <v>27.823</v>
      </c>
      <c r="BN11" s="26">
        <v>27.742999999999999</v>
      </c>
      <c r="BO11" s="26">
        <v>27.268000000000001</v>
      </c>
      <c r="BP11" s="26">
        <v>27.260999999999999</v>
      </c>
    </row>
    <row r="12" spans="1:68" s="26" customFormat="1" x14ac:dyDescent="0.2">
      <c r="A12" s="26">
        <v>71.849999999999994</v>
      </c>
      <c r="B12" s="26" t="s">
        <v>19</v>
      </c>
      <c r="C12" s="26">
        <v>4.8099999999999996</v>
      </c>
      <c r="D12" s="26">
        <v>4.4080000000000004</v>
      </c>
      <c r="E12" s="26">
        <v>4.952</v>
      </c>
      <c r="F12" s="26">
        <v>4.8849999999999998</v>
      </c>
      <c r="G12" s="26">
        <v>4.8019999999999996</v>
      </c>
      <c r="H12" s="26">
        <v>4.149</v>
      </c>
      <c r="I12" s="26">
        <v>4.532</v>
      </c>
      <c r="J12" s="26">
        <v>4.3460000000000001</v>
      </c>
      <c r="K12" s="26">
        <v>4.9589999999999996</v>
      </c>
      <c r="L12" s="26">
        <v>4.3019999999999996</v>
      </c>
      <c r="M12" s="26">
        <v>4.3440000000000003</v>
      </c>
      <c r="N12" s="26">
        <v>4.79</v>
      </c>
      <c r="O12" s="26">
        <v>5.3849999999999998</v>
      </c>
      <c r="P12" s="26">
        <v>5.1059999999999999</v>
      </c>
      <c r="Q12" s="26">
        <v>4.8760000000000003</v>
      </c>
      <c r="R12" s="26">
        <v>4.742</v>
      </c>
      <c r="S12" s="26">
        <v>4.1500000000000004</v>
      </c>
      <c r="T12" s="26">
        <v>4.5949999999999998</v>
      </c>
      <c r="U12" s="26">
        <v>4.7619999999999996</v>
      </c>
      <c r="V12" s="26">
        <v>5.2679999999999998</v>
      </c>
      <c r="W12" s="26">
        <v>4.9770000000000003</v>
      </c>
      <c r="X12" s="26">
        <v>5.55</v>
      </c>
      <c r="Y12" s="26">
        <v>4.5220000000000002</v>
      </c>
      <c r="Z12" s="26">
        <v>4.4130000000000003</v>
      </c>
      <c r="AA12" s="26">
        <v>4.8890000000000002</v>
      </c>
      <c r="AB12" s="26">
        <v>4.6749999999999998</v>
      </c>
      <c r="AC12" s="26">
        <v>3.98</v>
      </c>
      <c r="AD12" s="26">
        <v>4.4539999999999997</v>
      </c>
      <c r="AE12" s="26">
        <v>4.6870000000000003</v>
      </c>
      <c r="AF12" s="26">
        <v>4.9720000000000004</v>
      </c>
      <c r="AG12" s="26">
        <v>5.1909999999999998</v>
      </c>
      <c r="AH12" s="26">
        <v>5.2469999999999999</v>
      </c>
      <c r="AI12" s="26">
        <v>4.6239999999999997</v>
      </c>
      <c r="AJ12" s="26">
        <v>4.4619999999999997</v>
      </c>
      <c r="AK12" s="26">
        <v>4.6180000000000003</v>
      </c>
      <c r="AL12" s="26">
        <v>5.5990000000000002</v>
      </c>
      <c r="AM12" s="26">
        <v>5.2690000000000001</v>
      </c>
      <c r="AN12" s="26">
        <v>4.3010000000000002</v>
      </c>
      <c r="AO12" s="26">
        <v>4.6909999999999998</v>
      </c>
      <c r="AP12" s="26">
        <v>4.4059999999999997</v>
      </c>
      <c r="AQ12" s="26">
        <v>5.0270000000000001</v>
      </c>
      <c r="AR12" s="26">
        <v>4.1159999999999997</v>
      </c>
      <c r="AS12" s="26">
        <v>4.3040000000000003</v>
      </c>
      <c r="AT12" s="26">
        <v>4.1740000000000004</v>
      </c>
      <c r="AU12" s="26">
        <v>3.806</v>
      </c>
      <c r="AV12" s="26">
        <v>4.923</v>
      </c>
      <c r="AW12" s="26">
        <v>4.4029999999999996</v>
      </c>
      <c r="AX12" s="26">
        <v>5.1870000000000003</v>
      </c>
      <c r="AY12" s="26">
        <v>4.59</v>
      </c>
      <c r="AZ12" s="26">
        <v>4.8819999999999997</v>
      </c>
      <c r="BA12" s="26">
        <v>4.2089999999999996</v>
      </c>
      <c r="BB12" s="26">
        <v>5.048</v>
      </c>
      <c r="BC12" s="26">
        <v>4.9050000000000002</v>
      </c>
      <c r="BD12" s="26">
        <v>4.8940000000000001</v>
      </c>
      <c r="BE12" s="26">
        <v>5.1239999999999997</v>
      </c>
      <c r="BF12" s="26">
        <v>4.702</v>
      </c>
      <c r="BG12" s="26">
        <v>5.0190000000000001</v>
      </c>
      <c r="BH12" s="26">
        <v>4.4290000000000003</v>
      </c>
      <c r="BI12" s="26">
        <v>4.3289999999999997</v>
      </c>
      <c r="BJ12" s="26">
        <v>5.298</v>
      </c>
      <c r="BK12" s="26">
        <v>5.117</v>
      </c>
      <c r="BL12" s="26">
        <v>4.5069999999999997</v>
      </c>
      <c r="BM12" s="26">
        <v>4.6630000000000003</v>
      </c>
      <c r="BN12" s="26">
        <v>4.7510000000000003</v>
      </c>
      <c r="BO12" s="26">
        <v>4.9370000000000003</v>
      </c>
      <c r="BP12" s="26">
        <v>5.4660000000000002</v>
      </c>
    </row>
    <row r="13" spans="1:68" s="26" customFormat="1" x14ac:dyDescent="0.2">
      <c r="A13" s="26">
        <v>70.94</v>
      </c>
      <c r="B13" s="26" t="s">
        <v>20</v>
      </c>
      <c r="C13" s="26">
        <v>1.1950000000000001</v>
      </c>
      <c r="D13" s="26">
        <v>0.84399999999999997</v>
      </c>
      <c r="E13" s="26">
        <v>0.91400000000000003</v>
      </c>
      <c r="F13" s="26">
        <v>0.98699999999999999</v>
      </c>
      <c r="G13" s="26">
        <v>0.85399999999999998</v>
      </c>
      <c r="H13" s="26">
        <v>0.78700000000000003</v>
      </c>
      <c r="I13" s="26">
        <v>1.022</v>
      </c>
      <c r="J13" s="26">
        <v>1.145</v>
      </c>
      <c r="K13" s="26">
        <v>1.21</v>
      </c>
      <c r="L13" s="26">
        <v>1.085</v>
      </c>
      <c r="M13" s="26">
        <v>0.90100000000000002</v>
      </c>
      <c r="N13" s="26">
        <v>0.82899999999999996</v>
      </c>
      <c r="O13" s="26">
        <v>0.98</v>
      </c>
      <c r="P13" s="26">
        <v>0.77800000000000002</v>
      </c>
      <c r="Q13" s="26">
        <v>0.88300000000000001</v>
      </c>
      <c r="R13" s="26">
        <v>0.80400000000000005</v>
      </c>
      <c r="S13" s="26">
        <v>0.91200000000000003</v>
      </c>
      <c r="T13" s="26">
        <v>0.80200000000000005</v>
      </c>
      <c r="U13" s="26">
        <v>0.92200000000000004</v>
      </c>
      <c r="V13" s="26">
        <v>1.008</v>
      </c>
      <c r="W13" s="26">
        <v>1.0469999999999999</v>
      </c>
      <c r="X13" s="26">
        <v>1.738</v>
      </c>
      <c r="Y13" s="26">
        <v>0.88500000000000001</v>
      </c>
      <c r="Z13" s="26">
        <v>0.93799999999999994</v>
      </c>
      <c r="AA13" s="26">
        <v>0.93100000000000005</v>
      </c>
      <c r="AB13" s="26">
        <v>0.90700000000000003</v>
      </c>
      <c r="AC13" s="26">
        <v>0.752</v>
      </c>
      <c r="AD13" s="26">
        <v>1.03</v>
      </c>
      <c r="AE13" s="26">
        <v>1.222</v>
      </c>
      <c r="AF13" s="26">
        <v>0.88200000000000001</v>
      </c>
      <c r="AG13" s="26">
        <v>0.95399999999999996</v>
      </c>
      <c r="AH13" s="26">
        <v>0.85099999999999998</v>
      </c>
      <c r="AI13" s="26">
        <v>1.196</v>
      </c>
      <c r="AJ13" s="26">
        <v>1.093</v>
      </c>
      <c r="AK13" s="26">
        <v>1.127</v>
      </c>
      <c r="AL13" s="26">
        <v>1.5029999999999999</v>
      </c>
      <c r="AM13" s="26">
        <v>1.228</v>
      </c>
      <c r="AN13" s="26">
        <v>1.05</v>
      </c>
      <c r="AO13" s="26">
        <v>1.238</v>
      </c>
      <c r="AP13" s="26">
        <v>1.071</v>
      </c>
      <c r="AQ13" s="26">
        <v>1.1279999999999999</v>
      </c>
      <c r="AR13" s="26">
        <v>0.75700000000000001</v>
      </c>
      <c r="AS13" s="26">
        <v>0.93600000000000005</v>
      </c>
      <c r="AT13" s="26">
        <v>0.89</v>
      </c>
      <c r="AU13" s="26">
        <v>1.1579999999999999</v>
      </c>
      <c r="AV13" s="26">
        <v>1.173</v>
      </c>
      <c r="AW13" s="26">
        <v>1.1499999999999999</v>
      </c>
      <c r="AX13" s="26">
        <v>1.36</v>
      </c>
      <c r="AY13" s="26">
        <v>1.33</v>
      </c>
      <c r="AZ13" s="26">
        <v>1.2350000000000001</v>
      </c>
      <c r="BA13" s="26">
        <v>1.0649999999999999</v>
      </c>
      <c r="BB13" s="26">
        <v>1.639</v>
      </c>
      <c r="BC13" s="26">
        <v>1.4379999999999999</v>
      </c>
      <c r="BD13" s="26">
        <v>0.999</v>
      </c>
      <c r="BE13" s="26">
        <v>0.81499999999999995</v>
      </c>
      <c r="BF13" s="26">
        <v>1.2849999999999999</v>
      </c>
      <c r="BG13" s="26">
        <v>1.262</v>
      </c>
      <c r="BH13" s="26">
        <v>1.3759999999999999</v>
      </c>
      <c r="BI13" s="26">
        <v>1.35</v>
      </c>
      <c r="BJ13" s="26">
        <v>1.655</v>
      </c>
      <c r="BK13" s="26">
        <v>1.3140000000000001</v>
      </c>
      <c r="BL13" s="26">
        <v>1.329</v>
      </c>
      <c r="BM13" s="26">
        <v>1.4670000000000001</v>
      </c>
      <c r="BN13" s="26">
        <v>1.268</v>
      </c>
      <c r="BO13" s="26">
        <v>0.91700000000000004</v>
      </c>
      <c r="BP13" s="26">
        <v>1.0629999999999999</v>
      </c>
    </row>
    <row r="14" spans="1:68" s="26" customFormat="1" x14ac:dyDescent="0.2">
      <c r="A14" s="26">
        <v>69.62</v>
      </c>
      <c r="B14" s="26" t="s">
        <v>23</v>
      </c>
      <c r="C14" s="26">
        <f t="shared" ref="C14:AH14" ca="1" si="0">((C41/C29)/2)*($A$14)</f>
        <v>6.2199375226065445</v>
      </c>
      <c r="D14" s="26">
        <f t="shared" ca="1" si="0"/>
        <v>6.3755185059289161</v>
      </c>
      <c r="E14" s="26">
        <f t="shared" ca="1" si="0"/>
        <v>6.5227925536136997</v>
      </c>
      <c r="F14" s="26">
        <f t="shared" ca="1" si="0"/>
        <v>6.3735453693815831</v>
      </c>
      <c r="G14" s="26">
        <f t="shared" ca="1" si="0"/>
        <v>6.2541474621625346</v>
      </c>
      <c r="H14" s="26">
        <f t="shared" ca="1" si="0"/>
        <v>6.4897361531430491</v>
      </c>
      <c r="I14" s="26">
        <f t="shared" ca="1" si="0"/>
        <v>6.4990339373965735</v>
      </c>
      <c r="J14" s="26">
        <f t="shared" ca="1" si="0"/>
        <v>6.5310254916763606</v>
      </c>
      <c r="K14" s="26">
        <f t="shared" ca="1" si="0"/>
        <v>6.3978943496450791</v>
      </c>
      <c r="L14" s="26">
        <f t="shared" ca="1" si="0"/>
        <v>6.3206648866801265</v>
      </c>
      <c r="M14" s="26">
        <f t="shared" ca="1" si="0"/>
        <v>6.4166919533035802</v>
      </c>
      <c r="N14" s="26">
        <f t="shared" ca="1" si="0"/>
        <v>6.3416399440040605</v>
      </c>
      <c r="O14" s="26">
        <f t="shared" ca="1" si="0"/>
        <v>6.4174920780725904</v>
      </c>
      <c r="P14" s="26">
        <f t="shared" ca="1" si="0"/>
        <v>6.304812251732085</v>
      </c>
      <c r="Q14" s="26">
        <f t="shared" ca="1" si="0"/>
        <v>6.4319365768325474</v>
      </c>
      <c r="R14" s="26">
        <f t="shared" ca="1" si="0"/>
        <v>6.4678645917930977</v>
      </c>
      <c r="S14" s="26">
        <f t="shared" ca="1" si="0"/>
        <v>6.4100908482450407</v>
      </c>
      <c r="T14" s="26">
        <f t="shared" ca="1" si="0"/>
        <v>6.3325885241635111</v>
      </c>
      <c r="U14" s="26">
        <f t="shared" ca="1" si="0"/>
        <v>6.4363207950175001</v>
      </c>
      <c r="V14" s="26">
        <f t="shared" ca="1" si="0"/>
        <v>6.3967360716959396</v>
      </c>
      <c r="W14" s="26">
        <f t="shared" ca="1" si="0"/>
        <v>6.2581666629847605</v>
      </c>
      <c r="X14" s="26">
        <f t="shared" ca="1" si="0"/>
        <v>6.3228266346119808</v>
      </c>
      <c r="Y14" s="26">
        <f t="shared" ca="1" si="0"/>
        <v>6.2195058677034645</v>
      </c>
      <c r="Z14" s="26">
        <f t="shared" ca="1" si="0"/>
        <v>6.3904792421001009</v>
      </c>
      <c r="AA14" s="26">
        <f t="shared" ca="1" si="0"/>
        <v>6.3605053871698685</v>
      </c>
      <c r="AB14" s="26">
        <f t="shared" ca="1" si="0"/>
        <v>6.2519985821036466</v>
      </c>
      <c r="AC14" s="26">
        <f t="shared" ca="1" si="0"/>
        <v>6.3235845460609195</v>
      </c>
      <c r="AD14" s="26">
        <f t="shared" ca="1" si="0"/>
        <v>6.4121553031574354</v>
      </c>
      <c r="AE14" s="26">
        <f t="shared" ca="1" si="0"/>
        <v>6.3402321103253474</v>
      </c>
      <c r="AF14" s="26">
        <f t="shared" ca="1" si="0"/>
        <v>6.2240862768692784</v>
      </c>
      <c r="AG14" s="26">
        <f t="shared" ca="1" si="0"/>
        <v>6.3862359625675698</v>
      </c>
      <c r="AH14" s="26">
        <f t="shared" ca="1" si="0"/>
        <v>6.4338430566943554</v>
      </c>
      <c r="AI14" s="26">
        <f t="shared" ref="AI14:BP14" ca="1" si="1">((AI41/AI29)/2)*($A$14)</f>
        <v>6.3399730025065981</v>
      </c>
      <c r="AJ14" s="26">
        <f t="shared" ca="1" si="1"/>
        <v>6.2435214743434058</v>
      </c>
      <c r="AK14" s="26">
        <f t="shared" ca="1" si="1"/>
        <v>6.33063678327213</v>
      </c>
      <c r="AL14" s="26">
        <f t="shared" ca="1" si="1"/>
        <v>6.3263666422930251</v>
      </c>
      <c r="AM14" s="26">
        <f t="shared" ca="1" si="1"/>
        <v>6.3337953594709955</v>
      </c>
      <c r="AN14" s="26">
        <f t="shared" ca="1" si="1"/>
        <v>6.3591779273885152</v>
      </c>
      <c r="AO14" s="26">
        <f t="shared" ca="1" si="1"/>
        <v>6.393081405363664</v>
      </c>
      <c r="AP14" s="26">
        <f t="shared" ca="1" si="1"/>
        <v>6.2977434358303963</v>
      </c>
      <c r="AQ14" s="26">
        <f t="shared" ca="1" si="1"/>
        <v>6.247247248304352</v>
      </c>
      <c r="AR14" s="26">
        <f t="shared" ca="1" si="1"/>
        <v>6.4878669625446621</v>
      </c>
      <c r="AS14" s="26">
        <f t="shared" ca="1" si="1"/>
        <v>6.4505181982837314</v>
      </c>
      <c r="AT14" s="26">
        <f t="shared" ca="1" si="1"/>
        <v>6.4119173002952605</v>
      </c>
      <c r="AU14" s="26">
        <f t="shared" ca="1" si="1"/>
        <v>6.3676160411794207</v>
      </c>
      <c r="AV14" s="26">
        <f t="shared" ca="1" si="1"/>
        <v>6.3746348848591632</v>
      </c>
      <c r="AW14" s="26">
        <f t="shared" ca="1" si="1"/>
        <v>6.4696689361487065</v>
      </c>
      <c r="AX14" s="26">
        <f t="shared" ca="1" si="1"/>
        <v>6.3024827435498123</v>
      </c>
      <c r="AY14" s="26">
        <f t="shared" ca="1" si="1"/>
        <v>6.4525110733328024</v>
      </c>
      <c r="AZ14" s="26">
        <f t="shared" ca="1" si="1"/>
        <v>6.3826954319198812</v>
      </c>
      <c r="BA14" s="26">
        <f t="shared" ca="1" si="1"/>
        <v>6.4496884409600126</v>
      </c>
      <c r="BB14" s="26">
        <f t="shared" ca="1" si="1"/>
        <v>6.3446857712187192</v>
      </c>
      <c r="BC14" s="26">
        <f t="shared" ca="1" si="1"/>
        <v>6.4317896374710211</v>
      </c>
      <c r="BD14" s="26">
        <f t="shared" ca="1" si="1"/>
        <v>6.383401161470049</v>
      </c>
      <c r="BE14" s="26">
        <f t="shared" ca="1" si="1"/>
        <v>6.3649493583386851</v>
      </c>
      <c r="BF14" s="26">
        <f t="shared" ca="1" si="1"/>
        <v>6.2126825588207213</v>
      </c>
      <c r="BG14" s="26">
        <f t="shared" ca="1" si="1"/>
        <v>6.3294061173820433</v>
      </c>
      <c r="BH14" s="26">
        <f t="shared" ca="1" si="1"/>
        <v>6.3796145418356671</v>
      </c>
      <c r="BI14" s="26">
        <f t="shared" ca="1" si="1"/>
        <v>6.4649669578517353</v>
      </c>
      <c r="BJ14" s="26">
        <f t="shared" ca="1" si="1"/>
        <v>6.3911459091835621</v>
      </c>
      <c r="BK14" s="26">
        <f t="shared" ca="1" si="1"/>
        <v>6.3668458505692351</v>
      </c>
      <c r="BL14" s="26">
        <f t="shared" ca="1" si="1"/>
        <v>6.3580203318436022</v>
      </c>
      <c r="BM14" s="26">
        <f t="shared" ca="1" si="1"/>
        <v>6.3991455015438055</v>
      </c>
      <c r="BN14" s="26">
        <f t="shared" ca="1" si="1"/>
        <v>6.3574795016848533</v>
      </c>
      <c r="BO14" s="26">
        <f t="shared" ca="1" si="1"/>
        <v>6.4590028275593978</v>
      </c>
      <c r="BP14" s="26">
        <f t="shared" ca="1" si="1"/>
        <v>6.3900657901797988</v>
      </c>
    </row>
    <row r="15" spans="1:68" s="26" customFormat="1" x14ac:dyDescent="0.2">
      <c r="B15" s="26" t="s">
        <v>21</v>
      </c>
      <c r="C15" s="26">
        <f ca="1">SUM(C5:C14)</f>
        <v>98.450937522606552</v>
      </c>
      <c r="D15" s="26">
        <f t="shared" ref="D15:BO15" ca="1" si="2">SUM(D5:D14)</f>
        <v>100.08351850592891</v>
      </c>
      <c r="E15" s="26">
        <f t="shared" ca="1" si="2"/>
        <v>103.18879255361369</v>
      </c>
      <c r="F15" s="26">
        <f t="shared" ca="1" si="2"/>
        <v>100.39754536938159</v>
      </c>
      <c r="G15" s="26">
        <f t="shared" ca="1" si="2"/>
        <v>98.668147462162537</v>
      </c>
      <c r="H15" s="26">
        <f t="shared" ca="1" si="2"/>
        <v>102.35773615314307</v>
      </c>
      <c r="I15" s="26">
        <f t="shared" ca="1" si="2"/>
        <v>102.27203393739657</v>
      </c>
      <c r="J15" s="26">
        <f t="shared" ca="1" si="2"/>
        <v>103.34002549167636</v>
      </c>
      <c r="K15" s="26">
        <f t="shared" ca="1" si="2"/>
        <v>100.66489434964508</v>
      </c>
      <c r="L15" s="26">
        <f t="shared" ca="1" si="2"/>
        <v>99.988664886680112</v>
      </c>
      <c r="M15" s="26">
        <f t="shared" ca="1" si="2"/>
        <v>101.04569195330357</v>
      </c>
      <c r="N15" s="26">
        <f t="shared" ca="1" si="2"/>
        <v>99.934639944004061</v>
      </c>
      <c r="O15" s="26">
        <f t="shared" ca="1" si="2"/>
        <v>101.31149207807259</v>
      </c>
      <c r="P15" s="26">
        <f t="shared" ca="1" si="2"/>
        <v>99.543812251732078</v>
      </c>
      <c r="Q15" s="26">
        <f t="shared" ca="1" si="2"/>
        <v>101.71093657683254</v>
      </c>
      <c r="R15" s="26">
        <f t="shared" ca="1" si="2"/>
        <v>101.9058645917931</v>
      </c>
      <c r="S15" s="26">
        <f t="shared" ca="1" si="2"/>
        <v>101.55209084824506</v>
      </c>
      <c r="T15" s="26">
        <f t="shared" ca="1" si="2"/>
        <v>100.28958852416352</v>
      </c>
      <c r="U15" s="26">
        <f t="shared" ca="1" si="2"/>
        <v>100.8363207950175</v>
      </c>
      <c r="V15" s="26">
        <f t="shared" ca="1" si="2"/>
        <v>101.63173607169594</v>
      </c>
      <c r="W15" s="26">
        <f t="shared" ca="1" si="2"/>
        <v>99.18216666298477</v>
      </c>
      <c r="X15" s="26">
        <f t="shared" ca="1" si="2"/>
        <v>99.073826634611976</v>
      </c>
      <c r="Y15" s="26">
        <f t="shared" ca="1" si="2"/>
        <v>97.708505867703465</v>
      </c>
      <c r="Z15" s="26">
        <f t="shared" ca="1" si="2"/>
        <v>100.60047924210011</v>
      </c>
      <c r="AA15" s="26">
        <f t="shared" ca="1" si="2"/>
        <v>99.917505387169854</v>
      </c>
      <c r="AB15" s="26">
        <f t="shared" ca="1" si="2"/>
        <v>98.90999858210364</v>
      </c>
      <c r="AC15" s="26">
        <f t="shared" ca="1" si="2"/>
        <v>99.368584546060916</v>
      </c>
      <c r="AD15" s="26">
        <f t="shared" ca="1" si="2"/>
        <v>101.32015530315743</v>
      </c>
      <c r="AE15" s="26">
        <f t="shared" ca="1" si="2"/>
        <v>100.04823211032534</v>
      </c>
      <c r="AF15" s="26">
        <f t="shared" ca="1" si="2"/>
        <v>97.898086276869265</v>
      </c>
      <c r="AG15" s="26">
        <f t="shared" ca="1" si="2"/>
        <v>100.67023596256757</v>
      </c>
      <c r="AH15" s="26">
        <f t="shared" ca="1" si="2"/>
        <v>101.34584305669436</v>
      </c>
      <c r="AI15" s="26">
        <f t="shared" ca="1" si="2"/>
        <v>99.634973002506584</v>
      </c>
      <c r="AJ15" s="26">
        <f t="shared" ca="1" si="2"/>
        <v>98.38852147434342</v>
      </c>
      <c r="AK15" s="26">
        <f t="shared" ca="1" si="2"/>
        <v>100.83163678327212</v>
      </c>
      <c r="AL15" s="26">
        <f t="shared" ca="1" si="2"/>
        <v>101.12436664229303</v>
      </c>
      <c r="AM15" s="26">
        <f t="shared" ca="1" si="2"/>
        <v>99.685795359471001</v>
      </c>
      <c r="AN15" s="26">
        <f t="shared" ca="1" si="2"/>
        <v>99.170177927388508</v>
      </c>
      <c r="AO15" s="26">
        <f t="shared" ca="1" si="2"/>
        <v>100.11208140536367</v>
      </c>
      <c r="AP15" s="26">
        <f t="shared" ca="1" si="2"/>
        <v>99.150743435830407</v>
      </c>
      <c r="AQ15" s="26">
        <f t="shared" ca="1" si="2"/>
        <v>99.335247248304356</v>
      </c>
      <c r="AR15" s="26">
        <f t="shared" ca="1" si="2"/>
        <v>102.09986696254467</v>
      </c>
      <c r="AS15" s="26">
        <f t="shared" ca="1" si="2"/>
        <v>101.32351819828374</v>
      </c>
      <c r="AT15" s="26">
        <f t="shared" ca="1" si="2"/>
        <v>99.861917300295275</v>
      </c>
      <c r="AU15" s="26">
        <f t="shared" ca="1" si="2"/>
        <v>100.19761604117942</v>
      </c>
      <c r="AV15" s="26">
        <f t="shared" ca="1" si="2"/>
        <v>100.00063488485917</v>
      </c>
      <c r="AW15" s="26">
        <f t="shared" ca="1" si="2"/>
        <v>102.45866893614873</v>
      </c>
      <c r="AX15" s="26">
        <f t="shared" ca="1" si="2"/>
        <v>99.352482743549814</v>
      </c>
      <c r="AY15" s="26">
        <f t="shared" ca="1" si="2"/>
        <v>102.61151107333281</v>
      </c>
      <c r="AZ15" s="26">
        <f t="shared" ca="1" si="2"/>
        <v>101.2216954319199</v>
      </c>
      <c r="BA15" s="26">
        <f t="shared" ca="1" si="2"/>
        <v>101.55968844096003</v>
      </c>
      <c r="BB15" s="26">
        <f t="shared" ca="1" si="2"/>
        <v>101.29068577121872</v>
      </c>
      <c r="BC15" s="26">
        <f t="shared" ca="1" si="2"/>
        <v>100.50778963747103</v>
      </c>
      <c r="BD15" s="26">
        <f t="shared" ca="1" si="2"/>
        <v>100.44640116147005</v>
      </c>
      <c r="BE15" s="26">
        <f t="shared" ca="1" si="2"/>
        <v>99.987949358338682</v>
      </c>
      <c r="BF15" s="26">
        <f t="shared" ca="1" si="2"/>
        <v>98.422682558820711</v>
      </c>
      <c r="BG15" s="26">
        <f t="shared" ca="1" si="2"/>
        <v>99.479406117382055</v>
      </c>
      <c r="BH15" s="26">
        <f t="shared" ca="1" si="2"/>
        <v>100.38861454183568</v>
      </c>
      <c r="BI15" s="26">
        <f t="shared" ca="1" si="2"/>
        <v>101.79896695785172</v>
      </c>
      <c r="BJ15" s="26">
        <f t="shared" ca="1" si="2"/>
        <v>100.51914590918358</v>
      </c>
      <c r="BK15" s="26">
        <f t="shared" ca="1" si="2"/>
        <v>100.21784585056923</v>
      </c>
      <c r="BL15" s="26">
        <f t="shared" ca="1" si="2"/>
        <v>100.10902033184361</v>
      </c>
      <c r="BM15" s="26">
        <f t="shared" ca="1" si="2"/>
        <v>100.26714550154379</v>
      </c>
      <c r="BN15" s="26">
        <f t="shared" ca="1" si="2"/>
        <v>100.57147950168486</v>
      </c>
      <c r="BO15" s="26">
        <f t="shared" ca="1" si="2"/>
        <v>102.49400282755941</v>
      </c>
      <c r="BP15" s="26">
        <f t="shared" ref="BP15" ca="1" si="3">SUM(BP5:BP14)</f>
        <v>101.2770657901798</v>
      </c>
    </row>
    <row r="17" spans="1:68" x14ac:dyDescent="0.2">
      <c r="B17" t="s">
        <v>24</v>
      </c>
    </row>
    <row r="18" spans="1:68" s="25" customFormat="1" x14ac:dyDescent="0.2">
      <c r="B18" s="25" t="s">
        <v>25</v>
      </c>
      <c r="C18" s="25">
        <f t="shared" ref="C18:BN18" si="4">C5/$A$5</f>
        <v>0.13994046142396427</v>
      </c>
      <c r="D18" s="25">
        <f t="shared" si="4"/>
        <v>0.17849168940709501</v>
      </c>
      <c r="E18" s="25">
        <f t="shared" si="4"/>
        <v>0.18037707764822625</v>
      </c>
      <c r="F18" s="25">
        <f t="shared" si="4"/>
        <v>0.17896303646737782</v>
      </c>
      <c r="G18" s="25">
        <f t="shared" si="4"/>
        <v>0.17893822872736292</v>
      </c>
      <c r="H18" s="25">
        <f t="shared" si="4"/>
        <v>0.17196725378318034</v>
      </c>
      <c r="I18" s="25">
        <f t="shared" si="4"/>
        <v>0.16638551227983128</v>
      </c>
      <c r="J18" s="25">
        <f t="shared" si="4"/>
        <v>0.14386008434631606</v>
      </c>
      <c r="K18" s="25">
        <f t="shared" si="4"/>
        <v>0.14713470602828083</v>
      </c>
      <c r="L18" s="25">
        <f t="shared" si="4"/>
        <v>0.14661374348796824</v>
      </c>
      <c r="M18" s="25">
        <f t="shared" si="4"/>
        <v>0.17566360704539816</v>
      </c>
      <c r="N18" s="25">
        <f t="shared" si="4"/>
        <v>0.17958322996774992</v>
      </c>
      <c r="O18" s="25">
        <f t="shared" si="4"/>
        <v>0.17415033490449017</v>
      </c>
      <c r="P18" s="25">
        <f t="shared" si="4"/>
        <v>0.17958322996774992</v>
      </c>
      <c r="Q18" s="25">
        <f t="shared" si="4"/>
        <v>0.18409823865045893</v>
      </c>
      <c r="R18" s="25">
        <f t="shared" si="4"/>
        <v>0.18260977424956584</v>
      </c>
      <c r="S18" s="25">
        <f t="shared" si="4"/>
        <v>0.18231208136938723</v>
      </c>
      <c r="T18" s="25">
        <f t="shared" si="4"/>
        <v>0.18109650210865788</v>
      </c>
      <c r="U18" s="25">
        <f t="shared" si="4"/>
        <v>0.17695360952617215</v>
      </c>
      <c r="V18" s="25">
        <f t="shared" si="4"/>
        <v>0.17658149342594889</v>
      </c>
      <c r="W18" s="25">
        <f t="shared" si="4"/>
        <v>0.1555693376333416</v>
      </c>
      <c r="X18" s="25">
        <f t="shared" si="4"/>
        <v>0.10912924832547755</v>
      </c>
      <c r="Y18" s="25">
        <f t="shared" si="4"/>
        <v>0.17720168692632099</v>
      </c>
      <c r="Z18" s="25">
        <f t="shared" si="4"/>
        <v>0.17782188042669311</v>
      </c>
      <c r="AA18" s="25">
        <f t="shared" si="4"/>
        <v>0.17958322996774992</v>
      </c>
      <c r="AB18" s="25">
        <f t="shared" si="4"/>
        <v>0.17546514512527908</v>
      </c>
      <c r="AC18" s="25">
        <f t="shared" si="4"/>
        <v>0.17978169188786899</v>
      </c>
      <c r="AD18" s="25">
        <f t="shared" si="4"/>
        <v>0.14777970726866782</v>
      </c>
      <c r="AE18" s="25">
        <f t="shared" si="4"/>
        <v>0.12255023567353014</v>
      </c>
      <c r="AF18" s="25">
        <f t="shared" si="4"/>
        <v>0.17948399900769041</v>
      </c>
      <c r="AG18" s="25">
        <f t="shared" si="4"/>
        <v>0.18030265442818158</v>
      </c>
      <c r="AH18" s="25">
        <f t="shared" si="4"/>
        <v>0.17804515008682706</v>
      </c>
      <c r="AI18" s="25">
        <f t="shared" si="4"/>
        <v>0.14291739022575042</v>
      </c>
      <c r="AJ18" s="25">
        <f t="shared" si="4"/>
        <v>0.15289010171173406</v>
      </c>
      <c r="AK18" s="25">
        <f t="shared" si="4"/>
        <v>9.6650955097990571E-2</v>
      </c>
      <c r="AL18" s="25">
        <f t="shared" si="4"/>
        <v>9.8585958819151581E-2</v>
      </c>
      <c r="AM18" s="25">
        <f t="shared" si="4"/>
        <v>0.12262465889357478</v>
      </c>
      <c r="AN18" s="25">
        <f t="shared" si="4"/>
        <v>0.12852890101711734</v>
      </c>
      <c r="AO18" s="25">
        <f t="shared" si="4"/>
        <v>0.13321756387993053</v>
      </c>
      <c r="AP18" s="25">
        <f t="shared" si="4"/>
        <v>0.1422971967253783</v>
      </c>
      <c r="AQ18" s="25">
        <f t="shared" si="4"/>
        <v>0.14319027536591417</v>
      </c>
      <c r="AR18" s="25">
        <f t="shared" si="4"/>
        <v>0.17553956834532372</v>
      </c>
      <c r="AS18" s="25">
        <f t="shared" si="4"/>
        <v>0.1750930290250558</v>
      </c>
      <c r="AT18" s="25">
        <f t="shared" si="4"/>
        <v>0.16968494170181095</v>
      </c>
      <c r="AU18" s="25">
        <f t="shared" si="4"/>
        <v>0.12165715703299429</v>
      </c>
      <c r="AV18" s="25">
        <f t="shared" si="4"/>
        <v>0.15983626891590175</v>
      </c>
      <c r="AW18" s="25">
        <f t="shared" si="4"/>
        <v>0.16154800297692878</v>
      </c>
      <c r="AX18" s="25">
        <f t="shared" si="4"/>
        <v>0.10575539568345323</v>
      </c>
      <c r="AY18" s="25">
        <f t="shared" si="4"/>
        <v>0.12629620441577771</v>
      </c>
      <c r="AZ18" s="25">
        <f t="shared" si="4"/>
        <v>0.10250558174150333</v>
      </c>
      <c r="BA18" s="25">
        <f t="shared" si="4"/>
        <v>0.13894815182336889</v>
      </c>
      <c r="BB18" s="25">
        <f t="shared" si="4"/>
        <v>8.4271892830563119E-2</v>
      </c>
      <c r="BC18" s="25">
        <f t="shared" si="4"/>
        <v>0.15351029521210616</v>
      </c>
      <c r="BD18" s="25">
        <f t="shared" si="4"/>
        <v>0.17864053584718431</v>
      </c>
      <c r="BE18" s="25">
        <f t="shared" si="4"/>
        <v>0.16809724634085832</v>
      </c>
      <c r="BF18" s="25">
        <f t="shared" si="4"/>
        <v>0.14455470106673282</v>
      </c>
      <c r="BG18" s="25">
        <f t="shared" si="4"/>
        <v>0.13723641776234186</v>
      </c>
      <c r="BH18" s="25">
        <f t="shared" si="4"/>
        <v>0.14515008682709005</v>
      </c>
      <c r="BI18" s="25">
        <f t="shared" si="4"/>
        <v>0.14644008930786404</v>
      </c>
      <c r="BJ18" s="25">
        <f t="shared" si="4"/>
        <v>0.14591912676755145</v>
      </c>
      <c r="BK18" s="25">
        <f t="shared" si="4"/>
        <v>0.14048623170429173</v>
      </c>
      <c r="BL18" s="25">
        <f t="shared" si="4"/>
        <v>0.14428181592656908</v>
      </c>
      <c r="BM18" s="25">
        <f t="shared" si="4"/>
        <v>0.12875217067725131</v>
      </c>
      <c r="BN18" s="25">
        <f t="shared" si="4"/>
        <v>0.14492681716695607</v>
      </c>
      <c r="BO18" s="25">
        <f t="shared" ref="BO18:BP18" si="5">BO5/$A$5</f>
        <v>0.17472091292483255</v>
      </c>
      <c r="BP18" s="25">
        <f t="shared" si="5"/>
        <v>0.17442322004465391</v>
      </c>
    </row>
    <row r="19" spans="1:68" s="25" customFormat="1" x14ac:dyDescent="0.2">
      <c r="B19" s="25" t="s">
        <v>26</v>
      </c>
      <c r="C19" s="25">
        <f t="shared" ref="C19:BN19" si="6">C6/$A$6</f>
        <v>0.17291699984007677</v>
      </c>
      <c r="D19" s="25">
        <f t="shared" si="6"/>
        <v>0.16436110666879897</v>
      </c>
      <c r="E19" s="25">
        <f t="shared" si="6"/>
        <v>0.17855429393890931</v>
      </c>
      <c r="F19" s="25">
        <f t="shared" si="6"/>
        <v>0.16835918758995683</v>
      </c>
      <c r="G19" s="25">
        <f t="shared" si="6"/>
        <v>0.1680393411162642</v>
      </c>
      <c r="H19" s="25">
        <f t="shared" si="6"/>
        <v>0.17643531105069568</v>
      </c>
      <c r="I19" s="25">
        <f t="shared" si="6"/>
        <v>0.17995362226131459</v>
      </c>
      <c r="J19" s="25">
        <f t="shared" si="6"/>
        <v>0.17075803614265153</v>
      </c>
      <c r="K19" s="25">
        <f t="shared" si="6"/>
        <v>0.17243723012953779</v>
      </c>
      <c r="L19" s="25">
        <f t="shared" si="6"/>
        <v>0.17763473532704299</v>
      </c>
      <c r="M19" s="25">
        <f t="shared" si="6"/>
        <v>0.16839916839916838</v>
      </c>
      <c r="N19" s="25">
        <f t="shared" si="6"/>
        <v>0.17319686550455779</v>
      </c>
      <c r="O19" s="25">
        <f t="shared" si="6"/>
        <v>0.17431632816248202</v>
      </c>
      <c r="P19" s="25">
        <f t="shared" si="6"/>
        <v>0.16352150967535581</v>
      </c>
      <c r="Q19" s="25">
        <f t="shared" si="6"/>
        <v>0.16604030065568526</v>
      </c>
      <c r="R19" s="25">
        <f t="shared" si="6"/>
        <v>0.1797137374060451</v>
      </c>
      <c r="S19" s="25">
        <f t="shared" si="6"/>
        <v>0.16683991683991684</v>
      </c>
      <c r="T19" s="25">
        <f t="shared" si="6"/>
        <v>0.17147769070845992</v>
      </c>
      <c r="U19" s="25">
        <f t="shared" si="6"/>
        <v>0.17295698064928833</v>
      </c>
      <c r="V19" s="25">
        <f t="shared" si="6"/>
        <v>0.17095794018870941</v>
      </c>
      <c r="W19" s="25">
        <f t="shared" si="6"/>
        <v>0.17455621301775145</v>
      </c>
      <c r="X19" s="25">
        <f t="shared" si="6"/>
        <v>0.17103790180713255</v>
      </c>
      <c r="Y19" s="25">
        <f t="shared" si="6"/>
        <v>0.16839916839916838</v>
      </c>
      <c r="Z19" s="25">
        <f t="shared" si="6"/>
        <v>0.16787941787941787</v>
      </c>
      <c r="AA19" s="25">
        <f t="shared" si="6"/>
        <v>0.17775467775467774</v>
      </c>
      <c r="AB19" s="25">
        <f t="shared" si="6"/>
        <v>0.17627538781384935</v>
      </c>
      <c r="AC19" s="25">
        <f t="shared" si="6"/>
        <v>0.17687509995202305</v>
      </c>
      <c r="AD19" s="25">
        <f t="shared" si="6"/>
        <v>0.17571565648488724</v>
      </c>
      <c r="AE19" s="25">
        <f t="shared" si="6"/>
        <v>0.17643531105069568</v>
      </c>
      <c r="AF19" s="25">
        <f t="shared" si="6"/>
        <v>0.18319206780745242</v>
      </c>
      <c r="AG19" s="25">
        <f t="shared" si="6"/>
        <v>0.17423636654405883</v>
      </c>
      <c r="AH19" s="25">
        <f t="shared" si="6"/>
        <v>0.18187270110347034</v>
      </c>
      <c r="AI19" s="25">
        <f t="shared" si="6"/>
        <v>0.17647529185990724</v>
      </c>
      <c r="AJ19" s="25">
        <f t="shared" si="6"/>
        <v>0.1739964816887894</v>
      </c>
      <c r="AK19" s="25">
        <f t="shared" si="6"/>
        <v>0.16192227730689268</v>
      </c>
      <c r="AL19" s="25">
        <f t="shared" si="6"/>
        <v>0.16835918758995683</v>
      </c>
      <c r="AM19" s="25">
        <f t="shared" si="6"/>
        <v>0.18123300815608509</v>
      </c>
      <c r="AN19" s="25">
        <f t="shared" si="6"/>
        <v>0.1784343515112746</v>
      </c>
      <c r="AO19" s="25">
        <f t="shared" si="6"/>
        <v>0.17771469694546618</v>
      </c>
      <c r="AP19" s="25">
        <f t="shared" si="6"/>
        <v>0.16975851591236207</v>
      </c>
      <c r="AQ19" s="25">
        <f t="shared" si="6"/>
        <v>0.16536062689908845</v>
      </c>
      <c r="AR19" s="25">
        <f t="shared" si="6"/>
        <v>0.17711498480729249</v>
      </c>
      <c r="AS19" s="25">
        <f t="shared" si="6"/>
        <v>0.1711978250439789</v>
      </c>
      <c r="AT19" s="25">
        <f t="shared" si="6"/>
        <v>0.1827122980969135</v>
      </c>
      <c r="AU19" s="25">
        <f t="shared" si="6"/>
        <v>0.17931392931392931</v>
      </c>
      <c r="AV19" s="25">
        <f t="shared" si="6"/>
        <v>0.1675195905965137</v>
      </c>
      <c r="AW19" s="25">
        <f t="shared" si="6"/>
        <v>0.17315688469534624</v>
      </c>
      <c r="AX19" s="25">
        <f t="shared" si="6"/>
        <v>0.16496081880697266</v>
      </c>
      <c r="AY19" s="25">
        <f t="shared" si="6"/>
        <v>0.16867903406364945</v>
      </c>
      <c r="AZ19" s="25">
        <f t="shared" si="6"/>
        <v>0.16975851591236207</v>
      </c>
      <c r="BA19" s="25">
        <f t="shared" si="6"/>
        <v>0.17335678874140414</v>
      </c>
      <c r="BB19" s="25">
        <f t="shared" si="6"/>
        <v>0.16771949464257158</v>
      </c>
      <c r="BC19" s="25">
        <f t="shared" si="6"/>
        <v>0.16484087637933792</v>
      </c>
      <c r="BD19" s="25">
        <f t="shared" si="6"/>
        <v>0.17475611706380939</v>
      </c>
      <c r="BE19" s="25">
        <f t="shared" si="6"/>
        <v>0.1802334879257956</v>
      </c>
      <c r="BF19" s="25">
        <f t="shared" si="6"/>
        <v>0.16064289141212218</v>
      </c>
      <c r="BG19" s="25">
        <f t="shared" si="6"/>
        <v>0.17059811290580523</v>
      </c>
      <c r="BH19" s="25">
        <f t="shared" si="6"/>
        <v>0.17171757556372941</v>
      </c>
      <c r="BI19" s="25">
        <f t="shared" si="6"/>
        <v>0.17647529185990724</v>
      </c>
      <c r="BJ19" s="25">
        <f t="shared" si="6"/>
        <v>0.18015352630737247</v>
      </c>
      <c r="BK19" s="25">
        <f t="shared" si="6"/>
        <v>0.17487605949144408</v>
      </c>
      <c r="BL19" s="25">
        <f t="shared" si="6"/>
        <v>0.17379657764273151</v>
      </c>
      <c r="BM19" s="25">
        <f t="shared" si="6"/>
        <v>0.17759475451783144</v>
      </c>
      <c r="BN19" s="25">
        <f t="shared" si="6"/>
        <v>0.16959859267551575</v>
      </c>
      <c r="BO19" s="25">
        <f t="shared" ref="BO19:BP19" si="7">BO6/$A$6</f>
        <v>0.17179753718215254</v>
      </c>
      <c r="BP19" s="25">
        <f t="shared" si="7"/>
        <v>0.17079801695186311</v>
      </c>
    </row>
    <row r="20" spans="1:68" s="25" customFormat="1" x14ac:dyDescent="0.2">
      <c r="B20" s="25" t="s">
        <v>27</v>
      </c>
      <c r="C20" s="25">
        <f t="shared" ref="C20:BN20" si="8">C7/$A$7</f>
        <v>0.13921184022824537</v>
      </c>
      <c r="D20" s="25">
        <f t="shared" si="8"/>
        <v>0.15536733238231099</v>
      </c>
      <c r="E20" s="25">
        <f t="shared" si="8"/>
        <v>0.15538516405135522</v>
      </c>
      <c r="F20" s="25">
        <f t="shared" si="8"/>
        <v>0.15575962910128388</v>
      </c>
      <c r="G20" s="25">
        <f t="shared" si="8"/>
        <v>0.15677603423680456</v>
      </c>
      <c r="H20" s="25">
        <f t="shared" si="8"/>
        <v>0.15205064194008558</v>
      </c>
      <c r="I20" s="25">
        <f t="shared" si="8"/>
        <v>0.14755706134094151</v>
      </c>
      <c r="J20" s="25">
        <f t="shared" si="8"/>
        <v>0.13796362339514978</v>
      </c>
      <c r="K20" s="25">
        <f t="shared" si="8"/>
        <v>0.14169044222539229</v>
      </c>
      <c r="L20" s="25">
        <f t="shared" si="8"/>
        <v>0.13890870185449358</v>
      </c>
      <c r="M20" s="25">
        <f t="shared" si="8"/>
        <v>0.15178316690442226</v>
      </c>
      <c r="N20" s="25">
        <f t="shared" si="8"/>
        <v>0.15682952924393723</v>
      </c>
      <c r="O20" s="25">
        <f t="shared" si="8"/>
        <v>0.15575962910128388</v>
      </c>
      <c r="P20" s="25">
        <f t="shared" si="8"/>
        <v>0.15681169757489302</v>
      </c>
      <c r="Q20" s="25">
        <f t="shared" si="8"/>
        <v>0.15889800285306704</v>
      </c>
      <c r="R20" s="25">
        <f t="shared" si="8"/>
        <v>0.15328102710413696</v>
      </c>
      <c r="S20" s="25">
        <f t="shared" si="8"/>
        <v>0.15857703281027105</v>
      </c>
      <c r="T20" s="25">
        <f t="shared" si="8"/>
        <v>0.15836305278174037</v>
      </c>
      <c r="U20" s="25">
        <f t="shared" si="8"/>
        <v>0.15615192582025678</v>
      </c>
      <c r="V20" s="25">
        <f t="shared" si="8"/>
        <v>0.1547432239657632</v>
      </c>
      <c r="W20" s="25">
        <f t="shared" si="8"/>
        <v>0.13889087018544935</v>
      </c>
      <c r="X20" s="25">
        <f t="shared" si="8"/>
        <v>0.13013552068473611</v>
      </c>
      <c r="Y20" s="25">
        <f t="shared" si="8"/>
        <v>0.15296005706134094</v>
      </c>
      <c r="Z20" s="25">
        <f t="shared" si="8"/>
        <v>0.15048145506419403</v>
      </c>
      <c r="AA20" s="25">
        <f t="shared" si="8"/>
        <v>0.15483238231098431</v>
      </c>
      <c r="AB20" s="25">
        <f t="shared" si="8"/>
        <v>0.15356633380884452</v>
      </c>
      <c r="AC20" s="25">
        <f t="shared" si="8"/>
        <v>0.15235378031383739</v>
      </c>
      <c r="AD20" s="25">
        <f t="shared" si="8"/>
        <v>0.14126248216833096</v>
      </c>
      <c r="AE20" s="25">
        <f t="shared" si="8"/>
        <v>0.13914051355206847</v>
      </c>
      <c r="AF20" s="25">
        <f t="shared" si="8"/>
        <v>0.1573644793152639</v>
      </c>
      <c r="AG20" s="25">
        <f t="shared" si="8"/>
        <v>0.15538516405135522</v>
      </c>
      <c r="AH20" s="25">
        <f t="shared" si="8"/>
        <v>0.15615192582025678</v>
      </c>
      <c r="AI20" s="25">
        <f t="shared" si="8"/>
        <v>0.14042439372325249</v>
      </c>
      <c r="AJ20" s="25">
        <f t="shared" si="8"/>
        <v>0.1396398002853067</v>
      </c>
      <c r="AK20" s="25">
        <f t="shared" si="8"/>
        <v>0.12929743223965764</v>
      </c>
      <c r="AL20" s="25">
        <f t="shared" si="8"/>
        <v>0.13616262482168331</v>
      </c>
      <c r="AM20" s="25">
        <f t="shared" si="8"/>
        <v>0.1369293865905849</v>
      </c>
      <c r="AN20" s="25">
        <f t="shared" si="8"/>
        <v>0.13068830242510698</v>
      </c>
      <c r="AO20" s="25">
        <f t="shared" si="8"/>
        <v>0.13250713266761768</v>
      </c>
      <c r="AP20" s="25">
        <f t="shared" si="8"/>
        <v>0.13849857346647648</v>
      </c>
      <c r="AQ20" s="25">
        <f t="shared" si="8"/>
        <v>0.1350570613409415</v>
      </c>
      <c r="AR20" s="25">
        <f t="shared" si="8"/>
        <v>0.15583095577746078</v>
      </c>
      <c r="AS20" s="25">
        <f t="shared" si="8"/>
        <v>0.15019614835948644</v>
      </c>
      <c r="AT20" s="25">
        <f t="shared" si="8"/>
        <v>0.14379457917261057</v>
      </c>
      <c r="AU20" s="25">
        <f t="shared" si="8"/>
        <v>0.13450427960057063</v>
      </c>
      <c r="AV20" s="25">
        <f t="shared" si="8"/>
        <v>0.14431169757489301</v>
      </c>
      <c r="AW20" s="25">
        <f t="shared" si="8"/>
        <v>0.14432952924393722</v>
      </c>
      <c r="AX20" s="25">
        <f t="shared" si="8"/>
        <v>0.13605563480741797</v>
      </c>
      <c r="AY20" s="25">
        <f t="shared" si="8"/>
        <v>0.13669757489300999</v>
      </c>
      <c r="AZ20" s="25">
        <f t="shared" si="8"/>
        <v>0.13307774607703282</v>
      </c>
      <c r="BA20" s="25">
        <f t="shared" si="8"/>
        <v>0.13512838801711841</v>
      </c>
      <c r="BB20" s="25">
        <f t="shared" si="8"/>
        <v>0.12895863052781742</v>
      </c>
      <c r="BC20" s="25">
        <f t="shared" si="8"/>
        <v>0.14236804564907277</v>
      </c>
      <c r="BD20" s="25">
        <f t="shared" si="8"/>
        <v>0.16103780313837376</v>
      </c>
      <c r="BE20" s="25">
        <f t="shared" si="8"/>
        <v>0.15565263908701854</v>
      </c>
      <c r="BF20" s="25">
        <f t="shared" si="8"/>
        <v>0.14208273894436518</v>
      </c>
      <c r="BG20" s="25">
        <f t="shared" si="8"/>
        <v>0.13791012838801711</v>
      </c>
      <c r="BH20" s="25">
        <f t="shared" si="8"/>
        <v>0.14069186875891584</v>
      </c>
      <c r="BI20" s="25">
        <f t="shared" si="8"/>
        <v>0.13865905848787446</v>
      </c>
      <c r="BJ20" s="25">
        <f t="shared" si="8"/>
        <v>0.14429386590584881</v>
      </c>
      <c r="BK20" s="25">
        <f t="shared" si="8"/>
        <v>0.14021041369472184</v>
      </c>
      <c r="BL20" s="25">
        <f t="shared" si="8"/>
        <v>0.13937232524964338</v>
      </c>
      <c r="BM20" s="25">
        <f t="shared" si="8"/>
        <v>0.13609129814550641</v>
      </c>
      <c r="BN20" s="25">
        <f t="shared" si="8"/>
        <v>0.14028174037089872</v>
      </c>
      <c r="BO20" s="25">
        <f t="shared" ref="BO20:BP20" si="9">BO7/$A$7</f>
        <v>0.1556169757489301</v>
      </c>
      <c r="BP20" s="25">
        <f t="shared" si="9"/>
        <v>0.15501069900142653</v>
      </c>
    </row>
    <row r="21" spans="1:68" s="25" customFormat="1" x14ac:dyDescent="0.2">
      <c r="B21" s="25" t="s">
        <v>28</v>
      </c>
      <c r="C21" s="25">
        <f t="shared" ref="C21:BN21" si="10">C8/$A$8*2</f>
        <v>0.738976069046685</v>
      </c>
      <c r="D21" s="25">
        <f t="shared" si="10"/>
        <v>0.76012161632012543</v>
      </c>
      <c r="E21" s="25">
        <f t="shared" si="10"/>
        <v>0.76039623381718313</v>
      </c>
      <c r="F21" s="25">
        <f t="shared" si="10"/>
        <v>0.74982346018046286</v>
      </c>
      <c r="G21" s="25">
        <f t="shared" si="10"/>
        <v>0.7282463711259316</v>
      </c>
      <c r="H21" s="25">
        <f t="shared" si="10"/>
        <v>0.76802667712828565</v>
      </c>
      <c r="I21" s="25">
        <f t="shared" si="10"/>
        <v>0.77255786582973707</v>
      </c>
      <c r="J21" s="25">
        <f t="shared" si="10"/>
        <v>0.79193801490780691</v>
      </c>
      <c r="K21" s="25">
        <f t="shared" si="10"/>
        <v>0.77293056100431545</v>
      </c>
      <c r="L21" s="25">
        <f t="shared" si="10"/>
        <v>0.75052961945861119</v>
      </c>
      <c r="M21" s="25">
        <f t="shared" si="10"/>
        <v>0.76165162808944675</v>
      </c>
      <c r="N21" s="25">
        <f t="shared" si="10"/>
        <v>0.73983915260886612</v>
      </c>
      <c r="O21" s="25">
        <f t="shared" si="10"/>
        <v>0.75194193801490783</v>
      </c>
      <c r="P21" s="25">
        <f t="shared" si="10"/>
        <v>0.7385837583366025</v>
      </c>
      <c r="Q21" s="25">
        <f t="shared" si="10"/>
        <v>0.75270694389956838</v>
      </c>
      <c r="R21" s="25">
        <f t="shared" si="10"/>
        <v>0.75672812867791295</v>
      </c>
      <c r="S21" s="25">
        <f t="shared" si="10"/>
        <v>0.74790113770105915</v>
      </c>
      <c r="T21" s="25">
        <f t="shared" si="10"/>
        <v>0.73197332287171435</v>
      </c>
      <c r="U21" s="25">
        <f t="shared" si="10"/>
        <v>0.76565319733228709</v>
      </c>
      <c r="V21" s="25">
        <f t="shared" si="10"/>
        <v>0.74060415849352679</v>
      </c>
      <c r="W21" s="25">
        <f t="shared" si="10"/>
        <v>0.73487642212632398</v>
      </c>
      <c r="X21" s="25">
        <f t="shared" si="10"/>
        <v>0.79144762652020395</v>
      </c>
      <c r="Y21" s="25">
        <f t="shared" si="10"/>
        <v>0.7305413887799137</v>
      </c>
      <c r="Z21" s="25">
        <f t="shared" si="10"/>
        <v>0.75766967438211053</v>
      </c>
      <c r="AA21" s="25">
        <f t="shared" si="10"/>
        <v>0.74533150255001956</v>
      </c>
      <c r="AB21" s="25">
        <f t="shared" si="10"/>
        <v>0.72104746959591992</v>
      </c>
      <c r="AC21" s="25">
        <f t="shared" si="10"/>
        <v>0.7411730090231462</v>
      </c>
      <c r="AD21" s="25">
        <f t="shared" si="10"/>
        <v>0.76836014123185559</v>
      </c>
      <c r="AE21" s="25">
        <f t="shared" si="10"/>
        <v>0.77130247155747345</v>
      </c>
      <c r="AF21" s="25">
        <f t="shared" si="10"/>
        <v>0.71457434287956056</v>
      </c>
      <c r="AG21" s="25">
        <f t="shared" si="10"/>
        <v>0.74690074539034901</v>
      </c>
      <c r="AH21" s="25">
        <f t="shared" si="10"/>
        <v>0.75088269909768535</v>
      </c>
      <c r="AI21" s="25">
        <f t="shared" si="10"/>
        <v>0.76530011769321293</v>
      </c>
      <c r="AJ21" s="25">
        <f t="shared" si="10"/>
        <v>0.74172224401726161</v>
      </c>
      <c r="AK21" s="25">
        <f t="shared" si="10"/>
        <v>0.78513142408787762</v>
      </c>
      <c r="AL21" s="25">
        <f t="shared" si="10"/>
        <v>0.77142016477049813</v>
      </c>
      <c r="AM21" s="25">
        <f t="shared" si="10"/>
        <v>0.77036092585327576</v>
      </c>
      <c r="AN21" s="25">
        <f t="shared" si="10"/>
        <v>0.78928991761475076</v>
      </c>
      <c r="AO21" s="25">
        <f t="shared" si="10"/>
        <v>0.78511180855237339</v>
      </c>
      <c r="AP21" s="25">
        <f t="shared" si="10"/>
        <v>0.76204393879952914</v>
      </c>
      <c r="AQ21" s="25">
        <f t="shared" si="10"/>
        <v>0.74291879168301289</v>
      </c>
      <c r="AR21" s="25">
        <f t="shared" si="10"/>
        <v>0.76757551981169081</v>
      </c>
      <c r="AS21" s="25">
        <f t="shared" si="10"/>
        <v>0.76987053746567269</v>
      </c>
      <c r="AT21" s="25">
        <f t="shared" si="10"/>
        <v>0.77173401333856417</v>
      </c>
      <c r="AU21" s="25">
        <f t="shared" si="10"/>
        <v>0.78079639074146723</v>
      </c>
      <c r="AV21" s="25">
        <f t="shared" si="10"/>
        <v>0.76998823067869737</v>
      </c>
      <c r="AW21" s="25">
        <f t="shared" si="10"/>
        <v>0.76792859945076497</v>
      </c>
      <c r="AX21" s="25">
        <f t="shared" si="10"/>
        <v>0.78428795606120039</v>
      </c>
      <c r="AY21" s="25">
        <f t="shared" si="10"/>
        <v>0.78320910160847379</v>
      </c>
      <c r="AZ21" s="25">
        <f t="shared" si="10"/>
        <v>0.78962338171832092</v>
      </c>
      <c r="BA21" s="25">
        <f t="shared" si="10"/>
        <v>0.78746567281286783</v>
      </c>
      <c r="BB21" s="25">
        <f t="shared" si="10"/>
        <v>0.78546488819144755</v>
      </c>
      <c r="BC21" s="25">
        <f t="shared" si="10"/>
        <v>0.79054531188701449</v>
      </c>
      <c r="BD21" s="25">
        <f t="shared" si="10"/>
        <v>0.74676343664182032</v>
      </c>
      <c r="BE21" s="25">
        <f t="shared" si="10"/>
        <v>0.74948999607689293</v>
      </c>
      <c r="BF21" s="25">
        <f t="shared" si="10"/>
        <v>0.74278148293448398</v>
      </c>
      <c r="BG21" s="25">
        <f t="shared" si="10"/>
        <v>0.77057669674382101</v>
      </c>
      <c r="BH21" s="25">
        <f t="shared" si="10"/>
        <v>0.77212632404864645</v>
      </c>
      <c r="BI21" s="25">
        <f t="shared" si="10"/>
        <v>0.78283640643389552</v>
      </c>
      <c r="BJ21" s="25">
        <f t="shared" si="10"/>
        <v>0.76577089054531189</v>
      </c>
      <c r="BK21" s="25">
        <f t="shared" si="10"/>
        <v>0.76994899960768926</v>
      </c>
      <c r="BL21" s="25">
        <f t="shared" si="10"/>
        <v>0.76669282071400535</v>
      </c>
      <c r="BM21" s="25">
        <f t="shared" si="10"/>
        <v>0.78650451157316581</v>
      </c>
      <c r="BN21" s="25">
        <f t="shared" si="10"/>
        <v>0.76271086700666924</v>
      </c>
      <c r="BO21" s="25">
        <f t="shared" ref="BO21:BP21" si="11">BO8/$A$8*2</f>
        <v>0.75411926245586502</v>
      </c>
      <c r="BP21" s="25">
        <f t="shared" si="11"/>
        <v>0.74407610827775594</v>
      </c>
    </row>
    <row r="22" spans="1:68" s="25" customFormat="1" x14ac:dyDescent="0.2">
      <c r="B22" s="25" t="s">
        <v>29</v>
      </c>
      <c r="C22" s="25">
        <f t="shared" ref="C22:BN22" si="12">C9/$A$9</f>
        <v>2.3516402506450422E-2</v>
      </c>
      <c r="D22" s="25">
        <f t="shared" si="12"/>
        <v>2.137854773313675E-2</v>
      </c>
      <c r="E22" s="25">
        <f t="shared" si="12"/>
        <v>4.057009460621698E-2</v>
      </c>
      <c r="F22" s="25">
        <f t="shared" si="12"/>
        <v>1.6881680796166608E-2</v>
      </c>
      <c r="G22" s="25">
        <f t="shared" si="12"/>
        <v>1.9904165130851456E-2</v>
      </c>
      <c r="H22" s="25">
        <f t="shared" si="12"/>
        <v>4.0950976778474014E-2</v>
      </c>
      <c r="I22" s="25">
        <f t="shared" si="12"/>
        <v>2.8775033787934636E-2</v>
      </c>
      <c r="J22" s="25">
        <f t="shared" si="12"/>
        <v>4.3838309374616045E-2</v>
      </c>
      <c r="K22" s="25">
        <f t="shared" si="12"/>
        <v>1.9437277306794447E-2</v>
      </c>
      <c r="L22" s="25">
        <f t="shared" si="12"/>
        <v>3.8100503747389117E-2</v>
      </c>
      <c r="M22" s="25">
        <f t="shared" si="12"/>
        <v>2.7878117704877751E-2</v>
      </c>
      <c r="N22" s="25">
        <f t="shared" si="12"/>
        <v>1.8749232092394642E-2</v>
      </c>
      <c r="O22" s="25">
        <f t="shared" si="12"/>
        <v>2.8000982921734856E-2</v>
      </c>
      <c r="P22" s="25">
        <f t="shared" si="12"/>
        <v>1.7569726010566406E-2</v>
      </c>
      <c r="Q22" s="25">
        <f t="shared" si="12"/>
        <v>3.0359995085391327E-2</v>
      </c>
      <c r="R22" s="25">
        <f t="shared" si="12"/>
        <v>3.4783142892247203E-2</v>
      </c>
      <c r="S22" s="25">
        <f t="shared" si="12"/>
        <v>3.8530532006388993E-2</v>
      </c>
      <c r="T22" s="25">
        <f t="shared" si="12"/>
        <v>3.0618012040791252E-2</v>
      </c>
      <c r="U22" s="25">
        <f t="shared" si="12"/>
        <v>1.0345251259368473E-2</v>
      </c>
      <c r="V22" s="25">
        <f t="shared" si="12"/>
        <v>3.6073227669246838E-2</v>
      </c>
      <c r="W22" s="25">
        <f t="shared" si="12"/>
        <v>3.4783142892247203E-2</v>
      </c>
      <c r="X22" s="25">
        <f t="shared" si="12"/>
        <v>1.7373141663595035E-2</v>
      </c>
      <c r="Y22" s="25">
        <f t="shared" si="12"/>
        <v>1.1057869517139699E-2</v>
      </c>
      <c r="Z22" s="25">
        <f t="shared" si="12"/>
        <v>2.72515050989065E-2</v>
      </c>
      <c r="AA22" s="25">
        <f t="shared" si="12"/>
        <v>2.3061801204079125E-2</v>
      </c>
      <c r="AB22" s="25">
        <f t="shared" si="12"/>
        <v>2.9266494655363066E-2</v>
      </c>
      <c r="AC22" s="25">
        <f t="shared" si="12"/>
        <v>2.6551173362820986E-2</v>
      </c>
      <c r="AD22" s="25">
        <f t="shared" si="12"/>
        <v>4.4649219805872956E-2</v>
      </c>
      <c r="AE22" s="25">
        <f t="shared" si="12"/>
        <v>3.2338125076790764E-2</v>
      </c>
      <c r="AF22" s="25">
        <f t="shared" si="12"/>
        <v>1.0038088217225703E-2</v>
      </c>
      <c r="AG22" s="25">
        <f t="shared" si="12"/>
        <v>3.0359995085391327E-2</v>
      </c>
      <c r="AH22" s="25">
        <f t="shared" si="12"/>
        <v>3.3665069418847525E-2</v>
      </c>
      <c r="AI22" s="25">
        <f t="shared" si="12"/>
        <v>2.1894581643936602E-2</v>
      </c>
      <c r="AJ22" s="25">
        <f t="shared" si="12"/>
        <v>1.774173731416636E-2</v>
      </c>
      <c r="AK22" s="25">
        <f t="shared" si="12"/>
        <v>5.1947413687185154E-2</v>
      </c>
      <c r="AL22" s="25">
        <f t="shared" si="12"/>
        <v>6.3177294507924808E-2</v>
      </c>
      <c r="AM22" s="25">
        <f t="shared" si="12"/>
        <v>2.6514313797763853E-2</v>
      </c>
      <c r="AN22" s="25">
        <f t="shared" si="12"/>
        <v>1.6549944710652412E-2</v>
      </c>
      <c r="AO22" s="25">
        <f t="shared" si="12"/>
        <v>1.6033910799852561E-2</v>
      </c>
      <c r="AP22" s="25">
        <f t="shared" si="12"/>
        <v>2.1759429905393781E-2</v>
      </c>
      <c r="AQ22" s="25">
        <f t="shared" si="12"/>
        <v>3.7891632878732033E-2</v>
      </c>
      <c r="AR22" s="25">
        <f t="shared" si="12"/>
        <v>3.7117582012532249E-2</v>
      </c>
      <c r="AS22" s="25">
        <f t="shared" si="12"/>
        <v>2.8603022484334682E-2</v>
      </c>
      <c r="AT22" s="25">
        <f t="shared" si="12"/>
        <v>1.4166359503624524E-2</v>
      </c>
      <c r="AU22" s="25">
        <f t="shared" si="12"/>
        <v>3.7314166359503624E-2</v>
      </c>
      <c r="AV22" s="25">
        <f t="shared" si="12"/>
        <v>1.173362820985379E-2</v>
      </c>
      <c r="AW22" s="25">
        <f t="shared" si="12"/>
        <v>4.3813736331244621E-2</v>
      </c>
      <c r="AX22" s="25">
        <f t="shared" si="12"/>
        <v>1.8773805135766066E-2</v>
      </c>
      <c r="AY22" s="25">
        <f t="shared" si="12"/>
        <v>5.0325592824671334E-2</v>
      </c>
      <c r="AZ22" s="25">
        <f t="shared" si="12"/>
        <v>5.0608182823442684E-2</v>
      </c>
      <c r="BA22" s="25">
        <f t="shared" si="12"/>
        <v>3.4906008109104318E-2</v>
      </c>
      <c r="BB22" s="25">
        <f t="shared" si="12"/>
        <v>5.3839538026784615E-2</v>
      </c>
      <c r="BC22" s="25">
        <f t="shared" si="12"/>
        <v>5.9589630175697255E-3</v>
      </c>
      <c r="BD22" s="25">
        <f t="shared" si="12"/>
        <v>1.6513085145595283E-2</v>
      </c>
      <c r="BE22" s="25">
        <f t="shared" si="12"/>
        <v>1.8270057746651924E-2</v>
      </c>
      <c r="BF22" s="25">
        <f t="shared" si="12"/>
        <v>1.7041405578080846E-2</v>
      </c>
      <c r="BG22" s="25">
        <f t="shared" si="12"/>
        <v>1.297456690011058E-2</v>
      </c>
      <c r="BH22" s="25">
        <f t="shared" si="12"/>
        <v>2.0678215997051237E-2</v>
      </c>
      <c r="BI22" s="25">
        <f t="shared" si="12"/>
        <v>3.4660277675390101E-2</v>
      </c>
      <c r="BJ22" s="25">
        <f t="shared" si="12"/>
        <v>1.7852316009337756E-2</v>
      </c>
      <c r="BK22" s="25">
        <f t="shared" si="12"/>
        <v>2.5347094237621333E-2</v>
      </c>
      <c r="BL22" s="25">
        <f t="shared" si="12"/>
        <v>2.1120530777736825E-2</v>
      </c>
      <c r="BM22" s="25">
        <f t="shared" si="12"/>
        <v>1.3392308637424745E-2</v>
      </c>
      <c r="BN22" s="25">
        <f t="shared" si="12"/>
        <v>2.9205062046934509E-2</v>
      </c>
      <c r="BO22" s="25">
        <f t="shared" ref="BO22:BP22" si="13">BO9/$A$9</f>
        <v>4.4759798501044348E-2</v>
      </c>
      <c r="BP22" s="25">
        <f t="shared" si="13"/>
        <v>2.9561371175820125E-2</v>
      </c>
    </row>
    <row r="23" spans="1:68" s="25" customFormat="1" x14ac:dyDescent="0.2">
      <c r="B23" s="25" t="s">
        <v>30</v>
      </c>
      <c r="C23" s="25">
        <f t="shared" ref="C23:BN23" si="14">C10/$A$10*2</f>
        <v>4.4143272023233308E-2</v>
      </c>
      <c r="D23" s="25">
        <f t="shared" si="14"/>
        <v>2.6331074540174249E-2</v>
      </c>
      <c r="E23" s="25">
        <f t="shared" si="14"/>
        <v>2.5621168118747987E-2</v>
      </c>
      <c r="F23" s="25">
        <f t="shared" si="14"/>
        <v>2.4717650855114556E-2</v>
      </c>
      <c r="G23" s="25">
        <f t="shared" si="14"/>
        <v>2.5395288802839627E-2</v>
      </c>
      <c r="H23" s="25">
        <f t="shared" si="14"/>
        <v>2.8105840593739918E-2</v>
      </c>
      <c r="I23" s="25">
        <f t="shared" si="14"/>
        <v>3.4624072281381091E-2</v>
      </c>
      <c r="J23" s="25">
        <f t="shared" si="14"/>
        <v>4.7692804130364634E-2</v>
      </c>
      <c r="K23" s="25">
        <f t="shared" si="14"/>
        <v>4.0948693126815101E-2</v>
      </c>
      <c r="L23" s="25">
        <f t="shared" si="14"/>
        <v>4.530493707647628E-2</v>
      </c>
      <c r="M23" s="25">
        <f t="shared" si="14"/>
        <v>2.8234914488544694E-2</v>
      </c>
      <c r="N23" s="25">
        <f t="shared" si="14"/>
        <v>2.4136818328493063E-2</v>
      </c>
      <c r="O23" s="25">
        <f t="shared" si="14"/>
        <v>2.5395288802839627E-2</v>
      </c>
      <c r="P23" s="25">
        <f t="shared" si="14"/>
        <v>2.1619877379799937E-2</v>
      </c>
      <c r="Q23" s="25">
        <f t="shared" si="14"/>
        <v>2.2362052274927397E-2</v>
      </c>
      <c r="R23" s="25">
        <f t="shared" si="14"/>
        <v>2.1781219748305908E-2</v>
      </c>
      <c r="S23" s="25">
        <f t="shared" si="14"/>
        <v>2.2781542433042916E-2</v>
      </c>
      <c r="T23" s="25">
        <f t="shared" si="14"/>
        <v>2.197483059051307E-2</v>
      </c>
      <c r="U23" s="25">
        <f t="shared" si="14"/>
        <v>2.5685705066150373E-2</v>
      </c>
      <c r="V23" s="25">
        <f t="shared" si="14"/>
        <v>2.5685705066150373E-2</v>
      </c>
      <c r="W23" s="25">
        <f t="shared" si="14"/>
        <v>3.7883188125201681E-2</v>
      </c>
      <c r="X23" s="25">
        <f t="shared" si="14"/>
        <v>4.8305905130687325E-2</v>
      </c>
      <c r="Y23" s="25">
        <f t="shared" si="14"/>
        <v>2.4620845434010972E-2</v>
      </c>
      <c r="Z23" s="25">
        <f t="shared" si="14"/>
        <v>2.5201677960632465E-2</v>
      </c>
      <c r="AA23" s="25">
        <f t="shared" si="14"/>
        <v>2.2458857696030978E-2</v>
      </c>
      <c r="AB23" s="25">
        <f t="shared" si="14"/>
        <v>2.2039367537915459E-2</v>
      </c>
      <c r="AC23" s="25">
        <f t="shared" si="14"/>
        <v>2.4330429170700229E-2</v>
      </c>
      <c r="AD23" s="25">
        <f t="shared" si="14"/>
        <v>4.1884478864149727E-2</v>
      </c>
      <c r="AE23" s="25">
        <f t="shared" si="14"/>
        <v>4.4595030655050015E-2</v>
      </c>
      <c r="AF23" s="25">
        <f t="shared" si="14"/>
        <v>2.197483059051307E-2</v>
      </c>
      <c r="AG23" s="25">
        <f t="shared" si="14"/>
        <v>2.0264601484349793E-2</v>
      </c>
      <c r="AH23" s="25">
        <f t="shared" si="14"/>
        <v>2.2297515327525008E-2</v>
      </c>
      <c r="AI23" s="25">
        <f t="shared" si="14"/>
        <v>4.1626331074540175E-2</v>
      </c>
      <c r="AJ23" s="25">
        <f t="shared" si="14"/>
        <v>4.0367860600193609E-2</v>
      </c>
      <c r="AK23" s="25">
        <f t="shared" si="14"/>
        <v>5.4404646660212976E-2</v>
      </c>
      <c r="AL23" s="25">
        <f t="shared" si="14"/>
        <v>4.2433042917070021E-2</v>
      </c>
      <c r="AM23" s="25">
        <f t="shared" si="14"/>
        <v>4.2917070022587933E-2</v>
      </c>
      <c r="AN23" s="25">
        <f t="shared" si="14"/>
        <v>5.0500161342368503E-2</v>
      </c>
      <c r="AO23" s="25">
        <f t="shared" si="14"/>
        <v>5.0242013552758952E-2</v>
      </c>
      <c r="AP23" s="25">
        <f t="shared" si="14"/>
        <v>4.2723459180380771E-2</v>
      </c>
      <c r="AQ23" s="25">
        <f t="shared" si="14"/>
        <v>4.4917715392061956E-2</v>
      </c>
      <c r="AR23" s="25">
        <f t="shared" si="14"/>
        <v>2.5943852855759925E-2</v>
      </c>
      <c r="AS23" s="25">
        <f t="shared" si="14"/>
        <v>2.8525330751855441E-2</v>
      </c>
      <c r="AT23" s="25">
        <f t="shared" si="14"/>
        <v>2.8783478541464992E-2</v>
      </c>
      <c r="AU23" s="25">
        <f t="shared" si="14"/>
        <v>4.8080025814778965E-2</v>
      </c>
      <c r="AV23" s="25">
        <f t="shared" si="14"/>
        <v>3.4075508228460796E-2</v>
      </c>
      <c r="AW23" s="25">
        <f t="shared" si="14"/>
        <v>3.5108099386899003E-2</v>
      </c>
      <c r="AX23" s="25">
        <f t="shared" si="14"/>
        <v>4.8080025814778965E-2</v>
      </c>
      <c r="AY23" s="25">
        <f t="shared" si="14"/>
        <v>4.730558244595031E-2</v>
      </c>
      <c r="AZ23" s="25">
        <f t="shared" si="14"/>
        <v>5.1274604711197165E-2</v>
      </c>
      <c r="BA23" s="25">
        <f t="shared" si="14"/>
        <v>4.849951597289448E-2</v>
      </c>
      <c r="BB23" s="25">
        <f t="shared" si="14"/>
        <v>5.3081639238464026E-2</v>
      </c>
      <c r="BC23" s="25">
        <f t="shared" si="14"/>
        <v>4.0174249757986454E-2</v>
      </c>
      <c r="BD23" s="25">
        <f t="shared" si="14"/>
        <v>2.1781219748305908E-2</v>
      </c>
      <c r="BE23" s="25">
        <f t="shared" si="14"/>
        <v>2.4749919328815748E-2</v>
      </c>
      <c r="BF23" s="25">
        <f t="shared" si="14"/>
        <v>3.9012584704743468E-2</v>
      </c>
      <c r="BG23" s="25">
        <f t="shared" si="14"/>
        <v>4.4724104549854794E-2</v>
      </c>
      <c r="BH23" s="25">
        <f t="shared" si="14"/>
        <v>4.1077767021619874E-2</v>
      </c>
      <c r="BI23" s="25">
        <f t="shared" si="14"/>
        <v>3.8173604388512423E-2</v>
      </c>
      <c r="BJ23" s="25">
        <f t="shared" si="14"/>
        <v>3.5785737334624076E-2</v>
      </c>
      <c r="BK23" s="25">
        <f t="shared" si="14"/>
        <v>3.9206195546950637E-2</v>
      </c>
      <c r="BL23" s="25">
        <f t="shared" si="14"/>
        <v>4.2658922232978382E-2</v>
      </c>
      <c r="BM23" s="25">
        <f t="shared" si="14"/>
        <v>4.7273313972249119E-2</v>
      </c>
      <c r="BN23" s="25">
        <f t="shared" si="14"/>
        <v>4.0045175863181674E-2</v>
      </c>
      <c r="BO23" s="25">
        <f t="shared" ref="BO23:BP23" si="15">BO10/$A$10*2</f>
        <v>2.4459503065505005E-2</v>
      </c>
      <c r="BP23" s="25">
        <f t="shared" si="15"/>
        <v>2.458857696030978E-2</v>
      </c>
    </row>
    <row r="24" spans="1:68" s="25" customFormat="1" x14ac:dyDescent="0.2">
      <c r="B24" s="25" t="s">
        <v>31</v>
      </c>
      <c r="C24" s="25">
        <f t="shared" ref="C24:BN24" si="16">C11/$A$11</f>
        <v>0.18246848042468483</v>
      </c>
      <c r="D24" s="25">
        <f t="shared" si="16"/>
        <v>0.18002654280026542</v>
      </c>
      <c r="E24" s="25">
        <f t="shared" si="16"/>
        <v>0.18240212342402123</v>
      </c>
      <c r="F24" s="25">
        <f t="shared" si="16"/>
        <v>0.18331785003317852</v>
      </c>
      <c r="G24" s="25">
        <f t="shared" si="16"/>
        <v>0.1792767086927671</v>
      </c>
      <c r="H24" s="25">
        <f t="shared" si="16"/>
        <v>0.18382216323822165</v>
      </c>
      <c r="I24" s="25">
        <f t="shared" si="16"/>
        <v>0.18537491705374917</v>
      </c>
      <c r="J24" s="25">
        <f t="shared" si="16"/>
        <v>0.18641008626410085</v>
      </c>
      <c r="K24" s="25">
        <f t="shared" si="16"/>
        <v>0.18349701393497014</v>
      </c>
      <c r="L24" s="25">
        <f t="shared" si="16"/>
        <v>0.18162574651625746</v>
      </c>
      <c r="M24" s="25">
        <f t="shared" si="16"/>
        <v>0.18318513603185138</v>
      </c>
      <c r="N24" s="25">
        <f t="shared" si="16"/>
        <v>0.18325812873258129</v>
      </c>
      <c r="O24" s="25">
        <f t="shared" si="16"/>
        <v>0.17925680159256802</v>
      </c>
      <c r="P24" s="25">
        <f t="shared" si="16"/>
        <v>0.18234240212342404</v>
      </c>
      <c r="Q24" s="25">
        <f t="shared" si="16"/>
        <v>0.18246848042468483</v>
      </c>
      <c r="R24" s="25">
        <f t="shared" si="16"/>
        <v>0.18152621101526215</v>
      </c>
      <c r="S24" s="25">
        <f t="shared" si="16"/>
        <v>0.18377571333775716</v>
      </c>
      <c r="T24" s="25">
        <f t="shared" si="16"/>
        <v>0.18315195753151958</v>
      </c>
      <c r="U24" s="25">
        <f t="shared" si="16"/>
        <v>0.18466489714664899</v>
      </c>
      <c r="V24" s="25">
        <f t="shared" si="16"/>
        <v>0.18181154611811548</v>
      </c>
      <c r="W24" s="25">
        <f t="shared" si="16"/>
        <v>0.17919708029197082</v>
      </c>
      <c r="X24" s="25">
        <f t="shared" si="16"/>
        <v>0.17404777704047777</v>
      </c>
      <c r="Y24" s="25">
        <f t="shared" si="16"/>
        <v>0.18077637690776377</v>
      </c>
      <c r="Z24" s="25">
        <f t="shared" si="16"/>
        <v>0.18200398142003985</v>
      </c>
      <c r="AA24" s="25">
        <f t="shared" si="16"/>
        <v>0.17783012607830126</v>
      </c>
      <c r="AB24" s="25">
        <f t="shared" si="16"/>
        <v>0.18021234240212344</v>
      </c>
      <c r="AC24" s="25">
        <f t="shared" si="16"/>
        <v>0.18180491041804911</v>
      </c>
      <c r="AD24" s="25">
        <f t="shared" si="16"/>
        <v>0.17947577969475781</v>
      </c>
      <c r="AE24" s="25">
        <f t="shared" si="16"/>
        <v>0.18120769741207698</v>
      </c>
      <c r="AF24" s="25">
        <f t="shared" si="16"/>
        <v>0.18082946250829465</v>
      </c>
      <c r="AG24" s="25">
        <f t="shared" si="16"/>
        <v>0.17666224286662244</v>
      </c>
      <c r="AH24" s="25">
        <f t="shared" si="16"/>
        <v>0.17664233576642338</v>
      </c>
      <c r="AI24" s="25">
        <f t="shared" si="16"/>
        <v>0.18140676841406769</v>
      </c>
      <c r="AJ24" s="25">
        <f t="shared" si="16"/>
        <v>0.18404777704047778</v>
      </c>
      <c r="AK24" s="25">
        <f t="shared" si="16"/>
        <v>0.18327140013271401</v>
      </c>
      <c r="AL24" s="25">
        <f t="shared" si="16"/>
        <v>0.17313205043132052</v>
      </c>
      <c r="AM24" s="25">
        <f t="shared" si="16"/>
        <v>0.17875912408759126</v>
      </c>
      <c r="AN24" s="25">
        <f t="shared" si="16"/>
        <v>0.18140013271400135</v>
      </c>
      <c r="AO24" s="25">
        <f t="shared" si="16"/>
        <v>0.18352355673523557</v>
      </c>
      <c r="AP24" s="25">
        <f t="shared" si="16"/>
        <v>0.18369608493696085</v>
      </c>
      <c r="AQ24" s="25">
        <f t="shared" si="16"/>
        <v>0.17983410749834108</v>
      </c>
      <c r="AR24" s="25">
        <f t="shared" si="16"/>
        <v>0.18273390842733911</v>
      </c>
      <c r="AS24" s="25">
        <f t="shared" si="16"/>
        <v>0.18188453881884539</v>
      </c>
      <c r="AT24" s="25">
        <f t="shared" si="16"/>
        <v>0.18264100862641011</v>
      </c>
      <c r="AU24" s="25">
        <f t="shared" si="16"/>
        <v>0.18315859323158595</v>
      </c>
      <c r="AV24" s="25">
        <f t="shared" si="16"/>
        <v>0.18274054412740545</v>
      </c>
      <c r="AW24" s="25">
        <f t="shared" si="16"/>
        <v>0.18378234903782351</v>
      </c>
      <c r="AX24" s="25">
        <f t="shared" si="16"/>
        <v>0.18236894492368946</v>
      </c>
      <c r="AY24" s="25">
        <f t="shared" si="16"/>
        <v>0.184293297942933</v>
      </c>
      <c r="AZ24" s="25">
        <f t="shared" si="16"/>
        <v>0.17861977438619775</v>
      </c>
      <c r="BA24" s="25">
        <f t="shared" si="16"/>
        <v>0.18468480424684805</v>
      </c>
      <c r="BB24" s="25">
        <f t="shared" si="16"/>
        <v>0.18158593231585932</v>
      </c>
      <c r="BC24" s="25">
        <f t="shared" si="16"/>
        <v>0.18185799601857996</v>
      </c>
      <c r="BD24" s="25">
        <f t="shared" si="16"/>
        <v>0.18233576642335769</v>
      </c>
      <c r="BE24" s="25">
        <f t="shared" si="16"/>
        <v>0.18054412740544129</v>
      </c>
      <c r="BF24" s="25">
        <f t="shared" si="16"/>
        <v>0.18544790975447911</v>
      </c>
      <c r="BG24" s="25">
        <f t="shared" si="16"/>
        <v>0.18321167883211681</v>
      </c>
      <c r="BH24" s="25">
        <f t="shared" si="16"/>
        <v>0.18479761114797613</v>
      </c>
      <c r="BI24" s="25">
        <f t="shared" si="16"/>
        <v>0.18347047113470474</v>
      </c>
      <c r="BJ24" s="25">
        <f t="shared" si="16"/>
        <v>0.1797876575978766</v>
      </c>
      <c r="BK24" s="25">
        <f t="shared" si="16"/>
        <v>0.17909754479097545</v>
      </c>
      <c r="BL24" s="25">
        <f t="shared" si="16"/>
        <v>0.18453218314532185</v>
      </c>
      <c r="BM24" s="25">
        <f t="shared" si="16"/>
        <v>0.18462508294625085</v>
      </c>
      <c r="BN24" s="25">
        <f t="shared" si="16"/>
        <v>0.18409422694094227</v>
      </c>
      <c r="BO24" s="25">
        <f t="shared" ref="BO24:BP24" si="17">BO11/$A$11</f>
        <v>0.18094226940942271</v>
      </c>
      <c r="BP24" s="25">
        <f t="shared" si="17"/>
        <v>0.18089581950895819</v>
      </c>
    </row>
    <row r="25" spans="1:68" s="25" customFormat="1" x14ac:dyDescent="0.2">
      <c r="B25" s="25" t="s">
        <v>32</v>
      </c>
      <c r="C25" s="25">
        <f t="shared" ref="C25:BN25" si="18">C12/$A$12</f>
        <v>6.6945024356297844E-2</v>
      </c>
      <c r="D25" s="25">
        <f t="shared" si="18"/>
        <v>6.1350034794711211E-2</v>
      </c>
      <c r="E25" s="25">
        <f t="shared" si="18"/>
        <v>6.8921363952679199E-2</v>
      </c>
      <c r="F25" s="25">
        <f t="shared" si="18"/>
        <v>6.798886569241476E-2</v>
      </c>
      <c r="G25" s="25">
        <f t="shared" si="18"/>
        <v>6.6833681280445367E-2</v>
      </c>
      <c r="H25" s="25">
        <f t="shared" si="18"/>
        <v>5.7745302713987479E-2</v>
      </c>
      <c r="I25" s="25">
        <f t="shared" si="18"/>
        <v>6.3075852470424507E-2</v>
      </c>
      <c r="J25" s="25">
        <f t="shared" si="18"/>
        <v>6.0487125956854564E-2</v>
      </c>
      <c r="K25" s="25">
        <f t="shared" si="18"/>
        <v>6.9018789144050102E-2</v>
      </c>
      <c r="L25" s="25">
        <f t="shared" si="18"/>
        <v>5.9874739039665968E-2</v>
      </c>
      <c r="M25" s="25">
        <f t="shared" si="18"/>
        <v>6.0459290187891451E-2</v>
      </c>
      <c r="N25" s="25">
        <f t="shared" si="18"/>
        <v>6.6666666666666666E-2</v>
      </c>
      <c r="O25" s="25">
        <f t="shared" si="18"/>
        <v>7.4947807933194152E-2</v>
      </c>
      <c r="P25" s="25">
        <f t="shared" si="18"/>
        <v>7.1064718162839255E-2</v>
      </c>
      <c r="Q25" s="25">
        <f t="shared" si="18"/>
        <v>6.7863604732080737E-2</v>
      </c>
      <c r="R25" s="25">
        <f t="shared" si="18"/>
        <v>6.5998608211551846E-2</v>
      </c>
      <c r="S25" s="25">
        <f t="shared" si="18"/>
        <v>5.7759220598469045E-2</v>
      </c>
      <c r="T25" s="25">
        <f t="shared" si="18"/>
        <v>6.3952679192762707E-2</v>
      </c>
      <c r="U25" s="25">
        <f t="shared" si="18"/>
        <v>6.6276965901183024E-2</v>
      </c>
      <c r="V25" s="25">
        <f t="shared" si="18"/>
        <v>7.3319415448851774E-2</v>
      </c>
      <c r="W25" s="25">
        <f t="shared" si="18"/>
        <v>6.9269311064718175E-2</v>
      </c>
      <c r="X25" s="25">
        <f t="shared" si="18"/>
        <v>7.7244258872651364E-2</v>
      </c>
      <c r="Y25" s="25">
        <f t="shared" si="18"/>
        <v>6.293667362560891E-2</v>
      </c>
      <c r="Z25" s="25">
        <f t="shared" si="18"/>
        <v>6.1419624217119009E-2</v>
      </c>
      <c r="AA25" s="25">
        <f t="shared" si="18"/>
        <v>6.8044537230340998E-2</v>
      </c>
      <c r="AB25" s="25">
        <f t="shared" si="18"/>
        <v>6.5066109951287407E-2</v>
      </c>
      <c r="AC25" s="25">
        <f t="shared" si="18"/>
        <v>5.5393180236604042E-2</v>
      </c>
      <c r="AD25" s="25">
        <f t="shared" si="18"/>
        <v>6.1990257480862912E-2</v>
      </c>
      <c r="AE25" s="25">
        <f t="shared" si="18"/>
        <v>6.5233124565066122E-2</v>
      </c>
      <c r="AF25" s="25">
        <f t="shared" si="18"/>
        <v>6.9199721642310377E-2</v>
      </c>
      <c r="AG25" s="25">
        <f t="shared" si="18"/>
        <v>7.2247738343771753E-2</v>
      </c>
      <c r="AH25" s="25">
        <f t="shared" si="18"/>
        <v>7.302713987473905E-2</v>
      </c>
      <c r="AI25" s="25">
        <f t="shared" si="18"/>
        <v>6.4356297842727908E-2</v>
      </c>
      <c r="AJ25" s="25">
        <f t="shared" si="18"/>
        <v>6.2101600556715382E-2</v>
      </c>
      <c r="AK25" s="25">
        <f t="shared" si="18"/>
        <v>6.4272790535838564E-2</v>
      </c>
      <c r="AL25" s="25">
        <f t="shared" si="18"/>
        <v>7.7926235212247744E-2</v>
      </c>
      <c r="AM25" s="25">
        <f t="shared" si="18"/>
        <v>7.3333333333333348E-2</v>
      </c>
      <c r="AN25" s="25">
        <f t="shared" si="18"/>
        <v>5.9860821155184415E-2</v>
      </c>
      <c r="AO25" s="25">
        <f t="shared" si="18"/>
        <v>6.5288796102992347E-2</v>
      </c>
      <c r="AP25" s="25">
        <f t="shared" si="18"/>
        <v>6.1322199025748085E-2</v>
      </c>
      <c r="AQ25" s="25">
        <f t="shared" si="18"/>
        <v>6.9965205288796115E-2</v>
      </c>
      <c r="AR25" s="25">
        <f t="shared" si="18"/>
        <v>5.7286012526096032E-2</v>
      </c>
      <c r="AS25" s="25">
        <f t="shared" si="18"/>
        <v>5.9902574808629094E-2</v>
      </c>
      <c r="AT25" s="25">
        <f t="shared" si="18"/>
        <v>5.8093249826026455E-2</v>
      </c>
      <c r="AU25" s="25">
        <f t="shared" si="18"/>
        <v>5.2971468336812808E-2</v>
      </c>
      <c r="AV25" s="25">
        <f t="shared" si="18"/>
        <v>6.8517745302713998E-2</v>
      </c>
      <c r="AW25" s="25">
        <f t="shared" si="18"/>
        <v>6.1280445372303406E-2</v>
      </c>
      <c r="AX25" s="25">
        <f t="shared" si="18"/>
        <v>7.2192066805845514E-2</v>
      </c>
      <c r="AY25" s="25">
        <f t="shared" si="18"/>
        <v>6.3883089770354909E-2</v>
      </c>
      <c r="AZ25" s="25">
        <f t="shared" si="18"/>
        <v>6.7947112038970081E-2</v>
      </c>
      <c r="BA25" s="25">
        <f t="shared" si="18"/>
        <v>5.8580375782881E-2</v>
      </c>
      <c r="BB25" s="25">
        <f t="shared" si="18"/>
        <v>7.0257480862908839E-2</v>
      </c>
      <c r="BC25" s="25">
        <f t="shared" si="18"/>
        <v>6.8267223382045938E-2</v>
      </c>
      <c r="BD25" s="25">
        <f t="shared" si="18"/>
        <v>6.8114126652748783E-2</v>
      </c>
      <c r="BE25" s="25">
        <f t="shared" si="18"/>
        <v>7.1315240083507314E-2</v>
      </c>
      <c r="BF25" s="25">
        <f t="shared" si="18"/>
        <v>6.5441892832289503E-2</v>
      </c>
      <c r="BG25" s="25">
        <f t="shared" si="18"/>
        <v>6.9853862212943638E-2</v>
      </c>
      <c r="BH25" s="25">
        <f t="shared" si="18"/>
        <v>6.1642310368823949E-2</v>
      </c>
      <c r="BI25" s="25">
        <f t="shared" si="18"/>
        <v>6.0250521920668057E-2</v>
      </c>
      <c r="BJ25" s="25">
        <f t="shared" si="18"/>
        <v>7.3736951983298549E-2</v>
      </c>
      <c r="BK25" s="25">
        <f t="shared" si="18"/>
        <v>7.1217814892136397E-2</v>
      </c>
      <c r="BL25" s="25">
        <f t="shared" si="18"/>
        <v>6.272790535838553E-2</v>
      </c>
      <c r="BM25" s="25">
        <f t="shared" si="18"/>
        <v>6.4899095337508705E-2</v>
      </c>
      <c r="BN25" s="25">
        <f t="shared" si="18"/>
        <v>6.6123869171885882E-2</v>
      </c>
      <c r="BO25" s="25">
        <f t="shared" ref="BO25:BP25" si="19">BO12/$A$12</f>
        <v>6.8712595685455818E-2</v>
      </c>
      <c r="BP25" s="25">
        <f t="shared" si="19"/>
        <v>7.6075156576200426E-2</v>
      </c>
    </row>
    <row r="26" spans="1:68" s="25" customFormat="1" x14ac:dyDescent="0.2">
      <c r="B26" s="25" t="s">
        <v>33</v>
      </c>
      <c r="C26" s="25">
        <f t="shared" ref="C26:BN26" si="20">C13/$A$13</f>
        <v>1.68452213137863E-2</v>
      </c>
      <c r="D26" s="25">
        <f t="shared" si="20"/>
        <v>1.1897378065971242E-2</v>
      </c>
      <c r="E26" s="25">
        <f t="shared" si="20"/>
        <v>1.2884127431632366E-2</v>
      </c>
      <c r="F26" s="25">
        <f t="shared" si="20"/>
        <v>1.3913166055821822E-2</v>
      </c>
      <c r="G26" s="25">
        <f t="shared" si="20"/>
        <v>1.2038342261065689E-2</v>
      </c>
      <c r="H26" s="25">
        <f t="shared" si="20"/>
        <v>1.1093882153932902E-2</v>
      </c>
      <c r="I26" s="25">
        <f t="shared" si="20"/>
        <v>1.4406540738652383E-2</v>
      </c>
      <c r="J26" s="25">
        <f t="shared" si="20"/>
        <v>1.614040033831407E-2</v>
      </c>
      <c r="K26" s="25">
        <f t="shared" si="20"/>
        <v>1.7056667606427968E-2</v>
      </c>
      <c r="L26" s="25">
        <f t="shared" si="20"/>
        <v>1.5294615167747392E-2</v>
      </c>
      <c r="M26" s="25">
        <f t="shared" si="20"/>
        <v>1.2700873978009586E-2</v>
      </c>
      <c r="N26" s="25">
        <f t="shared" si="20"/>
        <v>1.1685931773329574E-2</v>
      </c>
      <c r="O26" s="25">
        <f t="shared" si="20"/>
        <v>1.3814491119255709E-2</v>
      </c>
      <c r="P26" s="25">
        <f t="shared" si="20"/>
        <v>1.0967014378347901E-2</v>
      </c>
      <c r="Q26" s="25">
        <f t="shared" si="20"/>
        <v>1.2447138426839583E-2</v>
      </c>
      <c r="R26" s="25">
        <f t="shared" si="20"/>
        <v>1.133352128559346E-2</v>
      </c>
      <c r="S26" s="25">
        <f t="shared" si="20"/>
        <v>1.2855934592613477E-2</v>
      </c>
      <c r="T26" s="25">
        <f t="shared" si="20"/>
        <v>1.1305328446574571E-2</v>
      </c>
      <c r="U26" s="25">
        <f t="shared" si="20"/>
        <v>1.2996898787707923E-2</v>
      </c>
      <c r="V26" s="25">
        <f t="shared" si="20"/>
        <v>1.4209190865520159E-2</v>
      </c>
      <c r="W26" s="25">
        <f t="shared" si="20"/>
        <v>1.4758951226388498E-2</v>
      </c>
      <c r="X26" s="25">
        <f t="shared" si="20"/>
        <v>2.4499577107414718E-2</v>
      </c>
      <c r="Y26" s="25">
        <f t="shared" si="20"/>
        <v>1.2475331265858472E-2</v>
      </c>
      <c r="Z26" s="25">
        <f t="shared" si="20"/>
        <v>1.3222441499859036E-2</v>
      </c>
      <c r="AA26" s="25">
        <f t="shared" si="20"/>
        <v>1.3123766563292925E-2</v>
      </c>
      <c r="AB26" s="25">
        <f t="shared" si="20"/>
        <v>1.2785452495066255E-2</v>
      </c>
      <c r="AC26" s="25">
        <f t="shared" si="20"/>
        <v>1.060050747110234E-2</v>
      </c>
      <c r="AD26" s="25">
        <f t="shared" si="20"/>
        <v>1.451931209472794E-2</v>
      </c>
      <c r="AE26" s="25">
        <f t="shared" si="20"/>
        <v>1.7225824640541301E-2</v>
      </c>
      <c r="AF26" s="25">
        <f t="shared" si="20"/>
        <v>1.2433042007330138E-2</v>
      </c>
      <c r="AG26" s="25">
        <f t="shared" si="20"/>
        <v>1.3447984212010149E-2</v>
      </c>
      <c r="AH26" s="25">
        <f t="shared" si="20"/>
        <v>1.1996053002537355E-2</v>
      </c>
      <c r="AI26" s="25">
        <f t="shared" si="20"/>
        <v>1.6859317733295742E-2</v>
      </c>
      <c r="AJ26" s="25">
        <f t="shared" si="20"/>
        <v>1.5407386523822949E-2</v>
      </c>
      <c r="AK26" s="25">
        <f t="shared" si="20"/>
        <v>1.5886664787144067E-2</v>
      </c>
      <c r="AL26" s="25">
        <f t="shared" si="20"/>
        <v>2.1186918522695233E-2</v>
      </c>
      <c r="AM26" s="25">
        <f t="shared" si="20"/>
        <v>1.7310403157597971E-2</v>
      </c>
      <c r="AN26" s="25">
        <f t="shared" si="20"/>
        <v>1.4801240484916833E-2</v>
      </c>
      <c r="AO26" s="25">
        <f t="shared" si="20"/>
        <v>1.7451367352692416E-2</v>
      </c>
      <c r="AP26" s="25">
        <f t="shared" si="20"/>
        <v>1.5097265294615168E-2</v>
      </c>
      <c r="AQ26" s="25">
        <f t="shared" si="20"/>
        <v>1.590076120665351E-2</v>
      </c>
      <c r="AR26" s="25">
        <f t="shared" si="20"/>
        <v>1.0670989568649564E-2</v>
      </c>
      <c r="AS26" s="25">
        <f t="shared" si="20"/>
        <v>1.3194248660840147E-2</v>
      </c>
      <c r="AT26" s="25">
        <f t="shared" si="20"/>
        <v>1.2545813363405696E-2</v>
      </c>
      <c r="AU26" s="25">
        <f t="shared" si="20"/>
        <v>1.6323653791936846E-2</v>
      </c>
      <c r="AV26" s="25">
        <f t="shared" si="20"/>
        <v>1.6535100084578518E-2</v>
      </c>
      <c r="AW26" s="25">
        <f t="shared" si="20"/>
        <v>1.6210882435861291E-2</v>
      </c>
      <c r="AX26" s="25">
        <f t="shared" si="20"/>
        <v>1.9171130532844659E-2</v>
      </c>
      <c r="AY26" s="25">
        <f t="shared" si="20"/>
        <v>1.8748237947561322E-2</v>
      </c>
      <c r="AZ26" s="25">
        <f t="shared" si="20"/>
        <v>1.7409078094164084E-2</v>
      </c>
      <c r="BA26" s="25">
        <f t="shared" si="20"/>
        <v>1.5012686777558499E-2</v>
      </c>
      <c r="BB26" s="25">
        <f t="shared" si="20"/>
        <v>2.3104031575979702E-2</v>
      </c>
      <c r="BC26" s="25">
        <f t="shared" si="20"/>
        <v>2.0270651254581336E-2</v>
      </c>
      <c r="BD26" s="25">
        <f t="shared" si="20"/>
        <v>1.4082323089935157E-2</v>
      </c>
      <c r="BE26" s="25">
        <f t="shared" si="20"/>
        <v>1.148858190019735E-2</v>
      </c>
      <c r="BF26" s="25">
        <f t="shared" si="20"/>
        <v>1.8113899069636313E-2</v>
      </c>
      <c r="BG26" s="25">
        <f t="shared" si="20"/>
        <v>1.7789681420919086E-2</v>
      </c>
      <c r="BH26" s="25">
        <f t="shared" si="20"/>
        <v>1.939667324499577E-2</v>
      </c>
      <c r="BI26" s="25">
        <f t="shared" si="20"/>
        <v>1.9030166337750214E-2</v>
      </c>
      <c r="BJ26" s="25">
        <f t="shared" si="20"/>
        <v>2.3329574288130817E-2</v>
      </c>
      <c r="BK26" s="25">
        <f t="shared" si="20"/>
        <v>1.8522695235410207E-2</v>
      </c>
      <c r="BL26" s="25">
        <f t="shared" si="20"/>
        <v>1.8734141528051876E-2</v>
      </c>
      <c r="BM26" s="25">
        <f t="shared" si="20"/>
        <v>2.067944742035523E-2</v>
      </c>
      <c r="BN26" s="25">
        <f t="shared" si="20"/>
        <v>1.7874259937975756E-2</v>
      </c>
      <c r="BO26" s="25">
        <f t="shared" ref="BO26:BP26" si="21">BO13/$A$13</f>
        <v>1.2926416690160701E-2</v>
      </c>
      <c r="BP26" s="25">
        <f t="shared" si="21"/>
        <v>1.498449393853961E-2</v>
      </c>
    </row>
    <row r="27" spans="1:68" s="25" customFormat="1" x14ac:dyDescent="0.2">
      <c r="B27" s="25" t="s">
        <v>34</v>
      </c>
      <c r="C27" s="25">
        <f t="shared" ref="C27:BN27" ca="1" si="22">C14/$A$14*2</f>
        <v>0.17868249131302913</v>
      </c>
      <c r="D27" s="25">
        <f t="shared" ca="1" si="22"/>
        <v>0.18315192490459395</v>
      </c>
      <c r="E27" s="25">
        <f t="shared" ca="1" si="22"/>
        <v>0.1873827220228009</v>
      </c>
      <c r="F27" s="25">
        <f t="shared" ca="1" si="22"/>
        <v>0.18309524186675044</v>
      </c>
      <c r="G27" s="25">
        <f t="shared" ca="1" si="22"/>
        <v>0.17966525315031698</v>
      </c>
      <c r="H27" s="25">
        <f t="shared" ca="1" si="22"/>
        <v>0.18643309833792154</v>
      </c>
      <c r="I27" s="25">
        <f t="shared" ca="1" si="22"/>
        <v>0.18670019929320808</v>
      </c>
      <c r="J27" s="25">
        <f t="shared" ca="1" si="22"/>
        <v>0.18761923273991268</v>
      </c>
      <c r="K27" s="25">
        <f t="shared" ca="1" si="22"/>
        <v>0.18379472420698301</v>
      </c>
      <c r="L27" s="25">
        <f t="shared" ca="1" si="22"/>
        <v>0.18157612429417197</v>
      </c>
      <c r="M27" s="25">
        <f t="shared" ca="1" si="22"/>
        <v>0.1843347300575576</v>
      </c>
      <c r="N27" s="25">
        <f t="shared" ca="1" si="22"/>
        <v>0.1821786826775082</v>
      </c>
      <c r="O27" s="25">
        <f t="shared" ca="1" si="22"/>
        <v>0.18435771554359637</v>
      </c>
      <c r="P27" s="25">
        <f t="shared" ca="1" si="22"/>
        <v>0.18112071967055687</v>
      </c>
      <c r="Q27" s="25">
        <f t="shared" ca="1" si="22"/>
        <v>0.18477266810780082</v>
      </c>
      <c r="R27" s="25">
        <f t="shared" ca="1" si="22"/>
        <v>0.18580478574527715</v>
      </c>
      <c r="S27" s="25">
        <f t="shared" ca="1" si="22"/>
        <v>0.18414509762266706</v>
      </c>
      <c r="T27" s="25">
        <f t="shared" ca="1" si="22"/>
        <v>0.18191865912563948</v>
      </c>
      <c r="U27" s="25">
        <f t="shared" ca="1" si="22"/>
        <v>0.18489861519728526</v>
      </c>
      <c r="V27" s="25">
        <f t="shared" ca="1" si="22"/>
        <v>0.18376144991944668</v>
      </c>
      <c r="W27" s="25">
        <f t="shared" ca="1" si="22"/>
        <v>0.17978071424834127</v>
      </c>
      <c r="X27" s="25">
        <f t="shared" ca="1" si="22"/>
        <v>0.18163822564240104</v>
      </c>
      <c r="Y27" s="25">
        <f t="shared" ca="1" si="22"/>
        <v>0.17867009099981224</v>
      </c>
      <c r="Z27" s="25">
        <f t="shared" ca="1" si="22"/>
        <v>0.18358170761563058</v>
      </c>
      <c r="AA27" s="25">
        <f t="shared" ca="1" si="22"/>
        <v>0.18272063737919758</v>
      </c>
      <c r="AB27" s="25">
        <f t="shared" ca="1" si="22"/>
        <v>0.17960352146232825</v>
      </c>
      <c r="AC27" s="25">
        <f t="shared" ca="1" si="22"/>
        <v>0.18165999845047168</v>
      </c>
      <c r="AD27" s="25">
        <f t="shared" ca="1" si="22"/>
        <v>0.18420440399762814</v>
      </c>
      <c r="AE27" s="25">
        <f t="shared" ca="1" si="22"/>
        <v>0.18213823930839837</v>
      </c>
      <c r="AF27" s="25">
        <f t="shared" ca="1" si="22"/>
        <v>0.17880167414160522</v>
      </c>
      <c r="AG27" s="25">
        <f t="shared" ca="1" si="22"/>
        <v>0.18345980932397499</v>
      </c>
      <c r="AH27" s="25">
        <f t="shared" ca="1" si="22"/>
        <v>0.184827436273897</v>
      </c>
      <c r="AI27" s="25">
        <f t="shared" ca="1" si="22"/>
        <v>0.18213079582035616</v>
      </c>
      <c r="AJ27" s="25">
        <f t="shared" ca="1" si="22"/>
        <v>0.1793599963902156</v>
      </c>
      <c r="AK27" s="25">
        <f t="shared" ca="1" si="22"/>
        <v>0.18186259072887473</v>
      </c>
      <c r="AL27" s="25">
        <f t="shared" ca="1" si="22"/>
        <v>0.18173992077831155</v>
      </c>
      <c r="AM27" s="25">
        <f t="shared" ca="1" si="22"/>
        <v>0.18195332833872435</v>
      </c>
      <c r="AN27" s="25">
        <f t="shared" ca="1" si="22"/>
        <v>0.18268250294135349</v>
      </c>
      <c r="AO27" s="25">
        <f t="shared" ca="1" si="22"/>
        <v>0.18365646094121413</v>
      </c>
      <c r="AP27" s="25">
        <f t="shared" ca="1" si="22"/>
        <v>0.18091765112985911</v>
      </c>
      <c r="AQ27" s="25">
        <f t="shared" ca="1" si="22"/>
        <v>0.1794670281041181</v>
      </c>
      <c r="AR27" s="25">
        <f t="shared" ca="1" si="22"/>
        <v>0.1863794013945608</v>
      </c>
      <c r="AS27" s="25">
        <f t="shared" ca="1" si="22"/>
        <v>0.18530646935603939</v>
      </c>
      <c r="AT27" s="25">
        <f t="shared" ca="1" si="22"/>
        <v>0.184197566799634</v>
      </c>
      <c r="AU27" s="25">
        <f t="shared" ca="1" si="22"/>
        <v>0.18292490781900086</v>
      </c>
      <c r="AV27" s="25">
        <f t="shared" ca="1" si="22"/>
        <v>0.18312654078882973</v>
      </c>
      <c r="AW27" s="25">
        <f t="shared" ca="1" si="22"/>
        <v>0.18585661982616219</v>
      </c>
      <c r="AX27" s="25">
        <f t="shared" ca="1" si="22"/>
        <v>0.18105379901033644</v>
      </c>
      <c r="AY27" s="25">
        <f t="shared" ca="1" si="22"/>
        <v>0.18536371942926752</v>
      </c>
      <c r="AZ27" s="25">
        <f t="shared" ca="1" si="22"/>
        <v>0.18335809916460444</v>
      </c>
      <c r="BA27" s="25">
        <f t="shared" ca="1" si="22"/>
        <v>0.18528263260442437</v>
      </c>
      <c r="BB27" s="25">
        <f t="shared" ca="1" si="22"/>
        <v>0.18226618130476066</v>
      </c>
      <c r="BC27" s="25">
        <f t="shared" ca="1" si="22"/>
        <v>0.18476844692533814</v>
      </c>
      <c r="BD27" s="25">
        <f t="shared" ca="1" si="22"/>
        <v>0.18337837292358658</v>
      </c>
      <c r="BE27" s="25">
        <f t="shared" ca="1" si="22"/>
        <v>0.18284830101518773</v>
      </c>
      <c r="BF27" s="25">
        <f t="shared" ca="1" si="22"/>
        <v>0.17847407523185063</v>
      </c>
      <c r="BG27" s="25">
        <f t="shared" ca="1" si="22"/>
        <v>0.18182723692565478</v>
      </c>
      <c r="BH27" s="25">
        <f t="shared" ca="1" si="22"/>
        <v>0.18326959327307288</v>
      </c>
      <c r="BI27" s="25">
        <f t="shared" ca="1" si="22"/>
        <v>0.18572154432208374</v>
      </c>
      <c r="BJ27" s="25">
        <f t="shared" ca="1" si="22"/>
        <v>0.18360085921239763</v>
      </c>
      <c r="BK27" s="25">
        <f t="shared" ca="1" si="22"/>
        <v>0.18290278226283352</v>
      </c>
      <c r="BL27" s="25">
        <f t="shared" ca="1" si="22"/>
        <v>0.18264924825750076</v>
      </c>
      <c r="BM27" s="25">
        <f t="shared" ca="1" si="22"/>
        <v>0.18383066651950028</v>
      </c>
      <c r="BN27" s="25">
        <f t="shared" ca="1" si="22"/>
        <v>0.18263371162553441</v>
      </c>
      <c r="BO27" s="25">
        <f t="shared" ref="BO27:BP27" ca="1" si="23">BO14/$A$14*2</f>
        <v>0.1855502105015627</v>
      </c>
      <c r="BP27" s="25">
        <f t="shared" ca="1" si="23"/>
        <v>0.18356983022636594</v>
      </c>
    </row>
    <row r="28" spans="1:68" s="25" customFormat="1" x14ac:dyDescent="0.2">
      <c r="B28" s="25" t="s">
        <v>35</v>
      </c>
      <c r="C28" s="25">
        <f ca="1">C18+C19+C20+C21*1.5+C22+C23/2+C24*2+C25+C26+C27*1.5</f>
        <v>2.3228723870693786</v>
      </c>
      <c r="D28" s="25">
        <f ca="1">D18+D19+D20+D21*1.5+D22+D23/2+D24*2+D25+D26+D27*1.5</f>
        <v>2.3809750237597211</v>
      </c>
      <c r="E28" s="25">
        <f t="shared" ref="E28:BP28" ca="1" si="24">E18+E19+E20+E21*1.5+E22+E23/2+E24*2+E25+E26+E27*1.5</f>
        <v>2.4359753862964117</v>
      </c>
      <c r="F28" s="25">
        <f t="shared" ca="1" si="24"/>
        <v>2.3802381442677558</v>
      </c>
      <c r="G28" s="25">
        <f t="shared" ca="1" si="24"/>
        <v>2.3356482909541207</v>
      </c>
      <c r="H28" s="25">
        <f t="shared" ca="1" si="24"/>
        <v>2.42363027839298</v>
      </c>
      <c r="I28" s="25">
        <f t="shared" ca="1" si="24"/>
        <v>2.427102590811705</v>
      </c>
      <c r="J28" s="25">
        <f t="shared" ca="1" si="24"/>
        <v>2.4390500256188652</v>
      </c>
      <c r="K28" s="25">
        <f t="shared" ca="1" si="24"/>
        <v>2.3893314146907789</v>
      </c>
      <c r="L28" s="25">
        <f t="shared" ca="1" si="24"/>
        <v>2.3604896158242354</v>
      </c>
      <c r="M28" s="25">
        <f t="shared" ca="1" si="24"/>
        <v>2.3963514907482488</v>
      </c>
      <c r="N28" s="25">
        <f t="shared" ca="1" si="24"/>
        <v>2.3683228748076064</v>
      </c>
      <c r="O28" s="25">
        <f t="shared" ca="1" si="24"/>
        <v>2.3966503020667527</v>
      </c>
      <c r="P28" s="25">
        <f t="shared" ca="1" si="24"/>
        <v>2.3545693557172394</v>
      </c>
      <c r="Q28" s="25">
        <f t="shared" ca="1" si="24"/>
        <v>2.4020446854014104</v>
      </c>
      <c r="R28" s="25">
        <f t="shared" ca="1" si="24"/>
        <v>2.4154622146886027</v>
      </c>
      <c r="S28" s="25">
        <f t="shared" ca="1" si="24"/>
        <v>2.3938862690946721</v>
      </c>
      <c r="T28" s="25">
        <f t="shared" ca="1" si="24"/>
        <v>2.3649425686333134</v>
      </c>
      <c r="U28" s="25">
        <f t="shared" ca="1" si="24"/>
        <v>2.4036819975647084</v>
      </c>
      <c r="V28" s="25">
        <f t="shared" ca="1" si="24"/>
        <v>2.3888988489528069</v>
      </c>
      <c r="W28" s="25">
        <f t="shared" ca="1" si="24"/>
        <v>2.3371492852284366</v>
      </c>
      <c r="X28" s="25">
        <f t="shared" ca="1" si="24"/>
        <v>2.3612969333512135</v>
      </c>
      <c r="Y28" s="25">
        <f t="shared" ca="1" si="24"/>
        <v>2.3227111829975593</v>
      </c>
      <c r="Z28" s="25">
        <f t="shared" ca="1" si="24"/>
        <v>2.3865621990031975</v>
      </c>
      <c r="AA28" s="25">
        <f t="shared" ca="1" si="24"/>
        <v>2.3753682859295688</v>
      </c>
      <c r="AB28" s="25">
        <f t="shared" ca="1" si="24"/>
        <v>2.334845779010267</v>
      </c>
      <c r="AC28" s="25">
        <f t="shared" ca="1" si="24"/>
        <v>2.3615799798561317</v>
      </c>
      <c r="AD28" s="25">
        <f t="shared" ca="1" si="24"/>
        <v>2.394657251969166</v>
      </c>
      <c r="AE28" s="25">
        <f t="shared" ca="1" si="24"/>
        <v>2.3677971110091791</v>
      </c>
      <c r="AF28" s="25">
        <f t="shared" ca="1" si="24"/>
        <v>2.324421763840868</v>
      </c>
      <c r="AG28" s="25">
        <f t="shared" ca="1" si="24"/>
        <v>2.3849775212116748</v>
      </c>
      <c r="AH28" s="25">
        <f t="shared" ca="1" si="24"/>
        <v>2.402756671560661</v>
      </c>
      <c r="AI28" s="25">
        <f t="shared" ca="1" si="24"/>
        <v>2.3677003456646299</v>
      </c>
      <c r="AJ28" s="25">
        <f t="shared" ca="1" si="24"/>
        <v>2.3316799530728027</v>
      </c>
      <c r="AK28" s="25">
        <f t="shared" ca="1" si="24"/>
        <v>2.3642136794753714</v>
      </c>
      <c r="AL28" s="25">
        <f t="shared" ca="1" si="24"/>
        <v>2.3626189701180502</v>
      </c>
      <c r="AM28" s="25">
        <f t="shared" ca="1" si="24"/>
        <v>2.3653932684034165</v>
      </c>
      <c r="AN28" s="25">
        <f t="shared" ca="1" si="24"/>
        <v>2.3748725382375957</v>
      </c>
      <c r="AO28" s="25">
        <f t="shared" ca="1" si="24"/>
        <v>2.3875339922357837</v>
      </c>
      <c r="AP28" s="25">
        <f t="shared" ca="1" si="24"/>
        <v>2.3519294646881681</v>
      </c>
      <c r="AQ28" s="25">
        <f t="shared" ca="1" si="24"/>
        <v>2.3330713653535353</v>
      </c>
      <c r="AR28" s="25">
        <f t="shared" ca="1" si="24"/>
        <v>2.4229322181292905</v>
      </c>
      <c r="AS28" s="25">
        <f t="shared" ca="1" si="24"/>
        <v>2.4089841016285121</v>
      </c>
      <c r="AT28" s="25">
        <f t="shared" ca="1" si="24"/>
        <v>2.3945683683952419</v>
      </c>
      <c r="AU28" s="25">
        <f t="shared" ca="1" si="24"/>
        <v>2.3780238016470112</v>
      </c>
      <c r="AV28" s="25">
        <f t="shared" ca="1" si="24"/>
        <v>2.3806450302547866</v>
      </c>
      <c r="AW28" s="25">
        <f t="shared" ca="1" si="24"/>
        <v>2.4161360577401085</v>
      </c>
      <c r="AX28" s="25">
        <f t="shared" ca="1" si="24"/>
        <v>2.3536993871343737</v>
      </c>
      <c r="AY28" s="25">
        <f t="shared" ca="1" si="24"/>
        <v>2.4097283525804776</v>
      </c>
      <c r="AZ28" s="25">
        <f t="shared" ca="1" si="24"/>
        <v>2.3836552891398575</v>
      </c>
      <c r="BA28" s="25">
        <f t="shared" ca="1" si="24"/>
        <v>2.4086742238575169</v>
      </c>
      <c r="BB28" s="25">
        <f t="shared" ca="1" si="24"/>
        <v>2.3694603569618886</v>
      </c>
      <c r="BC28" s="25">
        <f t="shared" ca="1" si="24"/>
        <v>2.4019898100293959</v>
      </c>
      <c r="BD28" s="25">
        <f t="shared" ca="1" si="24"/>
        <v>2.3839188480066253</v>
      </c>
      <c r="BE28" s="25">
        <f t="shared" ca="1" si="24"/>
        <v>2.3770279131974403</v>
      </c>
      <c r="BF28" s="25">
        <f t="shared" ca="1" si="24"/>
        <v>2.320162978014058</v>
      </c>
      <c r="BG28" s="25">
        <f t="shared" ca="1" si="24"/>
        <v>2.3637540800335124</v>
      </c>
      <c r="BH28" s="25">
        <f t="shared" ca="1" si="24"/>
        <v>2.3825047125499474</v>
      </c>
      <c r="BI28" s="25">
        <f t="shared" ca="1" si="24"/>
        <v>2.4143800761870886</v>
      </c>
      <c r="BJ28" s="25">
        <f t="shared" ca="1" si="24"/>
        <v>2.3868111697611694</v>
      </c>
      <c r="BK28" s="25">
        <f t="shared" ca="1" si="24"/>
        <v>2.3777361694168357</v>
      </c>
      <c r="BL28" s="25">
        <f t="shared" ca="1" si="24"/>
        <v>2.37444022734751</v>
      </c>
      <c r="BM28" s="25">
        <f t="shared" ca="1" si="24"/>
        <v>2.3897986647535037</v>
      </c>
      <c r="BN28" s="25">
        <f t="shared" ca="1" si="24"/>
        <v>2.3742382511319473</v>
      </c>
      <c r="BO28" s="25">
        <f t="shared" ca="1" si="24"/>
        <v>2.4121527365203153</v>
      </c>
      <c r="BP28" s="25">
        <f t="shared" ca="1" si="24"/>
        <v>2.3864077929427574</v>
      </c>
    </row>
    <row r="29" spans="1:68" s="25" customFormat="1" x14ac:dyDescent="0.2">
      <c r="A29" s="25">
        <v>26</v>
      </c>
      <c r="B29" s="25" t="s">
        <v>36</v>
      </c>
      <c r="C29" s="25">
        <f t="shared" ref="C29:AH29" ca="1" si="25">$A$29/C28</f>
        <v>11.193038474576969</v>
      </c>
      <c r="D29" s="25">
        <f t="shared" ca="1" si="25"/>
        <v>10.919896152016006</v>
      </c>
      <c r="E29" s="25">
        <f t="shared" ca="1" si="25"/>
        <v>10.673342656195581</v>
      </c>
      <c r="F29" s="25">
        <f t="shared" ca="1" si="25"/>
        <v>10.923276758090315</v>
      </c>
      <c r="G29" s="25">
        <f t="shared" ca="1" si="25"/>
        <v>11.131812996287598</v>
      </c>
      <c r="H29" s="25">
        <f t="shared" ca="1" si="25"/>
        <v>10.727708855510603</v>
      </c>
      <c r="I29" s="25">
        <f t="shared" ca="1" si="25"/>
        <v>10.712361355646166</v>
      </c>
      <c r="J29" s="25">
        <f t="shared" ca="1" si="25"/>
        <v>10.659887959207794</v>
      </c>
      <c r="K29" s="25">
        <f t="shared" ca="1" si="25"/>
        <v>10.8817051666166</v>
      </c>
      <c r="L29" s="25">
        <f t="shared" ca="1" si="25"/>
        <v>11.014664002629523</v>
      </c>
      <c r="M29" s="25">
        <f t="shared" ca="1" si="25"/>
        <v>10.849827373146178</v>
      </c>
      <c r="N29" s="25">
        <f t="shared" ca="1" si="25"/>
        <v>10.978232856916581</v>
      </c>
      <c r="O29" s="25">
        <f t="shared" ca="1" si="25"/>
        <v>10.848474630436858</v>
      </c>
      <c r="P29" s="25">
        <f t="shared" ca="1" si="25"/>
        <v>11.042358950637063</v>
      </c>
      <c r="Q29" s="25">
        <f t="shared" ca="1" si="25"/>
        <v>10.824111707003938</v>
      </c>
      <c r="R29" s="25">
        <f t="shared" ca="1" si="25"/>
        <v>10.763985394551856</v>
      </c>
      <c r="S29" s="25">
        <f t="shared" ca="1" si="25"/>
        <v>10.861000514378141</v>
      </c>
      <c r="T29" s="25">
        <f t="shared" ca="1" si="25"/>
        <v>10.993924480383999</v>
      </c>
      <c r="U29" s="25">
        <f t="shared" ca="1" si="25"/>
        <v>10.816738664408151</v>
      </c>
      <c r="V29" s="25">
        <f t="shared" ca="1" si="25"/>
        <v>10.883675552607558</v>
      </c>
      <c r="W29" s="25">
        <f t="shared" ca="1" si="25"/>
        <v>11.124663779215421</v>
      </c>
      <c r="X29" s="25">
        <f t="shared" ca="1" si="25"/>
        <v>11.010898135161735</v>
      </c>
      <c r="Y29" s="25">
        <f t="shared" ca="1" si="25"/>
        <v>11.193815309592592</v>
      </c>
      <c r="Z29" s="25">
        <f t="shared" ca="1" si="25"/>
        <v>10.894331608394491</v>
      </c>
      <c r="AA29" s="25">
        <f t="shared" ca="1" si="25"/>
        <v>10.945671100355391</v>
      </c>
      <c r="AB29" s="25">
        <f t="shared" ca="1" si="25"/>
        <v>11.135639121750177</v>
      </c>
      <c r="AC29" s="25">
        <f t="shared" ca="1" si="25"/>
        <v>11.009578427059637</v>
      </c>
      <c r="AD29" s="25">
        <f t="shared" ca="1" si="25"/>
        <v>10.857503711071709</v>
      </c>
      <c r="AE29" s="25">
        <f t="shared" ca="1" si="25"/>
        <v>10.980670547789687</v>
      </c>
      <c r="AF29" s="25">
        <f t="shared" ca="1" si="25"/>
        <v>11.185577593731386</v>
      </c>
      <c r="AG29" s="25">
        <f t="shared" ca="1" si="25"/>
        <v>10.901570253287268</v>
      </c>
      <c r="AH29" s="25">
        <f t="shared" ca="1" si="25"/>
        <v>10.820904300356073</v>
      </c>
      <c r="AI29" s="25">
        <f t="shared" ref="AI29:BN29" ca="1" si="26">$A$29/AI28</f>
        <v>10.981119315882694</v>
      </c>
      <c r="AJ29" s="25">
        <f t="shared" ca="1" si="26"/>
        <v>11.150758475980341</v>
      </c>
      <c r="AK29" s="25">
        <f t="shared" ca="1" si="26"/>
        <v>10.997313916976195</v>
      </c>
      <c r="AL29" s="25">
        <f t="shared" ca="1" si="26"/>
        <v>11.00473683181376</v>
      </c>
      <c r="AM29" s="25">
        <f t="shared" ca="1" si="26"/>
        <v>10.991829708532727</v>
      </c>
      <c r="AN29" s="25">
        <f t="shared" ca="1" si="26"/>
        <v>10.947955977163611</v>
      </c>
      <c r="AO29" s="25">
        <f t="shared" ca="1" si="26"/>
        <v>10.889897310175067</v>
      </c>
      <c r="AP29" s="25">
        <f t="shared" ca="1" si="26"/>
        <v>11.054753295268242</v>
      </c>
      <c r="AQ29" s="25">
        <f t="shared" ca="1" si="26"/>
        <v>11.144108314089296</v>
      </c>
      <c r="AR29" s="25">
        <f t="shared" ca="1" si="26"/>
        <v>10.730799568167123</v>
      </c>
      <c r="AS29" s="25">
        <f t="shared" ca="1" si="26"/>
        <v>10.792931336667428</v>
      </c>
      <c r="AT29" s="25">
        <f t="shared" ca="1" si="26"/>
        <v>10.857906728895911</v>
      </c>
      <c r="AU29" s="25">
        <f t="shared" ca="1" si="26"/>
        <v>10.933448177428875</v>
      </c>
      <c r="AV29" s="25">
        <f t="shared" ca="1" si="26"/>
        <v>10.921409815228678</v>
      </c>
      <c r="AW29" s="25">
        <f t="shared" ca="1" si="26"/>
        <v>10.760983396075241</v>
      </c>
      <c r="AX29" s="25">
        <f t="shared" ca="1" si="26"/>
        <v>11.046440400213967</v>
      </c>
      <c r="AY29" s="25">
        <f t="shared" ca="1" si="26"/>
        <v>10.789597911381872</v>
      </c>
      <c r="AZ29" s="25">
        <f t="shared" ca="1" si="26"/>
        <v>10.907617438837855</v>
      </c>
      <c r="BA29" s="25">
        <f t="shared" ca="1" si="26"/>
        <v>10.794319855493255</v>
      </c>
      <c r="BB29" s="25">
        <f t="shared" ca="1" si="26"/>
        <v>10.972962651013534</v>
      </c>
      <c r="BC29" s="25">
        <f t="shared" ca="1" si="26"/>
        <v>10.824358992464589</v>
      </c>
      <c r="BD29" s="25">
        <f t="shared" ca="1" si="26"/>
        <v>10.906411525602293</v>
      </c>
      <c r="BE29" s="25">
        <f t="shared" ca="1" si="26"/>
        <v>10.938028895515284</v>
      </c>
      <c r="BF29" s="25">
        <f t="shared" ca="1" si="26"/>
        <v>11.206109332136091</v>
      </c>
      <c r="BG29" s="25">
        <f t="shared" ca="1" si="26"/>
        <v>10.999452193280353</v>
      </c>
      <c r="BH29" s="25">
        <f t="shared" ca="1" si="26"/>
        <v>10.912885025177019</v>
      </c>
      <c r="BI29" s="25">
        <f t="shared" ca="1" si="26"/>
        <v>10.768809872329843</v>
      </c>
      <c r="BJ29" s="25">
        <f t="shared" ca="1" si="26"/>
        <v>10.893195209322583</v>
      </c>
      <c r="BK29" s="25">
        <f t="shared" ca="1" si="26"/>
        <v>10.934770785093775</v>
      </c>
      <c r="BL29" s="25">
        <f t="shared" ca="1" si="26"/>
        <v>10.949949255637668</v>
      </c>
      <c r="BM29" s="25">
        <f t="shared" ca="1" si="26"/>
        <v>10.87957759097743</v>
      </c>
      <c r="BN29" s="25">
        <f t="shared" ca="1" si="26"/>
        <v>10.950880766748737</v>
      </c>
      <c r="BO29" s="25">
        <f t="shared" ref="BO29:BP29" ca="1" si="27">$A$29/BO28</f>
        <v>10.778753603101711</v>
      </c>
      <c r="BP29" s="25">
        <f t="shared" ca="1" si="27"/>
        <v>10.895036496649448</v>
      </c>
    </row>
    <row r="30" spans="1:68" s="25" customFormat="1" x14ac:dyDescent="0.2">
      <c r="A30" s="25">
        <v>26</v>
      </c>
      <c r="B30" s="25" t="s">
        <v>36</v>
      </c>
      <c r="C30" s="25">
        <v>11.193038474576969</v>
      </c>
      <c r="D30" s="25">
        <v>10.919896152016006</v>
      </c>
      <c r="E30" s="25">
        <v>10.673342656195581</v>
      </c>
      <c r="F30" s="25">
        <v>10.923276758090315</v>
      </c>
      <c r="G30" s="25">
        <v>11.131812996287598</v>
      </c>
      <c r="H30" s="25">
        <v>10.727708855510603</v>
      </c>
      <c r="I30" s="25">
        <v>10.712361355646166</v>
      </c>
      <c r="J30" s="25">
        <v>10.659887959207794</v>
      </c>
      <c r="K30" s="25">
        <v>10.8817051666166</v>
      </c>
      <c r="L30" s="25">
        <v>11.014664002629523</v>
      </c>
      <c r="M30" s="25">
        <v>10.849827373146178</v>
      </c>
      <c r="N30" s="25">
        <v>10.978232856916581</v>
      </c>
      <c r="O30" s="25">
        <v>10.848474630436858</v>
      </c>
      <c r="P30" s="25">
        <v>11.042358950637063</v>
      </c>
      <c r="Q30" s="25">
        <v>10.824111707003938</v>
      </c>
      <c r="R30" s="25">
        <v>10.763985394551856</v>
      </c>
      <c r="S30" s="25">
        <v>10.861000514378141</v>
      </c>
      <c r="T30" s="25">
        <v>10.993924480383999</v>
      </c>
      <c r="U30" s="25">
        <v>10.816738664408151</v>
      </c>
      <c r="V30" s="25">
        <v>10.883675552607558</v>
      </c>
      <c r="W30" s="25">
        <v>11.124663779215421</v>
      </c>
      <c r="X30" s="25">
        <v>11.010898135161735</v>
      </c>
      <c r="Y30" s="25">
        <v>11.193815309592592</v>
      </c>
      <c r="Z30" s="25">
        <v>10.894331608394491</v>
      </c>
      <c r="AA30" s="25">
        <v>10.945671100355391</v>
      </c>
      <c r="AB30" s="25">
        <v>11.135639121750177</v>
      </c>
      <c r="AC30" s="25">
        <v>11.009578427059637</v>
      </c>
      <c r="AD30" s="25">
        <v>10.857503711071709</v>
      </c>
      <c r="AE30" s="25">
        <v>10.980670547789687</v>
      </c>
      <c r="AF30" s="25">
        <v>11.185577593731386</v>
      </c>
      <c r="AG30" s="25">
        <v>10.901570253287268</v>
      </c>
      <c r="AH30" s="25">
        <v>10.820904300356073</v>
      </c>
      <c r="AI30" s="25">
        <v>10.981119315882694</v>
      </c>
      <c r="AJ30" s="25">
        <v>11.150758475980341</v>
      </c>
      <c r="AK30" s="25">
        <v>10.997313916976195</v>
      </c>
      <c r="AL30" s="25">
        <v>11.00473683181376</v>
      </c>
      <c r="AM30" s="25">
        <v>10.991829708532727</v>
      </c>
      <c r="AN30" s="25">
        <v>10.947955977163611</v>
      </c>
      <c r="AO30" s="25">
        <v>10.889897310175067</v>
      </c>
      <c r="AP30" s="25">
        <v>11.054753295268242</v>
      </c>
      <c r="AQ30" s="25">
        <v>11.144108314089296</v>
      </c>
      <c r="AR30" s="25">
        <v>10.730799568167123</v>
      </c>
      <c r="AS30" s="25">
        <v>10.792931336667428</v>
      </c>
      <c r="AT30" s="25">
        <v>10.857906728895911</v>
      </c>
      <c r="AU30" s="25">
        <v>10.933448177428875</v>
      </c>
      <c r="AV30" s="25">
        <v>10.921409815228678</v>
      </c>
      <c r="AW30" s="25">
        <v>10.760983396075241</v>
      </c>
      <c r="AX30" s="25">
        <v>11.046440400213967</v>
      </c>
      <c r="AY30" s="25">
        <v>10.789597911381872</v>
      </c>
      <c r="AZ30" s="25">
        <v>10.907617438837855</v>
      </c>
      <c r="BA30" s="25">
        <v>10.794319855493255</v>
      </c>
      <c r="BB30" s="25">
        <v>10.972962651013534</v>
      </c>
      <c r="BC30" s="25">
        <v>10.824358992464589</v>
      </c>
      <c r="BD30" s="25">
        <v>10.906411525602293</v>
      </c>
      <c r="BE30" s="25">
        <v>10.938028895515284</v>
      </c>
      <c r="BF30" s="25">
        <v>11.206109332136091</v>
      </c>
      <c r="BG30" s="25">
        <v>10.999452193280353</v>
      </c>
      <c r="BH30" s="25">
        <v>10.912885025177019</v>
      </c>
      <c r="BI30" s="25">
        <v>10.768809872329843</v>
      </c>
      <c r="BJ30" s="25">
        <v>10.893195209322583</v>
      </c>
      <c r="BK30" s="25">
        <v>10.934770785093775</v>
      </c>
      <c r="BL30" s="25">
        <v>10.949949255637668</v>
      </c>
      <c r="BM30" s="25">
        <v>10.87957759097743</v>
      </c>
      <c r="BN30" s="25">
        <v>10.950880766748737</v>
      </c>
      <c r="BO30" s="25">
        <v>10.778753603101711</v>
      </c>
      <c r="BP30" s="25">
        <v>10.895036496649448</v>
      </c>
    </row>
    <row r="31" spans="1:68" s="25" customFormat="1" x14ac:dyDescent="0.2">
      <c r="B31" s="25" t="s">
        <v>22</v>
      </c>
    </row>
    <row r="32" spans="1:68" s="25" customFormat="1" x14ac:dyDescent="0.2">
      <c r="B32" s="25" t="s">
        <v>25</v>
      </c>
      <c r="C32" s="25">
        <f>C30*C18</f>
        <v>1.5663589688684862</v>
      </c>
      <c r="D32" s="25">
        <f>D30*D18</f>
        <v>1.9491107123233729</v>
      </c>
      <c r="E32" s="25">
        <f>E30*E18</f>
        <v>1.9252263570627157</v>
      </c>
      <c r="F32" s="25">
        <f>F30*F18</f>
        <v>1.9548627768013778</v>
      </c>
      <c r="G32" s="25">
        <f t="shared" ref="G32:BP32" si="28">G30*G18</f>
        <v>1.9919069000799414</v>
      </c>
      <c r="H32" s="25">
        <f t="shared" si="28"/>
        <v>1.844814631267663</v>
      </c>
      <c r="I32" s="25">
        <f t="shared" si="28"/>
        <v>1.7823817318858552</v>
      </c>
      <c r="J32" s="25">
        <f t="shared" si="28"/>
        <v>1.5335323809339121</v>
      </c>
      <c r="K32" s="25">
        <f t="shared" si="28"/>
        <v>1.601076490776558</v>
      </c>
      <c r="L32" s="25">
        <f t="shared" si="28"/>
        <v>1.6149011226876824</v>
      </c>
      <c r="M32" s="25">
        <f t="shared" si="28"/>
        <v>1.9059198121867549</v>
      </c>
      <c r="N32" s="25">
        <f t="shared" si="28"/>
        <v>1.9715065157831584</v>
      </c>
      <c r="O32" s="25">
        <f t="shared" si="28"/>
        <v>1.889265490093444</v>
      </c>
      <c r="P32" s="25">
        <f t="shared" si="28"/>
        <v>1.9830224868186972</v>
      </c>
      <c r="Q32" s="25">
        <f t="shared" si="28"/>
        <v>1.9926999002152375</v>
      </c>
      <c r="R32" s="25">
        <f t="shared" si="28"/>
        <v>1.9656089429247383</v>
      </c>
      <c r="S32" s="25">
        <f t="shared" si="28"/>
        <v>1.9800916095302641</v>
      </c>
      <c r="T32" s="25">
        <f t="shared" si="28"/>
        <v>1.9909612678442863</v>
      </c>
      <c r="U32" s="25">
        <f t="shared" si="28"/>
        <v>1.9140609499683288</v>
      </c>
      <c r="V32" s="25">
        <f t="shared" si="28"/>
        <v>1.9218556830429323</v>
      </c>
      <c r="W32" s="25">
        <f t="shared" si="28"/>
        <v>1.7306565755261698</v>
      </c>
      <c r="X32" s="25">
        <f t="shared" si="28"/>
        <v>1.2016110368786026</v>
      </c>
      <c r="Y32" s="25">
        <f t="shared" si="28"/>
        <v>1.9835629560014854</v>
      </c>
      <c r="Z32" s="25">
        <f t="shared" si="28"/>
        <v>1.9372505325966685</v>
      </c>
      <c r="AA32" s="25">
        <f t="shared" si="28"/>
        <v>1.9656589703664764</v>
      </c>
      <c r="AB32" s="25">
        <f t="shared" si="28"/>
        <v>1.9539165345606302</v>
      </c>
      <c r="AC32" s="25">
        <f t="shared" si="28"/>
        <v>1.9793206365889651</v>
      </c>
      <c r="AD32" s="25">
        <f t="shared" si="28"/>
        <v>1.6045187200906517</v>
      </c>
      <c r="AE32" s="25">
        <f t="shared" si="28"/>
        <v>1.3456837634850174</v>
      </c>
      <c r="AF32" s="25">
        <f t="shared" si="28"/>
        <v>2.0076321977337281</v>
      </c>
      <c r="AG32" s="25">
        <f t="shared" si="28"/>
        <v>1.9655820541029982</v>
      </c>
      <c r="AH32" s="25">
        <f t="shared" si="28"/>
        <v>1.9266095302320894</v>
      </c>
      <c r="AI32" s="25">
        <f t="shared" si="28"/>
        <v>1.5693929143835326</v>
      </c>
      <c r="AJ32" s="25">
        <f t="shared" si="28"/>
        <v>1.7048405975556151</v>
      </c>
      <c r="AK32" s="25">
        <f t="shared" si="28"/>
        <v>1.062900893588173</v>
      </c>
      <c r="AL32" s="25">
        <f t="shared" si="28"/>
        <v>1.0849125321167921</v>
      </c>
      <c r="AM32" s="25">
        <f t="shared" si="28"/>
        <v>1.3478693686250871</v>
      </c>
      <c r="AN32" s="25">
        <f t="shared" si="28"/>
        <v>1.4071287501286198</v>
      </c>
      <c r="AO32" s="25">
        <f t="shared" si="28"/>
        <v>1.4507255905641308</v>
      </c>
      <c r="AP32" s="25">
        <f t="shared" si="28"/>
        <v>1.5730604044073091</v>
      </c>
      <c r="AQ32" s="25">
        <f t="shared" si="28"/>
        <v>1.5957279382020197</v>
      </c>
      <c r="AR32" s="25">
        <f t="shared" si="28"/>
        <v>1.883679924196243</v>
      </c>
      <c r="AS32" s="25">
        <f t="shared" si="28"/>
        <v>1.8897670397965443</v>
      </c>
      <c r="AT32" s="25">
        <f t="shared" si="28"/>
        <v>1.8424232702964034</v>
      </c>
      <c r="AU32" s="25">
        <f t="shared" si="28"/>
        <v>1.3301322218335698</v>
      </c>
      <c r="AV32" s="25">
        <f t="shared" si="28"/>
        <v>1.7456373961676599</v>
      </c>
      <c r="AW32" s="25">
        <f t="shared" si="28"/>
        <v>1.7384153777038442</v>
      </c>
      <c r="AX32" s="25">
        <f t="shared" si="28"/>
        <v>1.1682206754183115</v>
      </c>
      <c r="AY32" s="25">
        <f t="shared" si="28"/>
        <v>1.3626852633799331</v>
      </c>
      <c r="AZ32" s="25">
        <f t="shared" si="28"/>
        <v>1.1180916709818409</v>
      </c>
      <c r="BA32" s="25">
        <f t="shared" si="28"/>
        <v>1.4998507941110821</v>
      </c>
      <c r="BB32" s="25">
        <f t="shared" si="28"/>
        <v>0.92471233255998431</v>
      </c>
      <c r="BC32" s="25">
        <f t="shared" si="28"/>
        <v>1.6616505444150551</v>
      </c>
      <c r="BD32" s="25">
        <f t="shared" si="28"/>
        <v>1.9483271991035005</v>
      </c>
      <c r="BE32" s="25">
        <f t="shared" si="28"/>
        <v>1.8386525377328591</v>
      </c>
      <c r="BF32" s="25">
        <f t="shared" si="28"/>
        <v>1.6198957846280575</v>
      </c>
      <c r="BG32" s="25">
        <f t="shared" si="28"/>
        <v>1.50952541635393</v>
      </c>
      <c r="BH32" s="25">
        <f t="shared" si="28"/>
        <v>1.584006208938495</v>
      </c>
      <c r="BI32" s="25">
        <f t="shared" si="28"/>
        <v>1.5769854794433902</v>
      </c>
      <c r="BJ32" s="25">
        <f t="shared" si="28"/>
        <v>1.5895255326528261</v>
      </c>
      <c r="BK32" s="25">
        <f t="shared" si="28"/>
        <v>1.5361847421480039</v>
      </c>
      <c r="BL32" s="25">
        <f t="shared" si="28"/>
        <v>1.5798785629071861</v>
      </c>
      <c r="BM32" s="25">
        <f t="shared" si="28"/>
        <v>1.4007692308899247</v>
      </c>
      <c r="BN32" s="25">
        <f t="shared" si="28"/>
        <v>1.5870762946997299</v>
      </c>
      <c r="BO32" s="25">
        <f t="shared" si="28"/>
        <v>1.883273669725759</v>
      </c>
      <c r="BP32" s="25">
        <f t="shared" si="28"/>
        <v>1.9003473482496218</v>
      </c>
    </row>
    <row r="33" spans="2:68" s="25" customFormat="1" x14ac:dyDescent="0.2">
      <c r="B33" s="25" t="s">
        <v>26</v>
      </c>
      <c r="C33" s="25">
        <f>C30*C19</f>
        <v>1.9354666321183991</v>
      </c>
      <c r="D33" s="25">
        <f>D30*D19</f>
        <v>1.7948062162537102</v>
      </c>
      <c r="E33" s="25">
        <f>E30*E19</f>
        <v>1.905771161945045</v>
      </c>
      <c r="F33" s="25">
        <f>F30*F19</f>
        <v>1.8390340008123429</v>
      </c>
      <c r="G33" s="25">
        <f t="shared" ref="G33:BP33" si="29">G30*G19</f>
        <v>1.8705825213256349</v>
      </c>
      <c r="H33" s="25">
        <f t="shared" si="29"/>
        <v>1.8927466487833158</v>
      </c>
      <c r="I33" s="25">
        <f t="shared" si="29"/>
        <v>1.9277282289206541</v>
      </c>
      <c r="J33" s="25">
        <f t="shared" si="29"/>
        <v>1.8202615334150203</v>
      </c>
      <c r="K33" s="25">
        <f t="shared" si="29"/>
        <v>1.8764110980176469</v>
      </c>
      <c r="L33" s="25">
        <f t="shared" si="29"/>
        <v>1.9565869248234034</v>
      </c>
      <c r="M33" s="25">
        <f t="shared" si="29"/>
        <v>1.82710190691235</v>
      </c>
      <c r="N33" s="25">
        <f t="shared" si="29"/>
        <v>1.9013955195970982</v>
      </c>
      <c r="O33" s="25">
        <f t="shared" si="29"/>
        <v>1.8910662637415923</v>
      </c>
      <c r="P33" s="25">
        <f t="shared" si="29"/>
        <v>1.8056632059853501</v>
      </c>
      <c r="Q33" s="25">
        <f t="shared" si="29"/>
        <v>1.7972387621616566</v>
      </c>
      <c r="R33" s="25">
        <f t="shared" si="29"/>
        <v>1.934436044638997</v>
      </c>
      <c r="S33" s="25">
        <f t="shared" si="29"/>
        <v>1.8120484226171429</v>
      </c>
      <c r="T33" s="25">
        <f t="shared" si="29"/>
        <v>1.8852127817194533</v>
      </c>
      <c r="U33" s="25">
        <f t="shared" si="29"/>
        <v>1.8708304598684493</v>
      </c>
      <c r="V33" s="25">
        <f t="shared" si="29"/>
        <v>1.8606507541560018</v>
      </c>
      <c r="W33" s="25">
        <f t="shared" si="29"/>
        <v>1.941879180395591</v>
      </c>
      <c r="X33" s="25">
        <f t="shared" si="29"/>
        <v>1.8832809140501316</v>
      </c>
      <c r="Y33" s="25">
        <f t="shared" si="29"/>
        <v>1.8850291893492721</v>
      </c>
      <c r="Z33" s="25">
        <f t="shared" si="29"/>
        <v>1.8289340486026096</v>
      </c>
      <c r="AA33" s="25">
        <f t="shared" si="29"/>
        <v>1.9456442392523614</v>
      </c>
      <c r="AB33" s="25">
        <f t="shared" si="29"/>
        <v>1.9629391047415854</v>
      </c>
      <c r="AC33" s="25">
        <f t="shared" si="29"/>
        <v>1.94732028471581</v>
      </c>
      <c r="AD33" s="25">
        <f t="shared" si="29"/>
        <v>1.9078333923780648</v>
      </c>
      <c r="AE33" s="25">
        <f t="shared" si="29"/>
        <v>1.9373780236444864</v>
      </c>
      <c r="AF33" s="25">
        <f t="shared" si="29"/>
        <v>2.0491090890163606</v>
      </c>
      <c r="AG33" s="25">
        <f t="shared" si="29"/>
        <v>1.8994499905575686</v>
      </c>
      <c r="AH33" s="25">
        <f t="shared" si="29"/>
        <v>1.9680270934879169</v>
      </c>
      <c r="AI33" s="25">
        <f t="shared" si="29"/>
        <v>1.9378962362188632</v>
      </c>
      <c r="AJ33" s="25">
        <f t="shared" si="29"/>
        <v>1.9401927429820265</v>
      </c>
      <c r="AK33" s="25">
        <f t="shared" si="29"/>
        <v>1.7807101136955696</v>
      </c>
      <c r="AL33" s="25">
        <f t="shared" si="29"/>
        <v>1.8527485526454401</v>
      </c>
      <c r="AM33" s="25">
        <f t="shared" si="29"/>
        <v>1.9920823632168101</v>
      </c>
      <c r="AN33" s="25">
        <f t="shared" si="29"/>
        <v>1.9534914251591715</v>
      </c>
      <c r="AO33" s="25">
        <f t="shared" si="29"/>
        <v>1.9352948002450094</v>
      </c>
      <c r="AP33" s="25">
        <f t="shared" si="29"/>
        <v>1.8766385131820309</v>
      </c>
      <c r="AQ33" s="25">
        <f t="shared" si="29"/>
        <v>1.8427967370491498</v>
      </c>
      <c r="AR33" s="25">
        <f t="shared" si="29"/>
        <v>1.9005854024860209</v>
      </c>
      <c r="AS33" s="25">
        <f t="shared" si="29"/>
        <v>1.8477263706864675</v>
      </c>
      <c r="AT33" s="25">
        <f t="shared" si="29"/>
        <v>1.9838730909585125</v>
      </c>
      <c r="AU33" s="25">
        <f t="shared" si="29"/>
        <v>1.9605195536449906</v>
      </c>
      <c r="AV33" s="25">
        <f t="shared" si="29"/>
        <v>1.8295501009838544</v>
      </c>
      <c r="AW33" s="25">
        <f t="shared" si="29"/>
        <v>1.8633383611227359</v>
      </c>
      <c r="AX33" s="25">
        <f t="shared" si="29"/>
        <v>1.8222298533217189</v>
      </c>
      <c r="AY33" s="25">
        <f t="shared" si="29"/>
        <v>1.8199789536270639</v>
      </c>
      <c r="AZ33" s="25">
        <f t="shared" si="29"/>
        <v>1.851660948556914</v>
      </c>
      <c r="BA33" s="25">
        <f t="shared" si="29"/>
        <v>1.8712686267958882</v>
      </c>
      <c r="BB33" s="25">
        <f t="shared" si="29"/>
        <v>1.8403797505598023</v>
      </c>
      <c r="BC33" s="25">
        <f t="shared" si="29"/>
        <v>1.7842968225624301</v>
      </c>
      <c r="BD33" s="25">
        <f t="shared" si="29"/>
        <v>1.9059621293142341</v>
      </c>
      <c r="BE33" s="25">
        <f t="shared" si="29"/>
        <v>1.9713990988718575</v>
      </c>
      <c r="BF33" s="25">
        <f t="shared" si="29"/>
        <v>1.8001818045947071</v>
      </c>
      <c r="BG33" s="25">
        <f t="shared" si="29"/>
        <v>1.8764857871712488</v>
      </c>
      <c r="BH33" s="25">
        <f t="shared" si="29"/>
        <v>1.8739341589291258</v>
      </c>
      <c r="BI33" s="25">
        <f t="shared" si="29"/>
        <v>1.9004288652032595</v>
      </c>
      <c r="BJ33" s="25">
        <f t="shared" si="29"/>
        <v>1.9624475297140396</v>
      </c>
      <c r="BK33" s="25">
        <f t="shared" si="29"/>
        <v>1.9122296263393637</v>
      </c>
      <c r="BL33" s="25">
        <f t="shared" si="29"/>
        <v>1.903063705991402</v>
      </c>
      <c r="BM33" s="25">
        <f t="shared" si="29"/>
        <v>1.9321559115273366</v>
      </c>
      <c r="BN33" s="25">
        <f t="shared" si="29"/>
        <v>1.8572539665979586</v>
      </c>
      <c r="BO33" s="25">
        <f t="shared" si="29"/>
        <v>1.8517633229061268</v>
      </c>
      <c r="BP33" s="25">
        <f t="shared" si="29"/>
        <v>1.8608506282458996</v>
      </c>
    </row>
    <row r="34" spans="2:68" s="25" customFormat="1" x14ac:dyDescent="0.2">
      <c r="B34" s="25" t="s">
        <v>27</v>
      </c>
      <c r="C34" s="25">
        <f>C30*C20</f>
        <v>1.5582034837914123</v>
      </c>
      <c r="D34" s="25">
        <f>D30*D20</f>
        <v>1.6965951350305897</v>
      </c>
      <c r="E34" s="25">
        <f>E30*E20</f>
        <v>1.6584790996092778</v>
      </c>
      <c r="F34" s="25">
        <f>F30*F20</f>
        <v>1.701405536410822</v>
      </c>
      <c r="G34" s="25">
        <f t="shared" ref="G34:BP34" si="30">G30*G20</f>
        <v>1.7452014954236905</v>
      </c>
      <c r="H34" s="25">
        <f t="shared" si="30"/>
        <v>1.6311550180267278</v>
      </c>
      <c r="I34" s="25">
        <f t="shared" si="30"/>
        <v>1.5806845616614127</v>
      </c>
      <c r="J34" s="25">
        <f t="shared" si="30"/>
        <v>1.4706767678386359</v>
      </c>
      <c r="K34" s="25">
        <f t="shared" si="30"/>
        <v>1.5418336172242422</v>
      </c>
      <c r="L34" s="25">
        <f t="shared" si="30"/>
        <v>1.5300326779686872</v>
      </c>
      <c r="M34" s="25">
        <f t="shared" si="30"/>
        <v>1.6468211590624158</v>
      </c>
      <c r="N34" s="25">
        <f t="shared" si="30"/>
        <v>1.7217110908805513</v>
      </c>
      <c r="O34" s="25">
        <f t="shared" si="30"/>
        <v>1.6897543847515326</v>
      </c>
      <c r="P34" s="25">
        <f t="shared" si="30"/>
        <v>1.7315710522807122</v>
      </c>
      <c r="Q34" s="25">
        <f t="shared" si="30"/>
        <v>1.7199297329014283</v>
      </c>
      <c r="R34" s="25">
        <f t="shared" si="30"/>
        <v>1.6499147370108374</v>
      </c>
      <c r="S34" s="25">
        <f t="shared" si="30"/>
        <v>1.7223052349209131</v>
      </c>
      <c r="T34" s="25">
        <f t="shared" si="30"/>
        <v>1.7410314427655189</v>
      </c>
      <c r="U34" s="25">
        <f t="shared" si="30"/>
        <v>1.6890545735417648</v>
      </c>
      <c r="V34" s="25">
        <f t="shared" si="30"/>
        <v>1.6841750436078531</v>
      </c>
      <c r="W34" s="25">
        <f t="shared" si="30"/>
        <v>1.5451142328157794</v>
      </c>
      <c r="X34" s="25">
        <f t="shared" si="30"/>
        <v>1.4329089620258622</v>
      </c>
      <c r="Y34" s="25">
        <f t="shared" si="30"/>
        <v>1.7122066284893946</v>
      </c>
      <c r="Z34" s="25">
        <f t="shared" si="30"/>
        <v>1.6393948723830443</v>
      </c>
      <c r="AA34" s="25">
        <f t="shared" si="30"/>
        <v>1.6947443324605183</v>
      </c>
      <c r="AB34" s="25">
        <f t="shared" si="30"/>
        <v>1.7100592745455159</v>
      </c>
      <c r="AC34" s="25">
        <f t="shared" si="30"/>
        <v>1.6773508930242074</v>
      </c>
      <c r="AD34" s="25">
        <f t="shared" si="30"/>
        <v>1.5337579243778545</v>
      </c>
      <c r="AE34" s="25">
        <f t="shared" si="30"/>
        <v>1.5278561391655301</v>
      </c>
      <c r="AF34" s="25">
        <f t="shared" si="30"/>
        <v>1.760212593878022</v>
      </c>
      <c r="AG34" s="25">
        <f t="shared" si="30"/>
        <v>1.6939422822244161</v>
      </c>
      <c r="AH34" s="25">
        <f t="shared" si="30"/>
        <v>1.6897050456172991</v>
      </c>
      <c r="AI34" s="25">
        <f t="shared" si="30"/>
        <v>1.5420170223355245</v>
      </c>
      <c r="AJ34" s="25">
        <f t="shared" si="30"/>
        <v>1.5570896866155857</v>
      </c>
      <c r="AK34" s="25">
        <f t="shared" si="30"/>
        <v>1.4219244509984734</v>
      </c>
      <c r="AL34" s="25">
        <f t="shared" si="30"/>
        <v>1.498433852491617</v>
      </c>
      <c r="AM34" s="25">
        <f t="shared" si="30"/>
        <v>1.505104499497554</v>
      </c>
      <c r="AN34" s="25">
        <f t="shared" si="30"/>
        <v>1.4307697816803155</v>
      </c>
      <c r="AO34" s="25">
        <f t="shared" si="30"/>
        <v>1.4429890676161006</v>
      </c>
      <c r="AP34" s="25">
        <f t="shared" si="30"/>
        <v>1.5310675614184817</v>
      </c>
      <c r="AQ34" s="25">
        <f t="shared" si="30"/>
        <v>1.5050905201660543</v>
      </c>
      <c r="AR34" s="25">
        <f t="shared" si="30"/>
        <v>1.6721907529638462</v>
      </c>
      <c r="AS34" s="25">
        <f t="shared" si="30"/>
        <v>1.6210567162758514</v>
      </c>
      <c r="AT34" s="25">
        <f t="shared" si="30"/>
        <v>1.5613081287770441</v>
      </c>
      <c r="AU34" s="25">
        <f t="shared" si="30"/>
        <v>1.4705955706552427</v>
      </c>
      <c r="AV34" s="25">
        <f t="shared" si="30"/>
        <v>1.576087190346749</v>
      </c>
      <c r="AW34" s="25">
        <f t="shared" si="30"/>
        <v>1.5531276677573644</v>
      </c>
      <c r="AX34" s="25">
        <f t="shared" si="30"/>
        <v>1.5029304610134195</v>
      </c>
      <c r="AY34" s="25">
        <f t="shared" si="30"/>
        <v>1.4749118685565876</v>
      </c>
      <c r="AZ34" s="25">
        <f t="shared" si="30"/>
        <v>1.4515611438310791</v>
      </c>
      <c r="BA34" s="25">
        <f t="shared" si="30"/>
        <v>1.4586190418139779</v>
      </c>
      <c r="BB34" s="25">
        <f t="shared" si="30"/>
        <v>1.4150582363075943</v>
      </c>
      <c r="BC34" s="25">
        <f t="shared" si="30"/>
        <v>1.5410428351611498</v>
      </c>
      <c r="BD34" s="25">
        <f t="shared" si="30"/>
        <v>1.7563445522060326</v>
      </c>
      <c r="BE34" s="25">
        <f t="shared" si="30"/>
        <v>1.7025330639970206</v>
      </c>
      <c r="BF34" s="25">
        <f t="shared" si="30"/>
        <v>1.5921947068199067</v>
      </c>
      <c r="BG34" s="25">
        <f t="shared" si="30"/>
        <v>1.5169358641731499</v>
      </c>
      <c r="BH34" s="25">
        <f t="shared" si="30"/>
        <v>1.5353541877433432</v>
      </c>
      <c r="BI34" s="25">
        <f t="shared" si="30"/>
        <v>1.4931930379321836</v>
      </c>
      <c r="BJ34" s="25">
        <f t="shared" si="30"/>
        <v>1.5718212488202274</v>
      </c>
      <c r="BK34" s="25">
        <f t="shared" si="30"/>
        <v>1.5331687354349566</v>
      </c>
      <c r="BL34" s="25">
        <f t="shared" si="30"/>
        <v>1.5261198891238235</v>
      </c>
      <c r="BM34" s="25">
        <f t="shared" si="30"/>
        <v>1.4806158376308798</v>
      </c>
      <c r="BN34" s="25">
        <f t="shared" si="30"/>
        <v>1.5362086125537147</v>
      </c>
      <c r="BO34" s="25">
        <f t="shared" si="30"/>
        <v>1.677357038057572</v>
      </c>
      <c r="BP34" s="25">
        <f t="shared" si="30"/>
        <v>1.6888472229916842</v>
      </c>
    </row>
    <row r="35" spans="2:68" s="25" customFormat="1" x14ac:dyDescent="0.2">
      <c r="B35" s="25" t="s">
        <v>28</v>
      </c>
      <c r="C35" s="25">
        <f>C30*C21</f>
        <v>8.271387572631193</v>
      </c>
      <c r="D35" s="25">
        <f>D30*D21</f>
        <v>8.3004491131183258</v>
      </c>
      <c r="E35" s="25">
        <f>E30*E21</f>
        <v>8.1159695580114093</v>
      </c>
      <c r="F35" s="25">
        <f>F30*F21</f>
        <v>8.1905291752601084</v>
      </c>
      <c r="G35" s="25">
        <f t="shared" ref="G35:BP35" si="31">G30*G21</f>
        <v>8.1067024185989265</v>
      </c>
      <c r="H35" s="25">
        <f t="shared" si="31"/>
        <v>8.2391665854974931</v>
      </c>
      <c r="I35" s="25">
        <f t="shared" si="31"/>
        <v>8.2759190269149521</v>
      </c>
      <c r="J35" s="25">
        <f t="shared" si="31"/>
        <v>8.4419705095546522</v>
      </c>
      <c r="K35" s="25">
        <f t="shared" si="31"/>
        <v>8.4108024791165263</v>
      </c>
      <c r="L35" s="25">
        <f t="shared" si="31"/>
        <v>8.2668315823579999</v>
      </c>
      <c r="M35" s="25">
        <f t="shared" si="31"/>
        <v>8.2637886832462328</v>
      </c>
      <c r="N35" s="25">
        <f t="shared" si="31"/>
        <v>8.1221264940039752</v>
      </c>
      <c r="O35" s="25">
        <f t="shared" si="31"/>
        <v>8.1574230381162511</v>
      </c>
      <c r="P35" s="25">
        <f t="shared" si="31"/>
        <v>8.1557069746633442</v>
      </c>
      <c r="Q35" s="25">
        <f t="shared" si="31"/>
        <v>8.1473840434064755</v>
      </c>
      <c r="R35" s="25">
        <f t="shared" si="31"/>
        <v>8.1454105247356132</v>
      </c>
      <c r="S35" s="25">
        <f t="shared" si="31"/>
        <v>8.1229546412752001</v>
      </c>
      <c r="T35" s="25">
        <f t="shared" si="31"/>
        <v>8.0472594333073619</v>
      </c>
      <c r="U35" s="25">
        <f t="shared" si="31"/>
        <v>8.2818705431118733</v>
      </c>
      <c r="V35" s="25">
        <f t="shared" si="31"/>
        <v>8.0604953739554901</v>
      </c>
      <c r="W35" s="25">
        <f t="shared" si="31"/>
        <v>8.1752531154281378</v>
      </c>
      <c r="X35" s="25">
        <f t="shared" si="31"/>
        <v>8.7145491949294946</v>
      </c>
      <c r="Y35" s="25">
        <f t="shared" si="31"/>
        <v>8.1775453820156319</v>
      </c>
      <c r="Z35" s="25">
        <f t="shared" si="31"/>
        <v>8.2543046823429886</v>
      </c>
      <c r="AA35" s="25">
        <f t="shared" si="31"/>
        <v>8.1581534876462101</v>
      </c>
      <c r="AB35" s="25">
        <f t="shared" si="31"/>
        <v>8.0293244110712969</v>
      </c>
      <c r="AC35" s="25">
        <f t="shared" si="31"/>
        <v>8.1600023708601075</v>
      </c>
      <c r="AD35" s="25">
        <f t="shared" si="31"/>
        <v>8.342473084864455</v>
      </c>
      <c r="AE35" s="25">
        <f t="shared" si="31"/>
        <v>8.4694183328685408</v>
      </c>
      <c r="AF35" s="25">
        <f t="shared" si="31"/>
        <v>7.9929267587689417</v>
      </c>
      <c r="AG35" s="25">
        <f t="shared" si="31"/>
        <v>8.1423909481055166</v>
      </c>
      <c r="AH35" s="25">
        <f t="shared" si="31"/>
        <v>8.1252298277291182</v>
      </c>
      <c r="AI35" s="25">
        <f t="shared" si="31"/>
        <v>8.4038519048482403</v>
      </c>
      <c r="AJ35" s="25">
        <f t="shared" si="31"/>
        <v>8.2707655992986382</v>
      </c>
      <c r="AK35" s="25">
        <f t="shared" si="31"/>
        <v>8.6343367367769552</v>
      </c>
      <c r="AL35" s="25">
        <f t="shared" si="31"/>
        <v>8.489275900053741</v>
      </c>
      <c r="AM35" s="25">
        <f t="shared" si="31"/>
        <v>8.4676761110868135</v>
      </c>
      <c r="AN35" s="25">
        <f t="shared" si="31"/>
        <v>8.6411112712653839</v>
      </c>
      <c r="AO35" s="25">
        <f t="shared" si="31"/>
        <v>8.5497869721411739</v>
      </c>
      <c r="AP35" s="25">
        <f t="shared" si="31"/>
        <v>8.4242077435832847</v>
      </c>
      <c r="AQ35" s="25">
        <f t="shared" si="31"/>
        <v>8.2791674830878375</v>
      </c>
      <c r="AR35" s="25">
        <f t="shared" si="31"/>
        <v>8.2366990565309468</v>
      </c>
      <c r="AS35" s="25">
        <f t="shared" si="31"/>
        <v>8.3091598489902534</v>
      </c>
      <c r="AT35" s="25">
        <f t="shared" si="31"/>
        <v>8.3794159363466427</v>
      </c>
      <c r="AU35" s="25">
        <f t="shared" si="31"/>
        <v>8.5367968752953391</v>
      </c>
      <c r="AV35" s="25">
        <f t="shared" si="31"/>
        <v>8.4093570201448884</v>
      </c>
      <c r="AW35" s="25">
        <f t="shared" si="31"/>
        <v>8.2636669080609959</v>
      </c>
      <c r="AX35" s="25">
        <f t="shared" si="31"/>
        <v>8.6635901632356802</v>
      </c>
      <c r="AY35" s="25">
        <f t="shared" si="31"/>
        <v>8.4505112868900607</v>
      </c>
      <c r="AZ35" s="25">
        <f t="shared" si="31"/>
        <v>8.6129097685448777</v>
      </c>
      <c r="BA35" s="25">
        <f t="shared" si="31"/>
        <v>8.5001563475632942</v>
      </c>
      <c r="BB35" s="25">
        <f t="shared" si="31"/>
        <v>8.6188768818072745</v>
      </c>
      <c r="BC35" s="25">
        <f t="shared" si="31"/>
        <v>8.5571462556749278</v>
      </c>
      <c r="BD35" s="25">
        <f t="shared" si="31"/>
        <v>8.1445093522887273</v>
      </c>
      <c r="BE35" s="25">
        <f t="shared" si="31"/>
        <v>8.197943233988692</v>
      </c>
      <c r="BF35" s="25">
        <f t="shared" si="31"/>
        <v>8.3236905076500047</v>
      </c>
      <c r="BG35" s="25">
        <f t="shared" si="31"/>
        <v>8.4759215370895511</v>
      </c>
      <c r="BH35" s="25">
        <f t="shared" si="31"/>
        <v>8.4261257992554519</v>
      </c>
      <c r="BI35" s="25">
        <f t="shared" si="31"/>
        <v>8.4302164220245519</v>
      </c>
      <c r="BJ35" s="25">
        <f t="shared" si="31"/>
        <v>8.3416917963268791</v>
      </c>
      <c r="BK35" s="25">
        <f t="shared" si="31"/>
        <v>8.4192158269223398</v>
      </c>
      <c r="BL35" s="25">
        <f t="shared" si="31"/>
        <v>8.3952474814800659</v>
      </c>
      <c r="BM35" s="25">
        <f t="shared" si="31"/>
        <v>8.556836859314064</v>
      </c>
      <c r="BN35" s="25">
        <f t="shared" si="31"/>
        <v>8.3523557640935877</v>
      </c>
      <c r="BO35" s="25">
        <f t="shared" si="31"/>
        <v>8.1284657173645591</v>
      </c>
      <c r="BP35" s="25">
        <f t="shared" si="31"/>
        <v>8.1067363559710373</v>
      </c>
    </row>
    <row r="36" spans="2:68" s="25" customFormat="1" x14ac:dyDescent="0.2">
      <c r="B36" s="25" t="s">
        <v>29</v>
      </c>
      <c r="C36" s="25">
        <f>C30*C22</f>
        <v>0.26321999803833784</v>
      </c>
      <c r="D36" s="25">
        <f>D30*D22</f>
        <v>0.23345152112677051</v>
      </c>
      <c r="E36" s="25">
        <f>E30*E22</f>
        <v>0.43301852132642599</v>
      </c>
      <c r="F36" s="25">
        <f>F30*F22</f>
        <v>0.18440327147826632</v>
      </c>
      <c r="G36" s="25">
        <f t="shared" ref="G36:BP36" si="32">G30*G22</f>
        <v>0.2215694440838667</v>
      </c>
      <c r="H36" s="25">
        <f t="shared" si="32"/>
        <v>0.43931015622824471</v>
      </c>
      <c r="I36" s="25">
        <f t="shared" si="32"/>
        <v>0.30824855995728373</v>
      </c>
      <c r="J36" s="25">
        <f t="shared" si="32"/>
        <v>0.46731146625449571</v>
      </c>
      <c r="K36" s="25">
        <f t="shared" si="32"/>
        <v>0.21151072089430473</v>
      </c>
      <c r="L36" s="25">
        <f t="shared" si="32"/>
        <v>0.41966424710841815</v>
      </c>
      <c r="M36" s="25">
        <f t="shared" si="32"/>
        <v>0.30247276458617373</v>
      </c>
      <c r="N36" s="25">
        <f t="shared" si="32"/>
        <v>0.20583343579868166</v>
      </c>
      <c r="O36" s="25">
        <f t="shared" si="32"/>
        <v>0.30376795285373631</v>
      </c>
      <c r="P36" s="25">
        <f t="shared" si="32"/>
        <v>0.19401122127301876</v>
      </c>
      <c r="Q36" s="25">
        <f t="shared" si="32"/>
        <v>0.32861997822836631</v>
      </c>
      <c r="R36" s="25">
        <f t="shared" si="32"/>
        <v>0.37440524206875908</v>
      </c>
      <c r="S36" s="25">
        <f t="shared" si="32"/>
        <v>0.41848012794065426</v>
      </c>
      <c r="T36" s="25">
        <f t="shared" si="32"/>
        <v>0.33661211211594699</v>
      </c>
      <c r="U36" s="25">
        <f t="shared" si="32"/>
        <v>0.11190187929022807</v>
      </c>
      <c r="V36" s="25">
        <f t="shared" si="32"/>
        <v>0.39260930608742833</v>
      </c>
      <c r="W36" s="25">
        <f t="shared" si="32"/>
        <v>0.3869507698606568</v>
      </c>
      <c r="X36" s="25">
        <f t="shared" si="32"/>
        <v>0.19129389314557921</v>
      </c>
      <c r="Y36" s="25">
        <f t="shared" si="32"/>
        <v>0.12377974909243561</v>
      </c>
      <c r="Z36" s="25">
        <f t="shared" si="32"/>
        <v>0.29688693337534072</v>
      </c>
      <c r="AA36" s="25">
        <f t="shared" si="32"/>
        <v>0.25242689096163001</v>
      </c>
      <c r="AB36" s="25">
        <f t="shared" si="32"/>
        <v>0.32590112284075345</v>
      </c>
      <c r="AC36" s="25">
        <f t="shared" si="32"/>
        <v>0.29231722546843442</v>
      </c>
      <c r="AD36" s="25">
        <f t="shared" si="32"/>
        <v>0.48477906973872209</v>
      </c>
      <c r="AE36" s="25">
        <f t="shared" si="32"/>
        <v>0.35509429760145544</v>
      </c>
      <c r="AF36" s="25">
        <f t="shared" si="32"/>
        <v>0.11228181464649886</v>
      </c>
      <c r="AG36" s="25">
        <f t="shared" si="32"/>
        <v>0.33097161931284974</v>
      </c>
      <c r="AH36" s="25">
        <f t="shared" si="32"/>
        <v>0.36428649444619293</v>
      </c>
      <c r="AI36" s="25">
        <f t="shared" si="32"/>
        <v>0.24042701340340289</v>
      </c>
      <c r="AJ36" s="25">
        <f t="shared" si="32"/>
        <v>0.19783382773455724</v>
      </c>
      <c r="AK36" s="25">
        <f t="shared" si="32"/>
        <v>0.57128201549300095</v>
      </c>
      <c r="AL36" s="25">
        <f t="shared" si="32"/>
        <v>0.69524949980570538</v>
      </c>
      <c r="AM36" s="25">
        <f t="shared" si="32"/>
        <v>0.29144082210361988</v>
      </c>
      <c r="AN36" s="25">
        <f t="shared" si="32"/>
        <v>0.18118806611671437</v>
      </c>
      <c r="AO36" s="25">
        <f t="shared" si="32"/>
        <v>0.17460764209090138</v>
      </c>
      <c r="AP36" s="25">
        <f t="shared" si="32"/>
        <v>0.24054512944981021</v>
      </c>
      <c r="AQ36" s="25">
        <f t="shared" si="32"/>
        <v>0.42226846099829696</v>
      </c>
      <c r="AR36" s="25">
        <f t="shared" si="32"/>
        <v>0.39830133303148885</v>
      </c>
      <c r="AS36" s="25">
        <f t="shared" si="32"/>
        <v>0.30871045769457883</v>
      </c>
      <c r="AT36" s="25">
        <f t="shared" si="32"/>
        <v>0.15381701017836324</v>
      </c>
      <c r="AU36" s="25">
        <f t="shared" si="32"/>
        <v>0.40797250417559278</v>
      </c>
      <c r="AV36" s="25">
        <f t="shared" si="32"/>
        <v>0.12814776229934127</v>
      </c>
      <c r="AW36" s="25">
        <f t="shared" si="32"/>
        <v>0.47147888918054193</v>
      </c>
      <c r="AX36" s="25">
        <f t="shared" si="32"/>
        <v>0.20738371951747073</v>
      </c>
      <c r="AY36" s="25">
        <f t="shared" si="32"/>
        <v>0.54299291123012838</v>
      </c>
      <c r="AZ36" s="25">
        <f t="shared" si="32"/>
        <v>0.55201469751287779</v>
      </c>
      <c r="BA36" s="25">
        <f t="shared" si="32"/>
        <v>0.37678661640811328</v>
      </c>
      <c r="BB36" s="25">
        <f t="shared" si="32"/>
        <v>0.59077923991573045</v>
      </c>
      <c r="BC36" s="25">
        <f t="shared" si="32"/>
        <v>6.4501954924994775E-2</v>
      </c>
      <c r="BD36" s="25">
        <f t="shared" si="32"/>
        <v>0.1800985021551724</v>
      </c>
      <c r="BE36" s="25">
        <f t="shared" si="32"/>
        <v>0.1998384195556116</v>
      </c>
      <c r="BF36" s="25">
        <f t="shared" si="32"/>
        <v>0.19096785408124781</v>
      </c>
      <c r="BG36" s="25">
        <f t="shared" si="32"/>
        <v>0.142713128346284</v>
      </c>
      <c r="BH36" s="25">
        <f t="shared" si="32"/>
        <v>0.22565899370159631</v>
      </c>
      <c r="BI36" s="25">
        <f t="shared" si="32"/>
        <v>0.37324994040843457</v>
      </c>
      <c r="BJ36" s="25">
        <f t="shared" si="32"/>
        <v>0.1944687632282309</v>
      </c>
      <c r="BK36" s="25">
        <f t="shared" si="32"/>
        <v>0.27716466555656055</v>
      </c>
      <c r="BL36" s="25">
        <f t="shared" si="32"/>
        <v>0.23126874026835179</v>
      </c>
      <c r="BM36" s="25">
        <f t="shared" si="32"/>
        <v>0.14570266094317974</v>
      </c>
      <c r="BN36" s="25">
        <f t="shared" si="32"/>
        <v>0.31982115226147861</v>
      </c>
      <c r="BO36" s="25">
        <f t="shared" si="32"/>
        <v>0.48245483936723832</v>
      </c>
      <c r="BP36" s="25">
        <f t="shared" si="32"/>
        <v>0.32207221785156126</v>
      </c>
    </row>
    <row r="37" spans="2:68" s="25" customFormat="1" x14ac:dyDescent="0.2">
      <c r="B37" s="25" t="s">
        <v>30</v>
      </c>
      <c r="C37" s="25">
        <f>C30*C23</f>
        <v>0.49409734214976758</v>
      </c>
      <c r="D37" s="25">
        <f>D30*D23</f>
        <v>0.2875325995496954</v>
      </c>
      <c r="E37" s="25">
        <f>E30*E23</f>
        <v>0.27346350658339119</v>
      </c>
      <c r="F37" s="25">
        <f>F30*F23</f>
        <v>0.26999774110026403</v>
      </c>
      <c r="G37" s="25">
        <f t="shared" ref="G37:BP37" si="33">G30*G23</f>
        <v>0.2826956059399271</v>
      </c>
      <c r="H37" s="25">
        <f t="shared" si="33"/>
        <v>0.30151127502903308</v>
      </c>
      <c r="I37" s="25">
        <f t="shared" si="33"/>
        <v>0.37090557388216638</v>
      </c>
      <c r="J37" s="25">
        <f t="shared" si="33"/>
        <v>0.50839994849012971</v>
      </c>
      <c r="K37" s="25">
        <f t="shared" si="33"/>
        <v>0.44559160556426153</v>
      </c>
      <c r="L37" s="25">
        <f t="shared" si="33"/>
        <v>0.49901865955765889</v>
      </c>
      <c r="M37" s="25">
        <f t="shared" si="33"/>
        <v>0.30634394809625387</v>
      </c>
      <c r="N37" s="25">
        <f t="shared" si="33"/>
        <v>0.26497961203528891</v>
      </c>
      <c r="O37" s="25">
        <f t="shared" si="33"/>
        <v>0.2755001463102229</v>
      </c>
      <c r="P37" s="25">
        <f t="shared" si="33"/>
        <v>0.2387344464965096</v>
      </c>
      <c r="Q37" s="25">
        <f t="shared" si="33"/>
        <v>0.2420493518216757</v>
      </c>
      <c r="R37" s="25">
        <f t="shared" si="33"/>
        <v>0.23445273124628924</v>
      </c>
      <c r="S37" s="25">
        <f t="shared" si="33"/>
        <v>0.24743034408360656</v>
      </c>
      <c r="T37" s="25">
        <f t="shared" si="33"/>
        <v>0.24158962798133279</v>
      </c>
      <c r="U37" s="25">
        <f t="shared" si="33"/>
        <v>0.27783555911161306</v>
      </c>
      <c r="V37" s="25">
        <f t="shared" si="33"/>
        <v>0.2795548802799489</v>
      </c>
      <c r="W37" s="25">
        <f t="shared" si="33"/>
        <v>0.42143773077763491</v>
      </c>
      <c r="X37" s="25">
        <f t="shared" si="33"/>
        <v>0.53189140072078478</v>
      </c>
      <c r="Y37" s="25">
        <f t="shared" si="33"/>
        <v>0.2756011965543449</v>
      </c>
      <c r="Z37" s="25">
        <f t="shared" si="33"/>
        <v>0.27455543679109706</v>
      </c>
      <c r="AA37" s="25">
        <f t="shared" si="33"/>
        <v>0.24582726963044052</v>
      </c>
      <c r="AB37" s="25">
        <f t="shared" si="33"/>
        <v>0.24542244337384228</v>
      </c>
      <c r="AC37" s="25">
        <f t="shared" si="33"/>
        <v>0.26786776811884372</v>
      </c>
      <c r="AD37" s="25">
        <f t="shared" si="33"/>
        <v>0.45476088470381021</v>
      </c>
      <c r="AE37" s="25">
        <f t="shared" si="33"/>
        <v>0.48968333969168593</v>
      </c>
      <c r="AF37" s="25">
        <f t="shared" si="33"/>
        <v>0.24580117267928603</v>
      </c>
      <c r="AG37" s="25">
        <f t="shared" si="33"/>
        <v>0.22091597673650873</v>
      </c>
      <c r="AH37" s="25">
        <f t="shared" si="33"/>
        <v>0.2412792794948708</v>
      </c>
      <c r="AI37" s="25">
        <f t="shared" si="33"/>
        <v>0.45710370821196111</v>
      </c>
      <c r="AJ37" s="25">
        <f t="shared" si="33"/>
        <v>0.45013226374480175</v>
      </c>
      <c r="AK37" s="25">
        <f t="shared" si="33"/>
        <v>0.59830497786453263</v>
      </c>
      <c r="AL37" s="25">
        <f t="shared" si="33"/>
        <v>0.46696447027541449</v>
      </c>
      <c r="AM37" s="25">
        <f t="shared" si="33"/>
        <v>0.47173712527746137</v>
      </c>
      <c r="AN37" s="25">
        <f t="shared" si="33"/>
        <v>0.55287354321590998</v>
      </c>
      <c r="AO37" s="25">
        <f t="shared" si="33"/>
        <v>0.54713036824596895</v>
      </c>
      <c r="AP37" s="25">
        <f t="shared" si="33"/>
        <v>0.47229730115957252</v>
      </c>
      <c r="AQ37" s="25">
        <f t="shared" si="33"/>
        <v>0.50056788555057441</v>
      </c>
      <c r="AR37" s="25">
        <f t="shared" si="33"/>
        <v>0.27839828502117997</v>
      </c>
      <c r="AS37" s="25">
        <f t="shared" si="33"/>
        <v>0.30787193616050362</v>
      </c>
      <c r="AT37" s="25">
        <f t="shared" si="33"/>
        <v>0.31252832533640379</v>
      </c>
      <c r="AU37" s="25">
        <f t="shared" si="33"/>
        <v>0.52568047061532841</v>
      </c>
      <c r="AV37" s="25">
        <f t="shared" si="33"/>
        <v>0.37215259002521733</v>
      </c>
      <c r="AW37" s="25">
        <f t="shared" si="33"/>
        <v>0.37779767457017954</v>
      </c>
      <c r="AX37" s="25">
        <f t="shared" si="33"/>
        <v>0.53111313960370488</v>
      </c>
      <c r="AY37" s="25">
        <f t="shared" si="33"/>
        <v>0.51040821355552846</v>
      </c>
      <c r="AZ37" s="25">
        <f t="shared" si="33"/>
        <v>0.55928377251737182</v>
      </c>
      <c r="BA37" s="25">
        <f t="shared" si="33"/>
        <v>0.52351928824802718</v>
      </c>
      <c r="BB37" s="25">
        <f t="shared" si="33"/>
        <v>0.58246284481824018</v>
      </c>
      <c r="BC37" s="25">
        <f t="shared" si="33"/>
        <v>0.43486050163337903</v>
      </c>
      <c r="BD37" s="25">
        <f t="shared" si="33"/>
        <v>0.23755494610459982</v>
      </c>
      <c r="BE37" s="25">
        <f t="shared" si="33"/>
        <v>0.27071533278025889</v>
      </c>
      <c r="BF37" s="25">
        <f t="shared" si="33"/>
        <v>0.4371792895305755</v>
      </c>
      <c r="BG37" s="25">
        <f t="shared" si="33"/>
        <v>0.49194064988340014</v>
      </c>
      <c r="BH37" s="25">
        <f t="shared" si="33"/>
        <v>0.44827694859794592</v>
      </c>
      <c r="BI37" s="25">
        <f t="shared" si="33"/>
        <v>0.41108428780142642</v>
      </c>
      <c r="BJ37" s="25">
        <f t="shared" si="33"/>
        <v>0.3898210224956033</v>
      </c>
      <c r="BK37" s="25">
        <f t="shared" si="33"/>
        <v>0.42871076166146949</v>
      </c>
      <c r="BL37" s="25">
        <f t="shared" si="33"/>
        <v>0.46711303375130681</v>
      </c>
      <c r="BM37" s="25">
        <f t="shared" si="33"/>
        <v>0.51431368734372174</v>
      </c>
      <c r="BN37" s="25">
        <f t="shared" si="33"/>
        <v>0.43852994616118696</v>
      </c>
      <c r="BO37" s="25">
        <f t="shared" si="33"/>
        <v>0.26364295679738942</v>
      </c>
      <c r="BP37" s="25">
        <f t="shared" si="33"/>
        <v>0.26789344338324883</v>
      </c>
    </row>
    <row r="38" spans="2:68" s="25" customFormat="1" x14ac:dyDescent="0.2">
      <c r="B38" s="25" t="s">
        <v>31</v>
      </c>
      <c r="C38" s="25">
        <f>C30*C24</f>
        <v>2.0423767217910918</v>
      </c>
      <c r="D38" s="25">
        <f>D30*D24</f>
        <v>1.9658711519853633</v>
      </c>
      <c r="E38" s="25">
        <f>E30*E24</f>
        <v>1.9468403645222569</v>
      </c>
      <c r="F38" s="25">
        <f>F30*F24</f>
        <v>2.0024316106105049</v>
      </c>
      <c r="G38" s="25">
        <f t="shared" ref="G38:BP38" si="34">G30*G24</f>
        <v>1.9956747957578107</v>
      </c>
      <c r="H38" s="25">
        <f t="shared" si="34"/>
        <v>1.971990648409786</v>
      </c>
      <c r="I38" s="25">
        <f t="shared" si="34"/>
        <v>1.9858030977526961</v>
      </c>
      <c r="J38" s="25">
        <f t="shared" si="34"/>
        <v>1.9871106340415747</v>
      </c>
      <c r="K38" s="25">
        <f t="shared" si="34"/>
        <v>1.9967604045948828</v>
      </c>
      <c r="L38" s="25">
        <f t="shared" si="34"/>
        <v>2.0005465721033353</v>
      </c>
      <c r="M38" s="25">
        <f t="shared" si="34"/>
        <v>1.9875271032718873</v>
      </c>
      <c r="N38" s="25">
        <f t="shared" si="34"/>
        <v>2.0118504101490724</v>
      </c>
      <c r="O38" s="25">
        <f t="shared" si="34"/>
        <v>1.9446628644102275</v>
      </c>
      <c r="P38" s="25">
        <f t="shared" si="34"/>
        <v>2.0134902561682537</v>
      </c>
      <c r="Q38" s="25">
        <f t="shared" si="34"/>
        <v>1.97505921512405</v>
      </c>
      <c r="R38" s="25">
        <f t="shared" si="34"/>
        <v>1.9539454840966199</v>
      </c>
      <c r="S38" s="25">
        <f t="shared" si="34"/>
        <v>1.9959881170915903</v>
      </c>
      <c r="T38" s="25">
        <f t="shared" si="34"/>
        <v>2.0135587895360239</v>
      </c>
      <c r="U38" s="25">
        <f t="shared" si="34"/>
        <v>1.9974719329251125</v>
      </c>
      <c r="V38" s="25">
        <f t="shared" si="34"/>
        <v>1.9787778796675151</v>
      </c>
      <c r="W38" s="25">
        <f t="shared" si="34"/>
        <v>1.9935072684652453</v>
      </c>
      <c r="X38" s="25">
        <f t="shared" si="34"/>
        <v>1.9164223436440422</v>
      </c>
      <c r="Y38" s="25">
        <f t="shared" si="34"/>
        <v>2.023577375442807</v>
      </c>
      <c r="Z38" s="25">
        <f t="shared" si="34"/>
        <v>1.9828117276379837</v>
      </c>
      <c r="AA38" s="25">
        <f t="shared" si="34"/>
        <v>1.9464700717878176</v>
      </c>
      <c r="AB38" s="25">
        <f t="shared" si="34"/>
        <v>2.0067796102753239</v>
      </c>
      <c r="AC38" s="25">
        <f t="shared" si="34"/>
        <v>2.0015954196720633</v>
      </c>
      <c r="AD38" s="25">
        <f t="shared" si="34"/>
        <v>1.9486589440833215</v>
      </c>
      <c r="AE38" s="25">
        <f t="shared" si="34"/>
        <v>1.9897820260055792</v>
      </c>
      <c r="AF38" s="25">
        <f t="shared" si="34"/>
        <v>2.0226819841192705</v>
      </c>
      <c r="AG38" s="25">
        <f t="shared" si="34"/>
        <v>1.9258958517137821</v>
      </c>
      <c r="AH38" s="25">
        <f t="shared" si="34"/>
        <v>1.9114298107198322</v>
      </c>
      <c r="AI38" s="25">
        <f t="shared" si="34"/>
        <v>1.9920493686635774</v>
      </c>
      <c r="AJ38" s="25">
        <f t="shared" si="34"/>
        <v>2.0522723098194477</v>
      </c>
      <c r="AK38" s="25">
        <f t="shared" si="34"/>
        <v>2.0154931192632084</v>
      </c>
      <c r="AL38" s="25">
        <f t="shared" si="34"/>
        <v>1.9052726521489902</v>
      </c>
      <c r="AM38" s="25">
        <f t="shared" si="34"/>
        <v>1.9648898508172739</v>
      </c>
      <c r="AN38" s="25">
        <f t="shared" si="34"/>
        <v>1.9859606672045234</v>
      </c>
      <c r="AO38" s="25">
        <f t="shared" si="34"/>
        <v>1.9985526868448031</v>
      </c>
      <c r="AP38" s="25">
        <f t="shared" si="34"/>
        <v>2.0307149002847429</v>
      </c>
      <c r="AQ38" s="25">
        <f t="shared" si="34"/>
        <v>2.0040907725290911</v>
      </c>
      <c r="AR38" s="25">
        <f t="shared" si="34"/>
        <v>1.9608809456415812</v>
      </c>
      <c r="AS38" s="25">
        <f t="shared" si="34"/>
        <v>1.9630673386732196</v>
      </c>
      <c r="AT38" s="25">
        <f t="shared" si="34"/>
        <v>1.9830990365370345</v>
      </c>
      <c r="AU38" s="25">
        <f t="shared" si="34"/>
        <v>2.0025549873483204</v>
      </c>
      <c r="AV38" s="25">
        <f t="shared" si="34"/>
        <v>1.9957843722732753</v>
      </c>
      <c r="AW38" s="25">
        <f t="shared" si="34"/>
        <v>1.9776788064877233</v>
      </c>
      <c r="AX38" s="25">
        <f t="shared" si="34"/>
        <v>2.0145276809494392</v>
      </c>
      <c r="AY38" s="25">
        <f t="shared" si="34"/>
        <v>1.9884505825667469</v>
      </c>
      <c r="AZ38" s="25">
        <f t="shared" si="34"/>
        <v>1.9483161660161739</v>
      </c>
      <c r="BA38" s="25">
        <f t="shared" si="34"/>
        <v>1.9935468494896369</v>
      </c>
      <c r="BB38" s="25">
        <f t="shared" si="34"/>
        <v>1.9925356532513958</v>
      </c>
      <c r="BC38" s="25">
        <f t="shared" si="34"/>
        <v>1.9684962345553054</v>
      </c>
      <c r="BD38" s="25">
        <f t="shared" si="34"/>
        <v>1.9886289044492358</v>
      </c>
      <c r="BE38" s="25">
        <f t="shared" si="34"/>
        <v>1.9747968824763098</v>
      </c>
      <c r="BF38" s="25">
        <f t="shared" si="34"/>
        <v>2.0781495521247999</v>
      </c>
      <c r="BG38" s="25">
        <f t="shared" si="34"/>
        <v>2.0152281025645027</v>
      </c>
      <c r="BH38" s="25">
        <f t="shared" si="34"/>
        <v>2.0166750833852345</v>
      </c>
      <c r="BI38" s="25">
        <f t="shared" si="34"/>
        <v>1.975758620836416</v>
      </c>
      <c r="BJ38" s="25">
        <f t="shared" si="34"/>
        <v>1.9584620504405181</v>
      </c>
      <c r="BK38" s="25">
        <f t="shared" si="34"/>
        <v>1.9583906004623821</v>
      </c>
      <c r="BL38" s="25">
        <f t="shared" si="34"/>
        <v>2.0206180414733108</v>
      </c>
      <c r="BM38" s="25">
        <f t="shared" si="34"/>
        <v>2.0086429151543799</v>
      </c>
      <c r="BN38" s="25">
        <f t="shared" si="34"/>
        <v>2.0159939290770419</v>
      </c>
      <c r="BO38" s="25">
        <f t="shared" si="34"/>
        <v>1.9503321383502155</v>
      </c>
      <c r="BP38" s="25">
        <f t="shared" si="34"/>
        <v>1.9708665556414107</v>
      </c>
    </row>
    <row r="39" spans="2:68" s="25" customFormat="1" x14ac:dyDescent="0.2">
      <c r="B39" s="25" t="s">
        <v>32</v>
      </c>
      <c r="C39" s="25">
        <f>C30*C25</f>
        <v>0.74931823330153413</v>
      </c>
      <c r="D39" s="25">
        <f>D30*D25</f>
        <v>0.66993600888081506</v>
      </c>
      <c r="E39" s="25">
        <f>E30*E25</f>
        <v>0.73562133379931138</v>
      </c>
      <c r="F39" s="25">
        <f>F30*F25</f>
        <v>0.74266119642687811</v>
      </c>
      <c r="G39" s="25">
        <f t="shared" ref="G39:BP39" si="35">G30*G25</f>
        <v>0.74398004186740496</v>
      </c>
      <c r="H39" s="25">
        <f t="shared" si="35"/>
        <v>0.61947479528898386</v>
      </c>
      <c r="I39" s="25">
        <f t="shared" si="35"/>
        <v>0.67569132447861424</v>
      </c>
      <c r="J39" s="25">
        <f t="shared" si="35"/>
        <v>0.64478598567455914</v>
      </c>
      <c r="K39" s="25">
        <f t="shared" si="35"/>
        <v>0.75104211442243174</v>
      </c>
      <c r="L39" s="25">
        <f t="shared" si="35"/>
        <v>0.65950013276704533</v>
      </c>
      <c r="M39" s="25">
        <f t="shared" si="35"/>
        <v>0.65597286164157287</v>
      </c>
      <c r="N39" s="25">
        <f t="shared" si="35"/>
        <v>0.73188219046110536</v>
      </c>
      <c r="O39" s="25">
        <f t="shared" si="35"/>
        <v>0.81306939297011105</v>
      </c>
      <c r="P39" s="25">
        <f t="shared" si="35"/>
        <v>0.78472212667992824</v>
      </c>
      <c r="Q39" s="25">
        <f t="shared" si="35"/>
        <v>0.73456323846000293</v>
      </c>
      <c r="R39" s="25">
        <f t="shared" si="35"/>
        <v>0.71040805484989422</v>
      </c>
      <c r="S39" s="25">
        <f t="shared" si="35"/>
        <v>0.62732292463005279</v>
      </c>
      <c r="T39" s="25">
        <f t="shared" si="35"/>
        <v>0.7030909253634583</v>
      </c>
      <c r="U39" s="25">
        <f t="shared" si="35"/>
        <v>0.71690061962298701</v>
      </c>
      <c r="V39" s="25">
        <f t="shared" si="35"/>
        <v>0.79798472945214494</v>
      </c>
      <c r="W39" s="25">
        <f t="shared" si="35"/>
        <v>0.77059779581287624</v>
      </c>
      <c r="X39" s="25">
        <f t="shared" si="35"/>
        <v>0.85052866597282717</v>
      </c>
      <c r="Y39" s="25">
        <f t="shared" si="35"/>
        <v>0.70450150076517337</v>
      </c>
      <c r="Z39" s="25">
        <f t="shared" si="35"/>
        <v>0.66912575348427139</v>
      </c>
      <c r="AA39" s="25">
        <f t="shared" si="35"/>
        <v>0.74479312469919989</v>
      </c>
      <c r="AB39" s="25">
        <f t="shared" si="35"/>
        <v>0.72455271947365463</v>
      </c>
      <c r="AC39" s="25">
        <f t="shared" si="35"/>
        <v>0.60985556213914205</v>
      </c>
      <c r="AD39" s="25">
        <f t="shared" si="35"/>
        <v>0.67305945064875983</v>
      </c>
      <c r="AE39" s="25">
        <f t="shared" si="35"/>
        <v>0.7163034496519175</v>
      </c>
      <c r="AF39" s="25">
        <f t="shared" si="35"/>
        <v>0.7740388558946758</v>
      </c>
      <c r="AG39" s="25">
        <f t="shared" si="35"/>
        <v>0.78761379519574415</v>
      </c>
      <c r="AH39" s="25">
        <f t="shared" si="35"/>
        <v>0.79021969191326824</v>
      </c>
      <c r="AI39" s="25">
        <f t="shared" si="35"/>
        <v>0.70670418533947921</v>
      </c>
      <c r="AJ39" s="25">
        <f t="shared" si="35"/>
        <v>0.69247994877973951</v>
      </c>
      <c r="AK39" s="25">
        <f t="shared" si="35"/>
        <v>0.70682805384267333</v>
      </c>
      <c r="AL39" s="25">
        <f t="shared" si="35"/>
        <v>0.85755771080480514</v>
      </c>
      <c r="AM39" s="25">
        <f t="shared" si="35"/>
        <v>0.80606751195906678</v>
      </c>
      <c r="AN39" s="25">
        <f t="shared" si="35"/>
        <v>0.65535363476382313</v>
      </c>
      <c r="AO39" s="25">
        <f t="shared" si="35"/>
        <v>0.71098828506654477</v>
      </c>
      <c r="AP39" s="25">
        <f t="shared" si="35"/>
        <v>0.67790178175298366</v>
      </c>
      <c r="AQ39" s="25">
        <f t="shared" si="35"/>
        <v>0.7796998259558372</v>
      </c>
      <c r="AR39" s="25">
        <f t="shared" si="35"/>
        <v>0.61472471847704768</v>
      </c>
      <c r="AS39" s="25">
        <f t="shared" si="35"/>
        <v>0.64652437679911778</v>
      </c>
      <c r="AT39" s="25">
        <f t="shared" si="35"/>
        <v>0.63077108818944383</v>
      </c>
      <c r="AU39" s="25">
        <f t="shared" si="35"/>
        <v>0.57916080394285741</v>
      </c>
      <c r="AV39" s="25">
        <f t="shared" si="35"/>
        <v>0.74831037606639927</v>
      </c>
      <c r="AW39" s="25">
        <f t="shared" si="35"/>
        <v>0.65943785515545283</v>
      </c>
      <c r="AX39" s="25">
        <f t="shared" si="35"/>
        <v>0.79746536333903761</v>
      </c>
      <c r="AY39" s="25">
        <f t="shared" si="35"/>
        <v>0.68927285195884191</v>
      </c>
      <c r="AZ39" s="25">
        <f t="shared" si="35"/>
        <v>0.74114110419493962</v>
      </c>
      <c r="BA39" s="25">
        <f t="shared" si="35"/>
        <v>0.63233531345540861</v>
      </c>
      <c r="BB39" s="25">
        <f t="shared" si="35"/>
        <v>0.77093271346299674</v>
      </c>
      <c r="BC39" s="25">
        <f t="shared" si="35"/>
        <v>0.73894893330603784</v>
      </c>
      <c r="BD39" s="25">
        <f t="shared" si="35"/>
        <v>0.74288069598187367</v>
      </c>
      <c r="BE39" s="25">
        <f t="shared" si="35"/>
        <v>0.78004815672401284</v>
      </c>
      <c r="BF39" s="25">
        <f t="shared" si="35"/>
        <v>0.73334900598056929</v>
      </c>
      <c r="BG39" s="25">
        <f t="shared" si="35"/>
        <v>0.76835421792726644</v>
      </c>
      <c r="BH39" s="25">
        <f t="shared" si="35"/>
        <v>0.67269544574125295</v>
      </c>
      <c r="BI39" s="25">
        <f t="shared" si="35"/>
        <v>0.64882641527231577</v>
      </c>
      <c r="BJ39" s="25">
        <f t="shared" si="35"/>
        <v>0.80323101209451708</v>
      </c>
      <c r="BK39" s="25">
        <f t="shared" si="35"/>
        <v>0.77875048166074945</v>
      </c>
      <c r="BL39" s="25">
        <f t="shared" si="35"/>
        <v>0.68686738058676367</v>
      </c>
      <c r="BM39" s="25">
        <f t="shared" si="35"/>
        <v>0.70607474330866749</v>
      </c>
      <c r="BN39" s="25">
        <f t="shared" si="35"/>
        <v>0.72411460713741482</v>
      </c>
      <c r="BO39" s="25">
        <f t="shared" si="35"/>
        <v>0.74063613832307795</v>
      </c>
      <c r="BP39" s="25">
        <f t="shared" si="35"/>
        <v>0.82884160738602486</v>
      </c>
    </row>
    <row r="40" spans="2:68" s="25" customFormat="1" x14ac:dyDescent="0.2">
      <c r="B40" s="25" t="s">
        <v>33</v>
      </c>
      <c r="C40" s="25">
        <f>C30*C26</f>
        <v>0.18854921027797406</v>
      </c>
      <c r="D40" s="25">
        <f>D30*D26</f>
        <v>0.12991813296167901</v>
      </c>
      <c r="E40" s="25">
        <f>E30*E26</f>
        <v>0.13751670690390136</v>
      </c>
      <c r="F40" s="25">
        <f>F30*F26</f>
        <v>0.15197736340900961</v>
      </c>
      <c r="G40" s="25">
        <f t="shared" ref="G40:BP40" si="36">G30*G26</f>
        <v>0.13400857483548925</v>
      </c>
      <c r="H40" s="25">
        <f t="shared" si="36"/>
        <v>0.11901193782473703</v>
      </c>
      <c r="I40" s="25">
        <f t="shared" si="36"/>
        <v>0.15432807027728196</v>
      </c>
      <c r="J40" s="25">
        <f t="shared" si="36"/>
        <v>0.17205485922318756</v>
      </c>
      <c r="K40" s="25">
        <f t="shared" si="36"/>
        <v>0.18560562801812922</v>
      </c>
      <c r="L40" s="25">
        <f t="shared" si="36"/>
        <v>0.16846504712225871</v>
      </c>
      <c r="M40" s="25">
        <f t="shared" si="36"/>
        <v>0.13780229014948839</v>
      </c>
      <c r="N40" s="25">
        <f t="shared" si="36"/>
        <v>0.12829088015765217</v>
      </c>
      <c r="O40" s="25">
        <f t="shared" si="36"/>
        <v>0.14986615643964082</v>
      </c>
      <c r="P40" s="25">
        <f t="shared" si="36"/>
        <v>0.1211017093825153</v>
      </c>
      <c r="Q40" s="25">
        <f t="shared" si="36"/>
        <v>0.13472921676465291</v>
      </c>
      <c r="R40" s="25">
        <f t="shared" si="36"/>
        <v>0.12199385758697057</v>
      </c>
      <c r="S40" s="25">
        <f t="shared" si="36"/>
        <v>0.1396283122231867</v>
      </c>
      <c r="T40" s="25">
        <f t="shared" si="36"/>
        <v>0.12428992716757778</v>
      </c>
      <c r="U40" s="25">
        <f t="shared" si="36"/>
        <v>0.14058405763439971</v>
      </c>
      <c r="V40" s="25">
        <f t="shared" si="36"/>
        <v>0.15464822324539637</v>
      </c>
      <c r="W40" s="25">
        <f t="shared" si="36"/>
        <v>0.16418837012741114</v>
      </c>
      <c r="X40" s="25">
        <f t="shared" si="36"/>
        <v>0.26976234788428383</v>
      </c>
      <c r="Y40" s="25">
        <f t="shared" si="36"/>
        <v>0.13964655411600568</v>
      </c>
      <c r="Z40" s="25">
        <f t="shared" si="36"/>
        <v>0.14404966237206135</v>
      </c>
      <c r="AA40" s="25">
        <f t="shared" si="36"/>
        <v>0.14364843239964575</v>
      </c>
      <c r="AB40" s="25">
        <f t="shared" si="36"/>
        <v>0.1423741849933382</v>
      </c>
      <c r="AC40" s="25">
        <f t="shared" si="36"/>
        <v>0.11670711836973283</v>
      </c>
      <c r="AD40" s="25">
        <f t="shared" si="36"/>
        <v>0.15764348495071698</v>
      </c>
      <c r="AE40" s="25">
        <f t="shared" si="36"/>
        <v>0.18915110529178175</v>
      </c>
      <c r="AF40" s="25">
        <f t="shared" si="36"/>
        <v>0.1390707560991131</v>
      </c>
      <c r="AG40" s="25">
        <f t="shared" si="36"/>
        <v>0.14660414465232666</v>
      </c>
      <c r="AH40" s="25">
        <f t="shared" si="36"/>
        <v>0.12980814152245584</v>
      </c>
      <c r="AI40" s="25">
        <f t="shared" si="36"/>
        <v>0.18513417961369752</v>
      </c>
      <c r="AJ40" s="25">
        <f t="shared" si="36"/>
        <v>0.17180404587322404</v>
      </c>
      <c r="AK40" s="25">
        <f t="shared" si="36"/>
        <v>0.17471063975799511</v>
      </c>
      <c r="AL40" s="25">
        <f t="shared" si="36"/>
        <v>0.23315646261934142</v>
      </c>
      <c r="AM40" s="25">
        <f t="shared" si="36"/>
        <v>0.19027300369436409</v>
      </c>
      <c r="AN40" s="25">
        <f t="shared" si="36"/>
        <v>0.16204332923628126</v>
      </c>
      <c r="AO40" s="25">
        <f t="shared" si="36"/>
        <v>0.19004359839296212</v>
      </c>
      <c r="AP40" s="25">
        <f t="shared" si="36"/>
        <v>0.16689654326518588</v>
      </c>
      <c r="AQ40" s="25">
        <f t="shared" si="36"/>
        <v>0.17719980516341594</v>
      </c>
      <c r="AR40" s="25">
        <f t="shared" si="36"/>
        <v>0.11450825025518062</v>
      </c>
      <c r="AS40" s="25">
        <f t="shared" si="36"/>
        <v>0.14240461983536387</v>
      </c>
      <c r="AT40" s="25">
        <f t="shared" si="36"/>
        <v>0.13622127133799494</v>
      </c>
      <c r="AU40" s="25">
        <f t="shared" si="36"/>
        <v>0.17847382280043186</v>
      </c>
      <c r="AV40" s="25">
        <f t="shared" si="36"/>
        <v>0.18058660435950438</v>
      </c>
      <c r="AW40" s="25">
        <f t="shared" si="36"/>
        <v>0.17444503672803111</v>
      </c>
      <c r="AX40" s="25">
        <f t="shared" si="36"/>
        <v>0.21177275083579075</v>
      </c>
      <c r="AY40" s="25">
        <f t="shared" si="36"/>
        <v>0.202285949001098</v>
      </c>
      <c r="AZ40" s="25">
        <f t="shared" si="36"/>
        <v>0.18989156381399425</v>
      </c>
      <c r="BA40" s="25">
        <f t="shared" si="36"/>
        <v>0.16205174296730077</v>
      </c>
      <c r="BB40" s="25">
        <f t="shared" si="36"/>
        <v>0.25351967557106264</v>
      </c>
      <c r="BC40" s="25">
        <f t="shared" si="36"/>
        <v>0.21941680619064108</v>
      </c>
      <c r="BD40" s="25">
        <f t="shared" si="36"/>
        <v>0.1535876108553241</v>
      </c>
      <c r="BE40" s="25">
        <f t="shared" si="36"/>
        <v>0.12566244079285252</v>
      </c>
      <c r="BF40" s="25">
        <f t="shared" si="36"/>
        <v>0.20298633340562275</v>
      </c>
      <c r="BG40" s="25">
        <f t="shared" si="36"/>
        <v>0.19567675032308718</v>
      </c>
      <c r="BH40" s="25">
        <f t="shared" si="36"/>
        <v>0.21167366499356607</v>
      </c>
      <c r="BI40" s="25">
        <f t="shared" si="36"/>
        <v>0.20493224313004357</v>
      </c>
      <c r="BJ40" s="25">
        <f t="shared" si="36"/>
        <v>0.25413360687100189</v>
      </c>
      <c r="BK40" s="25">
        <f t="shared" si="36"/>
        <v>0.20254142672135919</v>
      </c>
      <c r="BL40" s="25">
        <f t="shared" si="36"/>
        <v>0.20513789908010235</v>
      </c>
      <c r="BM40" s="25">
        <f t="shared" si="36"/>
        <v>0.22498365274829277</v>
      </c>
      <c r="BN40" s="25">
        <f t="shared" si="36"/>
        <v>0.19573888937464617</v>
      </c>
      <c r="BO40" s="25">
        <f t="shared" si="36"/>
        <v>0.13933066047426373</v>
      </c>
      <c r="BP40" s="25">
        <f t="shared" si="36"/>
        <v>0.16325660834421149</v>
      </c>
    </row>
    <row r="41" spans="2:68" s="25" customFormat="1" x14ac:dyDescent="0.2">
      <c r="B41" s="25" t="s">
        <v>37</v>
      </c>
      <c r="C41" s="25">
        <v>2</v>
      </c>
      <c r="D41" s="25">
        <v>2</v>
      </c>
      <c r="E41" s="25">
        <v>2</v>
      </c>
      <c r="F41" s="25">
        <v>2</v>
      </c>
      <c r="G41" s="25">
        <v>2</v>
      </c>
      <c r="H41" s="25">
        <v>2</v>
      </c>
      <c r="I41" s="25">
        <v>2</v>
      </c>
      <c r="J41" s="25">
        <v>2</v>
      </c>
      <c r="K41" s="25">
        <v>2</v>
      </c>
      <c r="L41" s="25">
        <v>2</v>
      </c>
      <c r="M41" s="25">
        <v>2</v>
      </c>
      <c r="N41" s="25">
        <v>2</v>
      </c>
      <c r="O41" s="25">
        <v>2</v>
      </c>
      <c r="P41" s="25">
        <v>2</v>
      </c>
      <c r="Q41" s="25">
        <v>2</v>
      </c>
      <c r="R41" s="25">
        <v>2</v>
      </c>
      <c r="S41" s="25">
        <v>2</v>
      </c>
      <c r="T41" s="25">
        <v>2</v>
      </c>
      <c r="U41" s="25">
        <v>2</v>
      </c>
      <c r="V41" s="25">
        <v>2</v>
      </c>
      <c r="W41" s="25">
        <v>2</v>
      </c>
      <c r="X41" s="25">
        <v>2</v>
      </c>
      <c r="Y41" s="25">
        <v>2</v>
      </c>
      <c r="Z41" s="25">
        <v>2</v>
      </c>
      <c r="AA41" s="25">
        <v>2</v>
      </c>
      <c r="AB41" s="25">
        <v>2</v>
      </c>
      <c r="AC41" s="25">
        <v>2</v>
      </c>
      <c r="AD41" s="25">
        <v>2</v>
      </c>
      <c r="AE41" s="25">
        <v>2</v>
      </c>
      <c r="AF41" s="25">
        <v>2</v>
      </c>
      <c r="AG41" s="25">
        <v>2</v>
      </c>
      <c r="AH41" s="25">
        <v>2</v>
      </c>
      <c r="AI41" s="25">
        <v>2</v>
      </c>
      <c r="AJ41" s="25">
        <v>2</v>
      </c>
      <c r="AK41" s="25">
        <v>2</v>
      </c>
      <c r="AL41" s="25">
        <v>2</v>
      </c>
      <c r="AM41" s="25">
        <v>2</v>
      </c>
      <c r="AN41" s="25">
        <v>2</v>
      </c>
      <c r="AO41" s="25">
        <v>2</v>
      </c>
      <c r="AP41" s="25">
        <v>2</v>
      </c>
      <c r="AQ41" s="25">
        <v>2</v>
      </c>
      <c r="AR41" s="25">
        <v>2</v>
      </c>
      <c r="AS41" s="25">
        <v>2</v>
      </c>
      <c r="AT41" s="25">
        <v>2</v>
      </c>
      <c r="AU41" s="25">
        <v>2</v>
      </c>
      <c r="AV41" s="25">
        <v>2</v>
      </c>
      <c r="AW41" s="25">
        <v>2</v>
      </c>
      <c r="AX41" s="25">
        <v>2</v>
      </c>
      <c r="AY41" s="25">
        <v>2</v>
      </c>
      <c r="AZ41" s="25">
        <v>2</v>
      </c>
      <c r="BA41" s="25">
        <v>2</v>
      </c>
      <c r="BB41" s="25">
        <v>2</v>
      </c>
      <c r="BC41" s="25">
        <v>2</v>
      </c>
      <c r="BD41" s="25">
        <v>2</v>
      </c>
      <c r="BE41" s="25">
        <v>2</v>
      </c>
      <c r="BF41" s="25">
        <v>2</v>
      </c>
      <c r="BG41" s="25">
        <v>2</v>
      </c>
      <c r="BH41" s="25">
        <v>2</v>
      </c>
      <c r="BI41" s="25">
        <v>2</v>
      </c>
      <c r="BJ41" s="25">
        <v>2</v>
      </c>
      <c r="BK41" s="25">
        <v>2</v>
      </c>
      <c r="BL41" s="25">
        <v>2</v>
      </c>
      <c r="BM41" s="25">
        <v>2</v>
      </c>
      <c r="BN41" s="25">
        <v>2</v>
      </c>
      <c r="BO41" s="25">
        <v>2</v>
      </c>
      <c r="BP41" s="25">
        <v>2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Y26"/>
  <sheetViews>
    <sheetView topLeftCell="AW1" zoomScaleNormal="100" workbookViewId="0">
      <selection activeCell="BX15" sqref="BX15"/>
    </sheetView>
  </sheetViews>
  <sheetFormatPr defaultRowHeight="12" x14ac:dyDescent="0.2"/>
  <cols>
    <col min="2" max="2" width="11.6640625" customWidth="1"/>
    <col min="71" max="71" width="11.5" customWidth="1"/>
  </cols>
  <sheetData>
    <row r="1" spans="2:77" ht="18.75" customHeight="1" x14ac:dyDescent="0.2">
      <c r="E1" s="91" t="s">
        <v>280</v>
      </c>
    </row>
    <row r="2" spans="2:77" x14ac:dyDescent="0.2">
      <c r="B2" s="48"/>
      <c r="C2" s="48">
        <v>1</v>
      </c>
      <c r="D2" s="48">
        <v>2</v>
      </c>
      <c r="E2" s="48">
        <v>3</v>
      </c>
      <c r="F2" s="48">
        <v>4</v>
      </c>
      <c r="G2" s="48">
        <v>5</v>
      </c>
      <c r="H2" s="48">
        <v>6</v>
      </c>
      <c r="I2" s="48">
        <v>7</v>
      </c>
      <c r="J2" s="48">
        <v>8</v>
      </c>
      <c r="K2" s="48">
        <v>9</v>
      </c>
      <c r="L2" s="48">
        <v>10</v>
      </c>
      <c r="M2" s="48">
        <v>11</v>
      </c>
      <c r="N2" s="48">
        <v>12</v>
      </c>
      <c r="O2" s="48">
        <v>13</v>
      </c>
      <c r="P2" s="48">
        <v>14</v>
      </c>
      <c r="Q2" s="48">
        <v>15</v>
      </c>
      <c r="R2" s="48">
        <v>16</v>
      </c>
      <c r="S2" s="48">
        <v>17</v>
      </c>
      <c r="T2" s="48">
        <v>18</v>
      </c>
      <c r="U2" s="48">
        <v>19</v>
      </c>
      <c r="V2" s="48">
        <v>20</v>
      </c>
      <c r="W2" s="48">
        <v>21</v>
      </c>
      <c r="X2" s="48">
        <v>22</v>
      </c>
      <c r="Y2" s="48">
        <v>23</v>
      </c>
      <c r="Z2" s="48">
        <v>24</v>
      </c>
      <c r="AA2" s="48">
        <v>25</v>
      </c>
      <c r="AB2" s="48">
        <v>26</v>
      </c>
      <c r="AC2" s="48">
        <v>27</v>
      </c>
      <c r="AD2" s="48">
        <v>28</v>
      </c>
      <c r="AE2" s="48">
        <v>29</v>
      </c>
      <c r="AF2" s="48">
        <v>30</v>
      </c>
      <c r="AG2" s="48">
        <v>31</v>
      </c>
      <c r="AH2" s="48">
        <v>32</v>
      </c>
      <c r="AI2" s="48">
        <v>33</v>
      </c>
      <c r="AJ2" s="48">
        <v>34</v>
      </c>
      <c r="AK2" s="48">
        <v>35</v>
      </c>
      <c r="AL2" s="48">
        <v>36</v>
      </c>
      <c r="AM2" s="48">
        <v>37</v>
      </c>
      <c r="AN2" s="48">
        <v>38</v>
      </c>
      <c r="AO2" s="48">
        <v>39</v>
      </c>
      <c r="AP2" s="48">
        <v>40</v>
      </c>
      <c r="AQ2" s="48">
        <v>41</v>
      </c>
      <c r="AR2" s="48">
        <v>42</v>
      </c>
      <c r="AS2" s="48">
        <v>43</v>
      </c>
      <c r="AT2" s="48">
        <v>44</v>
      </c>
      <c r="AU2" s="48">
        <v>45</v>
      </c>
      <c r="AV2" s="48">
        <v>46</v>
      </c>
      <c r="AW2" s="48">
        <v>47</v>
      </c>
      <c r="AX2" s="48">
        <v>48</v>
      </c>
      <c r="AY2" s="48">
        <v>49</v>
      </c>
      <c r="AZ2" s="48">
        <v>50</v>
      </c>
      <c r="BA2" s="48">
        <v>51</v>
      </c>
      <c r="BB2" s="48">
        <v>52</v>
      </c>
      <c r="BC2" s="48">
        <v>53</v>
      </c>
      <c r="BD2" s="48">
        <v>54</v>
      </c>
      <c r="BE2" s="48">
        <v>55</v>
      </c>
      <c r="BF2" s="48">
        <v>56</v>
      </c>
      <c r="BG2" s="48">
        <v>57</v>
      </c>
      <c r="BH2" s="48">
        <v>58</v>
      </c>
      <c r="BI2" s="48">
        <v>59</v>
      </c>
      <c r="BJ2" s="48">
        <v>60</v>
      </c>
      <c r="BK2" s="48">
        <v>61</v>
      </c>
      <c r="BL2" s="48">
        <v>62</v>
      </c>
      <c r="BM2" s="48">
        <v>63</v>
      </c>
      <c r="BN2" s="48">
        <v>64</v>
      </c>
      <c r="BO2" s="48">
        <v>65</v>
      </c>
      <c r="BP2" s="48">
        <v>66</v>
      </c>
      <c r="BQ2" s="48">
        <v>67</v>
      </c>
      <c r="BR2" s="48">
        <v>68</v>
      </c>
      <c r="BS2" s="92" t="s">
        <v>182</v>
      </c>
      <c r="BT2" s="79" t="s">
        <v>165</v>
      </c>
      <c r="BU2" s="79" t="s">
        <v>167</v>
      </c>
      <c r="BV2" s="79" t="s">
        <v>169</v>
      </c>
    </row>
    <row r="3" spans="2:77" x14ac:dyDescent="0.2">
      <c r="B3" s="49" t="s">
        <v>144</v>
      </c>
      <c r="C3" s="50">
        <v>69.209999999999994</v>
      </c>
      <c r="D3" s="50">
        <v>69.171999999999997</v>
      </c>
      <c r="E3" s="50">
        <v>68.501999999999995</v>
      </c>
      <c r="F3" s="50">
        <v>69.605999999999995</v>
      </c>
      <c r="G3" s="50">
        <v>69.224000000000004</v>
      </c>
      <c r="H3" s="50">
        <v>68.462000000000003</v>
      </c>
      <c r="I3" s="50">
        <v>69.147000000000006</v>
      </c>
      <c r="J3" s="50">
        <v>67.962000000000003</v>
      </c>
      <c r="K3" s="50">
        <v>68.486000000000004</v>
      </c>
      <c r="L3" s="50">
        <v>68.674000000000007</v>
      </c>
      <c r="M3" s="50">
        <v>68.319999999999993</v>
      </c>
      <c r="N3" s="50">
        <v>68.581999999999994</v>
      </c>
      <c r="O3" s="50">
        <v>70.103999999999999</v>
      </c>
      <c r="P3" s="50">
        <v>69.066000000000003</v>
      </c>
      <c r="Q3" s="50">
        <v>68.843999999999994</v>
      </c>
      <c r="R3" s="50">
        <v>69.325999999999993</v>
      </c>
      <c r="S3" s="50">
        <v>69.216999999999999</v>
      </c>
      <c r="T3" s="50">
        <v>68.308999999999997</v>
      </c>
      <c r="U3" s="50">
        <v>68.832999999999998</v>
      </c>
      <c r="V3" s="50">
        <v>69.100999999999999</v>
      </c>
      <c r="W3" s="50">
        <v>67.483000000000004</v>
      </c>
      <c r="X3" s="50">
        <v>68.694999999999993</v>
      </c>
      <c r="Y3" s="50">
        <v>67.617999999999995</v>
      </c>
      <c r="Z3" s="50">
        <v>68.361999999999995</v>
      </c>
      <c r="AA3" s="50">
        <v>68.933000000000007</v>
      </c>
      <c r="AB3" s="50">
        <v>68.816999999999993</v>
      </c>
      <c r="AC3" s="50">
        <v>68.370999999999995</v>
      </c>
      <c r="AD3" s="50">
        <v>69.274000000000001</v>
      </c>
      <c r="AE3" s="50">
        <v>69.328999999999994</v>
      </c>
      <c r="AF3" s="50">
        <v>68.653000000000006</v>
      </c>
      <c r="AG3" s="50">
        <v>69.63</v>
      </c>
      <c r="AH3" s="50">
        <v>68.635000000000005</v>
      </c>
      <c r="AI3" s="50">
        <v>68.02</v>
      </c>
      <c r="AJ3" s="50">
        <v>69.495999999999995</v>
      </c>
      <c r="AK3" s="50">
        <v>68.561000000000007</v>
      </c>
      <c r="AL3" s="50">
        <v>68.765000000000001</v>
      </c>
      <c r="AM3" s="50">
        <v>68.811000000000007</v>
      </c>
      <c r="AN3" s="50">
        <v>68.694999999999993</v>
      </c>
      <c r="AO3" s="50">
        <v>68.873000000000005</v>
      </c>
      <c r="AP3" s="50">
        <v>68.076999999999998</v>
      </c>
      <c r="AQ3" s="50">
        <v>69.221000000000004</v>
      </c>
      <c r="AR3" s="50">
        <v>69.710999999999999</v>
      </c>
      <c r="AS3" s="50">
        <v>68.674000000000007</v>
      </c>
      <c r="AT3" s="50">
        <v>70.138000000000005</v>
      </c>
      <c r="AU3" s="50">
        <v>69.230999999999995</v>
      </c>
      <c r="AV3" s="50">
        <v>69.039000000000001</v>
      </c>
      <c r="AW3" s="50">
        <v>68.349000000000004</v>
      </c>
      <c r="AX3" s="50">
        <v>68.816000000000003</v>
      </c>
      <c r="AY3" s="50">
        <v>68.602000000000004</v>
      </c>
      <c r="AZ3" s="50">
        <v>69.22</v>
      </c>
      <c r="BA3" s="50">
        <v>69.013999999999996</v>
      </c>
      <c r="BB3" s="50">
        <v>69.453999999999994</v>
      </c>
      <c r="BC3" s="50">
        <v>68.460999999999999</v>
      </c>
      <c r="BD3" s="50">
        <v>69.775000000000006</v>
      </c>
      <c r="BE3" s="50">
        <v>70.31</v>
      </c>
      <c r="BF3" s="50">
        <v>68.463999999999999</v>
      </c>
      <c r="BG3" s="50">
        <v>69.626000000000005</v>
      </c>
      <c r="BH3" s="50">
        <v>68.997</v>
      </c>
      <c r="BI3" s="50">
        <v>70.224000000000004</v>
      </c>
      <c r="BJ3" s="50">
        <v>68.977999999999994</v>
      </c>
      <c r="BK3" s="50">
        <v>69.152000000000001</v>
      </c>
      <c r="BL3" s="50">
        <v>69.448999999999998</v>
      </c>
      <c r="BM3" s="50">
        <v>70.308000000000007</v>
      </c>
      <c r="BN3" s="50">
        <v>69.555000000000007</v>
      </c>
      <c r="BO3" s="50">
        <v>69.725999999999999</v>
      </c>
      <c r="BP3" s="50">
        <v>68.7</v>
      </c>
      <c r="BQ3" s="50">
        <v>69.722999999999999</v>
      </c>
      <c r="BR3" s="50">
        <v>70.081000000000003</v>
      </c>
      <c r="BS3" s="50" t="s">
        <v>200</v>
      </c>
      <c r="BT3" s="67">
        <f t="shared" ref="BT3:BT12" si="0">AVERAGE(C3:BR3)</f>
        <v>69.003573529411753</v>
      </c>
      <c r="BU3" s="67">
        <f t="shared" ref="BU3:BU12" si="1">STDEV(C3:BR3)</f>
        <v>0.61932884511649233</v>
      </c>
      <c r="BV3" s="67">
        <f t="shared" ref="BV3:BV12" si="2">BU3/BT3</f>
        <v>8.9753155298908181E-3</v>
      </c>
    </row>
    <row r="4" spans="2:77" x14ac:dyDescent="0.2">
      <c r="B4" s="49" t="s">
        <v>14</v>
      </c>
      <c r="C4" s="50">
        <v>15.651</v>
      </c>
      <c r="D4" s="50">
        <v>12.755000000000001</v>
      </c>
      <c r="E4" s="50">
        <v>14.404999999999999</v>
      </c>
      <c r="F4" s="50">
        <v>16.439</v>
      </c>
      <c r="G4" s="50">
        <v>12.407</v>
      </c>
      <c r="H4" s="50">
        <v>14.837</v>
      </c>
      <c r="I4" s="50">
        <v>15.398</v>
      </c>
      <c r="J4" s="50">
        <v>14.085000000000001</v>
      </c>
      <c r="K4" s="50">
        <v>13.788</v>
      </c>
      <c r="L4" s="50">
        <v>14.525</v>
      </c>
      <c r="M4" s="50">
        <v>13.500999999999999</v>
      </c>
      <c r="N4" s="50">
        <v>14.590999999999999</v>
      </c>
      <c r="O4" s="50">
        <v>14.685</v>
      </c>
      <c r="P4" s="50">
        <v>15.837</v>
      </c>
      <c r="Q4" s="50">
        <v>15.185</v>
      </c>
      <c r="R4" s="50">
        <v>13.49</v>
      </c>
      <c r="S4" s="50">
        <v>13.974</v>
      </c>
      <c r="T4" s="50">
        <v>14.041</v>
      </c>
      <c r="U4" s="50">
        <v>15.956</v>
      </c>
      <c r="V4" s="50">
        <v>15.646000000000001</v>
      </c>
      <c r="W4" s="50">
        <v>15.048999999999999</v>
      </c>
      <c r="X4" s="50">
        <v>14.962999999999999</v>
      </c>
      <c r="Y4" s="50">
        <v>16.369</v>
      </c>
      <c r="Z4" s="50">
        <v>15.108000000000001</v>
      </c>
      <c r="AA4" s="50">
        <v>12.385</v>
      </c>
      <c r="AB4" s="50">
        <v>15.38</v>
      </c>
      <c r="AC4" s="50">
        <v>14.212999999999999</v>
      </c>
      <c r="AD4" s="50">
        <v>14.077999999999999</v>
      </c>
      <c r="AE4" s="50">
        <v>15.862</v>
      </c>
      <c r="AF4" s="50">
        <v>13.773999999999999</v>
      </c>
      <c r="AG4" s="50">
        <v>14.564</v>
      </c>
      <c r="AH4" s="50">
        <v>14.957000000000001</v>
      </c>
      <c r="AI4" s="50">
        <v>15.111000000000001</v>
      </c>
      <c r="AJ4" s="50">
        <v>13.56</v>
      </c>
      <c r="AK4" s="50">
        <v>14.468999999999999</v>
      </c>
      <c r="AL4" s="50">
        <v>13.55</v>
      </c>
      <c r="AM4" s="50">
        <v>12.173</v>
      </c>
      <c r="AN4" s="50">
        <v>11.81</v>
      </c>
      <c r="AO4" s="50">
        <v>14.443</v>
      </c>
      <c r="AP4" s="50">
        <v>15.007999999999999</v>
      </c>
      <c r="AQ4" s="50">
        <v>11.217000000000001</v>
      </c>
      <c r="AR4" s="50">
        <v>14.750999999999999</v>
      </c>
      <c r="AS4" s="50">
        <v>14.471</v>
      </c>
      <c r="AT4" s="50">
        <v>14.972</v>
      </c>
      <c r="AU4" s="50">
        <v>14.228999999999999</v>
      </c>
      <c r="AV4" s="50">
        <v>14.32</v>
      </c>
      <c r="AW4" s="50">
        <v>14.395</v>
      </c>
      <c r="AX4" s="50">
        <v>14.629</v>
      </c>
      <c r="AY4" s="50">
        <v>14.121</v>
      </c>
      <c r="AZ4" s="50">
        <v>15.074999999999999</v>
      </c>
      <c r="BA4" s="50">
        <v>15.539</v>
      </c>
      <c r="BB4" s="50">
        <v>14.811999999999999</v>
      </c>
      <c r="BC4" s="50">
        <v>13.842000000000001</v>
      </c>
      <c r="BD4" s="50">
        <v>14.487</v>
      </c>
      <c r="BE4" s="50">
        <v>14.279</v>
      </c>
      <c r="BF4" s="50">
        <v>13.65</v>
      </c>
      <c r="BG4" s="50">
        <v>14.577</v>
      </c>
      <c r="BH4" s="50">
        <v>14.13</v>
      </c>
      <c r="BI4" s="50">
        <v>16.087</v>
      </c>
      <c r="BJ4" s="50">
        <v>15.071999999999999</v>
      </c>
      <c r="BK4" s="50">
        <v>15.308999999999999</v>
      </c>
      <c r="BL4" s="50">
        <v>14.11</v>
      </c>
      <c r="BM4" s="50">
        <v>15.006</v>
      </c>
      <c r="BN4" s="50">
        <v>15.835000000000001</v>
      </c>
      <c r="BO4" s="50">
        <v>14.711</v>
      </c>
      <c r="BP4" s="50">
        <v>12.756</v>
      </c>
      <c r="BQ4" s="50">
        <v>14.641</v>
      </c>
      <c r="BR4" s="50">
        <v>15.522</v>
      </c>
      <c r="BS4" s="50" t="s">
        <v>201</v>
      </c>
      <c r="BT4" s="67">
        <f t="shared" si="0"/>
        <v>14.478926470588235</v>
      </c>
      <c r="BU4" s="67">
        <f t="shared" si="1"/>
        <v>1.0503654988050086</v>
      </c>
      <c r="BV4" s="67">
        <f t="shared" si="2"/>
        <v>7.2544432139956538E-2</v>
      </c>
    </row>
    <row r="5" spans="2:77" ht="13.5" x14ac:dyDescent="0.2">
      <c r="B5" s="49" t="s">
        <v>289</v>
      </c>
      <c r="C5" s="50">
        <v>6.577</v>
      </c>
      <c r="D5" s="50">
        <v>8.7550000000000008</v>
      </c>
      <c r="E5" s="50">
        <v>8.0009999999999994</v>
      </c>
      <c r="F5" s="50">
        <v>5.8979999999999997</v>
      </c>
      <c r="G5" s="50">
        <v>8.9550000000000001</v>
      </c>
      <c r="H5" s="50">
        <v>7.2770000000000001</v>
      </c>
      <c r="I5" s="50">
        <v>6.5510000000000002</v>
      </c>
      <c r="J5" s="50">
        <v>8.5429999999999993</v>
      </c>
      <c r="K5" s="50">
        <v>8.51</v>
      </c>
      <c r="L5" s="50">
        <v>7.36</v>
      </c>
      <c r="M5" s="50">
        <v>8.6839999999999993</v>
      </c>
      <c r="N5" s="50">
        <v>7.5510000000000002</v>
      </c>
      <c r="O5" s="50">
        <v>6.6239999999999997</v>
      </c>
      <c r="P5" s="50">
        <v>6.3419999999999996</v>
      </c>
      <c r="Q5" s="50">
        <v>7.2370000000000001</v>
      </c>
      <c r="R5" s="50">
        <v>7.9429999999999996</v>
      </c>
      <c r="S5" s="50">
        <v>7.3529999999999998</v>
      </c>
      <c r="T5" s="50">
        <v>8.2010000000000005</v>
      </c>
      <c r="U5" s="50">
        <v>6.7210000000000001</v>
      </c>
      <c r="V5" s="50">
        <v>6.9269999999999996</v>
      </c>
      <c r="W5" s="50">
        <v>5.8310000000000004</v>
      </c>
      <c r="X5" s="50">
        <v>6.851</v>
      </c>
      <c r="Y5" s="50">
        <v>5.8410000000000002</v>
      </c>
      <c r="Z5" s="50">
        <v>6.4950000000000001</v>
      </c>
      <c r="AA5" s="50">
        <v>8.8330000000000002</v>
      </c>
      <c r="AB5" s="50">
        <v>5.6539999999999999</v>
      </c>
      <c r="AC5" s="50">
        <v>8.3219999999999992</v>
      </c>
      <c r="AD5" s="50">
        <v>7.0140000000000002</v>
      </c>
      <c r="AE5" s="50">
        <v>6.5780000000000003</v>
      </c>
      <c r="AF5" s="50">
        <v>8.2469999999999999</v>
      </c>
      <c r="AG5" s="50">
        <v>6.8140000000000001</v>
      </c>
      <c r="AH5" s="50">
        <v>7.2880000000000003</v>
      </c>
      <c r="AI5" s="50">
        <v>7.4560000000000004</v>
      </c>
      <c r="AJ5" s="50">
        <v>7.508</v>
      </c>
      <c r="AK5" s="50">
        <v>7.2519999999999998</v>
      </c>
      <c r="AL5" s="50">
        <v>8.3550000000000004</v>
      </c>
      <c r="AM5" s="50">
        <v>9.0660000000000007</v>
      </c>
      <c r="AN5" s="50">
        <v>9.3230000000000004</v>
      </c>
      <c r="AO5" s="50">
        <v>7.9340000000000002</v>
      </c>
      <c r="AP5" s="50">
        <v>7.5449999999999999</v>
      </c>
      <c r="AQ5" s="50">
        <v>9.984</v>
      </c>
      <c r="AR5" s="50">
        <v>6.8550000000000004</v>
      </c>
      <c r="AS5" s="50">
        <v>7.7759999999999998</v>
      </c>
      <c r="AT5" s="50">
        <v>5.5739999999999998</v>
      </c>
      <c r="AU5" s="50">
        <v>7.548</v>
      </c>
      <c r="AV5" s="50">
        <v>8.1639999999999997</v>
      </c>
      <c r="AW5" s="50">
        <v>7.343</v>
      </c>
      <c r="AX5" s="50">
        <v>7.984</v>
      </c>
      <c r="AY5" s="50">
        <v>8.36</v>
      </c>
      <c r="AZ5" s="50">
        <v>7.2880000000000003</v>
      </c>
      <c r="BA5" s="50">
        <v>6.8460000000000001</v>
      </c>
      <c r="BB5" s="50">
        <v>6.5330000000000004</v>
      </c>
      <c r="BC5" s="50">
        <v>7.93</v>
      </c>
      <c r="BD5" s="50">
        <v>6.0750000000000002</v>
      </c>
      <c r="BE5" s="50">
        <v>6.8710000000000004</v>
      </c>
      <c r="BF5" s="50">
        <v>7.7539999999999996</v>
      </c>
      <c r="BG5" s="50">
        <v>7.2</v>
      </c>
      <c r="BH5" s="50">
        <v>7.8639999999999999</v>
      </c>
      <c r="BI5" s="50">
        <v>5.2969999999999997</v>
      </c>
      <c r="BJ5" s="50">
        <v>7.0149999999999997</v>
      </c>
      <c r="BK5" s="50">
        <v>7.032</v>
      </c>
      <c r="BL5" s="50">
        <v>6.5830000000000002</v>
      </c>
      <c r="BM5" s="50">
        <v>5.8940000000000001</v>
      </c>
      <c r="BN5" s="50">
        <v>6.52</v>
      </c>
      <c r="BO5" s="50">
        <v>7.0069999999999997</v>
      </c>
      <c r="BP5" s="50">
        <v>8.6679999999999993</v>
      </c>
      <c r="BQ5" s="50">
        <v>6.859</v>
      </c>
      <c r="BR5" s="50">
        <v>5.5469999999999997</v>
      </c>
      <c r="BS5" s="50" t="s">
        <v>202</v>
      </c>
      <c r="BT5" s="67">
        <f t="shared" si="0"/>
        <v>7.3321764705882355</v>
      </c>
      <c r="BU5" s="67">
        <f t="shared" si="1"/>
        <v>1.0010453333581353</v>
      </c>
      <c r="BV5" s="67">
        <f t="shared" si="2"/>
        <v>0.13652771961690452</v>
      </c>
    </row>
    <row r="6" spans="2:77" x14ac:dyDescent="0.2">
      <c r="B6" s="49" t="s">
        <v>6</v>
      </c>
      <c r="C6" s="50">
        <v>5.0949999999999998</v>
      </c>
      <c r="D6" s="50">
        <v>5.2430000000000003</v>
      </c>
      <c r="E6" s="50">
        <v>5.22</v>
      </c>
      <c r="F6" s="50">
        <v>4.4550000000000001</v>
      </c>
      <c r="G6" s="50">
        <v>5.7519999999999998</v>
      </c>
      <c r="H6" s="50">
        <v>4.5590000000000002</v>
      </c>
      <c r="I6" s="50">
        <v>5.9459999999999997</v>
      </c>
      <c r="J6" s="50">
        <v>6.2910000000000004</v>
      </c>
      <c r="K6" s="50">
        <v>5.2130000000000001</v>
      </c>
      <c r="L6" s="50">
        <v>4.548</v>
      </c>
      <c r="M6" s="50">
        <v>5.4089999999999998</v>
      </c>
      <c r="N6" s="50">
        <v>5.46</v>
      </c>
      <c r="O6" s="50">
        <v>4.625</v>
      </c>
      <c r="P6" s="50">
        <v>5.8259999999999996</v>
      </c>
      <c r="Q6" s="50">
        <v>5.18</v>
      </c>
      <c r="R6" s="50">
        <v>4.1879999999999997</v>
      </c>
      <c r="S6" s="50">
        <v>5.7290000000000001</v>
      </c>
      <c r="T6" s="50">
        <v>5.1749999999999998</v>
      </c>
      <c r="U6" s="50">
        <v>6.4669999999999996</v>
      </c>
      <c r="V6" s="50">
        <v>5.5389999999999997</v>
      </c>
      <c r="W6" s="50">
        <v>5.915</v>
      </c>
      <c r="X6" s="50">
        <v>6.0949999999999998</v>
      </c>
      <c r="Y6" s="50">
        <v>5.57</v>
      </c>
      <c r="Z6" s="50">
        <v>6.2089999999999996</v>
      </c>
      <c r="AA6" s="50">
        <v>5.5410000000000004</v>
      </c>
      <c r="AB6" s="50">
        <v>6.3780000000000001</v>
      </c>
      <c r="AC6" s="50">
        <v>5.7409999999999997</v>
      </c>
      <c r="AD6" s="50">
        <v>5.6619999999999999</v>
      </c>
      <c r="AE6" s="50">
        <v>5.7619999999999996</v>
      </c>
      <c r="AF6" s="50">
        <v>5.26</v>
      </c>
      <c r="AG6" s="50">
        <v>5.9320000000000004</v>
      </c>
      <c r="AH6" s="50">
        <v>4.8559999999999999</v>
      </c>
      <c r="AI6" s="50">
        <v>6.0359999999999996</v>
      </c>
      <c r="AJ6" s="50">
        <v>5.0860000000000003</v>
      </c>
      <c r="AK6" s="50">
        <v>5.4889999999999999</v>
      </c>
      <c r="AL6" s="50">
        <v>5.7770000000000001</v>
      </c>
      <c r="AM6" s="50">
        <v>5.5</v>
      </c>
      <c r="AN6" s="50">
        <v>5.6580000000000004</v>
      </c>
      <c r="AO6" s="50">
        <v>5.3170000000000002</v>
      </c>
      <c r="AP6" s="50">
        <v>5.3140000000000001</v>
      </c>
      <c r="AQ6" s="50">
        <v>5.3719999999999999</v>
      </c>
      <c r="AR6" s="50">
        <v>6.258</v>
      </c>
      <c r="AS6" s="50">
        <v>5.6740000000000004</v>
      </c>
      <c r="AT6" s="50">
        <v>5.9509999999999996</v>
      </c>
      <c r="AU6" s="50">
        <v>5.7039999999999997</v>
      </c>
      <c r="AV6" s="50">
        <v>4.7640000000000002</v>
      </c>
      <c r="AW6" s="50">
        <v>6.202</v>
      </c>
      <c r="AX6" s="50">
        <v>5.4580000000000002</v>
      </c>
      <c r="AY6" s="50">
        <v>6.0069999999999997</v>
      </c>
      <c r="AZ6" s="50">
        <v>5.41</v>
      </c>
      <c r="BA6" s="50">
        <v>5.3010000000000002</v>
      </c>
      <c r="BB6" s="50">
        <v>5.3840000000000003</v>
      </c>
      <c r="BC6" s="50">
        <v>5.5730000000000004</v>
      </c>
      <c r="BD6" s="50">
        <v>5.9809999999999999</v>
      </c>
      <c r="BE6" s="50">
        <v>6.181</v>
      </c>
      <c r="BF6" s="50">
        <v>5.2869999999999999</v>
      </c>
      <c r="BG6" s="50">
        <v>5.0659999999999998</v>
      </c>
      <c r="BH6" s="50">
        <v>5.9189999999999996</v>
      </c>
      <c r="BI6" s="50">
        <v>5.2309999999999999</v>
      </c>
      <c r="BJ6" s="50">
        <v>5.5819999999999999</v>
      </c>
      <c r="BK6" s="50">
        <v>5.2140000000000004</v>
      </c>
      <c r="BL6" s="50">
        <v>5.6210000000000004</v>
      </c>
      <c r="BM6" s="50">
        <v>6.4409999999999998</v>
      </c>
      <c r="BN6" s="50">
        <v>5.8620000000000001</v>
      </c>
      <c r="BO6" s="50">
        <v>4.681</v>
      </c>
      <c r="BP6" s="50">
        <v>5.5469999999999997</v>
      </c>
      <c r="BQ6" s="50">
        <v>5.5839999999999996</v>
      </c>
      <c r="BR6" s="50">
        <v>5.9139999999999997</v>
      </c>
      <c r="BS6" s="50" t="s">
        <v>203</v>
      </c>
      <c r="BT6" s="67">
        <f t="shared" si="0"/>
        <v>5.5321617647058812</v>
      </c>
      <c r="BU6" s="67">
        <f t="shared" si="1"/>
        <v>0.4964568674142894</v>
      </c>
      <c r="BV6" s="67">
        <f t="shared" si="2"/>
        <v>8.9740121227399369E-2</v>
      </c>
      <c r="BX6" s="26"/>
      <c r="BY6" s="26"/>
    </row>
    <row r="7" spans="2:77" x14ac:dyDescent="0.2">
      <c r="B7" s="49" t="s">
        <v>16</v>
      </c>
      <c r="C7" s="50">
        <v>0.104</v>
      </c>
      <c r="D7" s="50">
        <v>2.9000000000000001E-2</v>
      </c>
      <c r="E7" s="50">
        <v>0.42499999999999999</v>
      </c>
      <c r="F7" s="50">
        <v>0.47199999999999998</v>
      </c>
      <c r="G7" s="50">
        <v>0.65600000000000003</v>
      </c>
      <c r="H7" s="50">
        <v>0.38800000000000001</v>
      </c>
      <c r="I7" s="50">
        <v>0.55900000000000005</v>
      </c>
      <c r="J7" s="50">
        <v>0.48</v>
      </c>
      <c r="K7" s="50">
        <v>0.52400000000000002</v>
      </c>
      <c r="L7" s="50">
        <v>0.84599999999999997</v>
      </c>
      <c r="M7" s="50">
        <v>0.84299999999999997</v>
      </c>
      <c r="N7" s="50">
        <v>0.76800000000000002</v>
      </c>
      <c r="O7" s="50">
        <v>0.32</v>
      </c>
      <c r="P7" s="50">
        <v>0.48199999999999998</v>
      </c>
      <c r="Q7" s="50">
        <v>0.4</v>
      </c>
      <c r="R7" s="50">
        <v>0.78300000000000003</v>
      </c>
      <c r="S7" s="50">
        <v>0.71599999999999997</v>
      </c>
      <c r="T7" s="50">
        <v>0.47599999999999998</v>
      </c>
      <c r="U7" s="50">
        <v>0.38500000000000001</v>
      </c>
      <c r="V7" s="50">
        <v>0.499</v>
      </c>
      <c r="W7" s="50">
        <v>0.497</v>
      </c>
      <c r="X7" s="50">
        <v>0.36099999999999999</v>
      </c>
      <c r="Y7" s="50">
        <v>1.01</v>
      </c>
      <c r="Z7" s="50">
        <v>0.72499999999999998</v>
      </c>
      <c r="AA7" s="50">
        <v>0.88300000000000001</v>
      </c>
      <c r="AB7" s="50">
        <v>0.47</v>
      </c>
      <c r="AC7" s="50">
        <v>0.23</v>
      </c>
      <c r="AD7" s="50">
        <v>0.75600000000000001</v>
      </c>
      <c r="AE7" s="50">
        <v>0.20100000000000001</v>
      </c>
      <c r="AF7" s="50">
        <v>0.61399999999999999</v>
      </c>
      <c r="AG7" s="50">
        <v>0.33200000000000002</v>
      </c>
      <c r="AH7" s="50">
        <v>0.69199999999999995</v>
      </c>
      <c r="AI7" s="50">
        <v>0.53800000000000003</v>
      </c>
      <c r="AJ7" s="50">
        <v>0.90200000000000002</v>
      </c>
      <c r="AK7" s="50">
        <v>1.0429999999999999</v>
      </c>
      <c r="AL7" s="50">
        <v>0.503</v>
      </c>
      <c r="AM7" s="50">
        <v>0.53400000000000003</v>
      </c>
      <c r="AN7" s="50">
        <v>0.92200000000000004</v>
      </c>
      <c r="AO7" s="50">
        <v>0.82</v>
      </c>
      <c r="AP7" s="50">
        <v>0.51800000000000002</v>
      </c>
      <c r="AQ7" s="50">
        <v>0.79500000000000004</v>
      </c>
      <c r="AR7" s="50">
        <v>8.0000000000000002E-3</v>
      </c>
      <c r="AS7" s="50">
        <v>0.754</v>
      </c>
      <c r="AT7" s="50">
        <v>0.52800000000000002</v>
      </c>
      <c r="AU7" s="50">
        <v>0.72</v>
      </c>
      <c r="AV7" s="50">
        <v>0.439</v>
      </c>
      <c r="AW7" s="50">
        <v>0.65800000000000003</v>
      </c>
      <c r="AX7" s="50">
        <v>0.48599999999999999</v>
      </c>
      <c r="AY7" s="50">
        <v>0.57899999999999996</v>
      </c>
      <c r="AZ7" s="50">
        <v>5.0999999999999997E-2</v>
      </c>
      <c r="BA7" s="50">
        <v>1.052</v>
      </c>
      <c r="BB7" s="50">
        <v>0.57999999999999996</v>
      </c>
      <c r="BC7" s="50">
        <v>0.77700000000000002</v>
      </c>
      <c r="BD7" s="50">
        <v>0.42899999999999999</v>
      </c>
      <c r="BE7" s="50">
        <v>0.92100000000000004</v>
      </c>
      <c r="BF7" s="50">
        <v>0.75</v>
      </c>
      <c r="BG7" s="50">
        <v>0.73499999999999999</v>
      </c>
      <c r="BH7" s="50">
        <v>0.61199999999999999</v>
      </c>
      <c r="BI7" s="50">
        <v>0.65700000000000003</v>
      </c>
      <c r="BJ7" s="50">
        <v>0.73399999999999999</v>
      </c>
      <c r="BK7" s="50">
        <v>0.66900000000000004</v>
      </c>
      <c r="BL7" s="50">
        <v>0.81200000000000006</v>
      </c>
      <c r="BM7" s="50">
        <v>0.89400000000000002</v>
      </c>
      <c r="BN7" s="50">
        <v>0.89500000000000002</v>
      </c>
      <c r="BO7" s="50">
        <v>0.70099999999999996</v>
      </c>
      <c r="BP7" s="50">
        <v>0.77500000000000002</v>
      </c>
      <c r="BQ7" s="50">
        <v>0.51700000000000002</v>
      </c>
      <c r="BR7" s="50">
        <v>0.69499999999999995</v>
      </c>
      <c r="BS7" s="50" t="s">
        <v>204</v>
      </c>
      <c r="BT7" s="67">
        <f t="shared" si="0"/>
        <v>0.60189705882352951</v>
      </c>
      <c r="BU7" s="67">
        <f t="shared" si="1"/>
        <v>0.23774626758881906</v>
      </c>
      <c r="BV7" s="67">
        <f t="shared" si="2"/>
        <v>0.39499489838597801</v>
      </c>
      <c r="BX7" s="26"/>
    </row>
    <row r="8" spans="2:77" x14ac:dyDescent="0.2">
      <c r="B8" s="49" t="s">
        <v>20</v>
      </c>
      <c r="C8" s="50">
        <v>0.51200000000000001</v>
      </c>
      <c r="D8" s="50">
        <v>0.85399999999999998</v>
      </c>
      <c r="E8" s="50">
        <v>0.61799999999999999</v>
      </c>
      <c r="F8" s="50">
        <v>0.40300000000000002</v>
      </c>
      <c r="G8" s="50">
        <v>0.81799999999999995</v>
      </c>
      <c r="H8" s="50">
        <v>0.59199999999999997</v>
      </c>
      <c r="I8" s="50">
        <v>0.52500000000000002</v>
      </c>
      <c r="J8" s="50">
        <v>0.61299999999999999</v>
      </c>
      <c r="K8" s="50">
        <v>0.72599999999999998</v>
      </c>
      <c r="L8" s="50">
        <v>0.60699999999999998</v>
      </c>
      <c r="M8" s="50">
        <v>0.88</v>
      </c>
      <c r="N8" s="50">
        <v>0.64600000000000002</v>
      </c>
      <c r="O8" s="50">
        <v>0.56100000000000005</v>
      </c>
      <c r="P8" s="50">
        <v>0.40200000000000002</v>
      </c>
      <c r="Q8" s="50">
        <v>0.53600000000000003</v>
      </c>
      <c r="R8" s="50">
        <v>0.747</v>
      </c>
      <c r="S8" s="50">
        <v>0.64100000000000001</v>
      </c>
      <c r="T8" s="50">
        <v>0.754</v>
      </c>
      <c r="U8" s="50">
        <v>0.48</v>
      </c>
      <c r="V8" s="50">
        <v>0.51100000000000001</v>
      </c>
      <c r="W8" s="50">
        <v>0.40200000000000002</v>
      </c>
      <c r="X8" s="50">
        <v>0.58899999999999997</v>
      </c>
      <c r="Y8" s="50">
        <v>0.41899999999999998</v>
      </c>
      <c r="Z8" s="50">
        <v>0.50600000000000001</v>
      </c>
      <c r="AA8" s="50">
        <v>0.69099999999999995</v>
      </c>
      <c r="AB8" s="50">
        <v>0.41199999999999998</v>
      </c>
      <c r="AC8" s="50">
        <v>0.76600000000000001</v>
      </c>
      <c r="AD8" s="50">
        <v>0.70799999999999996</v>
      </c>
      <c r="AE8" s="50">
        <v>0.47499999999999998</v>
      </c>
      <c r="AF8" s="50">
        <v>0.71699999999999997</v>
      </c>
      <c r="AG8" s="50">
        <v>0.61299999999999999</v>
      </c>
      <c r="AH8" s="50">
        <v>0.51700000000000002</v>
      </c>
      <c r="AI8" s="50">
        <v>0.626</v>
      </c>
      <c r="AJ8" s="50">
        <v>0.60899999999999999</v>
      </c>
      <c r="AK8" s="50">
        <v>0.46100000000000002</v>
      </c>
      <c r="AL8" s="50">
        <v>0.77300000000000002</v>
      </c>
      <c r="AM8" s="50">
        <v>0.78400000000000003</v>
      </c>
      <c r="AN8" s="50">
        <v>0.85499999999999998</v>
      </c>
      <c r="AO8" s="50">
        <v>0.59</v>
      </c>
      <c r="AP8" s="50">
        <v>0.57899999999999996</v>
      </c>
      <c r="AQ8" s="50">
        <v>0.98</v>
      </c>
      <c r="AR8" s="50">
        <v>0.504</v>
      </c>
      <c r="AS8" s="50">
        <v>0.73599999999999999</v>
      </c>
      <c r="AT8" s="50">
        <v>0.41899999999999998</v>
      </c>
      <c r="AU8" s="50">
        <v>0.72099999999999997</v>
      </c>
      <c r="AV8" s="50">
        <v>0.754</v>
      </c>
      <c r="AW8" s="50">
        <v>0.64800000000000002</v>
      </c>
      <c r="AX8" s="50">
        <v>0.64200000000000002</v>
      </c>
      <c r="AY8" s="50">
        <v>0.51500000000000001</v>
      </c>
      <c r="AZ8" s="50">
        <v>0.66800000000000004</v>
      </c>
      <c r="BA8" s="50">
        <v>0.496</v>
      </c>
      <c r="BB8" s="50">
        <v>0.53600000000000003</v>
      </c>
      <c r="BC8" s="50">
        <v>0.66500000000000004</v>
      </c>
      <c r="BD8" s="50">
        <v>0.46</v>
      </c>
      <c r="BE8" s="50">
        <v>0.59</v>
      </c>
      <c r="BF8" s="50">
        <v>0.78</v>
      </c>
      <c r="BG8" s="50">
        <v>0.72899999999999998</v>
      </c>
      <c r="BH8" s="50">
        <v>0.72599999999999998</v>
      </c>
      <c r="BI8" s="50">
        <v>0.35199999999999998</v>
      </c>
      <c r="BJ8" s="50">
        <v>0.50700000000000001</v>
      </c>
      <c r="BK8" s="50">
        <v>0.46500000000000002</v>
      </c>
      <c r="BL8" s="50">
        <v>0.60199999999999998</v>
      </c>
      <c r="BM8" s="50">
        <v>0.378</v>
      </c>
      <c r="BN8" s="50">
        <v>0.52600000000000002</v>
      </c>
      <c r="BO8" s="50">
        <v>0.66800000000000004</v>
      </c>
      <c r="BP8" s="50">
        <v>0.88500000000000001</v>
      </c>
      <c r="BQ8" s="50">
        <v>0.61399999999999999</v>
      </c>
      <c r="BR8" s="50">
        <v>0.372</v>
      </c>
      <c r="BS8" s="50" t="s">
        <v>205</v>
      </c>
      <c r="BT8" s="67">
        <f t="shared" si="0"/>
        <v>0.60964705882352932</v>
      </c>
      <c r="BU8" s="67">
        <f t="shared" si="1"/>
        <v>0.14261290522771483</v>
      </c>
      <c r="BV8" s="67">
        <f t="shared" si="2"/>
        <v>0.23392699622454191</v>
      </c>
      <c r="BX8" s="26"/>
    </row>
    <row r="9" spans="2:77" x14ac:dyDescent="0.2">
      <c r="B9" s="49" t="s">
        <v>15</v>
      </c>
      <c r="C9" s="50">
        <v>0.32700000000000001</v>
      </c>
      <c r="D9" s="50">
        <v>0.21199999999999999</v>
      </c>
      <c r="E9" s="50">
        <v>0.315</v>
      </c>
      <c r="F9" s="50">
        <v>0.48099999999999998</v>
      </c>
      <c r="G9" s="50">
        <v>0.22700000000000001</v>
      </c>
      <c r="H9" s="50">
        <v>0.98</v>
      </c>
      <c r="I9" s="50">
        <v>0.189</v>
      </c>
      <c r="J9" s="50">
        <v>0.224</v>
      </c>
      <c r="K9" s="50">
        <v>0.218</v>
      </c>
      <c r="L9" s="50">
        <v>0.83699999999999997</v>
      </c>
      <c r="M9" s="50">
        <v>0.27200000000000002</v>
      </c>
      <c r="N9" s="50">
        <v>0.35099999999999998</v>
      </c>
      <c r="O9" s="50">
        <v>0.29499999999999998</v>
      </c>
      <c r="P9" s="50">
        <v>0.247</v>
      </c>
      <c r="Q9" s="50">
        <v>0.36499999999999999</v>
      </c>
      <c r="R9" s="50">
        <v>0.184</v>
      </c>
      <c r="S9" s="50">
        <v>0.20899999999999999</v>
      </c>
      <c r="T9" s="50">
        <v>0.185</v>
      </c>
      <c r="U9" s="50">
        <v>0.23699999999999999</v>
      </c>
      <c r="V9" s="50">
        <v>0.20399999999999999</v>
      </c>
      <c r="W9" s="50">
        <v>2.1549999999999998</v>
      </c>
      <c r="X9" s="50">
        <v>0.35</v>
      </c>
      <c r="Y9" s="50">
        <v>0.56100000000000005</v>
      </c>
      <c r="Z9" s="50">
        <v>0.33400000000000002</v>
      </c>
      <c r="AA9" s="50">
        <v>0.29099999999999998</v>
      </c>
      <c r="AB9" s="50">
        <v>0.81299999999999994</v>
      </c>
      <c r="AC9" s="50">
        <v>0.17599999999999999</v>
      </c>
      <c r="AD9" s="50">
        <v>0.36599999999999999</v>
      </c>
      <c r="AE9" s="50">
        <v>0.49399999999999999</v>
      </c>
      <c r="AF9" s="50">
        <v>0.33800000000000002</v>
      </c>
      <c r="AG9" s="50">
        <v>0.28699999999999998</v>
      </c>
      <c r="AH9" s="50">
        <v>0.20100000000000001</v>
      </c>
      <c r="AI9" s="50">
        <v>5.2999999999999999E-2</v>
      </c>
      <c r="AJ9" s="50">
        <v>0.44500000000000001</v>
      </c>
      <c r="AK9" s="50">
        <v>0.251</v>
      </c>
      <c r="AL9" s="50">
        <v>0.217</v>
      </c>
      <c r="AM9" s="50">
        <v>0.16700000000000001</v>
      </c>
      <c r="AN9" s="50">
        <v>0.129</v>
      </c>
      <c r="AO9" s="50">
        <v>0.126</v>
      </c>
      <c r="AP9" s="50">
        <v>0.32700000000000001</v>
      </c>
      <c r="AQ9" s="50">
        <v>0.161</v>
      </c>
      <c r="AR9" s="50">
        <v>0.13600000000000001</v>
      </c>
      <c r="AS9" s="50">
        <v>3.2000000000000001E-2</v>
      </c>
      <c r="AT9" s="50">
        <v>0.23400000000000001</v>
      </c>
      <c r="AU9" s="50">
        <v>0.249</v>
      </c>
      <c r="AV9" s="50">
        <v>0.26100000000000001</v>
      </c>
      <c r="AW9" s="50">
        <v>0.82699999999999996</v>
      </c>
      <c r="AX9" s="50">
        <v>0.30499999999999999</v>
      </c>
      <c r="AY9" s="50">
        <v>0.24299999999999999</v>
      </c>
      <c r="AZ9" s="50">
        <v>0.184</v>
      </c>
      <c r="BA9" s="50">
        <v>0.41199999999999998</v>
      </c>
      <c r="BB9" s="50">
        <v>0.45900000000000002</v>
      </c>
      <c r="BC9" s="50">
        <v>0.30199999999999999</v>
      </c>
      <c r="BD9" s="50">
        <v>0.25900000000000001</v>
      </c>
      <c r="BE9" s="50">
        <v>0.36499999999999999</v>
      </c>
      <c r="BF9" s="50">
        <v>0.316</v>
      </c>
      <c r="BG9" s="50">
        <v>0.435</v>
      </c>
      <c r="BH9" s="50">
        <v>0.28399999999999997</v>
      </c>
      <c r="BI9" s="50">
        <v>0.25</v>
      </c>
      <c r="BJ9" s="50">
        <v>0.28599999999999998</v>
      </c>
      <c r="BK9" s="50">
        <v>0.26500000000000001</v>
      </c>
      <c r="BL9" s="50">
        <v>0.28399999999999997</v>
      </c>
      <c r="BM9" s="50">
        <v>0.29399999999999998</v>
      </c>
      <c r="BN9" s="50">
        <v>0.22800000000000001</v>
      </c>
      <c r="BO9" s="50">
        <v>0.38100000000000001</v>
      </c>
      <c r="BP9" s="50">
        <v>0.20899999999999999</v>
      </c>
      <c r="BQ9" s="50">
        <v>0.28199999999999997</v>
      </c>
      <c r="BR9" s="50">
        <v>0.29399999999999998</v>
      </c>
      <c r="BS9" s="50" t="s">
        <v>206</v>
      </c>
      <c r="BT9" s="67">
        <f t="shared" si="0"/>
        <v>0.33642647058823522</v>
      </c>
      <c r="BU9" s="67">
        <f t="shared" si="1"/>
        <v>0.28159679633610935</v>
      </c>
      <c r="BV9" s="67">
        <f t="shared" si="2"/>
        <v>0.83702330510361678</v>
      </c>
      <c r="BX9" s="26"/>
    </row>
    <row r="10" spans="2:77" x14ac:dyDescent="0.2">
      <c r="B10" s="49" t="s">
        <v>148</v>
      </c>
      <c r="C10" s="50">
        <v>0</v>
      </c>
      <c r="D10" s="50">
        <v>1.6E-2</v>
      </c>
      <c r="E10" s="50">
        <v>5.0000000000000001E-3</v>
      </c>
      <c r="F10" s="50">
        <v>1.7000000000000001E-2</v>
      </c>
      <c r="G10" s="50">
        <v>1.4E-2</v>
      </c>
      <c r="H10" s="50">
        <v>3.0000000000000001E-3</v>
      </c>
      <c r="I10" s="50">
        <v>0.01</v>
      </c>
      <c r="J10" s="50">
        <v>1.2999999999999999E-2</v>
      </c>
      <c r="K10" s="50">
        <v>1.2999999999999999E-2</v>
      </c>
      <c r="L10" s="50">
        <v>1.0999999999999999E-2</v>
      </c>
      <c r="M10" s="50">
        <v>7.0000000000000001E-3</v>
      </c>
      <c r="N10" s="50">
        <v>5.0000000000000001E-3</v>
      </c>
      <c r="O10" s="50">
        <v>1.4E-2</v>
      </c>
      <c r="P10" s="50">
        <v>8.9999999999999993E-3</v>
      </c>
      <c r="Q10" s="50">
        <v>6.0000000000000001E-3</v>
      </c>
      <c r="R10" s="50">
        <v>6.0000000000000001E-3</v>
      </c>
      <c r="S10" s="50">
        <v>7.0000000000000001E-3</v>
      </c>
      <c r="T10" s="50">
        <v>6.0000000000000001E-3</v>
      </c>
      <c r="U10" s="50">
        <v>7.0000000000000001E-3</v>
      </c>
      <c r="V10" s="50">
        <v>5.0000000000000001E-3</v>
      </c>
      <c r="W10" s="50">
        <v>1.0999999999999999E-2</v>
      </c>
      <c r="X10" s="50">
        <v>6.0000000000000001E-3</v>
      </c>
      <c r="Y10" s="50">
        <v>0</v>
      </c>
      <c r="Z10" s="50">
        <v>8.9999999999999993E-3</v>
      </c>
      <c r="AA10" s="50">
        <v>1.2E-2</v>
      </c>
      <c r="AB10" s="50">
        <v>3.0000000000000001E-3</v>
      </c>
      <c r="AC10" s="50">
        <v>5.0000000000000001E-3</v>
      </c>
      <c r="AD10" s="50">
        <v>7.0000000000000001E-3</v>
      </c>
      <c r="AE10" s="50">
        <v>8.9999999999999993E-3</v>
      </c>
      <c r="AF10" s="50">
        <v>5.0000000000000001E-3</v>
      </c>
      <c r="AG10" s="50">
        <v>1.4E-2</v>
      </c>
      <c r="AH10" s="50">
        <v>7.0000000000000001E-3</v>
      </c>
      <c r="AI10" s="50">
        <v>0</v>
      </c>
      <c r="AJ10" s="50">
        <v>8.0000000000000002E-3</v>
      </c>
      <c r="AK10" s="50">
        <v>3.0000000000000001E-3</v>
      </c>
      <c r="AL10" s="50">
        <v>1.2E-2</v>
      </c>
      <c r="AM10" s="50">
        <v>0</v>
      </c>
      <c r="AN10" s="50">
        <v>8.9999999999999993E-3</v>
      </c>
      <c r="AO10" s="50">
        <v>0</v>
      </c>
      <c r="AP10" s="50">
        <v>0</v>
      </c>
      <c r="AQ10" s="50">
        <v>1.0999999999999999E-2</v>
      </c>
      <c r="AR10" s="50">
        <v>0</v>
      </c>
      <c r="AS10" s="50">
        <v>4.0000000000000001E-3</v>
      </c>
      <c r="AT10" s="50">
        <v>3.0000000000000001E-3</v>
      </c>
      <c r="AU10" s="50">
        <v>3.0000000000000001E-3</v>
      </c>
      <c r="AV10" s="50">
        <v>6.0000000000000001E-3</v>
      </c>
      <c r="AW10" s="50">
        <v>5.0000000000000001E-3</v>
      </c>
      <c r="AX10" s="50">
        <v>3.0000000000000001E-3</v>
      </c>
      <c r="AY10" s="50">
        <v>0</v>
      </c>
      <c r="AZ10" s="50">
        <v>5.0000000000000001E-3</v>
      </c>
      <c r="BA10" s="50">
        <v>7.0000000000000001E-3</v>
      </c>
      <c r="BB10" s="50">
        <v>5.0000000000000001E-3</v>
      </c>
      <c r="BC10" s="50">
        <v>0.01</v>
      </c>
      <c r="BD10" s="50">
        <v>8.0000000000000002E-3</v>
      </c>
      <c r="BE10" s="50">
        <v>3.0000000000000001E-3</v>
      </c>
      <c r="BF10" s="50">
        <v>1E-3</v>
      </c>
      <c r="BG10" s="50">
        <v>0</v>
      </c>
      <c r="BH10" s="50">
        <v>0</v>
      </c>
      <c r="BI10" s="50">
        <v>8.9999999999999993E-3</v>
      </c>
      <c r="BJ10" s="50">
        <v>4.0000000000000001E-3</v>
      </c>
      <c r="BK10" s="50">
        <v>0</v>
      </c>
      <c r="BL10" s="50">
        <v>1E-3</v>
      </c>
      <c r="BM10" s="50">
        <v>0</v>
      </c>
      <c r="BN10" s="50">
        <v>3.0000000000000001E-3</v>
      </c>
      <c r="BO10" s="50">
        <v>1E-3</v>
      </c>
      <c r="BP10" s="50">
        <v>6.0000000000000001E-3</v>
      </c>
      <c r="BQ10" s="50">
        <v>4.0000000000000001E-3</v>
      </c>
      <c r="BR10" s="50">
        <v>0</v>
      </c>
      <c r="BS10" s="50" t="s">
        <v>207</v>
      </c>
      <c r="BT10" s="67">
        <f t="shared" si="0"/>
        <v>5.8235294117647092E-3</v>
      </c>
      <c r="BU10" s="67">
        <f t="shared" si="1"/>
        <v>4.5414876137000121E-3</v>
      </c>
      <c r="BV10" s="67">
        <f t="shared" si="2"/>
        <v>0.77985140841313294</v>
      </c>
      <c r="BX10" s="26"/>
    </row>
    <row r="11" spans="2:77" x14ac:dyDescent="0.2">
      <c r="B11" s="49" t="s">
        <v>149</v>
      </c>
      <c r="C11" s="50">
        <v>6.0000000000000001E-3</v>
      </c>
      <c r="D11" s="50">
        <v>0</v>
      </c>
      <c r="E11" s="50">
        <v>0</v>
      </c>
      <c r="F11" s="50">
        <v>7.0000000000000001E-3</v>
      </c>
      <c r="G11" s="50">
        <v>0</v>
      </c>
      <c r="H11" s="50">
        <v>5.0000000000000001E-3</v>
      </c>
      <c r="I11" s="50">
        <v>4.0000000000000001E-3</v>
      </c>
      <c r="J11" s="50">
        <v>1E-3</v>
      </c>
      <c r="K11" s="50">
        <v>5.0000000000000001E-3</v>
      </c>
      <c r="L11" s="50">
        <v>7.0000000000000001E-3</v>
      </c>
      <c r="M11" s="50">
        <v>0</v>
      </c>
      <c r="N11" s="50">
        <v>6.0000000000000001E-3</v>
      </c>
      <c r="O11" s="50">
        <v>4.0000000000000001E-3</v>
      </c>
      <c r="P11" s="50">
        <v>7.0000000000000001E-3</v>
      </c>
      <c r="Q11" s="50">
        <v>0</v>
      </c>
      <c r="R11" s="50">
        <v>0</v>
      </c>
      <c r="S11" s="50">
        <v>1.0999999999999999E-2</v>
      </c>
      <c r="T11" s="50">
        <v>0</v>
      </c>
      <c r="U11" s="50">
        <v>3.0000000000000001E-3</v>
      </c>
      <c r="V11" s="50">
        <v>5.0000000000000001E-3</v>
      </c>
      <c r="W11" s="50">
        <v>0</v>
      </c>
      <c r="X11" s="50">
        <v>1.7000000000000001E-2</v>
      </c>
      <c r="Y11" s="50">
        <v>8.9999999999999993E-3</v>
      </c>
      <c r="Z11" s="50">
        <v>7.0000000000000001E-3</v>
      </c>
      <c r="AA11" s="50">
        <v>8.0000000000000002E-3</v>
      </c>
      <c r="AB11" s="50">
        <v>0</v>
      </c>
      <c r="AC11" s="50">
        <v>1E-3</v>
      </c>
      <c r="AD11" s="50">
        <v>0</v>
      </c>
      <c r="AE11" s="50">
        <v>5.0000000000000001E-3</v>
      </c>
      <c r="AF11" s="50">
        <v>0</v>
      </c>
      <c r="AG11" s="50">
        <v>0</v>
      </c>
      <c r="AH11" s="50">
        <v>0</v>
      </c>
      <c r="AI11" s="50">
        <v>9.8000000000000004E-2</v>
      </c>
      <c r="AJ11" s="50">
        <v>6.0000000000000001E-3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1E-3</v>
      </c>
      <c r="AR11" s="50">
        <v>1E-3</v>
      </c>
      <c r="AS11" s="50">
        <v>0.02</v>
      </c>
      <c r="AT11" s="50">
        <v>1.7000000000000001E-2</v>
      </c>
      <c r="AU11" s="50">
        <v>2.3E-2</v>
      </c>
      <c r="AV11" s="50">
        <v>8.9999999999999993E-3</v>
      </c>
      <c r="AW11" s="50">
        <v>0</v>
      </c>
      <c r="AX11" s="50">
        <v>1.2999999999999999E-2</v>
      </c>
      <c r="AY11" s="50">
        <v>7.0000000000000001E-3</v>
      </c>
      <c r="AZ11" s="50">
        <v>6.0000000000000001E-3</v>
      </c>
      <c r="BA11" s="50">
        <v>3.0000000000000001E-3</v>
      </c>
      <c r="BB11" s="50">
        <v>0</v>
      </c>
      <c r="BC11" s="50">
        <v>0</v>
      </c>
      <c r="BD11" s="50">
        <v>5.0000000000000001E-3</v>
      </c>
      <c r="BE11" s="50">
        <v>0</v>
      </c>
      <c r="BF11" s="50">
        <v>1.2E-2</v>
      </c>
      <c r="BG11" s="50">
        <v>3.0000000000000001E-3</v>
      </c>
      <c r="BH11" s="50">
        <v>1.2E-2</v>
      </c>
      <c r="BI11" s="50">
        <v>5.0000000000000001E-3</v>
      </c>
      <c r="BJ11" s="50">
        <v>2E-3</v>
      </c>
      <c r="BK11" s="50">
        <v>5.0000000000000001E-3</v>
      </c>
      <c r="BL11" s="50">
        <v>0</v>
      </c>
      <c r="BM11" s="50">
        <v>1.2E-2</v>
      </c>
      <c r="BN11" s="50">
        <v>1.0999999999999999E-2</v>
      </c>
      <c r="BO11" s="50">
        <v>2E-3</v>
      </c>
      <c r="BP11" s="50">
        <v>3.0000000000000001E-3</v>
      </c>
      <c r="BQ11" s="50">
        <v>4.0000000000000001E-3</v>
      </c>
      <c r="BR11" s="50">
        <v>0</v>
      </c>
      <c r="BS11" s="50" t="s">
        <v>187</v>
      </c>
      <c r="BT11" s="67">
        <f t="shared" si="0"/>
        <v>5.8529411764705903E-3</v>
      </c>
      <c r="BU11" s="67">
        <f t="shared" si="1"/>
        <v>1.2524918095936635E-2</v>
      </c>
      <c r="BV11" s="67">
        <f t="shared" si="2"/>
        <v>2.1399357550846503</v>
      </c>
      <c r="BX11" s="26"/>
      <c r="BY11" s="26"/>
    </row>
    <row r="12" spans="2:77" s="44" customFormat="1" x14ac:dyDescent="0.2">
      <c r="B12" s="107" t="s">
        <v>21</v>
      </c>
      <c r="C12" s="103">
        <v>97.481999999999985</v>
      </c>
      <c r="D12" s="103">
        <v>97.035999999999987</v>
      </c>
      <c r="E12" s="103">
        <v>97.490999999999985</v>
      </c>
      <c r="F12" s="103">
        <v>97.777999999999977</v>
      </c>
      <c r="G12" s="103">
        <v>98.052999999999997</v>
      </c>
      <c r="H12" s="103">
        <v>97.103000000000009</v>
      </c>
      <c r="I12" s="103">
        <v>98.329000000000008</v>
      </c>
      <c r="J12" s="103">
        <v>98.212000000000018</v>
      </c>
      <c r="K12" s="103">
        <v>97.483000000000004</v>
      </c>
      <c r="L12" s="103">
        <v>97.41500000000002</v>
      </c>
      <c r="M12" s="103">
        <v>97.916000000000011</v>
      </c>
      <c r="N12" s="103">
        <v>97.95999999999998</v>
      </c>
      <c r="O12" s="103">
        <v>97.231999999999999</v>
      </c>
      <c r="P12" s="103">
        <v>98.218000000000004</v>
      </c>
      <c r="Q12" s="103">
        <v>97.753</v>
      </c>
      <c r="R12" s="103">
        <v>96.666999999999987</v>
      </c>
      <c r="S12" s="103">
        <v>97.856999999999999</v>
      </c>
      <c r="T12" s="103">
        <v>97.147000000000006</v>
      </c>
      <c r="U12" s="103">
        <v>99.089000000000013</v>
      </c>
      <c r="V12" s="103">
        <v>98.436999999999969</v>
      </c>
      <c r="W12" s="103">
        <v>97.343000000000004</v>
      </c>
      <c r="X12" s="103">
        <v>97.926999999999978</v>
      </c>
      <c r="Y12" s="103">
        <v>97.396999999999991</v>
      </c>
      <c r="Z12" s="103">
        <v>97.75500000000001</v>
      </c>
      <c r="AA12" s="103">
        <v>97.576999999999998</v>
      </c>
      <c r="AB12" s="103">
        <v>97.926999999999992</v>
      </c>
      <c r="AC12" s="103">
        <v>97.825000000000003</v>
      </c>
      <c r="AD12" s="103">
        <v>97.865000000000009</v>
      </c>
      <c r="AE12" s="103">
        <v>98.714999999999975</v>
      </c>
      <c r="AF12" s="103">
        <v>97.608000000000004</v>
      </c>
      <c r="AG12" s="103">
        <v>98.185999999999993</v>
      </c>
      <c r="AH12" s="103">
        <v>97.152999999999992</v>
      </c>
      <c r="AI12" s="103">
        <v>97.938000000000002</v>
      </c>
      <c r="AJ12" s="103">
        <v>97.619999999999976</v>
      </c>
      <c r="AK12" s="103">
        <v>97.529000000000011</v>
      </c>
      <c r="AL12" s="103">
        <v>97.951999999999998</v>
      </c>
      <c r="AM12" s="103">
        <v>97.035000000000025</v>
      </c>
      <c r="AN12" s="103">
        <v>97.40100000000001</v>
      </c>
      <c r="AO12" s="103">
        <v>98.102999999999994</v>
      </c>
      <c r="AP12" s="103">
        <v>97.367999999999981</v>
      </c>
      <c r="AQ12" s="103">
        <v>97.742000000000004</v>
      </c>
      <c r="AR12" s="103">
        <v>98.224000000000004</v>
      </c>
      <c r="AS12" s="103">
        <v>98.14100000000002</v>
      </c>
      <c r="AT12" s="103">
        <v>97.835999999999984</v>
      </c>
      <c r="AU12" s="103">
        <v>98.427999999999983</v>
      </c>
      <c r="AV12" s="103">
        <v>97.756</v>
      </c>
      <c r="AW12" s="103">
        <v>98.426999999999992</v>
      </c>
      <c r="AX12" s="103">
        <v>98.336000000000013</v>
      </c>
      <c r="AY12" s="103">
        <v>98.433999999999997</v>
      </c>
      <c r="AZ12" s="103">
        <v>97.906999999999996</v>
      </c>
      <c r="BA12" s="103">
        <v>98.670000000000016</v>
      </c>
      <c r="BB12" s="103">
        <v>97.762999999999991</v>
      </c>
      <c r="BC12" s="103">
        <v>97.56</v>
      </c>
      <c r="BD12" s="103">
        <v>97.478999999999985</v>
      </c>
      <c r="BE12" s="103">
        <v>99.52</v>
      </c>
      <c r="BF12" s="103">
        <v>97.014000000000024</v>
      </c>
      <c r="BG12" s="103">
        <v>98.371000000000009</v>
      </c>
      <c r="BH12" s="103">
        <v>98.543999999999997</v>
      </c>
      <c r="BI12" s="103">
        <v>98.111999999999995</v>
      </c>
      <c r="BJ12" s="103">
        <v>98.179999999999993</v>
      </c>
      <c r="BK12" s="103">
        <v>98.11099999999999</v>
      </c>
      <c r="BL12" s="103">
        <v>97.462000000000003</v>
      </c>
      <c r="BM12" s="103">
        <v>99.227000000000018</v>
      </c>
      <c r="BN12" s="103">
        <v>99.434999999999974</v>
      </c>
      <c r="BO12" s="103">
        <v>97.878</v>
      </c>
      <c r="BP12" s="103">
        <v>97.549000000000007</v>
      </c>
      <c r="BQ12" s="103">
        <v>98.228000000000009</v>
      </c>
      <c r="BR12" s="103">
        <v>98.424999999999997</v>
      </c>
      <c r="BS12" s="103" t="s">
        <v>208</v>
      </c>
      <c r="BT12" s="104">
        <f t="shared" si="0"/>
        <v>97.906485294117672</v>
      </c>
      <c r="BU12" s="104">
        <f t="shared" si="1"/>
        <v>0.56806113010986947</v>
      </c>
      <c r="BV12" s="104">
        <f t="shared" si="2"/>
        <v>5.8020786713298472E-3</v>
      </c>
      <c r="BW12" s="113"/>
      <c r="BX12" s="113"/>
      <c r="BY12" s="113"/>
    </row>
    <row r="13" spans="2:77" x14ac:dyDescent="0.2">
      <c r="B13" s="118" t="s">
        <v>130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</row>
    <row r="14" spans="2:77" x14ac:dyDescent="0.2">
      <c r="B14" s="49" t="s">
        <v>295</v>
      </c>
      <c r="C14" s="52">
        <v>5.9577906932879001</v>
      </c>
      <c r="D14" s="52">
        <v>6.0313305052292456</v>
      </c>
      <c r="E14" s="52">
        <v>5.9442786405794479</v>
      </c>
      <c r="F14" s="52">
        <v>5.987060918606268</v>
      </c>
      <c r="G14" s="52">
        <v>5.98385898759408</v>
      </c>
      <c r="H14" s="52">
        <v>5.9755975359632174</v>
      </c>
      <c r="I14" s="52">
        <v>5.8900310290679903</v>
      </c>
      <c r="J14" s="52">
        <v>5.8421113023060771</v>
      </c>
      <c r="K14" s="52">
        <v>5.9597377191473546</v>
      </c>
      <c r="L14" s="52">
        <v>5.9881119414988788</v>
      </c>
      <c r="M14" s="52">
        <v>5.9342268568177774</v>
      </c>
      <c r="N14" s="52">
        <v>5.916863561570449</v>
      </c>
      <c r="O14" s="52">
        <v>6.0632718362964244</v>
      </c>
      <c r="P14" s="52">
        <v>5.8847523382052929</v>
      </c>
      <c r="Q14" s="52">
        <v>5.9375656571902313</v>
      </c>
      <c r="R14" s="52">
        <v>6.0981159887771152</v>
      </c>
      <c r="S14" s="52">
        <v>5.9534628938327208</v>
      </c>
      <c r="T14" s="52">
        <v>5.9571400162810475</v>
      </c>
      <c r="U14" s="52">
        <v>5.809044202568117</v>
      </c>
      <c r="V14" s="52">
        <v>5.9009639121150208</v>
      </c>
      <c r="W14" s="52">
        <v>5.8250916177766774</v>
      </c>
      <c r="X14" s="52">
        <v>5.8775837867028651</v>
      </c>
      <c r="Y14" s="52">
        <v>5.8339523925507786</v>
      </c>
      <c r="Z14" s="52">
        <v>5.8573215656043569</v>
      </c>
      <c r="AA14" s="52">
        <v>5.9958453381265233</v>
      </c>
      <c r="AB14" s="52">
        <v>5.855933328836592</v>
      </c>
      <c r="AC14" s="52">
        <v>5.9026098987541831</v>
      </c>
      <c r="AD14" s="52">
        <v>5.956777473247727</v>
      </c>
      <c r="AE14" s="52">
        <v>5.8837362301777869</v>
      </c>
      <c r="AF14" s="52">
        <v>5.9619090889599473</v>
      </c>
      <c r="AG14" s="52">
        <v>5.9381514411817804</v>
      </c>
      <c r="AH14" s="52">
        <v>5.9712576659324217</v>
      </c>
      <c r="AI14" s="52">
        <v>5.8413350067853527</v>
      </c>
      <c r="AJ14" s="52">
        <v>6.0208440506626388</v>
      </c>
      <c r="AK14" s="52">
        <v>5.9322082857329637</v>
      </c>
      <c r="AL14" s="52">
        <v>5.9337792075060776</v>
      </c>
      <c r="AM14" s="52">
        <v>6.0138860607329203</v>
      </c>
      <c r="AN14" s="52">
        <v>5.9977104708621729</v>
      </c>
      <c r="AO14" s="52">
        <v>5.9418367179785196</v>
      </c>
      <c r="AP14" s="52">
        <v>5.9061102034599493</v>
      </c>
      <c r="AQ14" s="52">
        <v>6.0450506411283484</v>
      </c>
      <c r="AR14" s="52">
        <v>5.9188454004603814</v>
      </c>
      <c r="AS14" s="52">
        <v>5.9090431967575476</v>
      </c>
      <c r="AT14" s="52">
        <v>5.9648625033864038</v>
      </c>
      <c r="AU14" s="52">
        <v>5.931524732984907</v>
      </c>
      <c r="AV14" s="52">
        <v>5.9927085101808553</v>
      </c>
      <c r="AW14" s="52">
        <v>5.8495558514278585</v>
      </c>
      <c r="AX14" s="52">
        <v>5.9161623828590608</v>
      </c>
      <c r="AY14" s="52">
        <v>5.8842630186222076</v>
      </c>
      <c r="AZ14" s="52">
        <v>5.9421942424327856</v>
      </c>
      <c r="BA14" s="52">
        <v>5.9055309268006386</v>
      </c>
      <c r="BB14" s="52">
        <v>5.9662944525796506</v>
      </c>
      <c r="BC14" s="52">
        <v>5.9346208558450257</v>
      </c>
      <c r="BD14" s="52">
        <v>5.9664372683768825</v>
      </c>
      <c r="BE14" s="52">
        <v>5.9278207814932609</v>
      </c>
      <c r="BF14" s="52">
        <v>5.9717523977079958</v>
      </c>
      <c r="BG14" s="52">
        <v>5.9810335739541722</v>
      </c>
      <c r="BH14" s="52">
        <v>5.9058742446557355</v>
      </c>
      <c r="BI14" s="52">
        <v>5.9761216139120847</v>
      </c>
      <c r="BJ14" s="52">
        <v>5.9134962875170283</v>
      </c>
      <c r="BK14" s="52">
        <v>5.9396777347535687</v>
      </c>
      <c r="BL14" s="52">
        <v>5.9806959287170232</v>
      </c>
      <c r="BM14" s="52">
        <v>5.9053617186329088</v>
      </c>
      <c r="BN14" s="52">
        <v>5.873741900191769</v>
      </c>
      <c r="BO14" s="52">
        <v>6.0205373671261011</v>
      </c>
      <c r="BP14" s="52">
        <v>5.9756366640659477</v>
      </c>
      <c r="BQ14" s="52">
        <v>5.9600551644144462</v>
      </c>
      <c r="BR14" s="52">
        <v>5.9343781880151623</v>
      </c>
      <c r="BS14" s="52"/>
      <c r="BT14" s="67">
        <f t="shared" ref="BT14:BT22" si="3">AVERAGE(C14:BR14)</f>
        <v>5.9390657929045076</v>
      </c>
      <c r="BU14" s="67">
        <f t="shared" ref="BU14:BU22" si="4">STDEV(C14:BR14)</f>
        <v>5.7508871271154054E-2</v>
      </c>
      <c r="BV14" s="67">
        <f t="shared" ref="BV14:BV22" si="5">BU14/BT14</f>
        <v>9.6831510672706778E-3</v>
      </c>
    </row>
    <row r="15" spans="2:77" x14ac:dyDescent="0.2">
      <c r="B15" s="49" t="s">
        <v>59</v>
      </c>
      <c r="C15" s="52">
        <v>1.7039055474710074</v>
      </c>
      <c r="D15" s="52">
        <v>1.40653418122697</v>
      </c>
      <c r="E15" s="52">
        <v>1.5808701643525065</v>
      </c>
      <c r="F15" s="52">
        <v>1.788254919227213</v>
      </c>
      <c r="G15" s="52">
        <v>1.3563709356339224</v>
      </c>
      <c r="H15" s="52">
        <v>1.6378151611109026</v>
      </c>
      <c r="I15" s="52">
        <v>1.6588059647330577</v>
      </c>
      <c r="J15" s="52">
        <v>1.5312551423490461</v>
      </c>
      <c r="K15" s="52">
        <v>1.5174474270604805</v>
      </c>
      <c r="L15" s="52">
        <v>1.6017721574363997</v>
      </c>
      <c r="M15" s="52">
        <v>1.4830959785581752</v>
      </c>
      <c r="N15" s="52">
        <v>1.5920382558364106</v>
      </c>
      <c r="O15" s="52">
        <v>1.6062946935932501</v>
      </c>
      <c r="P15" s="52">
        <v>1.7065689338592001</v>
      </c>
      <c r="Q15" s="52">
        <v>1.656319665839709</v>
      </c>
      <c r="R15" s="52">
        <v>1.5007160261890222</v>
      </c>
      <c r="S15" s="52">
        <v>1.5200737204552561</v>
      </c>
      <c r="T15" s="52">
        <v>1.5486203167670975</v>
      </c>
      <c r="U15" s="52">
        <v>1.7030172368000427</v>
      </c>
      <c r="V15" s="52">
        <v>1.6897754075030229</v>
      </c>
      <c r="W15" s="52">
        <v>1.6428694523467104</v>
      </c>
      <c r="X15" s="52">
        <v>1.6191213887185345</v>
      </c>
      <c r="Y15" s="52">
        <v>1.78611633097017</v>
      </c>
      <c r="Z15" s="52">
        <v>1.6371117159160604</v>
      </c>
      <c r="AA15" s="52">
        <v>1.3624051795303833</v>
      </c>
      <c r="AB15" s="52">
        <v>1.6551743818373648</v>
      </c>
      <c r="AC15" s="52">
        <v>1.5518328423378169</v>
      </c>
      <c r="AD15" s="52">
        <v>1.5309785467811432</v>
      </c>
      <c r="AE15" s="52">
        <v>1.7024847776325172</v>
      </c>
      <c r="AF15" s="52">
        <v>1.5127701317521147</v>
      </c>
      <c r="AG15" s="52">
        <v>1.5708060934714732</v>
      </c>
      <c r="AH15" s="52">
        <v>1.6457039080508176</v>
      </c>
      <c r="AI15" s="52">
        <v>1.6411781456861545</v>
      </c>
      <c r="AJ15" s="52">
        <v>1.4857450514990189</v>
      </c>
      <c r="AK15" s="52">
        <v>1.5833057806195536</v>
      </c>
      <c r="AL15" s="52">
        <v>1.478734697096499</v>
      </c>
      <c r="AM15" s="52">
        <v>1.3454946690008776</v>
      </c>
      <c r="AN15" s="52">
        <v>1.3040591773359704</v>
      </c>
      <c r="AO15" s="52">
        <v>1.575854647373335</v>
      </c>
      <c r="AP15" s="52">
        <v>1.6466867508302943</v>
      </c>
      <c r="AQ15" s="52">
        <v>1.2388702592460406</v>
      </c>
      <c r="AR15" s="52">
        <v>1.5839598891187512</v>
      </c>
      <c r="AS15" s="52">
        <v>1.574745576831033</v>
      </c>
      <c r="AT15" s="52">
        <v>1.610326392443701</v>
      </c>
      <c r="AU15" s="52">
        <v>1.5417968470657246</v>
      </c>
      <c r="AV15" s="52">
        <v>1.5720223366168695</v>
      </c>
      <c r="AW15" s="52">
        <v>1.5580788390975364</v>
      </c>
      <c r="AX15" s="52">
        <v>1.5905683390840004</v>
      </c>
      <c r="AY15" s="52">
        <v>1.5318201769666235</v>
      </c>
      <c r="AZ15" s="52">
        <v>1.6366642760423722</v>
      </c>
      <c r="BA15" s="52">
        <v>1.6816354281889045</v>
      </c>
      <c r="BB15" s="52">
        <v>1.6091930817842643</v>
      </c>
      <c r="BC15" s="52">
        <v>1.5175241731894051</v>
      </c>
      <c r="BD15" s="52">
        <v>1.5666815417780673</v>
      </c>
      <c r="BE15" s="52">
        <v>1.5225192543406849</v>
      </c>
      <c r="BF15" s="52">
        <v>1.5057719677276782</v>
      </c>
      <c r="BG15" s="52">
        <v>1.5836528303173876</v>
      </c>
      <c r="BH15" s="52">
        <v>1.5296186919680963</v>
      </c>
      <c r="BI15" s="52">
        <v>1.7313941989401604</v>
      </c>
      <c r="BJ15" s="52">
        <v>1.6341489866583716</v>
      </c>
      <c r="BK15" s="52">
        <v>1.6629990197081319</v>
      </c>
      <c r="BL15" s="52">
        <v>1.5367377949664356</v>
      </c>
      <c r="BM15" s="52">
        <v>1.5940198873904321</v>
      </c>
      <c r="BN15" s="52">
        <v>1.691186895980199</v>
      </c>
      <c r="BO15" s="52">
        <v>1.606459322366381</v>
      </c>
      <c r="BP15" s="52">
        <v>1.4032304159511784</v>
      </c>
      <c r="BQ15" s="52">
        <v>1.582821670775634</v>
      </c>
      <c r="BR15" s="52">
        <v>1.6623009059351714</v>
      </c>
      <c r="BS15" s="52"/>
      <c r="BT15" s="67">
        <f t="shared" si="3"/>
        <v>1.5754225662539516</v>
      </c>
      <c r="BU15" s="67">
        <f t="shared" si="4"/>
        <v>0.10588511900601187</v>
      </c>
      <c r="BV15" s="67">
        <f t="shared" si="5"/>
        <v>6.7210614646574532E-2</v>
      </c>
    </row>
    <row r="16" spans="2:77" x14ac:dyDescent="0.2">
      <c r="B16" s="49" t="s">
        <v>58</v>
      </c>
      <c r="C16" s="52">
        <v>0.4017143011018347</v>
      </c>
      <c r="D16" s="52">
        <v>0.54164158949796493</v>
      </c>
      <c r="E16" s="52">
        <v>0.49262135743259855</v>
      </c>
      <c r="F16" s="52">
        <v>0.35995219548578533</v>
      </c>
      <c r="G16" s="52">
        <v>0.54924145474473451</v>
      </c>
      <c r="H16" s="52">
        <v>0.45066848684834665</v>
      </c>
      <c r="I16" s="52">
        <v>0.39593591512882542</v>
      </c>
      <c r="J16" s="52">
        <v>0.52105928705021953</v>
      </c>
      <c r="K16" s="52">
        <v>0.52544584797115224</v>
      </c>
      <c r="L16" s="52">
        <v>0.45535324860784793</v>
      </c>
      <c r="M16" s="52">
        <v>0.53519144236186689</v>
      </c>
      <c r="N16" s="52">
        <v>0.46223086095338412</v>
      </c>
      <c r="O16" s="52">
        <v>0.40649726065049135</v>
      </c>
      <c r="P16" s="52">
        <v>0.38340977606086762</v>
      </c>
      <c r="Q16" s="52">
        <v>0.44286765278613216</v>
      </c>
      <c r="R16" s="52">
        <v>0.49574364880043842</v>
      </c>
      <c r="S16" s="52">
        <v>0.4487397106615012</v>
      </c>
      <c r="T16" s="52">
        <v>0.50745758792564677</v>
      </c>
      <c r="U16" s="52">
        <v>0.40245278498505616</v>
      </c>
      <c r="V16" s="52">
        <v>0.41971730213626746</v>
      </c>
      <c r="W16" s="52">
        <v>0.35712847501789052</v>
      </c>
      <c r="X16" s="52">
        <v>0.41591130686591443</v>
      </c>
      <c r="Y16" s="52">
        <v>0.35756979424506796</v>
      </c>
      <c r="Z16" s="52">
        <v>0.39485398140063199</v>
      </c>
      <c r="AA16" s="52">
        <v>0.54513558336295376</v>
      </c>
      <c r="AB16" s="52">
        <v>0.34137306404521783</v>
      </c>
      <c r="AC16" s="52">
        <v>0.50976841108369331</v>
      </c>
      <c r="AD16" s="52">
        <v>0.42793709228752241</v>
      </c>
      <c r="AE16" s="52">
        <v>0.39610031406012614</v>
      </c>
      <c r="AF16" s="52">
        <v>0.50815345503158327</v>
      </c>
      <c r="AG16" s="52">
        <v>0.41231588034066169</v>
      </c>
      <c r="AH16" s="52">
        <v>0.44988508621523704</v>
      </c>
      <c r="AI16" s="52">
        <v>0.45431224728081737</v>
      </c>
      <c r="AJ16" s="52">
        <v>0.46152464036088825</v>
      </c>
      <c r="AK16" s="52">
        <v>0.44521532174841549</v>
      </c>
      <c r="AL16" s="52">
        <v>0.51154453345234396</v>
      </c>
      <c r="AM16" s="52">
        <v>0.56219386209508648</v>
      </c>
      <c r="AN16" s="52">
        <v>0.57754936690398262</v>
      </c>
      <c r="AO16" s="52">
        <v>0.48566517974726864</v>
      </c>
      <c r="AP16" s="52">
        <v>0.46444408899474199</v>
      </c>
      <c r="AQ16" s="52">
        <v>0.61864243331779956</v>
      </c>
      <c r="AR16" s="52">
        <v>0.41296781083144052</v>
      </c>
      <c r="AS16" s="52">
        <v>0.47473814801653352</v>
      </c>
      <c r="AT16" s="52">
        <v>0.33634663140697874</v>
      </c>
      <c r="AU16" s="52">
        <v>0.45884995243338328</v>
      </c>
      <c r="AV16" s="52">
        <v>0.50281093764555307</v>
      </c>
      <c r="AW16" s="52">
        <v>0.44589983737349009</v>
      </c>
      <c r="AX16" s="52">
        <v>0.48701714165225229</v>
      </c>
      <c r="AY16" s="52">
        <v>0.50878539461703387</v>
      </c>
      <c r="AZ16" s="52">
        <v>0.44391178195540454</v>
      </c>
      <c r="BA16" s="52">
        <v>0.41565374916905179</v>
      </c>
      <c r="BB16" s="52">
        <v>0.39819255639072193</v>
      </c>
      <c r="BC16" s="52">
        <v>0.48774854882338053</v>
      </c>
      <c r="BD16" s="52">
        <v>0.368582383837254</v>
      </c>
      <c r="BE16" s="52">
        <v>0.41102758960587954</v>
      </c>
      <c r="BF16" s="52">
        <v>0.47988632995594954</v>
      </c>
      <c r="BG16" s="52">
        <v>0.43884418662289182</v>
      </c>
      <c r="BH16" s="52">
        <v>0.47760685411733661</v>
      </c>
      <c r="BI16" s="52">
        <v>0.31984303282676269</v>
      </c>
      <c r="BJ16" s="52">
        <v>0.42671161514516986</v>
      </c>
      <c r="BK16" s="52">
        <v>0.42855844535216214</v>
      </c>
      <c r="BL16" s="52">
        <v>0.40223757670089305</v>
      </c>
      <c r="BM16" s="52">
        <v>0.35125696986175597</v>
      </c>
      <c r="BN16" s="52">
        <v>0.39066738776495435</v>
      </c>
      <c r="BO16" s="52">
        <v>0.42928496749658251</v>
      </c>
      <c r="BP16" s="52">
        <v>0.53495765629272196</v>
      </c>
      <c r="BQ16" s="52">
        <v>0.41601412405697114</v>
      </c>
      <c r="BR16" s="52">
        <v>0.33327762214325812</v>
      </c>
      <c r="BS16" s="52"/>
      <c r="BT16" s="67">
        <f t="shared" si="3"/>
        <v>0.44818889795800843</v>
      </c>
      <c r="BU16" s="67">
        <f t="shared" si="4"/>
        <v>6.4280671317023821E-2</v>
      </c>
      <c r="BV16" s="67">
        <f t="shared" si="5"/>
        <v>0.14342316735174102</v>
      </c>
    </row>
    <row r="17" spans="2:74" x14ac:dyDescent="0.2">
      <c r="B17" s="49" t="s">
        <v>108</v>
      </c>
      <c r="C17" s="52">
        <v>0.89394745417489208</v>
      </c>
      <c r="D17" s="52">
        <v>0.93178145736677143</v>
      </c>
      <c r="E17" s="52">
        <v>0.92324682255053814</v>
      </c>
      <c r="F17" s="52">
        <v>0.78102712915086026</v>
      </c>
      <c r="G17" s="52">
        <v>1.0134327817751867</v>
      </c>
      <c r="H17" s="52">
        <v>0.81105958421949964</v>
      </c>
      <c r="I17" s="52">
        <v>1.0323347724243535</v>
      </c>
      <c r="J17" s="52">
        <v>1.1022364589437952</v>
      </c>
      <c r="K17" s="52">
        <v>0.92462255209522615</v>
      </c>
      <c r="L17" s="52">
        <v>0.80829414592914517</v>
      </c>
      <c r="M17" s="52">
        <v>0.9576011955909437</v>
      </c>
      <c r="N17" s="52">
        <v>0.96011988134120207</v>
      </c>
      <c r="O17" s="52">
        <v>0.81531867313615392</v>
      </c>
      <c r="P17" s="52">
        <v>1.011779270456675</v>
      </c>
      <c r="Q17" s="52">
        <v>0.91059130703569324</v>
      </c>
      <c r="R17" s="52">
        <v>0.75085767077811749</v>
      </c>
      <c r="S17" s="52">
        <v>1.0043546909314582</v>
      </c>
      <c r="T17" s="52">
        <v>0.91985981253309435</v>
      </c>
      <c r="U17" s="52">
        <v>1.1124032654881051</v>
      </c>
      <c r="V17" s="52">
        <v>0.96409848989176772</v>
      </c>
      <c r="W17" s="52">
        <v>1.0406736044432137</v>
      </c>
      <c r="X17" s="52">
        <v>1.06291570029008</v>
      </c>
      <c r="Y17" s="52">
        <v>0.97950614741356457</v>
      </c>
      <c r="Z17" s="52">
        <v>1.0843197754476601</v>
      </c>
      <c r="AA17" s="52">
        <v>0.98234220522730542</v>
      </c>
      <c r="AB17" s="52">
        <v>1.1062067736189614</v>
      </c>
      <c r="AC17" s="52">
        <v>1.0102087080444215</v>
      </c>
      <c r="AD17" s="52">
        <v>0.99234431811379364</v>
      </c>
      <c r="AE17" s="52">
        <v>0.99669647891479696</v>
      </c>
      <c r="AF17" s="52">
        <v>0.93102851998103475</v>
      </c>
      <c r="AG17" s="52">
        <v>1.0311157664379262</v>
      </c>
      <c r="AH17" s="52">
        <v>0.86109340495051157</v>
      </c>
      <c r="AI17" s="52">
        <v>1.0565161225915041</v>
      </c>
      <c r="AJ17" s="52">
        <v>0.89810132454963465</v>
      </c>
      <c r="AK17" s="52">
        <v>0.96801901795569578</v>
      </c>
      <c r="AL17" s="52">
        <v>1.0160561614175696</v>
      </c>
      <c r="AM17" s="52">
        <v>0.97974132554659998</v>
      </c>
      <c r="AN17" s="52">
        <v>1.0068730658074658</v>
      </c>
      <c r="AO17" s="52">
        <v>0.93495300983766227</v>
      </c>
      <c r="AP17" s="52">
        <v>0.93966726650472199</v>
      </c>
      <c r="AQ17" s="52">
        <v>0.95620165163519688</v>
      </c>
      <c r="AR17" s="52">
        <v>1.08298552915846</v>
      </c>
      <c r="AS17" s="52">
        <v>0.99509733524986987</v>
      </c>
      <c r="AT17" s="52">
        <v>1.031545575968426</v>
      </c>
      <c r="AU17" s="52">
        <v>0.99608561629505965</v>
      </c>
      <c r="AV17" s="52">
        <v>0.84285297787039859</v>
      </c>
      <c r="AW17" s="52">
        <v>1.0818670655756444</v>
      </c>
      <c r="AX17" s="52">
        <v>0.95639126948556075</v>
      </c>
      <c r="AY17" s="52">
        <v>1.0501814499070394</v>
      </c>
      <c r="AZ17" s="52">
        <v>0.94659438824036446</v>
      </c>
      <c r="BA17" s="52">
        <v>0.92455119453383128</v>
      </c>
      <c r="BB17" s="52">
        <v>0.94267910925920673</v>
      </c>
      <c r="BC17" s="52">
        <v>0.98466883843944308</v>
      </c>
      <c r="BD17" s="52">
        <v>1.0424145080711531</v>
      </c>
      <c r="BE17" s="52">
        <v>1.062155547539368</v>
      </c>
      <c r="BF17" s="52">
        <v>0.93994024499594331</v>
      </c>
      <c r="BG17" s="52">
        <v>0.88699544808302178</v>
      </c>
      <c r="BH17" s="52">
        <v>1.0326514003697809</v>
      </c>
      <c r="BI17" s="52">
        <v>0.90733986900108432</v>
      </c>
      <c r="BJ17" s="52">
        <v>0.97538253249526918</v>
      </c>
      <c r="BK17" s="52">
        <v>0.91281039078861337</v>
      </c>
      <c r="BL17" s="52">
        <v>0.98662183412163551</v>
      </c>
      <c r="BM17" s="52">
        <v>1.1026723146143811</v>
      </c>
      <c r="BN17" s="52">
        <v>1.0089827221312051</v>
      </c>
      <c r="BO17" s="52">
        <v>0.82381663437987873</v>
      </c>
      <c r="BP17" s="52">
        <v>0.98341544135830994</v>
      </c>
      <c r="BQ17" s="52">
        <v>0.97290634286792965</v>
      </c>
      <c r="BR17" s="52">
        <v>1.0207224357869655</v>
      </c>
      <c r="BS17" s="52"/>
      <c r="BT17" s="67">
        <f t="shared" si="3"/>
        <v>0.96996876148721511</v>
      </c>
      <c r="BU17" s="67">
        <f t="shared" si="4"/>
        <v>8.1066121118376439E-2</v>
      </c>
      <c r="BV17" s="67">
        <f t="shared" si="5"/>
        <v>8.3576012277014916E-2</v>
      </c>
    </row>
    <row r="18" spans="2:74" x14ac:dyDescent="0.2">
      <c r="B18" s="49" t="s">
        <v>101</v>
      </c>
      <c r="C18" s="52">
        <v>5.6076192043459068E-3</v>
      </c>
      <c r="D18" s="52">
        <v>1.5838336852042063E-3</v>
      </c>
      <c r="E18" s="52">
        <v>2.31000872493549E-2</v>
      </c>
      <c r="F18" s="52">
        <v>2.5429497667807645E-2</v>
      </c>
      <c r="G18" s="52">
        <v>3.5518717985987894E-2</v>
      </c>
      <c r="H18" s="52">
        <v>2.1212520039314908E-2</v>
      </c>
      <c r="I18" s="52">
        <v>2.9825300676320252E-2</v>
      </c>
      <c r="J18" s="52">
        <v>2.5844830955896382E-2</v>
      </c>
      <c r="K18" s="52">
        <v>2.8561789594117568E-2</v>
      </c>
      <c r="L18" s="52">
        <v>4.6205823196874309E-2</v>
      </c>
      <c r="M18" s="52">
        <v>4.5864075568431611E-2</v>
      </c>
      <c r="N18" s="52">
        <v>4.15022279707336E-2</v>
      </c>
      <c r="O18" s="52">
        <v>1.7335764626889086E-2</v>
      </c>
      <c r="P18" s="52">
        <v>2.5724071422405206E-2</v>
      </c>
      <c r="Q18" s="52">
        <v>2.1608822549492875E-2</v>
      </c>
      <c r="R18" s="52">
        <v>4.314098755516256E-2</v>
      </c>
      <c r="S18" s="52">
        <v>3.8574355970788635E-2</v>
      </c>
      <c r="T18" s="52">
        <v>2.6001333137207237E-2</v>
      </c>
      <c r="U18" s="52">
        <v>2.0351550183828688E-2</v>
      </c>
      <c r="V18" s="52">
        <v>2.6691191094446207E-2</v>
      </c>
      <c r="W18" s="52">
        <v>2.6871601512444498E-2</v>
      </c>
      <c r="X18" s="52">
        <v>1.9346824208160144E-2</v>
      </c>
      <c r="Y18" s="52">
        <v>5.4582159742647351E-2</v>
      </c>
      <c r="Z18" s="52">
        <v>3.890909205184187E-2</v>
      </c>
      <c r="AA18" s="52">
        <v>4.8107493335597183E-2</v>
      </c>
      <c r="AB18" s="52">
        <v>2.5051113117304773E-2</v>
      </c>
      <c r="AC18" s="52">
        <v>1.2437376132481678E-2</v>
      </c>
      <c r="AD18" s="52">
        <v>4.0718492352225341E-2</v>
      </c>
      <c r="AE18" s="52">
        <v>1.0684718851788934E-2</v>
      </c>
      <c r="AF18" s="52">
        <v>3.339819402109849E-2</v>
      </c>
      <c r="AG18" s="52">
        <v>1.7734614003652727E-2</v>
      </c>
      <c r="AH18" s="52">
        <v>3.7709871363150516E-2</v>
      </c>
      <c r="AI18" s="52">
        <v>2.8939201578307486E-2</v>
      </c>
      <c r="AJ18" s="52">
        <v>4.8947767685238126E-2</v>
      </c>
      <c r="AK18" s="52">
        <v>5.6526531643911984E-2</v>
      </c>
      <c r="AL18" s="52">
        <v>2.718696341735756E-2</v>
      </c>
      <c r="AM18" s="52">
        <v>2.9232594753568597E-2</v>
      </c>
      <c r="AN18" s="52">
        <v>5.0422000566383421E-2</v>
      </c>
      <c r="AO18" s="52">
        <v>4.4311285322193243E-2</v>
      </c>
      <c r="AP18" s="52">
        <v>2.8148786663128089E-2</v>
      </c>
      <c r="AQ18" s="52">
        <v>4.3486853536167387E-2</v>
      </c>
      <c r="AR18" s="52">
        <v>4.2545580471100187E-4</v>
      </c>
      <c r="AS18" s="52">
        <v>4.0637309740590224E-2</v>
      </c>
      <c r="AT18" s="52">
        <v>2.8126116067292647E-2</v>
      </c>
      <c r="AU18" s="52">
        <v>3.863910159039774E-2</v>
      </c>
      <c r="AV18" s="52">
        <v>2.3868326197182904E-2</v>
      </c>
      <c r="AW18" s="52">
        <v>3.5273244062638709E-2</v>
      </c>
      <c r="AX18" s="52">
        <v>2.6170722497749464E-2</v>
      </c>
      <c r="AY18" s="52">
        <v>3.1107323530088774E-2</v>
      </c>
      <c r="AZ18" s="52">
        <v>2.7422952284738159E-3</v>
      </c>
      <c r="BA18" s="52">
        <v>5.6385348779536659E-2</v>
      </c>
      <c r="BB18" s="52">
        <v>3.1207874918414525E-2</v>
      </c>
      <c r="BC18" s="52">
        <v>4.218903010695136E-2</v>
      </c>
      <c r="BD18" s="52">
        <v>2.2977422420354113E-2</v>
      </c>
      <c r="BE18" s="52">
        <v>4.8636955279476937E-2</v>
      </c>
      <c r="BF18" s="52">
        <v>4.0976000790592243E-2</v>
      </c>
      <c r="BG18" s="52">
        <v>3.9547671336412231E-2</v>
      </c>
      <c r="BH18" s="52">
        <v>3.2812112508382688E-2</v>
      </c>
      <c r="BI18" s="52">
        <v>3.5020957470408391E-2</v>
      </c>
      <c r="BJ18" s="52">
        <v>3.9414731562908527E-2</v>
      </c>
      <c r="BK18" s="52">
        <v>3.59925848880044E-2</v>
      </c>
      <c r="BL18" s="52">
        <v>4.3799639675119288E-2</v>
      </c>
      <c r="BM18" s="52">
        <v>4.7033582720962683E-2</v>
      </c>
      <c r="BN18" s="52">
        <v>4.7341097530797738E-2</v>
      </c>
      <c r="BO18" s="52">
        <v>3.7912926182088927E-2</v>
      </c>
      <c r="BP18" s="52">
        <v>4.2223859849044539E-2</v>
      </c>
      <c r="BQ18" s="52">
        <v>2.7681749851785346E-2</v>
      </c>
      <c r="BR18" s="52">
        <v>3.6862816699250643E-2</v>
      </c>
      <c r="BS18" s="52"/>
      <c r="BT18" s="67">
        <f t="shared" si="3"/>
        <v>3.2462414610042283E-2</v>
      </c>
      <c r="BU18" s="67">
        <f t="shared" si="4"/>
        <v>1.2843741735811711E-2</v>
      </c>
      <c r="BV18" s="67">
        <f t="shared" si="5"/>
        <v>0.39564961171552793</v>
      </c>
    </row>
    <row r="19" spans="2:74" x14ac:dyDescent="0.2">
      <c r="B19" s="49" t="s">
        <v>109</v>
      </c>
      <c r="C19" s="52">
        <v>3.1673422969215222E-2</v>
      </c>
      <c r="D19" s="52">
        <v>5.3511769532052278E-2</v>
      </c>
      <c r="E19" s="52">
        <v>3.8538342279541851E-2</v>
      </c>
      <c r="F19" s="52">
        <v>2.4910399529522877E-2</v>
      </c>
      <c r="G19" s="52">
        <v>5.0814377611436402E-2</v>
      </c>
      <c r="H19" s="52">
        <v>3.7133177287612937E-2</v>
      </c>
      <c r="I19" s="52">
        <v>3.2137507459855344E-2</v>
      </c>
      <c r="J19" s="52">
        <v>3.7868037402198726E-2</v>
      </c>
      <c r="K19" s="52">
        <v>4.5401543073098981E-2</v>
      </c>
      <c r="L19" s="52">
        <v>3.8036005748641764E-2</v>
      </c>
      <c r="M19" s="52">
        <v>5.4929747947539437E-2</v>
      </c>
      <c r="N19" s="52">
        <v>4.0051849349500776E-2</v>
      </c>
      <c r="O19" s="52">
        <v>3.4868699444653227E-2</v>
      </c>
      <c r="P19" s="52">
        <v>2.4614928914679902E-2</v>
      </c>
      <c r="Q19" s="52">
        <v>3.3221234426082907E-2</v>
      </c>
      <c r="R19" s="52">
        <v>4.722030485540938E-2</v>
      </c>
      <c r="S19" s="52">
        <v>3.9620828751507173E-2</v>
      </c>
      <c r="T19" s="52">
        <v>4.7254141031837837E-2</v>
      </c>
      <c r="U19" s="52">
        <v>2.9111049811315654E-2</v>
      </c>
      <c r="V19" s="52">
        <v>3.1359430958433222E-2</v>
      </c>
      <c r="W19" s="52">
        <v>2.4936935345746283E-2</v>
      </c>
      <c r="X19" s="52">
        <v>3.6215763277615463E-2</v>
      </c>
      <c r="Y19" s="52">
        <v>2.5979047838910786E-2</v>
      </c>
      <c r="Z19" s="52">
        <v>3.1156127413400379E-2</v>
      </c>
      <c r="AA19" s="52">
        <v>4.3192658588961493E-2</v>
      </c>
      <c r="AB19" s="52">
        <v>2.5194529383728039E-2</v>
      </c>
      <c r="AC19" s="52">
        <v>4.752362567643053E-2</v>
      </c>
      <c r="AD19" s="52">
        <v>4.3750499519000993E-2</v>
      </c>
      <c r="AE19" s="52">
        <v>2.8969467715683851E-2</v>
      </c>
      <c r="AF19" s="52">
        <v>4.4745939614921106E-2</v>
      </c>
      <c r="AG19" s="52">
        <v>3.7568512135370727E-2</v>
      </c>
      <c r="AH19" s="52">
        <v>3.2323573214961564E-2</v>
      </c>
      <c r="AI19" s="52">
        <v>3.863300291211557E-2</v>
      </c>
      <c r="AJ19" s="52">
        <v>3.7916086865950743E-2</v>
      </c>
      <c r="AK19" s="52">
        <v>2.8664793675175469E-2</v>
      </c>
      <c r="AL19" s="52">
        <v>4.7934927629386906E-2</v>
      </c>
      <c r="AM19" s="52">
        <v>4.9240452590163526E-2</v>
      </c>
      <c r="AN19" s="52">
        <v>5.3645726481052772E-2</v>
      </c>
      <c r="AO19" s="52">
        <v>3.6579045711942273E-2</v>
      </c>
      <c r="AP19" s="52">
        <v>3.6098432827307569E-2</v>
      </c>
      <c r="AQ19" s="52">
        <v>6.1503070344191835E-2</v>
      </c>
      <c r="AR19" s="52">
        <v>3.0752106294925176E-2</v>
      </c>
      <c r="AS19" s="52">
        <v>4.5510465953650193E-2</v>
      </c>
      <c r="AT19" s="52">
        <v>2.5607650239916825E-2</v>
      </c>
      <c r="AU19" s="52">
        <v>4.4392505030797204E-2</v>
      </c>
      <c r="AV19" s="52">
        <v>4.7033646906471459E-2</v>
      </c>
      <c r="AW19" s="52">
        <v>3.9854226067992098E-2</v>
      </c>
      <c r="AX19" s="52">
        <v>3.9663801462864759E-2</v>
      </c>
      <c r="AY19" s="52">
        <v>3.174469624014338E-2</v>
      </c>
      <c r="AZ19" s="52">
        <v>4.1209785948684401E-2</v>
      </c>
      <c r="BA19" s="52">
        <v>3.0500859110234247E-2</v>
      </c>
      <c r="BB19" s="52">
        <v>3.3088787796166523E-2</v>
      </c>
      <c r="BC19" s="52">
        <v>4.142667070998373E-2</v>
      </c>
      <c r="BD19" s="52">
        <v>2.8267129744385118E-2</v>
      </c>
      <c r="BE19" s="52">
        <v>3.5746919774934979E-2</v>
      </c>
      <c r="BF19" s="52">
        <v>4.8892559522415495E-2</v>
      </c>
      <c r="BG19" s="52">
        <v>4.5002948610044349E-2</v>
      </c>
      <c r="BH19" s="52">
        <v>4.4657998513508976E-2</v>
      </c>
      <c r="BI19" s="52">
        <v>2.1527082428176313E-2</v>
      </c>
      <c r="BJ19" s="52">
        <v>3.1235634826028261E-2</v>
      </c>
      <c r="BK19" s="52">
        <v>2.8702500756995118E-2</v>
      </c>
      <c r="BL19" s="52">
        <v>3.7255540122734174E-2</v>
      </c>
      <c r="BM19" s="52">
        <v>2.2816141796028273E-2</v>
      </c>
      <c r="BN19" s="52">
        <v>3.1921323931698303E-2</v>
      </c>
      <c r="BO19" s="52">
        <v>4.1450103006205753E-2</v>
      </c>
      <c r="BP19" s="52">
        <v>5.5319642378487147E-2</v>
      </c>
      <c r="BQ19" s="52">
        <v>3.7718223724306783E-2</v>
      </c>
      <c r="BR19" s="52">
        <v>2.2637398515485737E-2</v>
      </c>
      <c r="BS19" s="52"/>
      <c r="BT19" s="67">
        <f t="shared" si="3"/>
        <v>3.7764490684697324E-2</v>
      </c>
      <c r="BU19" s="67">
        <f t="shared" si="4"/>
        <v>9.0772215742949813E-3</v>
      </c>
      <c r="BV19" s="67">
        <f t="shared" si="5"/>
        <v>0.24036393473653261</v>
      </c>
    </row>
    <row r="20" spans="2:74" x14ac:dyDescent="0.2">
      <c r="B20" s="49" t="s">
        <v>110</v>
      </c>
      <c r="C20" s="52">
        <v>2.5589156552219407E-2</v>
      </c>
      <c r="D20" s="52">
        <v>1.6803915226658538E-2</v>
      </c>
      <c r="E20" s="52">
        <v>2.4848391872361899E-2</v>
      </c>
      <c r="F20" s="52">
        <v>3.7610049282764853E-2</v>
      </c>
      <c r="G20" s="52">
        <v>1.7837843251791295E-2</v>
      </c>
      <c r="H20" s="52">
        <v>7.7758819593136616E-2</v>
      </c>
      <c r="I20" s="52">
        <v>1.463517333296665E-2</v>
      </c>
      <c r="J20" s="52">
        <v>1.7504250523660066E-2</v>
      </c>
      <c r="K20" s="52">
        <v>1.7245415627763907E-2</v>
      </c>
      <c r="L20" s="52">
        <v>6.6346016205839076E-2</v>
      </c>
      <c r="M20" s="52">
        <v>2.1477168146081447E-2</v>
      </c>
      <c r="N20" s="52">
        <v>2.7528360791847787E-2</v>
      </c>
      <c r="O20" s="52">
        <v>2.3194129785565166E-2</v>
      </c>
      <c r="P20" s="52">
        <v>1.9131660489023584E-2</v>
      </c>
      <c r="Q20" s="52">
        <v>2.8617192161451366E-2</v>
      </c>
      <c r="R20" s="52">
        <v>1.471326939869474E-2</v>
      </c>
      <c r="S20" s="52">
        <v>1.6341615628527973E-2</v>
      </c>
      <c r="T20" s="52">
        <v>1.4666396940703706E-2</v>
      </c>
      <c r="U20" s="52">
        <v>1.8182272202162522E-2</v>
      </c>
      <c r="V20" s="52">
        <v>1.5836551591346146E-2</v>
      </c>
      <c r="W20" s="52">
        <v>0.169101507744609</v>
      </c>
      <c r="X20" s="52">
        <v>2.7222848829222691E-2</v>
      </c>
      <c r="Y20" s="52">
        <v>4.4000260441161357E-2</v>
      </c>
      <c r="Z20" s="52">
        <v>2.6014926329411263E-2</v>
      </c>
      <c r="AA20" s="52">
        <v>2.3009546401759378E-2</v>
      </c>
      <c r="AB20" s="52">
        <v>6.2890168624987683E-2</v>
      </c>
      <c r="AC20" s="52">
        <v>1.3812638439061614E-2</v>
      </c>
      <c r="AD20" s="52">
        <v>2.8609747362810058E-2</v>
      </c>
      <c r="AE20" s="52">
        <v>3.8111587042450733E-2</v>
      </c>
      <c r="AF20" s="52">
        <v>2.6682981555127615E-2</v>
      </c>
      <c r="AG20" s="52">
        <v>2.2249927335322592E-2</v>
      </c>
      <c r="AH20" s="52">
        <v>1.5896739496827687E-2</v>
      </c>
      <c r="AI20" s="52">
        <v>4.1375493079554978E-3</v>
      </c>
      <c r="AJ20" s="52">
        <v>3.5046883674576812E-2</v>
      </c>
      <c r="AK20" s="52">
        <v>1.9742620407960501E-2</v>
      </c>
      <c r="AL20" s="52">
        <v>1.7022192405513597E-2</v>
      </c>
      <c r="AM20" s="52">
        <v>1.3268004914321913E-2</v>
      </c>
      <c r="AN20" s="52">
        <v>1.0238631339460732E-2</v>
      </c>
      <c r="AO20" s="52">
        <v>9.8817550398176135E-3</v>
      </c>
      <c r="AP20" s="52">
        <v>2.5789368989881475E-2</v>
      </c>
      <c r="AQ20" s="52">
        <v>1.278143973341531E-2</v>
      </c>
      <c r="AR20" s="52">
        <v>1.0497029512701206E-2</v>
      </c>
      <c r="AS20" s="52">
        <v>2.5030332868820507E-3</v>
      </c>
      <c r="AT20" s="52">
        <v>1.8090673810538718E-2</v>
      </c>
      <c r="AU20" s="52">
        <v>1.9393532134950459E-2</v>
      </c>
      <c r="AV20" s="52">
        <v>2.0594962007506969E-2</v>
      </c>
      <c r="AW20" s="52">
        <v>6.4341037972010837E-2</v>
      </c>
      <c r="AX20" s="52">
        <v>2.3836491180588865E-2</v>
      </c>
      <c r="AY20" s="52">
        <v>1.8947564732767767E-2</v>
      </c>
      <c r="AZ20" s="52">
        <v>1.4359023240877539E-2</v>
      </c>
      <c r="BA20" s="52">
        <v>3.2048727532649465E-2</v>
      </c>
      <c r="BB20" s="52">
        <v>3.5843625586627459E-2</v>
      </c>
      <c r="BC20" s="52">
        <v>2.3798441058697193E-2</v>
      </c>
      <c r="BD20" s="52">
        <v>2.0132922597890832E-2</v>
      </c>
      <c r="BE20" s="52">
        <v>2.7974520915168673E-2</v>
      </c>
      <c r="BF20" s="52">
        <v>2.5056386081156248E-2</v>
      </c>
      <c r="BG20" s="52">
        <v>3.3969243694156728E-2</v>
      </c>
      <c r="BH20" s="52">
        <v>2.20985690879353E-2</v>
      </c>
      <c r="BI20" s="52">
        <v>1.9340410962408964E-2</v>
      </c>
      <c r="BJ20" s="52">
        <v>2.2289051611381991E-2</v>
      </c>
      <c r="BK20" s="52">
        <v>2.0691683999080689E-2</v>
      </c>
      <c r="BL20" s="52">
        <v>2.2232888606899981E-2</v>
      </c>
      <c r="BM20" s="52">
        <v>2.2448168673862182E-2</v>
      </c>
      <c r="BN20" s="52">
        <v>1.7503027590098967E-2</v>
      </c>
      <c r="BO20" s="52">
        <v>2.9905929592299443E-2</v>
      </c>
      <c r="BP20" s="52">
        <v>1.6525916667451353E-2</v>
      </c>
      <c r="BQ20" s="52">
        <v>2.1913671577325988E-2</v>
      </c>
      <c r="BR20" s="52">
        <v>2.2631538897122584E-2</v>
      </c>
      <c r="BS20" s="52"/>
      <c r="BT20" s="67">
        <f t="shared" si="3"/>
        <v>2.6328633038695006E-2</v>
      </c>
      <c r="BU20" s="67">
        <f t="shared" si="4"/>
        <v>2.2106344755391697E-2</v>
      </c>
      <c r="BV20" s="67">
        <f t="shared" si="5"/>
        <v>0.83963131404893521</v>
      </c>
    </row>
    <row r="21" spans="2:74" x14ac:dyDescent="0.2">
      <c r="B21" s="49" t="s">
        <v>56</v>
      </c>
      <c r="C21" s="52">
        <v>0</v>
      </c>
      <c r="D21" s="52">
        <v>2.2949912410236066E-3</v>
      </c>
      <c r="E21" s="52">
        <v>7.1374678785376521E-4</v>
      </c>
      <c r="F21" s="52">
        <v>2.4054380485031188E-3</v>
      </c>
      <c r="G21" s="52">
        <v>1.9908152116493998E-3</v>
      </c>
      <c r="H21" s="52">
        <v>4.3075593207648636E-4</v>
      </c>
      <c r="I21" s="52">
        <v>1.401272164109552E-3</v>
      </c>
      <c r="J21" s="52">
        <v>1.8383376552587719E-3</v>
      </c>
      <c r="K21" s="52">
        <v>1.8610024851557615E-3</v>
      </c>
      <c r="L21" s="52">
        <v>1.5778601443891989E-3</v>
      </c>
      <c r="M21" s="52">
        <v>1.0002132005848343E-3</v>
      </c>
      <c r="N21" s="52">
        <v>7.0962624337362029E-4</v>
      </c>
      <c r="O21" s="52">
        <v>1.9919137586474505E-3</v>
      </c>
      <c r="P21" s="52">
        <v>1.261492434155981E-3</v>
      </c>
      <c r="Q21" s="52">
        <v>8.5127883218936344E-4</v>
      </c>
      <c r="R21" s="52">
        <v>8.6821851496148939E-4</v>
      </c>
      <c r="S21" s="52">
        <v>9.9045140833127878E-4</v>
      </c>
      <c r="T21" s="52">
        <v>8.6077448568552773E-4</v>
      </c>
      <c r="U21" s="52">
        <v>9.7181652114278325E-4</v>
      </c>
      <c r="V21" s="52">
        <v>7.0240385358551151E-4</v>
      </c>
      <c r="W21" s="52">
        <v>1.5619938487378894E-3</v>
      </c>
      <c r="X21" s="52">
        <v>8.4450690767130896E-4</v>
      </c>
      <c r="Y21" s="52">
        <v>0</v>
      </c>
      <c r="Z21" s="52">
        <v>1.2685426452980243E-3</v>
      </c>
      <c r="AA21" s="52">
        <v>1.7170492140273599E-3</v>
      </c>
      <c r="AB21" s="52">
        <v>4.1995223509658626E-4</v>
      </c>
      <c r="AC21" s="52">
        <v>7.1010146570610702E-4</v>
      </c>
      <c r="AD21" s="52">
        <v>9.901874238247765E-4</v>
      </c>
      <c r="AE21" s="52">
        <v>1.2564899616348574E-3</v>
      </c>
      <c r="AF21" s="52">
        <v>7.142892083968472E-4</v>
      </c>
      <c r="AG21" s="52">
        <v>1.9640890058396352E-3</v>
      </c>
      <c r="AH21" s="52">
        <v>1.0018356197191965E-3</v>
      </c>
      <c r="AI21" s="52">
        <v>0</v>
      </c>
      <c r="AJ21" s="52">
        <v>1.1401600292781755E-3</v>
      </c>
      <c r="AK21" s="52">
        <v>4.2701069969046368E-4</v>
      </c>
      <c r="AL21" s="52">
        <v>1.7034266444228968E-3</v>
      </c>
      <c r="AM21" s="52">
        <v>0</v>
      </c>
      <c r="AN21" s="52">
        <v>1.2926505448500817E-3</v>
      </c>
      <c r="AO21" s="52">
        <v>0</v>
      </c>
      <c r="AP21" s="52">
        <v>0</v>
      </c>
      <c r="AQ21" s="52">
        <v>1.5802762547624531E-3</v>
      </c>
      <c r="AR21" s="52">
        <v>0</v>
      </c>
      <c r="AS21" s="52">
        <v>5.661911371746749E-4</v>
      </c>
      <c r="AT21" s="52">
        <v>4.1970734450939975E-4</v>
      </c>
      <c r="AU21" s="52">
        <v>4.2282947166323446E-4</v>
      </c>
      <c r="AV21" s="52">
        <v>8.5675799711511756E-4</v>
      </c>
      <c r="AW21" s="52">
        <v>7.0394541779291602E-4</v>
      </c>
      <c r="AX21" s="52">
        <v>4.2427766505559922E-4</v>
      </c>
      <c r="AY21" s="52">
        <v>0</v>
      </c>
      <c r="AZ21" s="52">
        <v>7.0609560530431677E-4</v>
      </c>
      <c r="BA21" s="52">
        <v>9.8536706800321418E-4</v>
      </c>
      <c r="BB21" s="52">
        <v>7.0657079024650864E-4</v>
      </c>
      <c r="BC21" s="52">
        <v>1.4260278091968769E-3</v>
      </c>
      <c r="BD21" s="52">
        <v>1.1253392730146781E-3</v>
      </c>
      <c r="BE21" s="52">
        <v>4.1608060919058978E-4</v>
      </c>
      <c r="BF21" s="52">
        <v>1.4348872558228687E-4</v>
      </c>
      <c r="BG21" s="52">
        <v>0</v>
      </c>
      <c r="BH21" s="52">
        <v>0</v>
      </c>
      <c r="BI21" s="52">
        <v>1.2599538200641562E-3</v>
      </c>
      <c r="BJ21" s="52">
        <v>5.6412062287916121E-4</v>
      </c>
      <c r="BK21" s="52">
        <v>0</v>
      </c>
      <c r="BL21" s="52">
        <v>1.4166546149313851E-4</v>
      </c>
      <c r="BM21" s="52">
        <v>0</v>
      </c>
      <c r="BN21" s="52">
        <v>4.1675998507699849E-4</v>
      </c>
      <c r="BO21" s="52">
        <v>1.4204264787270746E-4</v>
      </c>
      <c r="BP21" s="52">
        <v>8.585329177438055E-4</v>
      </c>
      <c r="BQ21" s="52">
        <v>5.6248696196047759E-4</v>
      </c>
      <c r="BR21" s="52">
        <v>0</v>
      </c>
      <c r="BS21" s="52"/>
      <c r="BT21" s="67">
        <f t="shared" si="3"/>
        <v>8.2592958768491244E-4</v>
      </c>
      <c r="BU21" s="67">
        <f t="shared" si="4"/>
        <v>6.4549597777160289E-4</v>
      </c>
      <c r="BV21" s="67">
        <f t="shared" si="5"/>
        <v>0.78153875027159825</v>
      </c>
    </row>
    <row r="22" spans="2:74" x14ac:dyDescent="0.2">
      <c r="B22" s="51" t="s">
        <v>54</v>
      </c>
      <c r="C22" s="54">
        <v>4.3822929731762706E-4</v>
      </c>
      <c r="D22" s="54">
        <v>0</v>
      </c>
      <c r="E22" s="54">
        <v>0</v>
      </c>
      <c r="F22" s="54">
        <v>5.1085636119593467E-4</v>
      </c>
      <c r="G22" s="54">
        <v>0</v>
      </c>
      <c r="H22" s="54">
        <v>3.7028449516103047E-4</v>
      </c>
      <c r="I22" s="54">
        <v>2.8909328029128745E-4</v>
      </c>
      <c r="J22" s="54">
        <v>7.2935244220007992E-5</v>
      </c>
      <c r="K22" s="54">
        <v>3.6917230727608356E-4</v>
      </c>
      <c r="L22" s="54">
        <v>5.1788027736819652E-4</v>
      </c>
      <c r="M22" s="54">
        <v>0</v>
      </c>
      <c r="N22" s="54">
        <v>4.3920413977828384E-4</v>
      </c>
      <c r="O22" s="54">
        <v>2.935337195187032E-4</v>
      </c>
      <c r="P22" s="54">
        <v>5.0605263606456961E-4</v>
      </c>
      <c r="Q22" s="54">
        <v>0</v>
      </c>
      <c r="R22" s="54">
        <v>0</v>
      </c>
      <c r="S22" s="54">
        <v>8.0275557385620262E-4</v>
      </c>
      <c r="T22" s="54">
        <v>0</v>
      </c>
      <c r="U22" s="54">
        <v>2.1481420837300621E-4</v>
      </c>
      <c r="V22" s="54">
        <v>3.6227836269642997E-4</v>
      </c>
      <c r="W22" s="54">
        <v>0</v>
      </c>
      <c r="X22" s="54">
        <v>1.2341171511704965E-3</v>
      </c>
      <c r="Y22" s="54">
        <v>6.5883526115373858E-4</v>
      </c>
      <c r="Z22" s="54">
        <v>5.0888085590691052E-4</v>
      </c>
      <c r="AA22" s="54">
        <v>5.9040087811941836E-4</v>
      </c>
      <c r="AB22" s="54">
        <v>0</v>
      </c>
      <c r="AC22" s="54">
        <v>7.3249710983547497E-5</v>
      </c>
      <c r="AD22" s="54">
        <v>0</v>
      </c>
      <c r="AE22" s="54">
        <v>3.6003276757061046E-4</v>
      </c>
      <c r="AF22" s="54">
        <v>0</v>
      </c>
      <c r="AG22" s="54">
        <v>0</v>
      </c>
      <c r="AH22" s="54">
        <v>0</v>
      </c>
      <c r="AI22" s="54">
        <v>7.1406102325586376E-3</v>
      </c>
      <c r="AJ22" s="54">
        <v>4.4104467804773219E-4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7.4096183641490351E-5</v>
      </c>
      <c r="AR22" s="54">
        <v>7.2039294219498299E-5</v>
      </c>
      <c r="AS22" s="54">
        <v>1.4601201082668864E-3</v>
      </c>
      <c r="AT22" s="54">
        <v>1.2266756556427677E-3</v>
      </c>
      <c r="AU22" s="54">
        <v>1.6719656182486123E-3</v>
      </c>
      <c r="AV22" s="54">
        <v>6.6283424308723031E-4</v>
      </c>
      <c r="AW22" s="54">
        <v>0</v>
      </c>
      <c r="AX22" s="54">
        <v>9.4826075793153712E-4</v>
      </c>
      <c r="AY22" s="54">
        <v>5.0943303649701439E-4</v>
      </c>
      <c r="AZ22" s="54">
        <v>4.3701894599412381E-4</v>
      </c>
      <c r="BA22" s="54">
        <v>2.1780947541520657E-4</v>
      </c>
      <c r="BB22" s="54">
        <v>0</v>
      </c>
      <c r="BC22" s="54">
        <v>0</v>
      </c>
      <c r="BD22" s="54">
        <v>3.6275967453113162E-4</v>
      </c>
      <c r="BE22" s="54">
        <v>0</v>
      </c>
      <c r="BF22" s="54">
        <v>8.8808500074129726E-4</v>
      </c>
      <c r="BG22" s="54">
        <v>2.1865520241362774E-4</v>
      </c>
      <c r="BH22" s="54">
        <v>8.7150322567776275E-4</v>
      </c>
      <c r="BI22" s="54">
        <v>3.6102529642070217E-4</v>
      </c>
      <c r="BJ22" s="54">
        <v>1.4547805694453862E-4</v>
      </c>
      <c r="BK22" s="54">
        <v>3.6438618833019412E-4</v>
      </c>
      <c r="BL22" s="54">
        <v>0</v>
      </c>
      <c r="BM22" s="54">
        <v>8.5517849660612846E-4</v>
      </c>
      <c r="BN22" s="54">
        <v>7.8815739542813235E-4</v>
      </c>
      <c r="BO22" s="54">
        <v>1.4652248173671313E-4</v>
      </c>
      <c r="BP22" s="54">
        <v>2.2140247250462285E-4</v>
      </c>
      <c r="BQ22" s="54">
        <v>2.9011352169684945E-4</v>
      </c>
      <c r="BR22" s="65">
        <v>0</v>
      </c>
      <c r="BS22" s="65"/>
      <c r="BT22" s="65">
        <f t="shared" si="3"/>
        <v>4.2629090839124304E-4</v>
      </c>
      <c r="BU22" s="65">
        <f t="shared" si="4"/>
        <v>9.123048760268014E-4</v>
      </c>
      <c r="BV22" s="65">
        <f t="shared" si="5"/>
        <v>2.1400993032427107</v>
      </c>
    </row>
    <row r="23" spans="2:74" ht="13.5" x14ac:dyDescent="0.2">
      <c r="B23" s="57" t="s">
        <v>288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9"/>
      <c r="BS23" s="9"/>
      <c r="BT23" s="9"/>
      <c r="BU23" s="9"/>
      <c r="BV23" s="9"/>
    </row>
    <row r="24" spans="2:74" x14ac:dyDescent="0.2">
      <c r="B24" t="s">
        <v>171</v>
      </c>
    </row>
    <row r="25" spans="2:74" x14ac:dyDescent="0.2">
      <c r="B25" t="s">
        <v>173</v>
      </c>
    </row>
    <row r="26" spans="2:74" x14ac:dyDescent="0.2">
      <c r="B26" s="12" t="s">
        <v>297</v>
      </c>
    </row>
  </sheetData>
  <mergeCells count="1">
    <mergeCell ref="B13:BW13"/>
  </mergeCells>
  <phoneticPr fontId="1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W29"/>
  <sheetViews>
    <sheetView workbookViewId="0">
      <selection activeCell="BV26" sqref="BV26"/>
    </sheetView>
  </sheetViews>
  <sheetFormatPr defaultRowHeight="12" x14ac:dyDescent="0.2"/>
  <cols>
    <col min="1" max="1" width="11.5" customWidth="1"/>
    <col min="2" max="2" width="12.6640625" customWidth="1"/>
    <col min="69" max="69" width="11.1640625" customWidth="1"/>
  </cols>
  <sheetData>
    <row r="1" spans="1:75" ht="19.5" customHeight="1" x14ac:dyDescent="0.2">
      <c r="A1" s="4"/>
      <c r="D1" s="91" t="s">
        <v>280</v>
      </c>
    </row>
    <row r="2" spans="1:75" s="44" customFormat="1" x14ac:dyDescent="0.2">
      <c r="B2" s="114"/>
      <c r="C2" s="114">
        <v>1</v>
      </c>
      <c r="D2" s="114">
        <v>2</v>
      </c>
      <c r="E2" s="114">
        <v>3</v>
      </c>
      <c r="F2" s="114">
        <v>4</v>
      </c>
      <c r="G2" s="114">
        <v>5</v>
      </c>
      <c r="H2" s="114">
        <v>6</v>
      </c>
      <c r="I2" s="114">
        <v>7</v>
      </c>
      <c r="J2" s="114">
        <v>8</v>
      </c>
      <c r="K2" s="114">
        <v>9</v>
      </c>
      <c r="L2" s="114">
        <v>10</v>
      </c>
      <c r="M2" s="114">
        <v>11</v>
      </c>
      <c r="N2" s="114">
        <v>12</v>
      </c>
      <c r="O2" s="114">
        <v>13</v>
      </c>
      <c r="P2" s="114">
        <v>14</v>
      </c>
      <c r="Q2" s="114">
        <v>15</v>
      </c>
      <c r="R2" s="114">
        <v>16</v>
      </c>
      <c r="S2" s="114">
        <v>17</v>
      </c>
      <c r="T2" s="114">
        <v>18</v>
      </c>
      <c r="U2" s="114">
        <v>19</v>
      </c>
      <c r="V2" s="114">
        <v>20</v>
      </c>
      <c r="W2" s="114">
        <v>21</v>
      </c>
      <c r="X2" s="114">
        <v>22</v>
      </c>
      <c r="Y2" s="114">
        <v>23</v>
      </c>
      <c r="Z2" s="114">
        <v>24</v>
      </c>
      <c r="AA2" s="114">
        <v>25</v>
      </c>
      <c r="AB2" s="114">
        <v>26</v>
      </c>
      <c r="AC2" s="114">
        <v>27</v>
      </c>
      <c r="AD2" s="114">
        <v>28</v>
      </c>
      <c r="AE2" s="114">
        <v>29</v>
      </c>
      <c r="AF2" s="114">
        <v>30</v>
      </c>
      <c r="AG2" s="114">
        <v>31</v>
      </c>
      <c r="AH2" s="114">
        <v>32</v>
      </c>
      <c r="AI2" s="114">
        <v>33</v>
      </c>
      <c r="AJ2" s="114">
        <v>34</v>
      </c>
      <c r="AK2" s="114">
        <v>35</v>
      </c>
      <c r="AL2" s="114">
        <v>36</v>
      </c>
      <c r="AM2" s="114">
        <v>37</v>
      </c>
      <c r="AN2" s="114">
        <v>38</v>
      </c>
      <c r="AO2" s="114">
        <v>39</v>
      </c>
      <c r="AP2" s="114">
        <v>40</v>
      </c>
      <c r="AQ2" s="114">
        <v>41</v>
      </c>
      <c r="AR2" s="114">
        <v>42</v>
      </c>
      <c r="AS2" s="114">
        <v>43</v>
      </c>
      <c r="AT2" s="114">
        <v>44</v>
      </c>
      <c r="AU2" s="114">
        <v>45</v>
      </c>
      <c r="AV2" s="114">
        <v>46</v>
      </c>
      <c r="AW2" s="114">
        <v>47</v>
      </c>
      <c r="AX2" s="114">
        <v>48</v>
      </c>
      <c r="AY2" s="114">
        <v>49</v>
      </c>
      <c r="AZ2" s="114">
        <v>50</v>
      </c>
      <c r="BA2" s="114">
        <v>51</v>
      </c>
      <c r="BB2" s="114">
        <v>52</v>
      </c>
      <c r="BC2" s="114">
        <v>53</v>
      </c>
      <c r="BD2" s="114">
        <v>54</v>
      </c>
      <c r="BE2" s="114">
        <v>55</v>
      </c>
      <c r="BF2" s="114">
        <v>56</v>
      </c>
      <c r="BG2" s="114">
        <v>57</v>
      </c>
      <c r="BH2" s="114">
        <v>58</v>
      </c>
      <c r="BI2" s="114">
        <v>59</v>
      </c>
      <c r="BJ2" s="114">
        <v>60</v>
      </c>
      <c r="BK2" s="114">
        <v>61</v>
      </c>
      <c r="BL2" s="114">
        <v>62</v>
      </c>
      <c r="BM2" s="114">
        <v>63</v>
      </c>
      <c r="BN2" s="114">
        <v>64</v>
      </c>
      <c r="BO2" s="114">
        <v>65</v>
      </c>
      <c r="BP2" s="114">
        <v>66</v>
      </c>
      <c r="BQ2" s="115" t="s">
        <v>176</v>
      </c>
      <c r="BR2" s="116" t="s">
        <v>165</v>
      </c>
      <c r="BS2" s="116" t="s">
        <v>167</v>
      </c>
      <c r="BT2" s="116" t="s">
        <v>169</v>
      </c>
    </row>
    <row r="3" spans="1:75" x14ac:dyDescent="0.2">
      <c r="B3" s="49" t="s">
        <v>144</v>
      </c>
      <c r="C3" s="50">
        <v>37.673000000000002</v>
      </c>
      <c r="D3" s="50">
        <v>38.750999999999998</v>
      </c>
      <c r="E3" s="50">
        <v>38.765000000000001</v>
      </c>
      <c r="F3" s="50">
        <v>38.225999999999999</v>
      </c>
      <c r="G3" s="50">
        <v>37.125999999999998</v>
      </c>
      <c r="H3" s="50">
        <v>39.154000000000003</v>
      </c>
      <c r="I3" s="50">
        <v>39.384999999999998</v>
      </c>
      <c r="J3" s="50">
        <v>40.372999999999998</v>
      </c>
      <c r="K3" s="50">
        <v>39.404000000000003</v>
      </c>
      <c r="L3" s="50">
        <v>38.262</v>
      </c>
      <c r="M3" s="50">
        <v>38.829000000000001</v>
      </c>
      <c r="N3" s="50">
        <v>37.716999999999999</v>
      </c>
      <c r="O3" s="50">
        <v>38.334000000000003</v>
      </c>
      <c r="P3" s="50">
        <v>37.652999999999999</v>
      </c>
      <c r="Q3" s="50">
        <v>38.372999999999998</v>
      </c>
      <c r="R3" s="50">
        <v>38.578000000000003</v>
      </c>
      <c r="S3" s="50">
        <v>38.128</v>
      </c>
      <c r="T3" s="50">
        <v>37.316000000000003</v>
      </c>
      <c r="U3" s="50">
        <v>39.033000000000001</v>
      </c>
      <c r="V3" s="50">
        <v>37.756</v>
      </c>
      <c r="W3" s="50">
        <v>37.463999999999999</v>
      </c>
      <c r="X3" s="50">
        <v>40.347999999999999</v>
      </c>
      <c r="Y3" s="50">
        <v>37.243000000000002</v>
      </c>
      <c r="Z3" s="50">
        <v>38.625999999999998</v>
      </c>
      <c r="AA3" s="50">
        <v>37.997</v>
      </c>
      <c r="AB3" s="50">
        <v>36.759</v>
      </c>
      <c r="AC3" s="50">
        <v>37.784999999999997</v>
      </c>
      <c r="AD3" s="50">
        <v>39.170999999999999</v>
      </c>
      <c r="AE3" s="50">
        <v>39.320999999999998</v>
      </c>
      <c r="AF3" s="50">
        <v>36.429000000000002</v>
      </c>
      <c r="AG3" s="50">
        <v>38.076999999999998</v>
      </c>
      <c r="AH3" s="50">
        <v>38.28</v>
      </c>
      <c r="AI3" s="50">
        <v>39.015000000000001</v>
      </c>
      <c r="AJ3" s="50">
        <v>37.813000000000002</v>
      </c>
      <c r="AK3" s="50">
        <v>40.026000000000003</v>
      </c>
      <c r="AL3" s="50">
        <v>39.326999999999998</v>
      </c>
      <c r="AM3" s="50">
        <v>39.273000000000003</v>
      </c>
      <c r="AN3" s="50">
        <v>40.238</v>
      </c>
      <c r="AO3" s="50">
        <v>40.024999999999999</v>
      </c>
      <c r="AP3" s="50">
        <v>38.848999999999997</v>
      </c>
      <c r="AQ3" s="50">
        <v>37.874000000000002</v>
      </c>
      <c r="AR3" s="50">
        <v>39.131</v>
      </c>
      <c r="AS3" s="50">
        <v>39.247999999999998</v>
      </c>
      <c r="AT3" s="50">
        <v>39.343000000000004</v>
      </c>
      <c r="AU3" s="50">
        <v>39.805</v>
      </c>
      <c r="AV3" s="50">
        <v>39.253999999999998</v>
      </c>
      <c r="AW3" s="50">
        <v>39.149000000000001</v>
      </c>
      <c r="AX3" s="50">
        <v>39.982999999999997</v>
      </c>
      <c r="AY3" s="50">
        <v>39.927999999999997</v>
      </c>
      <c r="AZ3" s="50">
        <v>40.255000000000003</v>
      </c>
      <c r="BA3" s="50">
        <v>40.145000000000003</v>
      </c>
      <c r="BB3" s="50">
        <v>40.042999999999999</v>
      </c>
      <c r="BC3" s="50">
        <v>40.302</v>
      </c>
      <c r="BD3" s="50">
        <v>38.07</v>
      </c>
      <c r="BE3" s="50">
        <v>38.209000000000003</v>
      </c>
      <c r="BF3" s="50">
        <v>37.866999999999997</v>
      </c>
      <c r="BG3" s="50">
        <v>39.283999999999999</v>
      </c>
      <c r="BH3" s="50">
        <v>39.363</v>
      </c>
      <c r="BI3" s="50">
        <v>39.908999999999999</v>
      </c>
      <c r="BJ3" s="50">
        <v>39.039000000000001</v>
      </c>
      <c r="BK3" s="50">
        <v>39.252000000000002</v>
      </c>
      <c r="BL3" s="50">
        <v>39.085999999999999</v>
      </c>
      <c r="BM3" s="50">
        <v>40.095999999999997</v>
      </c>
      <c r="BN3" s="50">
        <v>38.883000000000003</v>
      </c>
      <c r="BO3" s="50">
        <v>38.445</v>
      </c>
      <c r="BP3" s="50">
        <v>37.933</v>
      </c>
      <c r="BQ3" s="50" t="s">
        <v>189</v>
      </c>
      <c r="BR3" s="67">
        <f t="shared" ref="BR3:BR13" si="0">AVERAGE(C3:BP3)</f>
        <v>38.799969696969704</v>
      </c>
      <c r="BS3" s="67">
        <f t="shared" ref="BS3:BS13" si="1">STDEV(C3:BP3)</f>
        <v>0.96296516383507169</v>
      </c>
      <c r="BT3" s="67">
        <f t="shared" ref="BT3:BT13" si="2">BS3/BR3</f>
        <v>2.4818709173122878E-2</v>
      </c>
    </row>
    <row r="4" spans="1:75" x14ac:dyDescent="0.2">
      <c r="B4" s="49" t="s">
        <v>145</v>
      </c>
      <c r="C4" s="50">
        <v>27.498000000000001</v>
      </c>
      <c r="D4" s="50">
        <v>27.13</v>
      </c>
      <c r="E4" s="50">
        <v>27.488</v>
      </c>
      <c r="F4" s="50">
        <v>27.626000000000001</v>
      </c>
      <c r="G4" s="50">
        <v>27.016999999999999</v>
      </c>
      <c r="H4" s="50">
        <v>27.702000000000002</v>
      </c>
      <c r="I4" s="50">
        <v>27.936</v>
      </c>
      <c r="J4" s="50">
        <v>28.091999999999999</v>
      </c>
      <c r="K4" s="50">
        <v>27.652999999999999</v>
      </c>
      <c r="L4" s="50">
        <v>27.370999999999999</v>
      </c>
      <c r="M4" s="50">
        <v>27.606000000000002</v>
      </c>
      <c r="N4" s="50">
        <v>27.617000000000001</v>
      </c>
      <c r="O4" s="50">
        <v>27.013999999999999</v>
      </c>
      <c r="P4" s="50">
        <v>27.478999999999999</v>
      </c>
      <c r="Q4" s="50">
        <v>27.498000000000001</v>
      </c>
      <c r="R4" s="50">
        <v>27.356000000000002</v>
      </c>
      <c r="S4" s="50">
        <v>27.695</v>
      </c>
      <c r="T4" s="50">
        <v>27.600999999999999</v>
      </c>
      <c r="U4" s="50">
        <v>27.829000000000001</v>
      </c>
      <c r="V4" s="50">
        <v>27.399000000000001</v>
      </c>
      <c r="W4" s="50">
        <v>27.004999999999999</v>
      </c>
      <c r="X4" s="50">
        <v>26.228999999999999</v>
      </c>
      <c r="Y4" s="50">
        <v>27.242999999999999</v>
      </c>
      <c r="Z4" s="50">
        <v>27.428000000000001</v>
      </c>
      <c r="AA4" s="50">
        <v>26.798999999999999</v>
      </c>
      <c r="AB4" s="50">
        <v>27.158000000000001</v>
      </c>
      <c r="AC4" s="50">
        <v>27.398</v>
      </c>
      <c r="AD4" s="50">
        <v>27.047000000000001</v>
      </c>
      <c r="AE4" s="50">
        <v>27.308</v>
      </c>
      <c r="AF4" s="50">
        <v>27.251000000000001</v>
      </c>
      <c r="AG4" s="50">
        <v>26.623000000000001</v>
      </c>
      <c r="AH4" s="50">
        <v>26.62</v>
      </c>
      <c r="AI4" s="50">
        <v>27.338000000000001</v>
      </c>
      <c r="AJ4" s="50">
        <v>27.736000000000001</v>
      </c>
      <c r="AK4" s="50">
        <v>27.619</v>
      </c>
      <c r="AL4" s="50">
        <v>26.091000000000001</v>
      </c>
      <c r="AM4" s="50">
        <v>26.939</v>
      </c>
      <c r="AN4" s="50">
        <v>27.337</v>
      </c>
      <c r="AO4" s="50">
        <v>27.657</v>
      </c>
      <c r="AP4" s="50">
        <v>27.683</v>
      </c>
      <c r="AQ4" s="50">
        <v>27.100999999999999</v>
      </c>
      <c r="AR4" s="50">
        <v>27.538</v>
      </c>
      <c r="AS4" s="50">
        <v>27.41</v>
      </c>
      <c r="AT4" s="50">
        <v>27.524000000000001</v>
      </c>
      <c r="AU4" s="50">
        <v>27.602</v>
      </c>
      <c r="AV4" s="50">
        <v>27.539000000000001</v>
      </c>
      <c r="AW4" s="50">
        <v>27.696000000000002</v>
      </c>
      <c r="AX4" s="50">
        <v>27.483000000000001</v>
      </c>
      <c r="AY4" s="50">
        <v>27.773</v>
      </c>
      <c r="AZ4" s="50">
        <v>26.917999999999999</v>
      </c>
      <c r="BA4" s="50">
        <v>27.832000000000001</v>
      </c>
      <c r="BB4" s="50">
        <v>27.364999999999998</v>
      </c>
      <c r="BC4" s="50">
        <v>27.405999999999999</v>
      </c>
      <c r="BD4" s="50">
        <v>27.478000000000002</v>
      </c>
      <c r="BE4" s="50">
        <v>27.207999999999998</v>
      </c>
      <c r="BF4" s="50">
        <v>27.946999999999999</v>
      </c>
      <c r="BG4" s="50">
        <v>27.61</v>
      </c>
      <c r="BH4" s="50">
        <v>27.849</v>
      </c>
      <c r="BI4" s="50">
        <v>27.649000000000001</v>
      </c>
      <c r="BJ4" s="50">
        <v>27.094000000000001</v>
      </c>
      <c r="BK4" s="50">
        <v>26.99</v>
      </c>
      <c r="BL4" s="50">
        <v>27.809000000000001</v>
      </c>
      <c r="BM4" s="50">
        <v>27.823</v>
      </c>
      <c r="BN4" s="50">
        <v>27.742999999999999</v>
      </c>
      <c r="BO4" s="50">
        <v>27.268000000000001</v>
      </c>
      <c r="BP4" s="50">
        <v>27.260999999999999</v>
      </c>
      <c r="BQ4" s="50" t="s">
        <v>190</v>
      </c>
      <c r="BR4" s="67">
        <f t="shared" si="0"/>
        <v>27.39442424242424</v>
      </c>
      <c r="BS4" s="67">
        <f t="shared" si="1"/>
        <v>0.38444193562201551</v>
      </c>
      <c r="BT4" s="67">
        <f t="shared" si="2"/>
        <v>1.4033583338709174E-2</v>
      </c>
    </row>
    <row r="5" spans="1:75" x14ac:dyDescent="0.2">
      <c r="B5" s="49" t="s">
        <v>15</v>
      </c>
      <c r="C5" s="50">
        <v>7.8070000000000004</v>
      </c>
      <c r="D5" s="50">
        <v>8.7129999999999992</v>
      </c>
      <c r="E5" s="50">
        <v>8.7140000000000004</v>
      </c>
      <c r="F5" s="50">
        <v>8.7349999999999994</v>
      </c>
      <c r="G5" s="50">
        <v>8.7919999999999998</v>
      </c>
      <c r="H5" s="50">
        <v>8.5269999999999992</v>
      </c>
      <c r="I5" s="50">
        <v>8.2750000000000004</v>
      </c>
      <c r="J5" s="50">
        <v>7.7370000000000001</v>
      </c>
      <c r="K5" s="50">
        <v>7.9459999999999997</v>
      </c>
      <c r="L5" s="50">
        <v>7.79</v>
      </c>
      <c r="M5" s="50">
        <v>8.5120000000000005</v>
      </c>
      <c r="N5" s="50">
        <v>8.7949999999999999</v>
      </c>
      <c r="O5" s="50">
        <v>8.7349999999999994</v>
      </c>
      <c r="P5" s="50">
        <v>8.7940000000000005</v>
      </c>
      <c r="Q5" s="50">
        <v>8.9109999999999996</v>
      </c>
      <c r="R5" s="50">
        <v>8.5960000000000001</v>
      </c>
      <c r="S5" s="50">
        <v>8.8930000000000007</v>
      </c>
      <c r="T5" s="50">
        <v>8.8810000000000002</v>
      </c>
      <c r="U5" s="50">
        <v>8.7569999999999997</v>
      </c>
      <c r="V5" s="50">
        <v>8.6780000000000008</v>
      </c>
      <c r="W5" s="50">
        <v>7.7889999999999997</v>
      </c>
      <c r="X5" s="50">
        <v>7.298</v>
      </c>
      <c r="Y5" s="50">
        <v>8.5779999999999994</v>
      </c>
      <c r="Z5" s="50">
        <v>8.4390000000000001</v>
      </c>
      <c r="AA5" s="50">
        <v>8.6829999999999998</v>
      </c>
      <c r="AB5" s="50">
        <v>8.6120000000000001</v>
      </c>
      <c r="AC5" s="50">
        <v>8.5440000000000005</v>
      </c>
      <c r="AD5" s="50">
        <v>7.9219999999999997</v>
      </c>
      <c r="AE5" s="50">
        <v>7.8029999999999999</v>
      </c>
      <c r="AF5" s="50">
        <v>8.8249999999999993</v>
      </c>
      <c r="AG5" s="50">
        <v>8.7140000000000004</v>
      </c>
      <c r="AH5" s="50">
        <v>8.7569999999999997</v>
      </c>
      <c r="AI5" s="50">
        <v>7.875</v>
      </c>
      <c r="AJ5" s="50">
        <v>7.8310000000000004</v>
      </c>
      <c r="AK5" s="50">
        <v>7.2510000000000003</v>
      </c>
      <c r="AL5" s="50">
        <v>7.6360000000000001</v>
      </c>
      <c r="AM5" s="50">
        <v>7.6790000000000003</v>
      </c>
      <c r="AN5" s="50">
        <v>7.3289999999999997</v>
      </c>
      <c r="AO5" s="50">
        <v>7.431</v>
      </c>
      <c r="AP5" s="50">
        <v>7.7670000000000003</v>
      </c>
      <c r="AQ5" s="50">
        <v>7.5739999999999998</v>
      </c>
      <c r="AR5" s="50">
        <v>8.7390000000000008</v>
      </c>
      <c r="AS5" s="50">
        <v>8.423</v>
      </c>
      <c r="AT5" s="50">
        <v>8.0640000000000001</v>
      </c>
      <c r="AU5" s="50">
        <v>7.5430000000000001</v>
      </c>
      <c r="AV5" s="50">
        <v>8.093</v>
      </c>
      <c r="AW5" s="50">
        <v>8.0939999999999994</v>
      </c>
      <c r="AX5" s="50">
        <v>7.63</v>
      </c>
      <c r="AY5" s="50">
        <v>7.6660000000000004</v>
      </c>
      <c r="AZ5" s="50">
        <v>7.4630000000000001</v>
      </c>
      <c r="BA5" s="50">
        <v>7.5780000000000003</v>
      </c>
      <c r="BB5" s="50">
        <v>7.2320000000000002</v>
      </c>
      <c r="BC5" s="50">
        <v>7.984</v>
      </c>
      <c r="BD5" s="50">
        <v>9.0310000000000006</v>
      </c>
      <c r="BE5" s="50">
        <v>8.7289999999999992</v>
      </c>
      <c r="BF5" s="50">
        <v>7.968</v>
      </c>
      <c r="BG5" s="50">
        <v>7.734</v>
      </c>
      <c r="BH5" s="50">
        <v>7.89</v>
      </c>
      <c r="BI5" s="50">
        <v>7.7759999999999998</v>
      </c>
      <c r="BJ5" s="50">
        <v>8.0920000000000005</v>
      </c>
      <c r="BK5" s="50">
        <v>7.8630000000000004</v>
      </c>
      <c r="BL5" s="50">
        <v>7.8159999999999998</v>
      </c>
      <c r="BM5" s="50">
        <v>7.6319999999999997</v>
      </c>
      <c r="BN5" s="50">
        <v>7.867</v>
      </c>
      <c r="BO5" s="50">
        <v>8.7270000000000003</v>
      </c>
      <c r="BP5" s="50">
        <v>8.6929999999999996</v>
      </c>
      <c r="BQ5" s="50" t="s">
        <v>191</v>
      </c>
      <c r="BR5" s="67">
        <f t="shared" si="0"/>
        <v>8.1704848484848469</v>
      </c>
      <c r="BS5" s="67">
        <f t="shared" si="1"/>
        <v>0.52186524173979099</v>
      </c>
      <c r="BT5" s="67">
        <f t="shared" si="2"/>
        <v>6.3872004099801594E-2</v>
      </c>
    </row>
    <row r="6" spans="1:75" x14ac:dyDescent="0.2">
      <c r="B6" s="49" t="s">
        <v>14</v>
      </c>
      <c r="C6" s="50">
        <v>5.641</v>
      </c>
      <c r="D6" s="50">
        <v>7.1950000000000003</v>
      </c>
      <c r="E6" s="50">
        <v>7.2709999999999999</v>
      </c>
      <c r="F6" s="50">
        <v>7.2140000000000004</v>
      </c>
      <c r="G6" s="50">
        <v>7.2130000000000001</v>
      </c>
      <c r="H6" s="50">
        <v>6.9320000000000004</v>
      </c>
      <c r="I6" s="50">
        <v>6.7069999999999999</v>
      </c>
      <c r="J6" s="50">
        <v>5.7990000000000004</v>
      </c>
      <c r="K6" s="50">
        <v>5.931</v>
      </c>
      <c r="L6" s="50">
        <v>5.91</v>
      </c>
      <c r="M6" s="50">
        <v>7.0810000000000004</v>
      </c>
      <c r="N6" s="50">
        <v>7.2389999999999999</v>
      </c>
      <c r="O6" s="50">
        <v>7.02</v>
      </c>
      <c r="P6" s="50">
        <v>7.2389999999999999</v>
      </c>
      <c r="Q6" s="50">
        <v>7.4210000000000003</v>
      </c>
      <c r="R6" s="50">
        <v>7.3609999999999998</v>
      </c>
      <c r="S6" s="50">
        <v>7.3490000000000002</v>
      </c>
      <c r="T6" s="50">
        <v>7.3</v>
      </c>
      <c r="U6" s="50">
        <v>7.133</v>
      </c>
      <c r="V6" s="50">
        <v>7.1180000000000003</v>
      </c>
      <c r="W6" s="50">
        <v>6.2709999999999999</v>
      </c>
      <c r="X6" s="50">
        <v>4.399</v>
      </c>
      <c r="Y6" s="50">
        <v>7.1429999999999998</v>
      </c>
      <c r="Z6" s="50">
        <v>7.1680000000000001</v>
      </c>
      <c r="AA6" s="50">
        <v>7.2389999999999999</v>
      </c>
      <c r="AB6" s="50">
        <v>7.0730000000000004</v>
      </c>
      <c r="AC6" s="50">
        <v>7.2469999999999999</v>
      </c>
      <c r="AD6" s="50">
        <v>5.9569999999999999</v>
      </c>
      <c r="AE6" s="50">
        <v>4.9400000000000004</v>
      </c>
      <c r="AF6" s="50">
        <v>7.2350000000000003</v>
      </c>
      <c r="AG6" s="50">
        <v>7.2679999999999998</v>
      </c>
      <c r="AH6" s="50">
        <v>7.1769999999999996</v>
      </c>
      <c r="AI6" s="50">
        <v>5.7610000000000001</v>
      </c>
      <c r="AJ6" s="50">
        <v>6.1630000000000003</v>
      </c>
      <c r="AK6" s="50">
        <v>3.8959999999999999</v>
      </c>
      <c r="AL6" s="50">
        <v>3.9740000000000002</v>
      </c>
      <c r="AM6" s="50">
        <v>4.9429999999999996</v>
      </c>
      <c r="AN6" s="50">
        <v>5.181</v>
      </c>
      <c r="AO6" s="50">
        <v>5.37</v>
      </c>
      <c r="AP6" s="50">
        <v>5.7359999999999998</v>
      </c>
      <c r="AQ6" s="50">
        <v>5.7720000000000002</v>
      </c>
      <c r="AR6" s="50">
        <v>7.0759999999999996</v>
      </c>
      <c r="AS6" s="50">
        <v>7.0579999999999998</v>
      </c>
      <c r="AT6" s="50">
        <v>6.84</v>
      </c>
      <c r="AU6" s="50">
        <v>4.9039999999999999</v>
      </c>
      <c r="AV6" s="50">
        <v>6.4429999999999996</v>
      </c>
      <c r="AW6" s="50">
        <v>6.5119999999999996</v>
      </c>
      <c r="AX6" s="50">
        <v>4.2629999999999999</v>
      </c>
      <c r="AY6" s="50">
        <v>5.0910000000000002</v>
      </c>
      <c r="AZ6" s="50">
        <v>4.1319999999999997</v>
      </c>
      <c r="BA6" s="50">
        <v>5.601</v>
      </c>
      <c r="BB6" s="50">
        <v>3.3969999999999998</v>
      </c>
      <c r="BC6" s="50">
        <v>6.1879999999999997</v>
      </c>
      <c r="BD6" s="50">
        <v>7.2009999999999996</v>
      </c>
      <c r="BE6" s="50">
        <v>6.7759999999999998</v>
      </c>
      <c r="BF6" s="50">
        <v>5.827</v>
      </c>
      <c r="BG6" s="50">
        <v>5.532</v>
      </c>
      <c r="BH6" s="50">
        <v>5.851</v>
      </c>
      <c r="BI6" s="50">
        <v>5.9029999999999996</v>
      </c>
      <c r="BJ6" s="50">
        <v>5.8819999999999997</v>
      </c>
      <c r="BK6" s="50">
        <v>5.6630000000000003</v>
      </c>
      <c r="BL6" s="50">
        <v>5.8159999999999998</v>
      </c>
      <c r="BM6" s="50">
        <v>5.19</v>
      </c>
      <c r="BN6" s="50">
        <v>5.8419999999999996</v>
      </c>
      <c r="BO6" s="50">
        <v>7.0430000000000001</v>
      </c>
      <c r="BP6" s="50">
        <v>7.0309999999999997</v>
      </c>
      <c r="BQ6" s="50" t="s">
        <v>192</v>
      </c>
      <c r="BR6" s="67">
        <f t="shared" si="0"/>
        <v>6.2280151515151516</v>
      </c>
      <c r="BS6" s="67">
        <f t="shared" si="1"/>
        <v>1.0353753610302125</v>
      </c>
      <c r="BT6" s="67">
        <f t="shared" si="2"/>
        <v>0.16624483657178105</v>
      </c>
    </row>
    <row r="7" spans="1:75" ht="13.5" x14ac:dyDescent="0.2">
      <c r="B7" s="49" t="s">
        <v>128</v>
      </c>
      <c r="C7" s="50">
        <v>4.8099999999999996</v>
      </c>
      <c r="D7" s="50">
        <v>4.4080000000000004</v>
      </c>
      <c r="E7" s="50">
        <v>4.952</v>
      </c>
      <c r="F7" s="50">
        <v>4.8849999999999998</v>
      </c>
      <c r="G7" s="50">
        <v>4.8019999999999996</v>
      </c>
      <c r="H7" s="50">
        <v>4.149</v>
      </c>
      <c r="I7" s="50">
        <v>4.532</v>
      </c>
      <c r="J7" s="50">
        <v>4.3460000000000001</v>
      </c>
      <c r="K7" s="50">
        <v>4.9589999999999996</v>
      </c>
      <c r="L7" s="50">
        <v>4.3019999999999996</v>
      </c>
      <c r="M7" s="50">
        <v>4.3440000000000003</v>
      </c>
      <c r="N7" s="50">
        <v>4.79</v>
      </c>
      <c r="O7" s="50">
        <v>5.3849999999999998</v>
      </c>
      <c r="P7" s="50">
        <v>5.1059999999999999</v>
      </c>
      <c r="Q7" s="50">
        <v>4.8760000000000003</v>
      </c>
      <c r="R7" s="50">
        <v>4.742</v>
      </c>
      <c r="S7" s="50">
        <v>4.1500000000000004</v>
      </c>
      <c r="T7" s="50">
        <v>4.5949999999999998</v>
      </c>
      <c r="U7" s="50">
        <v>4.7619999999999996</v>
      </c>
      <c r="V7" s="50">
        <v>5.2679999999999998</v>
      </c>
      <c r="W7" s="50">
        <v>4.9770000000000003</v>
      </c>
      <c r="X7" s="50">
        <v>5.55</v>
      </c>
      <c r="Y7" s="50">
        <v>4.5220000000000002</v>
      </c>
      <c r="Z7" s="50">
        <v>4.4130000000000003</v>
      </c>
      <c r="AA7" s="50">
        <v>4.8890000000000002</v>
      </c>
      <c r="AB7" s="50">
        <v>4.6749999999999998</v>
      </c>
      <c r="AC7" s="50">
        <v>3.98</v>
      </c>
      <c r="AD7" s="50">
        <v>4.4539999999999997</v>
      </c>
      <c r="AE7" s="50">
        <v>4.6870000000000003</v>
      </c>
      <c r="AF7" s="50">
        <v>4.9720000000000004</v>
      </c>
      <c r="AG7" s="50">
        <v>5.1909999999999998</v>
      </c>
      <c r="AH7" s="50">
        <v>5.2469999999999999</v>
      </c>
      <c r="AI7" s="50">
        <v>4.6239999999999997</v>
      </c>
      <c r="AJ7" s="50">
        <v>4.4619999999999997</v>
      </c>
      <c r="AK7" s="50">
        <v>4.6180000000000003</v>
      </c>
      <c r="AL7" s="50">
        <v>5.5990000000000002</v>
      </c>
      <c r="AM7" s="50">
        <v>5.2690000000000001</v>
      </c>
      <c r="AN7" s="50">
        <v>4.3010000000000002</v>
      </c>
      <c r="AO7" s="50">
        <v>4.6909999999999998</v>
      </c>
      <c r="AP7" s="50">
        <v>4.4059999999999997</v>
      </c>
      <c r="AQ7" s="50">
        <v>5.0270000000000001</v>
      </c>
      <c r="AR7" s="50">
        <v>4.1159999999999997</v>
      </c>
      <c r="AS7" s="50">
        <v>4.3040000000000003</v>
      </c>
      <c r="AT7" s="50">
        <v>4.1740000000000004</v>
      </c>
      <c r="AU7" s="50">
        <v>3.806</v>
      </c>
      <c r="AV7" s="50">
        <v>4.923</v>
      </c>
      <c r="AW7" s="50">
        <v>4.4029999999999996</v>
      </c>
      <c r="AX7" s="50">
        <v>5.1870000000000003</v>
      </c>
      <c r="AY7" s="50">
        <v>4.59</v>
      </c>
      <c r="AZ7" s="50">
        <v>4.8819999999999997</v>
      </c>
      <c r="BA7" s="50">
        <v>4.2089999999999996</v>
      </c>
      <c r="BB7" s="50">
        <v>5.048</v>
      </c>
      <c r="BC7" s="50">
        <v>4.9050000000000002</v>
      </c>
      <c r="BD7" s="50">
        <v>4.8940000000000001</v>
      </c>
      <c r="BE7" s="50">
        <v>5.1239999999999997</v>
      </c>
      <c r="BF7" s="50">
        <v>4.702</v>
      </c>
      <c r="BG7" s="50">
        <v>5.0190000000000001</v>
      </c>
      <c r="BH7" s="50">
        <v>4.4290000000000003</v>
      </c>
      <c r="BI7" s="50">
        <v>4.3289999999999997</v>
      </c>
      <c r="BJ7" s="50">
        <v>5.298</v>
      </c>
      <c r="BK7" s="50">
        <v>5.117</v>
      </c>
      <c r="BL7" s="50">
        <v>4.5069999999999997</v>
      </c>
      <c r="BM7" s="50">
        <v>4.6630000000000003</v>
      </c>
      <c r="BN7" s="50">
        <v>4.7510000000000003</v>
      </c>
      <c r="BO7" s="50">
        <v>4.9370000000000003</v>
      </c>
      <c r="BP7" s="50">
        <v>5.4660000000000002</v>
      </c>
      <c r="BQ7" s="50" t="s">
        <v>193</v>
      </c>
      <c r="BR7" s="67">
        <f t="shared" si="0"/>
        <v>4.7348484848484853</v>
      </c>
      <c r="BS7" s="67">
        <f t="shared" si="1"/>
        <v>0.39400434368649145</v>
      </c>
      <c r="BT7" s="67">
        <f t="shared" si="2"/>
        <v>8.3213717386586991E-2</v>
      </c>
      <c r="BV7" s="26"/>
    </row>
    <row r="8" spans="1:75" x14ac:dyDescent="0.2">
      <c r="B8" s="49" t="s">
        <v>146</v>
      </c>
      <c r="C8" s="50">
        <v>6.2199375226065445</v>
      </c>
      <c r="D8" s="50">
        <v>6.3755185059289161</v>
      </c>
      <c r="E8" s="50">
        <v>6.5227925536136997</v>
      </c>
      <c r="F8" s="50">
        <v>6.3735453693815831</v>
      </c>
      <c r="G8" s="50">
        <v>6.2541474621625346</v>
      </c>
      <c r="H8" s="50">
        <v>6.4897361531430491</v>
      </c>
      <c r="I8" s="50">
        <v>6.4990339373965735</v>
      </c>
      <c r="J8" s="50">
        <v>6.5310254916763606</v>
      </c>
      <c r="K8" s="50">
        <v>6.3978943496450791</v>
      </c>
      <c r="L8" s="50">
        <v>6.3206648866801265</v>
      </c>
      <c r="M8" s="50">
        <v>6.4166919533035802</v>
      </c>
      <c r="N8" s="50">
        <v>6.3416399440040605</v>
      </c>
      <c r="O8" s="50">
        <v>6.4174920780725904</v>
      </c>
      <c r="P8" s="50">
        <v>6.304812251732085</v>
      </c>
      <c r="Q8" s="50">
        <v>6.4319365768325474</v>
      </c>
      <c r="R8" s="50">
        <v>6.4678645917930977</v>
      </c>
      <c r="S8" s="50">
        <v>6.4100908482450407</v>
      </c>
      <c r="T8" s="50">
        <v>6.3325885241635111</v>
      </c>
      <c r="U8" s="50">
        <v>6.4363207950175001</v>
      </c>
      <c r="V8" s="50">
        <v>6.3967360716959396</v>
      </c>
      <c r="W8" s="50">
        <v>6.2581666629847605</v>
      </c>
      <c r="X8" s="50">
        <v>6.3228266346119808</v>
      </c>
      <c r="Y8" s="50">
        <v>6.2195058677034645</v>
      </c>
      <c r="Z8" s="50">
        <v>6.3904792421001009</v>
      </c>
      <c r="AA8" s="50">
        <v>6.3605053871698685</v>
      </c>
      <c r="AB8" s="50">
        <v>6.2519985821036466</v>
      </c>
      <c r="AC8" s="50">
        <v>6.3235845460609195</v>
      </c>
      <c r="AD8" s="50">
        <v>6.4121553031574354</v>
      </c>
      <c r="AE8" s="50">
        <v>6.3402321103253474</v>
      </c>
      <c r="AF8" s="50">
        <v>6.2240862768692784</v>
      </c>
      <c r="AG8" s="50">
        <v>6.3862359625675698</v>
      </c>
      <c r="AH8" s="50">
        <v>6.4338430566943554</v>
      </c>
      <c r="AI8" s="50">
        <v>6.3399730025065981</v>
      </c>
      <c r="AJ8" s="50">
        <v>6.2435214743434058</v>
      </c>
      <c r="AK8" s="50">
        <v>6.33063678327213</v>
      </c>
      <c r="AL8" s="50">
        <v>6.3263666422930251</v>
      </c>
      <c r="AM8" s="50">
        <v>6.3337953594709955</v>
      </c>
      <c r="AN8" s="50">
        <v>6.3591779273885152</v>
      </c>
      <c r="AO8" s="50">
        <v>6.393081405363664</v>
      </c>
      <c r="AP8" s="50">
        <v>6.2977434358303963</v>
      </c>
      <c r="AQ8" s="50">
        <v>6.247247248304352</v>
      </c>
      <c r="AR8" s="50">
        <v>6.4878669625446621</v>
      </c>
      <c r="AS8" s="50">
        <v>6.4505181982837314</v>
      </c>
      <c r="AT8" s="50">
        <v>6.4119173002952605</v>
      </c>
      <c r="AU8" s="50">
        <v>6.3676160411794207</v>
      </c>
      <c r="AV8" s="50">
        <v>6.3746348848591632</v>
      </c>
      <c r="AW8" s="50">
        <v>6.4696689361487065</v>
      </c>
      <c r="AX8" s="50">
        <v>6.3024827435498123</v>
      </c>
      <c r="AY8" s="50">
        <v>6.4525110733328024</v>
      </c>
      <c r="AZ8" s="50">
        <v>6.3826954319198812</v>
      </c>
      <c r="BA8" s="50">
        <v>6.4496884409600126</v>
      </c>
      <c r="BB8" s="50">
        <v>6.3446857712187192</v>
      </c>
      <c r="BC8" s="50">
        <v>6.4317896374710211</v>
      </c>
      <c r="BD8" s="50">
        <v>6.383401161470049</v>
      </c>
      <c r="BE8" s="50">
        <v>6.3649493583386851</v>
      </c>
      <c r="BF8" s="50">
        <v>6.2126825588207213</v>
      </c>
      <c r="BG8" s="50">
        <v>6.3294061173820433</v>
      </c>
      <c r="BH8" s="50">
        <v>6.3796145418356671</v>
      </c>
      <c r="BI8" s="50">
        <v>6.4649669578517353</v>
      </c>
      <c r="BJ8" s="50">
        <v>6.3911459091835621</v>
      </c>
      <c r="BK8" s="50">
        <v>6.3668458505692351</v>
      </c>
      <c r="BL8" s="50">
        <v>6.3580203318436022</v>
      </c>
      <c r="BM8" s="50">
        <v>6.3991455015438055</v>
      </c>
      <c r="BN8" s="50">
        <v>6.3574795016848533</v>
      </c>
      <c r="BO8" s="50">
        <v>6.4590028275593978</v>
      </c>
      <c r="BP8" s="50">
        <v>6.3900657901797988</v>
      </c>
      <c r="BQ8" s="50" t="s">
        <v>194</v>
      </c>
      <c r="BR8" s="67">
        <f t="shared" si="0"/>
        <v>6.371491433458222</v>
      </c>
      <c r="BS8" s="67">
        <f t="shared" si="1"/>
        <v>7.5982983341703017E-2</v>
      </c>
      <c r="BT8" s="67">
        <f t="shared" si="2"/>
        <v>1.1925462685659159E-2</v>
      </c>
      <c r="BV8" s="26"/>
    </row>
    <row r="9" spans="1:75" x14ac:dyDescent="0.2">
      <c r="B9" s="49" t="s">
        <v>6</v>
      </c>
      <c r="C9" s="50">
        <v>4.3250000000000002</v>
      </c>
      <c r="D9" s="50">
        <v>4.1109999999999998</v>
      </c>
      <c r="E9" s="50">
        <v>4.4660000000000002</v>
      </c>
      <c r="F9" s="50">
        <v>4.2110000000000003</v>
      </c>
      <c r="G9" s="50">
        <v>4.2030000000000003</v>
      </c>
      <c r="H9" s="50">
        <v>4.4130000000000003</v>
      </c>
      <c r="I9" s="50">
        <v>4.5010000000000003</v>
      </c>
      <c r="J9" s="50">
        <v>4.2709999999999999</v>
      </c>
      <c r="K9" s="50">
        <v>4.3129999999999997</v>
      </c>
      <c r="L9" s="50">
        <v>4.4429999999999996</v>
      </c>
      <c r="M9" s="50">
        <v>4.2119999999999997</v>
      </c>
      <c r="N9" s="50">
        <v>4.3319999999999999</v>
      </c>
      <c r="O9" s="50">
        <v>4.3600000000000003</v>
      </c>
      <c r="P9" s="50">
        <v>4.09</v>
      </c>
      <c r="Q9" s="50">
        <v>4.1529999999999996</v>
      </c>
      <c r="R9" s="50">
        <v>4.4950000000000001</v>
      </c>
      <c r="S9" s="50">
        <v>4.173</v>
      </c>
      <c r="T9" s="50">
        <v>4.2889999999999997</v>
      </c>
      <c r="U9" s="50">
        <v>4.3259999999999996</v>
      </c>
      <c r="V9" s="50">
        <v>4.2759999999999998</v>
      </c>
      <c r="W9" s="50">
        <v>4.3659999999999997</v>
      </c>
      <c r="X9" s="50">
        <v>4.2779999999999996</v>
      </c>
      <c r="Y9" s="50">
        <v>4.2119999999999997</v>
      </c>
      <c r="Z9" s="50">
        <v>4.1989999999999998</v>
      </c>
      <c r="AA9" s="50">
        <v>4.4459999999999997</v>
      </c>
      <c r="AB9" s="50">
        <v>4.4089999999999998</v>
      </c>
      <c r="AC9" s="50">
        <v>4.4240000000000004</v>
      </c>
      <c r="AD9" s="50">
        <v>4.3949999999999996</v>
      </c>
      <c r="AE9" s="50">
        <v>4.4130000000000003</v>
      </c>
      <c r="AF9" s="50">
        <v>4.5819999999999999</v>
      </c>
      <c r="AG9" s="50">
        <v>4.3579999999999997</v>
      </c>
      <c r="AH9" s="50">
        <v>4.5490000000000004</v>
      </c>
      <c r="AI9" s="50">
        <v>4.4139999999999997</v>
      </c>
      <c r="AJ9" s="50">
        <v>4.3520000000000003</v>
      </c>
      <c r="AK9" s="50">
        <v>4.05</v>
      </c>
      <c r="AL9" s="50">
        <v>4.2110000000000003</v>
      </c>
      <c r="AM9" s="50">
        <v>4.5330000000000004</v>
      </c>
      <c r="AN9" s="50">
        <v>4.4630000000000001</v>
      </c>
      <c r="AO9" s="50">
        <v>4.4450000000000003</v>
      </c>
      <c r="AP9" s="50">
        <v>4.2460000000000004</v>
      </c>
      <c r="AQ9" s="50">
        <v>4.1360000000000001</v>
      </c>
      <c r="AR9" s="50">
        <v>4.43</v>
      </c>
      <c r="AS9" s="50">
        <v>4.282</v>
      </c>
      <c r="AT9" s="50">
        <v>4.57</v>
      </c>
      <c r="AU9" s="50">
        <v>4.4850000000000003</v>
      </c>
      <c r="AV9" s="50">
        <v>4.1900000000000004</v>
      </c>
      <c r="AW9" s="50">
        <v>4.3310000000000004</v>
      </c>
      <c r="AX9" s="50">
        <v>4.1260000000000003</v>
      </c>
      <c r="AY9" s="50">
        <v>4.2190000000000003</v>
      </c>
      <c r="AZ9" s="50">
        <v>4.2460000000000004</v>
      </c>
      <c r="BA9" s="50">
        <v>4.3360000000000003</v>
      </c>
      <c r="BB9" s="50">
        <v>4.1950000000000003</v>
      </c>
      <c r="BC9" s="50">
        <v>4.1230000000000002</v>
      </c>
      <c r="BD9" s="50">
        <v>4.3710000000000004</v>
      </c>
      <c r="BE9" s="50">
        <v>4.508</v>
      </c>
      <c r="BF9" s="50">
        <v>4.0179999999999998</v>
      </c>
      <c r="BG9" s="50">
        <v>4.2670000000000003</v>
      </c>
      <c r="BH9" s="50">
        <v>4.2949999999999999</v>
      </c>
      <c r="BI9" s="50">
        <v>4.4139999999999997</v>
      </c>
      <c r="BJ9" s="50">
        <v>4.5060000000000002</v>
      </c>
      <c r="BK9" s="50">
        <v>4.3739999999999997</v>
      </c>
      <c r="BL9" s="50">
        <v>4.3470000000000004</v>
      </c>
      <c r="BM9" s="50">
        <v>4.4420000000000002</v>
      </c>
      <c r="BN9" s="50">
        <v>4.242</v>
      </c>
      <c r="BO9" s="50">
        <v>4.2969999999999997</v>
      </c>
      <c r="BP9" s="50">
        <v>4.2720000000000002</v>
      </c>
      <c r="BQ9" s="50" t="s">
        <v>195</v>
      </c>
      <c r="BR9" s="67">
        <f t="shared" si="0"/>
        <v>4.3231818181818191</v>
      </c>
      <c r="BS9" s="67">
        <f t="shared" si="1"/>
        <v>0.13284159555835484</v>
      </c>
      <c r="BT9" s="67">
        <f t="shared" si="2"/>
        <v>3.072773738075708E-2</v>
      </c>
      <c r="BV9" s="26"/>
      <c r="BW9" s="26"/>
    </row>
    <row r="10" spans="1:75" x14ac:dyDescent="0.2">
      <c r="B10" s="49" t="s">
        <v>16</v>
      </c>
      <c r="C10" s="50">
        <v>1.9139999999999999</v>
      </c>
      <c r="D10" s="50">
        <v>1.74</v>
      </c>
      <c r="E10" s="50">
        <v>3.302</v>
      </c>
      <c r="F10" s="50">
        <v>1.3740000000000001</v>
      </c>
      <c r="G10" s="50">
        <v>1.62</v>
      </c>
      <c r="H10" s="50">
        <v>3.3330000000000002</v>
      </c>
      <c r="I10" s="50">
        <v>2.3420000000000001</v>
      </c>
      <c r="J10" s="50">
        <v>3.5680000000000001</v>
      </c>
      <c r="K10" s="50">
        <v>1.5820000000000001</v>
      </c>
      <c r="L10" s="50">
        <v>3.101</v>
      </c>
      <c r="M10" s="50">
        <v>2.2690000000000001</v>
      </c>
      <c r="N10" s="50">
        <v>1.526</v>
      </c>
      <c r="O10" s="50">
        <v>2.2789999999999999</v>
      </c>
      <c r="P10" s="50">
        <v>1.43</v>
      </c>
      <c r="Q10" s="50">
        <v>2.4710000000000001</v>
      </c>
      <c r="R10" s="50">
        <v>2.831</v>
      </c>
      <c r="S10" s="50">
        <v>3.1360000000000001</v>
      </c>
      <c r="T10" s="50">
        <v>2.492</v>
      </c>
      <c r="U10" s="50">
        <v>0.84199999999999997</v>
      </c>
      <c r="V10" s="50">
        <v>2.9359999999999999</v>
      </c>
      <c r="W10" s="50">
        <v>2.831</v>
      </c>
      <c r="X10" s="50">
        <v>1.4139999999999999</v>
      </c>
      <c r="Y10" s="50">
        <v>0.9</v>
      </c>
      <c r="Z10" s="50">
        <v>2.218</v>
      </c>
      <c r="AA10" s="50">
        <v>1.877</v>
      </c>
      <c r="AB10" s="50">
        <v>2.3820000000000001</v>
      </c>
      <c r="AC10" s="50">
        <v>2.161</v>
      </c>
      <c r="AD10" s="50">
        <v>3.6339999999999999</v>
      </c>
      <c r="AE10" s="50">
        <v>2.6320000000000001</v>
      </c>
      <c r="AF10" s="50">
        <v>0.81699999999999995</v>
      </c>
      <c r="AG10" s="50">
        <v>2.4710000000000001</v>
      </c>
      <c r="AH10" s="50">
        <v>2.74</v>
      </c>
      <c r="AI10" s="50">
        <v>1.782</v>
      </c>
      <c r="AJ10" s="50">
        <v>1.444</v>
      </c>
      <c r="AK10" s="50">
        <v>4.2279999999999998</v>
      </c>
      <c r="AL10" s="50">
        <v>5.1420000000000003</v>
      </c>
      <c r="AM10" s="50">
        <v>2.1579999999999999</v>
      </c>
      <c r="AN10" s="50">
        <v>1.347</v>
      </c>
      <c r="AO10" s="50">
        <v>1.3049999999999999</v>
      </c>
      <c r="AP10" s="50">
        <v>1.7709999999999999</v>
      </c>
      <c r="AQ10" s="50">
        <v>3.0840000000000001</v>
      </c>
      <c r="AR10" s="50">
        <v>3.0209999999999999</v>
      </c>
      <c r="AS10" s="50">
        <v>2.3279999999999998</v>
      </c>
      <c r="AT10" s="50">
        <v>1.153</v>
      </c>
      <c r="AU10" s="50">
        <v>3.0369999999999999</v>
      </c>
      <c r="AV10" s="50">
        <v>0.95499999999999996</v>
      </c>
      <c r="AW10" s="50">
        <v>3.5659999999999998</v>
      </c>
      <c r="AX10" s="50">
        <v>1.528</v>
      </c>
      <c r="AY10" s="50">
        <v>4.0960000000000001</v>
      </c>
      <c r="AZ10" s="50">
        <v>4.1189999999999998</v>
      </c>
      <c r="BA10" s="50">
        <v>2.8410000000000002</v>
      </c>
      <c r="BB10" s="50">
        <v>4.3819999999999997</v>
      </c>
      <c r="BC10" s="50">
        <v>0.48499999999999999</v>
      </c>
      <c r="BD10" s="50">
        <v>1.3440000000000001</v>
      </c>
      <c r="BE10" s="50">
        <v>1.4870000000000001</v>
      </c>
      <c r="BF10" s="50">
        <v>1.387</v>
      </c>
      <c r="BG10" s="50">
        <v>1.056</v>
      </c>
      <c r="BH10" s="50">
        <v>1.6830000000000001</v>
      </c>
      <c r="BI10" s="50">
        <v>2.8210000000000002</v>
      </c>
      <c r="BJ10" s="50">
        <v>1.4530000000000001</v>
      </c>
      <c r="BK10" s="50">
        <v>2.0630000000000002</v>
      </c>
      <c r="BL10" s="50">
        <v>1.7190000000000001</v>
      </c>
      <c r="BM10" s="50">
        <v>1.0900000000000001</v>
      </c>
      <c r="BN10" s="50">
        <v>2.3769999999999998</v>
      </c>
      <c r="BO10" s="50">
        <v>3.6429999999999998</v>
      </c>
      <c r="BP10" s="50">
        <v>2.4060000000000001</v>
      </c>
      <c r="BQ10" s="50" t="s">
        <v>196</v>
      </c>
      <c r="BR10" s="67">
        <f t="shared" si="0"/>
        <v>2.2797878787878791</v>
      </c>
      <c r="BS10" s="67">
        <f t="shared" si="1"/>
        <v>0.99640855870010148</v>
      </c>
      <c r="BT10" s="67">
        <f t="shared" si="2"/>
        <v>0.43706196000562708</v>
      </c>
    </row>
    <row r="11" spans="1:75" x14ac:dyDescent="0.2">
      <c r="B11" s="49" t="s">
        <v>20</v>
      </c>
      <c r="C11" s="50">
        <v>1.1950000000000001</v>
      </c>
      <c r="D11" s="50">
        <v>0.84399999999999997</v>
      </c>
      <c r="E11" s="50">
        <v>0.91400000000000003</v>
      </c>
      <c r="F11" s="50">
        <v>0.98699999999999999</v>
      </c>
      <c r="G11" s="50">
        <v>0.85399999999999998</v>
      </c>
      <c r="H11" s="50">
        <v>0.78700000000000003</v>
      </c>
      <c r="I11" s="50">
        <v>1.022</v>
      </c>
      <c r="J11" s="50">
        <v>1.145</v>
      </c>
      <c r="K11" s="50">
        <v>1.21</v>
      </c>
      <c r="L11" s="50">
        <v>1.085</v>
      </c>
      <c r="M11" s="50">
        <v>0.90100000000000002</v>
      </c>
      <c r="N11" s="50">
        <v>0.82899999999999996</v>
      </c>
      <c r="O11" s="50">
        <v>0.98</v>
      </c>
      <c r="P11" s="50">
        <v>0.77800000000000002</v>
      </c>
      <c r="Q11" s="50">
        <v>0.88300000000000001</v>
      </c>
      <c r="R11" s="50">
        <v>0.80400000000000005</v>
      </c>
      <c r="S11" s="50">
        <v>0.91200000000000003</v>
      </c>
      <c r="T11" s="50">
        <v>0.80200000000000005</v>
      </c>
      <c r="U11" s="50">
        <v>0.92200000000000004</v>
      </c>
      <c r="V11" s="50">
        <v>1.008</v>
      </c>
      <c r="W11" s="50">
        <v>1.0469999999999999</v>
      </c>
      <c r="X11" s="50">
        <v>1.738</v>
      </c>
      <c r="Y11" s="50">
        <v>0.88500000000000001</v>
      </c>
      <c r="Z11" s="50">
        <v>0.93799999999999994</v>
      </c>
      <c r="AA11" s="50">
        <v>0.93100000000000005</v>
      </c>
      <c r="AB11" s="50">
        <v>0.90700000000000003</v>
      </c>
      <c r="AC11" s="50">
        <v>0.752</v>
      </c>
      <c r="AD11" s="50">
        <v>1.03</v>
      </c>
      <c r="AE11" s="50">
        <v>1.222</v>
      </c>
      <c r="AF11" s="50">
        <v>0.88200000000000001</v>
      </c>
      <c r="AG11" s="50">
        <v>0.95399999999999996</v>
      </c>
      <c r="AH11" s="50">
        <v>0.85099999999999998</v>
      </c>
      <c r="AI11" s="50">
        <v>1.196</v>
      </c>
      <c r="AJ11" s="50">
        <v>1.093</v>
      </c>
      <c r="AK11" s="50">
        <v>1.127</v>
      </c>
      <c r="AL11" s="50">
        <v>1.5029999999999999</v>
      </c>
      <c r="AM11" s="50">
        <v>1.228</v>
      </c>
      <c r="AN11" s="50">
        <v>1.05</v>
      </c>
      <c r="AO11" s="50">
        <v>1.238</v>
      </c>
      <c r="AP11" s="50">
        <v>1.071</v>
      </c>
      <c r="AQ11" s="50">
        <v>1.1279999999999999</v>
      </c>
      <c r="AR11" s="50">
        <v>0.75700000000000001</v>
      </c>
      <c r="AS11" s="50">
        <v>0.93600000000000005</v>
      </c>
      <c r="AT11" s="50">
        <v>0.89</v>
      </c>
      <c r="AU11" s="50">
        <v>1.1579999999999999</v>
      </c>
      <c r="AV11" s="50">
        <v>1.173</v>
      </c>
      <c r="AW11" s="50">
        <v>1.1499999999999999</v>
      </c>
      <c r="AX11" s="50">
        <v>1.36</v>
      </c>
      <c r="AY11" s="50">
        <v>1.33</v>
      </c>
      <c r="AZ11" s="50">
        <v>1.2350000000000001</v>
      </c>
      <c r="BA11" s="50">
        <v>1.0649999999999999</v>
      </c>
      <c r="BB11" s="50">
        <v>1.639</v>
      </c>
      <c r="BC11" s="50">
        <v>1.4379999999999999</v>
      </c>
      <c r="BD11" s="50">
        <v>0.999</v>
      </c>
      <c r="BE11" s="50">
        <v>0.81499999999999995</v>
      </c>
      <c r="BF11" s="50">
        <v>1.2849999999999999</v>
      </c>
      <c r="BG11" s="50">
        <v>1.262</v>
      </c>
      <c r="BH11" s="50">
        <v>1.3759999999999999</v>
      </c>
      <c r="BI11" s="50">
        <v>1.35</v>
      </c>
      <c r="BJ11" s="50">
        <v>1.655</v>
      </c>
      <c r="BK11" s="50">
        <v>1.3140000000000001</v>
      </c>
      <c r="BL11" s="50">
        <v>1.329</v>
      </c>
      <c r="BM11" s="50">
        <v>1.4670000000000001</v>
      </c>
      <c r="BN11" s="50">
        <v>1.268</v>
      </c>
      <c r="BO11" s="50">
        <v>0.91700000000000004</v>
      </c>
      <c r="BP11" s="50">
        <v>1.0629999999999999</v>
      </c>
      <c r="BQ11" s="50" t="s">
        <v>197</v>
      </c>
      <c r="BR11" s="67">
        <f t="shared" si="0"/>
        <v>1.0888484848484847</v>
      </c>
      <c r="BS11" s="67">
        <f t="shared" si="1"/>
        <v>0.23184008032224057</v>
      </c>
      <c r="BT11" s="67">
        <f t="shared" si="2"/>
        <v>0.21292226012005844</v>
      </c>
      <c r="BV11" s="26"/>
    </row>
    <row r="12" spans="1:75" x14ac:dyDescent="0.2">
      <c r="B12" s="49" t="s">
        <v>147</v>
      </c>
      <c r="C12" s="50">
        <v>1.3680000000000001</v>
      </c>
      <c r="D12" s="50">
        <v>0.81599999999999995</v>
      </c>
      <c r="E12" s="50">
        <v>0.79400000000000004</v>
      </c>
      <c r="F12" s="50">
        <v>0.76600000000000001</v>
      </c>
      <c r="G12" s="50">
        <v>0.78700000000000003</v>
      </c>
      <c r="H12" s="50">
        <v>0.871</v>
      </c>
      <c r="I12" s="50">
        <v>1.073</v>
      </c>
      <c r="J12" s="50">
        <v>1.478</v>
      </c>
      <c r="K12" s="50">
        <v>1.2689999999999999</v>
      </c>
      <c r="L12" s="50">
        <v>1.4039999999999999</v>
      </c>
      <c r="M12" s="50">
        <v>0.875</v>
      </c>
      <c r="N12" s="50">
        <v>0.748</v>
      </c>
      <c r="O12" s="50">
        <v>0.78700000000000003</v>
      </c>
      <c r="P12" s="50">
        <v>0.67</v>
      </c>
      <c r="Q12" s="50">
        <v>0.69299999999999995</v>
      </c>
      <c r="R12" s="50">
        <v>0.67500000000000004</v>
      </c>
      <c r="S12" s="50">
        <v>0.70599999999999996</v>
      </c>
      <c r="T12" s="50">
        <v>0.68100000000000005</v>
      </c>
      <c r="U12" s="50">
        <v>0.79600000000000004</v>
      </c>
      <c r="V12" s="50">
        <v>0.79600000000000004</v>
      </c>
      <c r="W12" s="50">
        <v>1.1739999999999999</v>
      </c>
      <c r="X12" s="50">
        <v>1.4970000000000001</v>
      </c>
      <c r="Y12" s="50">
        <v>0.76300000000000001</v>
      </c>
      <c r="Z12" s="50">
        <v>0.78100000000000003</v>
      </c>
      <c r="AA12" s="50">
        <v>0.69599999999999995</v>
      </c>
      <c r="AB12" s="50">
        <v>0.68300000000000005</v>
      </c>
      <c r="AC12" s="50">
        <v>0.754</v>
      </c>
      <c r="AD12" s="50">
        <v>1.298</v>
      </c>
      <c r="AE12" s="50">
        <v>1.3819999999999999</v>
      </c>
      <c r="AF12" s="50">
        <v>0.68100000000000005</v>
      </c>
      <c r="AG12" s="50">
        <v>0.628</v>
      </c>
      <c r="AH12" s="50">
        <v>0.69099999999999995</v>
      </c>
      <c r="AI12" s="50">
        <v>1.29</v>
      </c>
      <c r="AJ12" s="50">
        <v>1.2509999999999999</v>
      </c>
      <c r="AK12" s="50">
        <v>1.6859999999999999</v>
      </c>
      <c r="AL12" s="50">
        <v>1.3149999999999999</v>
      </c>
      <c r="AM12" s="50">
        <v>1.33</v>
      </c>
      <c r="AN12" s="50">
        <v>1.5649999999999999</v>
      </c>
      <c r="AO12" s="50">
        <v>1.5569999999999999</v>
      </c>
      <c r="AP12" s="50">
        <v>1.3240000000000001</v>
      </c>
      <c r="AQ12" s="50">
        <v>1.3919999999999999</v>
      </c>
      <c r="AR12" s="50">
        <v>0.80400000000000005</v>
      </c>
      <c r="AS12" s="50">
        <v>0.88400000000000001</v>
      </c>
      <c r="AT12" s="50">
        <v>0.89200000000000002</v>
      </c>
      <c r="AU12" s="50">
        <v>1.49</v>
      </c>
      <c r="AV12" s="50">
        <v>1.056</v>
      </c>
      <c r="AW12" s="50">
        <v>1.0880000000000001</v>
      </c>
      <c r="AX12" s="50">
        <v>1.49</v>
      </c>
      <c r="AY12" s="50">
        <v>1.466</v>
      </c>
      <c r="AZ12" s="50">
        <v>1.589</v>
      </c>
      <c r="BA12" s="50">
        <v>1.5029999999999999</v>
      </c>
      <c r="BB12" s="50">
        <v>1.645</v>
      </c>
      <c r="BC12" s="50">
        <v>1.2450000000000001</v>
      </c>
      <c r="BD12" s="50">
        <v>0.67500000000000004</v>
      </c>
      <c r="BE12" s="50">
        <v>0.76700000000000002</v>
      </c>
      <c r="BF12" s="50">
        <v>1.2090000000000001</v>
      </c>
      <c r="BG12" s="50">
        <v>1.3859999999999999</v>
      </c>
      <c r="BH12" s="50">
        <v>1.2729999999999999</v>
      </c>
      <c r="BI12" s="50">
        <v>1.1830000000000001</v>
      </c>
      <c r="BJ12" s="50">
        <v>1.109</v>
      </c>
      <c r="BK12" s="50">
        <v>1.2150000000000001</v>
      </c>
      <c r="BL12" s="50">
        <v>1.3220000000000001</v>
      </c>
      <c r="BM12" s="50">
        <v>1.4650000000000001</v>
      </c>
      <c r="BN12" s="50">
        <v>1.2410000000000001</v>
      </c>
      <c r="BO12" s="50">
        <v>0.75800000000000001</v>
      </c>
      <c r="BP12" s="50">
        <v>0.76200000000000001</v>
      </c>
      <c r="BQ12" s="50" t="s">
        <v>198</v>
      </c>
      <c r="BR12" s="67">
        <f t="shared" si="0"/>
        <v>1.0804242424242427</v>
      </c>
      <c r="BS12" s="67">
        <f t="shared" si="1"/>
        <v>0.32473591924734302</v>
      </c>
      <c r="BT12" s="67">
        <f t="shared" si="2"/>
        <v>0.30056334030297627</v>
      </c>
      <c r="BV12" s="26"/>
    </row>
    <row r="13" spans="1:75" s="44" customFormat="1" x14ac:dyDescent="0.2">
      <c r="B13" s="107" t="s">
        <v>21</v>
      </c>
      <c r="C13" s="103">
        <v>98.450937522606552</v>
      </c>
      <c r="D13" s="103">
        <v>100.08351850592891</v>
      </c>
      <c r="E13" s="103">
        <v>103.18879255361369</v>
      </c>
      <c r="F13" s="103">
        <v>100.39754536938159</v>
      </c>
      <c r="G13" s="103">
        <v>98.668147462162537</v>
      </c>
      <c r="H13" s="103">
        <v>102.35773615314307</v>
      </c>
      <c r="I13" s="103">
        <v>102.27203393739657</v>
      </c>
      <c r="J13" s="103">
        <v>103.34002549167636</v>
      </c>
      <c r="K13" s="103">
        <v>100.66489434964508</v>
      </c>
      <c r="L13" s="103">
        <v>99.988664886680112</v>
      </c>
      <c r="M13" s="103">
        <v>101.04569195330357</v>
      </c>
      <c r="N13" s="103">
        <v>99.934639944004061</v>
      </c>
      <c r="O13" s="103">
        <v>101.31149207807259</v>
      </c>
      <c r="P13" s="103">
        <v>99.543812251732078</v>
      </c>
      <c r="Q13" s="103">
        <v>101.71093657683254</v>
      </c>
      <c r="R13" s="103">
        <v>101.9058645917931</v>
      </c>
      <c r="S13" s="103">
        <v>101.55209084824506</v>
      </c>
      <c r="T13" s="103">
        <v>100.28958852416352</v>
      </c>
      <c r="U13" s="103">
        <v>100.8363207950175</v>
      </c>
      <c r="V13" s="103">
        <v>101.63173607169594</v>
      </c>
      <c r="W13" s="103">
        <v>99.18216666298477</v>
      </c>
      <c r="X13" s="103">
        <v>99.073826634611976</v>
      </c>
      <c r="Y13" s="103">
        <v>97.708505867703465</v>
      </c>
      <c r="Z13" s="103">
        <v>100.60047924210011</v>
      </c>
      <c r="AA13" s="103">
        <v>99.917505387169854</v>
      </c>
      <c r="AB13" s="103">
        <v>98.90999858210364</v>
      </c>
      <c r="AC13" s="103">
        <v>99.368584546060916</v>
      </c>
      <c r="AD13" s="103">
        <v>101.32015530315743</v>
      </c>
      <c r="AE13" s="103">
        <v>100.04823211032534</v>
      </c>
      <c r="AF13" s="103">
        <v>97.898086276869265</v>
      </c>
      <c r="AG13" s="103">
        <v>100.67023596256757</v>
      </c>
      <c r="AH13" s="103">
        <v>101.34584305669436</v>
      </c>
      <c r="AI13" s="103">
        <v>99.634973002506584</v>
      </c>
      <c r="AJ13" s="103">
        <v>98.38852147434342</v>
      </c>
      <c r="AK13" s="103">
        <v>100.83163678327212</v>
      </c>
      <c r="AL13" s="103">
        <v>101.12436664229303</v>
      </c>
      <c r="AM13" s="103">
        <v>99.685795359471001</v>
      </c>
      <c r="AN13" s="103">
        <v>99.170177927388508</v>
      </c>
      <c r="AO13" s="103">
        <v>100.11208140536367</v>
      </c>
      <c r="AP13" s="103">
        <v>99.150743435830407</v>
      </c>
      <c r="AQ13" s="103">
        <v>99.335247248304356</v>
      </c>
      <c r="AR13" s="103">
        <v>102.09986696254467</v>
      </c>
      <c r="AS13" s="103">
        <v>101.32351819828374</v>
      </c>
      <c r="AT13" s="103">
        <v>99.861917300295275</v>
      </c>
      <c r="AU13" s="103">
        <v>100.19761604117942</v>
      </c>
      <c r="AV13" s="103">
        <v>100.00063488485917</v>
      </c>
      <c r="AW13" s="103">
        <v>102.45866893614873</v>
      </c>
      <c r="AX13" s="103">
        <v>99.352482743549814</v>
      </c>
      <c r="AY13" s="103">
        <v>102.61151107333281</v>
      </c>
      <c r="AZ13" s="103">
        <v>101.2216954319199</v>
      </c>
      <c r="BA13" s="103">
        <v>101.55968844096003</v>
      </c>
      <c r="BB13" s="103">
        <v>101.29068577121872</v>
      </c>
      <c r="BC13" s="103">
        <v>100.50778963747103</v>
      </c>
      <c r="BD13" s="103">
        <v>100.44640116147005</v>
      </c>
      <c r="BE13" s="103">
        <v>99.987949358338682</v>
      </c>
      <c r="BF13" s="103">
        <v>98.422682558820711</v>
      </c>
      <c r="BG13" s="103">
        <v>99.479406117382055</v>
      </c>
      <c r="BH13" s="103">
        <v>100.38861454183568</v>
      </c>
      <c r="BI13" s="103">
        <v>101.79896695785172</v>
      </c>
      <c r="BJ13" s="103">
        <v>100.51914590918358</v>
      </c>
      <c r="BK13" s="103">
        <v>100.21784585056923</v>
      </c>
      <c r="BL13" s="103">
        <v>100.10902033184361</v>
      </c>
      <c r="BM13" s="103">
        <v>100.26714550154379</v>
      </c>
      <c r="BN13" s="103">
        <v>100.57147950168486</v>
      </c>
      <c r="BO13" s="103">
        <v>102.49400282755941</v>
      </c>
      <c r="BP13" s="103">
        <v>101.2770657901798</v>
      </c>
      <c r="BQ13" s="103" t="s">
        <v>199</v>
      </c>
      <c r="BR13" s="104">
        <f t="shared" si="0"/>
        <v>100.47147628194308</v>
      </c>
      <c r="BS13" s="104">
        <f t="shared" si="1"/>
        <v>1.2506944562084883</v>
      </c>
      <c r="BT13" s="104">
        <f t="shared" si="2"/>
        <v>1.2448253996973123E-2</v>
      </c>
      <c r="BU13" s="113"/>
      <c r="BV13" s="113"/>
      <c r="BW13" s="113"/>
    </row>
    <row r="14" spans="1:75" x14ac:dyDescent="0.2">
      <c r="B14" s="118" t="s">
        <v>129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</row>
    <row r="15" spans="1:75" x14ac:dyDescent="0.2">
      <c r="B15" s="49" t="s">
        <v>295</v>
      </c>
      <c r="C15" s="52">
        <v>8.271387572631193</v>
      </c>
      <c r="D15" s="52">
        <v>8.3004491131183258</v>
      </c>
      <c r="E15" s="52">
        <v>8.1159695580114093</v>
      </c>
      <c r="F15" s="52">
        <v>8.1905291752601084</v>
      </c>
      <c r="G15" s="52">
        <v>8.1067024185989265</v>
      </c>
      <c r="H15" s="52">
        <v>8.2391665854974931</v>
      </c>
      <c r="I15" s="52">
        <v>8.2759190269149521</v>
      </c>
      <c r="J15" s="52">
        <v>8.4419705095546522</v>
      </c>
      <c r="K15" s="52">
        <v>8.4108024791165263</v>
      </c>
      <c r="L15" s="52">
        <v>8.2668315823579999</v>
      </c>
      <c r="M15" s="52">
        <v>8.2637886832462328</v>
      </c>
      <c r="N15" s="52">
        <v>8.1221264940039752</v>
      </c>
      <c r="O15" s="52">
        <v>8.1574230381162511</v>
      </c>
      <c r="P15" s="52">
        <v>8.1557069746633442</v>
      </c>
      <c r="Q15" s="52">
        <v>8.1473840434064755</v>
      </c>
      <c r="R15" s="52">
        <v>8.1454105247356132</v>
      </c>
      <c r="S15" s="52">
        <v>8.1229546412752001</v>
      </c>
      <c r="T15" s="52">
        <v>8.0472594333073619</v>
      </c>
      <c r="U15" s="52">
        <v>8.2818705431118733</v>
      </c>
      <c r="V15" s="52">
        <v>8.0604953739554901</v>
      </c>
      <c r="W15" s="52">
        <v>8.1752531154281378</v>
      </c>
      <c r="X15" s="52">
        <v>8.7145491949294946</v>
      </c>
      <c r="Y15" s="52">
        <v>8.1775453820156319</v>
      </c>
      <c r="Z15" s="52">
        <v>8.2543046823429886</v>
      </c>
      <c r="AA15" s="52">
        <v>8.1581534876462101</v>
      </c>
      <c r="AB15" s="52">
        <v>8.0293244110712969</v>
      </c>
      <c r="AC15" s="52">
        <v>8.1600023708601075</v>
      </c>
      <c r="AD15" s="52">
        <v>8.342473084864455</v>
      </c>
      <c r="AE15" s="52">
        <v>8.4694183328685408</v>
      </c>
      <c r="AF15" s="52">
        <v>7.9929267587689417</v>
      </c>
      <c r="AG15" s="52">
        <v>8.1423909481055166</v>
      </c>
      <c r="AH15" s="52">
        <v>8.1252298277291182</v>
      </c>
      <c r="AI15" s="52">
        <v>8.4038519048482403</v>
      </c>
      <c r="AJ15" s="52">
        <v>8.2707655992986382</v>
      </c>
      <c r="AK15" s="52">
        <v>8.6343367367769552</v>
      </c>
      <c r="AL15" s="52">
        <v>8.489275900053741</v>
      </c>
      <c r="AM15" s="52">
        <v>8.4676761110868135</v>
      </c>
      <c r="AN15" s="52">
        <v>8.6411112712653839</v>
      </c>
      <c r="AO15" s="52">
        <v>8.5497869721411739</v>
      </c>
      <c r="AP15" s="52">
        <v>8.4242077435832847</v>
      </c>
      <c r="AQ15" s="52">
        <v>8.2791674830878375</v>
      </c>
      <c r="AR15" s="52">
        <v>8.2366990565309468</v>
      </c>
      <c r="AS15" s="52">
        <v>8.3091598489902534</v>
      </c>
      <c r="AT15" s="52">
        <v>8.3794159363466427</v>
      </c>
      <c r="AU15" s="52">
        <v>8.5367968752953391</v>
      </c>
      <c r="AV15" s="52">
        <v>8.4093570201448884</v>
      </c>
      <c r="AW15" s="52">
        <v>8.2636669080609959</v>
      </c>
      <c r="AX15" s="52">
        <v>8.6635901632356802</v>
      </c>
      <c r="AY15" s="52">
        <v>8.4505112868900607</v>
      </c>
      <c r="AZ15" s="52">
        <v>8.6129097685448777</v>
      </c>
      <c r="BA15" s="52">
        <v>8.5001563475632942</v>
      </c>
      <c r="BB15" s="52">
        <v>8.6188768818072745</v>
      </c>
      <c r="BC15" s="52">
        <v>8.5571462556749278</v>
      </c>
      <c r="BD15" s="52">
        <v>8.1445093522887273</v>
      </c>
      <c r="BE15" s="52">
        <v>8.197943233988692</v>
      </c>
      <c r="BF15" s="52">
        <v>8.3236905076500047</v>
      </c>
      <c r="BG15" s="52">
        <v>8.4759215370895511</v>
      </c>
      <c r="BH15" s="52">
        <v>8.4261257992554519</v>
      </c>
      <c r="BI15" s="52">
        <v>8.4302164220245519</v>
      </c>
      <c r="BJ15" s="52">
        <v>8.3416917963268791</v>
      </c>
      <c r="BK15" s="52">
        <v>8.4192158269223398</v>
      </c>
      <c r="BL15" s="52">
        <v>8.3952474814800659</v>
      </c>
      <c r="BM15" s="52">
        <v>8.556836859314064</v>
      </c>
      <c r="BN15" s="52">
        <v>8.3523557640935877</v>
      </c>
      <c r="BO15" s="52">
        <v>8.1284657173645591</v>
      </c>
      <c r="BP15" s="52">
        <v>8.1067363559710373</v>
      </c>
      <c r="BQ15" s="52"/>
      <c r="BR15" s="67">
        <f t="shared" ref="BR15:BR24" si="3">AVERAGE(C15:BP15)</f>
        <v>8.3161082135228845</v>
      </c>
      <c r="BS15" s="67">
        <f t="shared" ref="BS15:BS24" si="4">STDEV(C15:BP15)</f>
        <v>0.17795497156824597</v>
      </c>
      <c r="BT15" s="67">
        <f t="shared" ref="BT15:BT24" si="5">BS15/BR15</f>
        <v>2.1398828273888029E-2</v>
      </c>
    </row>
    <row r="16" spans="1:75" x14ac:dyDescent="0.2">
      <c r="B16" s="49" t="s">
        <v>103</v>
      </c>
      <c r="C16" s="52">
        <v>2.0423767217910918</v>
      </c>
      <c r="D16" s="52">
        <v>1.9658711519853633</v>
      </c>
      <c r="E16" s="52">
        <v>1.9468403645222569</v>
      </c>
      <c r="F16" s="52">
        <v>2.0024316106105049</v>
      </c>
      <c r="G16" s="52">
        <v>1.9956747957578107</v>
      </c>
      <c r="H16" s="52">
        <v>1.971990648409786</v>
      </c>
      <c r="I16" s="52">
        <v>1.9858030977526961</v>
      </c>
      <c r="J16" s="52">
        <v>1.9871106340415747</v>
      </c>
      <c r="K16" s="52">
        <v>1.9967604045948828</v>
      </c>
      <c r="L16" s="52">
        <v>2.0005465721033353</v>
      </c>
      <c r="M16" s="52">
        <v>1.9875271032718873</v>
      </c>
      <c r="N16" s="52">
        <v>2.0118504101490724</v>
      </c>
      <c r="O16" s="52">
        <v>1.9446628644102275</v>
      </c>
      <c r="P16" s="52">
        <v>2.0134902561682537</v>
      </c>
      <c r="Q16" s="52">
        <v>1.97505921512405</v>
      </c>
      <c r="R16" s="52">
        <v>1.9539454840966199</v>
      </c>
      <c r="S16" s="52">
        <v>1.9959881170915903</v>
      </c>
      <c r="T16" s="52">
        <v>2.0135587895360239</v>
      </c>
      <c r="U16" s="52">
        <v>1.9974719329251125</v>
      </c>
      <c r="V16" s="52">
        <v>1.9787778796675151</v>
      </c>
      <c r="W16" s="52">
        <v>1.9935072684652453</v>
      </c>
      <c r="X16" s="52">
        <v>1.9164223436440422</v>
      </c>
      <c r="Y16" s="52">
        <v>2.023577375442807</v>
      </c>
      <c r="Z16" s="52">
        <v>1.9828117276379837</v>
      </c>
      <c r="AA16" s="52">
        <v>1.9464700717878176</v>
      </c>
      <c r="AB16" s="52">
        <v>2.0067796102753239</v>
      </c>
      <c r="AC16" s="52">
        <v>2.0015954196720633</v>
      </c>
      <c r="AD16" s="52">
        <v>1.9486589440833215</v>
      </c>
      <c r="AE16" s="52">
        <v>1.9897820260055792</v>
      </c>
      <c r="AF16" s="52">
        <v>2.0226819841192705</v>
      </c>
      <c r="AG16" s="52">
        <v>1.9258958517137821</v>
      </c>
      <c r="AH16" s="52">
        <v>1.9114298107198322</v>
      </c>
      <c r="AI16" s="52">
        <v>1.9920493686635774</v>
      </c>
      <c r="AJ16" s="52">
        <v>2.0522723098194477</v>
      </c>
      <c r="AK16" s="52">
        <v>2.0154931192632084</v>
      </c>
      <c r="AL16" s="52">
        <v>1.9052726521489902</v>
      </c>
      <c r="AM16" s="52">
        <v>1.9648898508172739</v>
      </c>
      <c r="AN16" s="52">
        <v>1.9859606672045234</v>
      </c>
      <c r="AO16" s="52">
        <v>1.9985526868448031</v>
      </c>
      <c r="AP16" s="52">
        <v>2.0307149002847429</v>
      </c>
      <c r="AQ16" s="52">
        <v>2.0040907725290911</v>
      </c>
      <c r="AR16" s="52">
        <v>1.9608809456415812</v>
      </c>
      <c r="AS16" s="52">
        <v>1.9630673386732196</v>
      </c>
      <c r="AT16" s="52">
        <v>1.9830990365370345</v>
      </c>
      <c r="AU16" s="52">
        <v>2.0025549873483204</v>
      </c>
      <c r="AV16" s="52">
        <v>1.9957843722732753</v>
      </c>
      <c r="AW16" s="52">
        <v>1.9776788064877233</v>
      </c>
      <c r="AX16" s="52">
        <v>2.0145276809494392</v>
      </c>
      <c r="AY16" s="52">
        <v>1.9884505825667469</v>
      </c>
      <c r="AZ16" s="52">
        <v>1.9483161660161739</v>
      </c>
      <c r="BA16" s="52">
        <v>1.9935468494896369</v>
      </c>
      <c r="BB16" s="52">
        <v>1.9925356532513958</v>
      </c>
      <c r="BC16" s="52">
        <v>1.9684962345553054</v>
      </c>
      <c r="BD16" s="52">
        <v>1.9886289044492358</v>
      </c>
      <c r="BE16" s="52">
        <v>1.9747968824763098</v>
      </c>
      <c r="BF16" s="52">
        <v>2.0781495521247999</v>
      </c>
      <c r="BG16" s="52">
        <v>2.0152281025645027</v>
      </c>
      <c r="BH16" s="52">
        <v>2.0166750833852345</v>
      </c>
      <c r="BI16" s="52">
        <v>1.975758620836416</v>
      </c>
      <c r="BJ16" s="52">
        <v>1.9584620504405181</v>
      </c>
      <c r="BK16" s="52">
        <v>1.9583906004623821</v>
      </c>
      <c r="BL16" s="52">
        <v>2.0206180414733108</v>
      </c>
      <c r="BM16" s="52">
        <v>2.0086429151543799</v>
      </c>
      <c r="BN16" s="52">
        <v>2.0159939290770419</v>
      </c>
      <c r="BO16" s="52">
        <v>1.9503321383502155</v>
      </c>
      <c r="BP16" s="52">
        <v>1.9708665556414107</v>
      </c>
      <c r="BQ16" s="52"/>
      <c r="BR16" s="67">
        <f t="shared" si="3"/>
        <v>1.9864868006875454</v>
      </c>
      <c r="BS16" s="67">
        <f t="shared" si="4"/>
        <v>3.2094106252022601E-2</v>
      </c>
      <c r="BT16" s="67">
        <f t="shared" si="5"/>
        <v>1.6156214197302732E-2</v>
      </c>
    </row>
    <row r="17" spans="2:72" x14ac:dyDescent="0.2">
      <c r="B17" s="49" t="s">
        <v>104</v>
      </c>
      <c r="C17" s="52">
        <v>1.5582034837914123</v>
      </c>
      <c r="D17" s="52">
        <v>1.6965951350305897</v>
      </c>
      <c r="E17" s="52">
        <v>1.6584790996092778</v>
      </c>
      <c r="F17" s="52">
        <v>1.701405536410822</v>
      </c>
      <c r="G17" s="52">
        <v>1.7452014954236905</v>
      </c>
      <c r="H17" s="52">
        <v>1.6311550180267278</v>
      </c>
      <c r="I17" s="52">
        <v>1.5806845616614127</v>
      </c>
      <c r="J17" s="52">
        <v>1.4706767678386359</v>
      </c>
      <c r="K17" s="52">
        <v>1.5418336172242422</v>
      </c>
      <c r="L17" s="52">
        <v>1.5300326779686872</v>
      </c>
      <c r="M17" s="52">
        <v>1.6468211590624158</v>
      </c>
      <c r="N17" s="52">
        <v>1.7217110908805513</v>
      </c>
      <c r="O17" s="52">
        <v>1.6897543847515326</v>
      </c>
      <c r="P17" s="52">
        <v>1.7315710522807122</v>
      </c>
      <c r="Q17" s="52">
        <v>1.7199297329014283</v>
      </c>
      <c r="R17" s="52">
        <v>1.6499147370108374</v>
      </c>
      <c r="S17" s="52">
        <v>1.7223052349209131</v>
      </c>
      <c r="T17" s="52">
        <v>1.7410314427655189</v>
      </c>
      <c r="U17" s="52">
        <v>1.6890545735417648</v>
      </c>
      <c r="V17" s="52">
        <v>1.6841750436078531</v>
      </c>
      <c r="W17" s="52">
        <v>1.5451142328157794</v>
      </c>
      <c r="X17" s="52">
        <v>1.4329089620258622</v>
      </c>
      <c r="Y17" s="52">
        <v>1.7122066284893946</v>
      </c>
      <c r="Z17" s="52">
        <v>1.6393948723830443</v>
      </c>
      <c r="AA17" s="52">
        <v>1.6947443324605183</v>
      </c>
      <c r="AB17" s="52">
        <v>1.7100592745455159</v>
      </c>
      <c r="AC17" s="52">
        <v>1.6773508930242074</v>
      </c>
      <c r="AD17" s="52">
        <v>1.5337579243778545</v>
      </c>
      <c r="AE17" s="52">
        <v>1.5278561391655301</v>
      </c>
      <c r="AF17" s="52">
        <v>1.760212593878022</v>
      </c>
      <c r="AG17" s="52">
        <v>1.6939422822244161</v>
      </c>
      <c r="AH17" s="52">
        <v>1.6897050456172991</v>
      </c>
      <c r="AI17" s="52">
        <v>1.5420170223355245</v>
      </c>
      <c r="AJ17" s="52">
        <v>1.5570896866155857</v>
      </c>
      <c r="AK17" s="52">
        <v>1.4219244509984734</v>
      </c>
      <c r="AL17" s="52">
        <v>1.498433852491617</v>
      </c>
      <c r="AM17" s="52">
        <v>1.505104499497554</v>
      </c>
      <c r="AN17" s="52">
        <v>1.4307697816803155</v>
      </c>
      <c r="AO17" s="52">
        <v>1.4429890676161006</v>
      </c>
      <c r="AP17" s="52">
        <v>1.5310675614184817</v>
      </c>
      <c r="AQ17" s="52">
        <v>1.5050905201660543</v>
      </c>
      <c r="AR17" s="52">
        <v>1.6721907529638462</v>
      </c>
      <c r="AS17" s="52">
        <v>1.6210567162758514</v>
      </c>
      <c r="AT17" s="52">
        <v>1.5613081287770441</v>
      </c>
      <c r="AU17" s="52">
        <v>1.4705955706552427</v>
      </c>
      <c r="AV17" s="52">
        <v>1.576087190346749</v>
      </c>
      <c r="AW17" s="52">
        <v>1.5531276677573644</v>
      </c>
      <c r="AX17" s="52">
        <v>1.5029304610134195</v>
      </c>
      <c r="AY17" s="52">
        <v>1.4749118685565876</v>
      </c>
      <c r="AZ17" s="52">
        <v>1.4515611438310791</v>
      </c>
      <c r="BA17" s="52">
        <v>1.4586190418139779</v>
      </c>
      <c r="BB17" s="52">
        <v>1.4150582363075943</v>
      </c>
      <c r="BC17" s="52">
        <v>1.5410428351611498</v>
      </c>
      <c r="BD17" s="52">
        <v>1.7563445522060326</v>
      </c>
      <c r="BE17" s="52">
        <v>1.7025330639970206</v>
      </c>
      <c r="BF17" s="52">
        <v>1.5921947068199067</v>
      </c>
      <c r="BG17" s="52">
        <v>1.5169358641731499</v>
      </c>
      <c r="BH17" s="52">
        <v>1.5353541877433432</v>
      </c>
      <c r="BI17" s="52">
        <v>1.4931930379321836</v>
      </c>
      <c r="BJ17" s="52">
        <v>1.5718212488202274</v>
      </c>
      <c r="BK17" s="52">
        <v>1.5331687354349566</v>
      </c>
      <c r="BL17" s="52">
        <v>1.5261198891238235</v>
      </c>
      <c r="BM17" s="52">
        <v>1.4806158376308798</v>
      </c>
      <c r="BN17" s="52">
        <v>1.5362086125537147</v>
      </c>
      <c r="BO17" s="52">
        <v>1.677357038057572</v>
      </c>
      <c r="BP17" s="52">
        <v>1.6888472229916842</v>
      </c>
      <c r="BQ17" s="52"/>
      <c r="BR17" s="67">
        <f t="shared" si="3"/>
        <v>1.5919918042345542</v>
      </c>
      <c r="BS17" s="67">
        <f t="shared" si="4"/>
        <v>0.10049999987509868</v>
      </c>
      <c r="BT17" s="67">
        <f t="shared" si="5"/>
        <v>6.3128465616329038E-2</v>
      </c>
    </row>
    <row r="18" spans="2:72" x14ac:dyDescent="0.2">
      <c r="B18" s="49" t="s">
        <v>59</v>
      </c>
      <c r="C18" s="52">
        <v>1.5663589688684862</v>
      </c>
      <c r="D18" s="52">
        <v>1.9491107123233729</v>
      </c>
      <c r="E18" s="52">
        <v>1.9252263570627157</v>
      </c>
      <c r="F18" s="52">
        <v>1.9548627768013778</v>
      </c>
      <c r="G18" s="52">
        <v>1.9919069000799414</v>
      </c>
      <c r="H18" s="52">
        <v>1.844814631267663</v>
      </c>
      <c r="I18" s="52">
        <v>1.7823817318858552</v>
      </c>
      <c r="J18" s="52">
        <v>1.5335323809339121</v>
      </c>
      <c r="K18" s="52">
        <v>1.601076490776558</v>
      </c>
      <c r="L18" s="52">
        <v>1.6149011226876824</v>
      </c>
      <c r="M18" s="52">
        <v>1.9059198121867549</v>
      </c>
      <c r="N18" s="52">
        <v>1.9715065157831584</v>
      </c>
      <c r="O18" s="52">
        <v>1.889265490093444</v>
      </c>
      <c r="P18" s="52">
        <v>1.9830224868186972</v>
      </c>
      <c r="Q18" s="52">
        <v>1.9926999002152375</v>
      </c>
      <c r="R18" s="52">
        <v>1.9656089429247383</v>
      </c>
      <c r="S18" s="52">
        <v>1.9800916095302641</v>
      </c>
      <c r="T18" s="52">
        <v>1.9909612678442863</v>
      </c>
      <c r="U18" s="52">
        <v>1.9140609499683288</v>
      </c>
      <c r="V18" s="52">
        <v>1.9218556830429323</v>
      </c>
      <c r="W18" s="52">
        <v>1.7306565755261698</v>
      </c>
      <c r="X18" s="52">
        <v>1.2016110368786026</v>
      </c>
      <c r="Y18" s="52">
        <v>1.9835629560014854</v>
      </c>
      <c r="Z18" s="52">
        <v>1.9372505325966685</v>
      </c>
      <c r="AA18" s="52">
        <v>1.9656589703664764</v>
      </c>
      <c r="AB18" s="52">
        <v>1.9539165345606302</v>
      </c>
      <c r="AC18" s="52">
        <v>1.9793206365889651</v>
      </c>
      <c r="AD18" s="52">
        <v>1.6045187200906517</v>
      </c>
      <c r="AE18" s="52">
        <v>1.3456837634850174</v>
      </c>
      <c r="AF18" s="52">
        <v>2.0076321977337281</v>
      </c>
      <c r="AG18" s="52">
        <v>1.9655820541029982</v>
      </c>
      <c r="AH18" s="52">
        <v>1.9266095302320894</v>
      </c>
      <c r="AI18" s="52">
        <v>1.5693929143835326</v>
      </c>
      <c r="AJ18" s="52">
        <v>1.7048405975556151</v>
      </c>
      <c r="AK18" s="52">
        <v>1.062900893588173</v>
      </c>
      <c r="AL18" s="52">
        <v>1.0849125321167921</v>
      </c>
      <c r="AM18" s="52">
        <v>1.3478693686250871</v>
      </c>
      <c r="AN18" s="52">
        <v>1.4071287501286198</v>
      </c>
      <c r="AO18" s="52">
        <v>1.4507255905641308</v>
      </c>
      <c r="AP18" s="52">
        <v>1.5730604044073091</v>
      </c>
      <c r="AQ18" s="52">
        <v>1.5957279382020197</v>
      </c>
      <c r="AR18" s="52">
        <v>1.883679924196243</v>
      </c>
      <c r="AS18" s="52">
        <v>1.8897670397965443</v>
      </c>
      <c r="AT18" s="52">
        <v>1.8424232702964034</v>
      </c>
      <c r="AU18" s="52">
        <v>1.3301322218335698</v>
      </c>
      <c r="AV18" s="52">
        <v>1.7456373961676599</v>
      </c>
      <c r="AW18" s="52">
        <v>1.7384153777038442</v>
      </c>
      <c r="AX18" s="52">
        <v>1.1682206754183115</v>
      </c>
      <c r="AY18" s="52">
        <v>1.3626852633799331</v>
      </c>
      <c r="AZ18" s="52">
        <v>1.1180916709818409</v>
      </c>
      <c r="BA18" s="52">
        <v>1.4998507941110821</v>
      </c>
      <c r="BB18" s="52">
        <v>0.92471233255998431</v>
      </c>
      <c r="BC18" s="52">
        <v>1.6616505444150551</v>
      </c>
      <c r="BD18" s="52">
        <v>1.9483271991035005</v>
      </c>
      <c r="BE18" s="52">
        <v>1.8386525377328591</v>
      </c>
      <c r="BF18" s="52">
        <v>1.6198957846280575</v>
      </c>
      <c r="BG18" s="52">
        <v>1.50952541635393</v>
      </c>
      <c r="BH18" s="52">
        <v>1.584006208938495</v>
      </c>
      <c r="BI18" s="52">
        <v>1.5769854794433902</v>
      </c>
      <c r="BJ18" s="52">
        <v>1.5895255326528261</v>
      </c>
      <c r="BK18" s="52">
        <v>1.5361847421480039</v>
      </c>
      <c r="BL18" s="52">
        <v>1.5798785629071861</v>
      </c>
      <c r="BM18" s="52">
        <v>1.4007692308899247</v>
      </c>
      <c r="BN18" s="52">
        <v>1.5870762946997299</v>
      </c>
      <c r="BO18" s="52">
        <v>1.883273669725759</v>
      </c>
      <c r="BP18" s="52">
        <v>1.9003473482496218</v>
      </c>
      <c r="BQ18" s="52"/>
      <c r="BR18" s="67">
        <f t="shared" si="3"/>
        <v>1.6878400264721805</v>
      </c>
      <c r="BS18" s="67">
        <f t="shared" si="4"/>
        <v>0.2781888403320697</v>
      </c>
      <c r="BT18" s="67">
        <f t="shared" si="5"/>
        <v>0.16481943547311348</v>
      </c>
    </row>
    <row r="19" spans="2:72" x14ac:dyDescent="0.2">
      <c r="B19" s="49" t="s">
        <v>58</v>
      </c>
      <c r="C19" s="52">
        <v>0.74931823330153413</v>
      </c>
      <c r="D19" s="52">
        <v>0.66993600888081506</v>
      </c>
      <c r="E19" s="52">
        <v>0.73562133379931138</v>
      </c>
      <c r="F19" s="52">
        <v>0.74266119642687811</v>
      </c>
      <c r="G19" s="52">
        <v>0.74398004186740496</v>
      </c>
      <c r="H19" s="52">
        <v>0.61947479528898386</v>
      </c>
      <c r="I19" s="52">
        <v>0.67569132447861424</v>
      </c>
      <c r="J19" s="52">
        <v>0.64478598567455914</v>
      </c>
      <c r="K19" s="52">
        <v>0.75104211442243174</v>
      </c>
      <c r="L19" s="52">
        <v>0.65950013276704533</v>
      </c>
      <c r="M19" s="52">
        <v>0.65597286164157287</v>
      </c>
      <c r="N19" s="52">
        <v>0.73188219046110536</v>
      </c>
      <c r="O19" s="52">
        <v>0.81306939297011105</v>
      </c>
      <c r="P19" s="52">
        <v>0.78472212667992824</v>
      </c>
      <c r="Q19" s="52">
        <v>0.73456323846000293</v>
      </c>
      <c r="R19" s="52">
        <v>0.71040805484989422</v>
      </c>
      <c r="S19" s="52">
        <v>0.62732292463005279</v>
      </c>
      <c r="T19" s="52">
        <v>0.7030909253634583</v>
      </c>
      <c r="U19" s="52">
        <v>0.71690061962298701</v>
      </c>
      <c r="V19" s="52">
        <v>0.79798472945214494</v>
      </c>
      <c r="W19" s="52">
        <v>0.77059779581287624</v>
      </c>
      <c r="X19" s="52">
        <v>0.85052866597282717</v>
      </c>
      <c r="Y19" s="52">
        <v>0.70450150076517337</v>
      </c>
      <c r="Z19" s="52">
        <v>0.66912575348427139</v>
      </c>
      <c r="AA19" s="52">
        <v>0.74479312469919989</v>
      </c>
      <c r="AB19" s="52">
        <v>0.72455271947365463</v>
      </c>
      <c r="AC19" s="52">
        <v>0.60985556213914205</v>
      </c>
      <c r="AD19" s="52">
        <v>0.67305945064875983</v>
      </c>
      <c r="AE19" s="52">
        <v>0.7163034496519175</v>
      </c>
      <c r="AF19" s="52">
        <v>0.7740388558946758</v>
      </c>
      <c r="AG19" s="52">
        <v>0.78761379519574415</v>
      </c>
      <c r="AH19" s="52">
        <v>0.79021969191326824</v>
      </c>
      <c r="AI19" s="52">
        <v>0.70670418533947921</v>
      </c>
      <c r="AJ19" s="52">
        <v>0.69247994877973951</v>
      </c>
      <c r="AK19" s="52">
        <v>0.70682805384267333</v>
      </c>
      <c r="AL19" s="52">
        <v>0.85755771080480514</v>
      </c>
      <c r="AM19" s="52">
        <v>0.80606751195906678</v>
      </c>
      <c r="AN19" s="52">
        <v>0.65535363476382313</v>
      </c>
      <c r="AO19" s="52">
        <v>0.71098828506654477</v>
      </c>
      <c r="AP19" s="52">
        <v>0.67790178175298366</v>
      </c>
      <c r="AQ19" s="52">
        <v>0.7796998259558372</v>
      </c>
      <c r="AR19" s="52">
        <v>0.61472471847704768</v>
      </c>
      <c r="AS19" s="52">
        <v>0.64652437679911778</v>
      </c>
      <c r="AT19" s="52">
        <v>0.63077108818944383</v>
      </c>
      <c r="AU19" s="52">
        <v>0.57916080394285741</v>
      </c>
      <c r="AV19" s="52">
        <v>0.74831037606639927</v>
      </c>
      <c r="AW19" s="52">
        <v>0.65943785515545283</v>
      </c>
      <c r="AX19" s="52">
        <v>0.79746536333903761</v>
      </c>
      <c r="AY19" s="52">
        <v>0.68927285195884191</v>
      </c>
      <c r="AZ19" s="52">
        <v>0.74114110419493962</v>
      </c>
      <c r="BA19" s="52">
        <v>0.63233531345540861</v>
      </c>
      <c r="BB19" s="52">
        <v>0.77093271346299674</v>
      </c>
      <c r="BC19" s="52">
        <v>0.73894893330603784</v>
      </c>
      <c r="BD19" s="52">
        <v>0.74288069598187367</v>
      </c>
      <c r="BE19" s="52">
        <v>0.78004815672401284</v>
      </c>
      <c r="BF19" s="52">
        <v>0.73334900598056929</v>
      </c>
      <c r="BG19" s="52">
        <v>0.76835421792726644</v>
      </c>
      <c r="BH19" s="52">
        <v>0.67269544574125295</v>
      </c>
      <c r="BI19" s="52">
        <v>0.64882641527231577</v>
      </c>
      <c r="BJ19" s="52">
        <v>0.80323101209451708</v>
      </c>
      <c r="BK19" s="52">
        <v>0.77875048166074945</v>
      </c>
      <c r="BL19" s="52">
        <v>0.68686738058676367</v>
      </c>
      <c r="BM19" s="52">
        <v>0.70607474330866749</v>
      </c>
      <c r="BN19" s="52">
        <v>0.72411460713741482</v>
      </c>
      <c r="BO19" s="52">
        <v>0.74063613832307795</v>
      </c>
      <c r="BP19" s="52">
        <v>0.82884160738602486</v>
      </c>
      <c r="BQ19" s="52"/>
      <c r="BR19" s="67">
        <f t="shared" si="3"/>
        <v>0.72030901426405136</v>
      </c>
      <c r="BS19" s="67">
        <f t="shared" si="4"/>
        <v>6.2136137023604085E-2</v>
      </c>
      <c r="BT19" s="67">
        <f t="shared" si="5"/>
        <v>8.6263167325608639E-2</v>
      </c>
    </row>
    <row r="20" spans="2:72" x14ac:dyDescent="0.2">
      <c r="B20" s="49" t="s">
        <v>105</v>
      </c>
      <c r="C20" s="52">
        <v>2</v>
      </c>
      <c r="D20" s="52">
        <v>2</v>
      </c>
      <c r="E20" s="52">
        <v>2</v>
      </c>
      <c r="F20" s="52">
        <v>2</v>
      </c>
      <c r="G20" s="52">
        <v>2</v>
      </c>
      <c r="H20" s="52">
        <v>2</v>
      </c>
      <c r="I20" s="52">
        <v>2</v>
      </c>
      <c r="J20" s="52">
        <v>2</v>
      </c>
      <c r="K20" s="52">
        <v>2</v>
      </c>
      <c r="L20" s="52">
        <v>2</v>
      </c>
      <c r="M20" s="52">
        <v>2</v>
      </c>
      <c r="N20" s="52">
        <v>2</v>
      </c>
      <c r="O20" s="52">
        <v>2</v>
      </c>
      <c r="P20" s="52">
        <v>2</v>
      </c>
      <c r="Q20" s="52">
        <v>2</v>
      </c>
      <c r="R20" s="52">
        <v>2</v>
      </c>
      <c r="S20" s="52">
        <v>2</v>
      </c>
      <c r="T20" s="52">
        <v>2</v>
      </c>
      <c r="U20" s="52">
        <v>2</v>
      </c>
      <c r="V20" s="52">
        <v>2</v>
      </c>
      <c r="W20" s="52">
        <v>2</v>
      </c>
      <c r="X20" s="52">
        <v>2</v>
      </c>
      <c r="Y20" s="52">
        <v>2</v>
      </c>
      <c r="Z20" s="52">
        <v>2</v>
      </c>
      <c r="AA20" s="52">
        <v>2</v>
      </c>
      <c r="AB20" s="52">
        <v>2</v>
      </c>
      <c r="AC20" s="52">
        <v>2</v>
      </c>
      <c r="AD20" s="52">
        <v>2</v>
      </c>
      <c r="AE20" s="52">
        <v>2</v>
      </c>
      <c r="AF20" s="52">
        <v>2</v>
      </c>
      <c r="AG20" s="52">
        <v>2</v>
      </c>
      <c r="AH20" s="52">
        <v>2</v>
      </c>
      <c r="AI20" s="52">
        <v>2</v>
      </c>
      <c r="AJ20" s="52">
        <v>2</v>
      </c>
      <c r="AK20" s="52">
        <v>2</v>
      </c>
      <c r="AL20" s="52">
        <v>2</v>
      </c>
      <c r="AM20" s="52">
        <v>2</v>
      </c>
      <c r="AN20" s="52">
        <v>2</v>
      </c>
      <c r="AO20" s="52">
        <v>2</v>
      </c>
      <c r="AP20" s="52">
        <v>2</v>
      </c>
      <c r="AQ20" s="52">
        <v>2</v>
      </c>
      <c r="AR20" s="52">
        <v>2</v>
      </c>
      <c r="AS20" s="52">
        <v>2</v>
      </c>
      <c r="AT20" s="52">
        <v>2</v>
      </c>
      <c r="AU20" s="52">
        <v>2</v>
      </c>
      <c r="AV20" s="52">
        <v>2</v>
      </c>
      <c r="AW20" s="52">
        <v>2</v>
      </c>
      <c r="AX20" s="52">
        <v>2</v>
      </c>
      <c r="AY20" s="52">
        <v>2</v>
      </c>
      <c r="AZ20" s="52">
        <v>2</v>
      </c>
      <c r="BA20" s="52">
        <v>2</v>
      </c>
      <c r="BB20" s="52">
        <v>2</v>
      </c>
      <c r="BC20" s="52">
        <v>2</v>
      </c>
      <c r="BD20" s="52">
        <v>2</v>
      </c>
      <c r="BE20" s="52">
        <v>2</v>
      </c>
      <c r="BF20" s="52">
        <v>2</v>
      </c>
      <c r="BG20" s="52">
        <v>2</v>
      </c>
      <c r="BH20" s="52">
        <v>2</v>
      </c>
      <c r="BI20" s="52">
        <v>2</v>
      </c>
      <c r="BJ20" s="52">
        <v>2</v>
      </c>
      <c r="BK20" s="52">
        <v>2</v>
      </c>
      <c r="BL20" s="52">
        <v>2</v>
      </c>
      <c r="BM20" s="52">
        <v>2</v>
      </c>
      <c r="BN20" s="52">
        <v>2</v>
      </c>
      <c r="BO20" s="52">
        <v>2</v>
      </c>
      <c r="BP20" s="52">
        <v>2</v>
      </c>
      <c r="BQ20" s="52"/>
      <c r="BR20" s="67">
        <f t="shared" si="3"/>
        <v>2</v>
      </c>
      <c r="BS20" s="67">
        <f t="shared" si="4"/>
        <v>0</v>
      </c>
      <c r="BT20" s="67">
        <f t="shared" si="5"/>
        <v>0</v>
      </c>
    </row>
    <row r="21" spans="2:72" x14ac:dyDescent="0.2">
      <c r="B21" s="49" t="s">
        <v>106</v>
      </c>
      <c r="C21" s="52">
        <v>1.9354666321183991</v>
      </c>
      <c r="D21" s="52">
        <v>1.7948062162537102</v>
      </c>
      <c r="E21" s="52">
        <v>1.905771161945045</v>
      </c>
      <c r="F21" s="52">
        <v>1.8390340008123429</v>
      </c>
      <c r="G21" s="52">
        <v>1.8705825213256349</v>
      </c>
      <c r="H21" s="52">
        <v>1.8927466487833158</v>
      </c>
      <c r="I21" s="52">
        <v>1.9277282289206541</v>
      </c>
      <c r="J21" s="52">
        <v>1.8202615334150203</v>
      </c>
      <c r="K21" s="52">
        <v>1.8764110980176469</v>
      </c>
      <c r="L21" s="52">
        <v>1.9565869248234034</v>
      </c>
      <c r="M21" s="52">
        <v>1.82710190691235</v>
      </c>
      <c r="N21" s="52">
        <v>1.9013955195970982</v>
      </c>
      <c r="O21" s="52">
        <v>1.8910662637415923</v>
      </c>
      <c r="P21" s="52">
        <v>1.8056632059853501</v>
      </c>
      <c r="Q21" s="52">
        <v>1.7972387621616566</v>
      </c>
      <c r="R21" s="52">
        <v>1.934436044638997</v>
      </c>
      <c r="S21" s="52">
        <v>1.8120484226171429</v>
      </c>
      <c r="T21" s="52">
        <v>1.8852127817194533</v>
      </c>
      <c r="U21" s="52">
        <v>1.8708304598684493</v>
      </c>
      <c r="V21" s="52">
        <v>1.8606507541560018</v>
      </c>
      <c r="W21" s="52">
        <v>1.941879180395591</v>
      </c>
      <c r="X21" s="52">
        <v>1.8832809140501316</v>
      </c>
      <c r="Y21" s="52">
        <v>1.8850291893492721</v>
      </c>
      <c r="Z21" s="52">
        <v>1.8289340486026096</v>
      </c>
      <c r="AA21" s="52">
        <v>1.9456442392523614</v>
      </c>
      <c r="AB21" s="52">
        <v>1.9629391047415854</v>
      </c>
      <c r="AC21" s="52">
        <v>1.94732028471581</v>
      </c>
      <c r="AD21" s="52">
        <v>1.9078333923780648</v>
      </c>
      <c r="AE21" s="52">
        <v>1.9373780236444864</v>
      </c>
      <c r="AF21" s="52">
        <v>2.0491090890163606</v>
      </c>
      <c r="AG21" s="52">
        <v>1.8994499905575686</v>
      </c>
      <c r="AH21" s="52">
        <v>1.9680270934879169</v>
      </c>
      <c r="AI21" s="52">
        <v>1.9378962362188632</v>
      </c>
      <c r="AJ21" s="52">
        <v>1.9401927429820265</v>
      </c>
      <c r="AK21" s="52">
        <v>1.7807101136955696</v>
      </c>
      <c r="AL21" s="52">
        <v>1.8527485526454401</v>
      </c>
      <c r="AM21" s="52">
        <v>1.9920823632168101</v>
      </c>
      <c r="AN21" s="52">
        <v>1.9534914251591715</v>
      </c>
      <c r="AO21" s="52">
        <v>1.9352948002450094</v>
      </c>
      <c r="AP21" s="52">
        <v>1.8766385131820309</v>
      </c>
      <c r="AQ21" s="52">
        <v>1.8427967370491498</v>
      </c>
      <c r="AR21" s="52">
        <v>1.9005854024860209</v>
      </c>
      <c r="AS21" s="52">
        <v>1.8477263706864675</v>
      </c>
      <c r="AT21" s="52">
        <v>1.9838730909585125</v>
      </c>
      <c r="AU21" s="52">
        <v>1.9605195536449906</v>
      </c>
      <c r="AV21" s="52">
        <v>1.8295501009838544</v>
      </c>
      <c r="AW21" s="52">
        <v>1.8633383611227359</v>
      </c>
      <c r="AX21" s="52">
        <v>1.8222298533217189</v>
      </c>
      <c r="AY21" s="52">
        <v>1.8199789536270639</v>
      </c>
      <c r="AZ21" s="52">
        <v>1.851660948556914</v>
      </c>
      <c r="BA21" s="52">
        <v>1.8712686267958882</v>
      </c>
      <c r="BB21" s="52">
        <v>1.8403797505598023</v>
      </c>
      <c r="BC21" s="52">
        <v>1.7842968225624301</v>
      </c>
      <c r="BD21" s="52">
        <v>1.9059621293142341</v>
      </c>
      <c r="BE21" s="52">
        <v>1.9713990988718575</v>
      </c>
      <c r="BF21" s="52">
        <v>1.8001818045947071</v>
      </c>
      <c r="BG21" s="52">
        <v>1.8764857871712488</v>
      </c>
      <c r="BH21" s="52">
        <v>1.8739341589291258</v>
      </c>
      <c r="BI21" s="52">
        <v>1.9004288652032595</v>
      </c>
      <c r="BJ21" s="52">
        <v>1.9624475297140396</v>
      </c>
      <c r="BK21" s="52">
        <v>1.9122296263393637</v>
      </c>
      <c r="BL21" s="52">
        <v>1.903063705991402</v>
      </c>
      <c r="BM21" s="52">
        <v>1.9321559115273366</v>
      </c>
      <c r="BN21" s="52">
        <v>1.8572539665979586</v>
      </c>
      <c r="BO21" s="52">
        <v>1.8517633229061268</v>
      </c>
      <c r="BP21" s="52">
        <v>1.8608506282458996</v>
      </c>
      <c r="BQ21" s="52"/>
      <c r="BR21" s="67">
        <f t="shared" si="3"/>
        <v>1.8887466589865456</v>
      </c>
      <c r="BS21" s="67">
        <f t="shared" si="4"/>
        <v>5.7532052768711622E-2</v>
      </c>
      <c r="BT21" s="67">
        <f t="shared" si="5"/>
        <v>3.0460439199178724E-2</v>
      </c>
    </row>
    <row r="22" spans="2:72" x14ac:dyDescent="0.2">
      <c r="B22" s="49" t="s">
        <v>101</v>
      </c>
      <c r="C22" s="52">
        <v>0.26321999803833784</v>
      </c>
      <c r="D22" s="52">
        <v>0.23345152112677051</v>
      </c>
      <c r="E22" s="52">
        <v>0.43301852132642599</v>
      </c>
      <c r="F22" s="52">
        <v>0.18440327147826632</v>
      </c>
      <c r="G22" s="52">
        <v>0.2215694440838667</v>
      </c>
      <c r="H22" s="52">
        <v>0.43931015622824471</v>
      </c>
      <c r="I22" s="52">
        <v>0.30824855995728373</v>
      </c>
      <c r="J22" s="52">
        <v>0.46731146625449571</v>
      </c>
      <c r="K22" s="52">
        <v>0.21151072089430473</v>
      </c>
      <c r="L22" s="52">
        <v>0.41966424710841815</v>
      </c>
      <c r="M22" s="52">
        <v>0.30247276458617373</v>
      </c>
      <c r="N22" s="52">
        <v>0.20583343579868166</v>
      </c>
      <c r="O22" s="52">
        <v>0.30376795285373631</v>
      </c>
      <c r="P22" s="52">
        <v>0.19401122127301876</v>
      </c>
      <c r="Q22" s="52">
        <v>0.32861997822836631</v>
      </c>
      <c r="R22" s="52">
        <v>0.37440524206875908</v>
      </c>
      <c r="S22" s="52">
        <v>0.41848012794065426</v>
      </c>
      <c r="T22" s="52">
        <v>0.33661211211594699</v>
      </c>
      <c r="U22" s="52">
        <v>0.11190187929022807</v>
      </c>
      <c r="V22" s="52">
        <v>0.39260930608742833</v>
      </c>
      <c r="W22" s="52">
        <v>0.3869507698606568</v>
      </c>
      <c r="X22" s="52">
        <v>0.19129389314557921</v>
      </c>
      <c r="Y22" s="52">
        <v>0.12377974909243561</v>
      </c>
      <c r="Z22" s="52">
        <v>0.29688693337534072</v>
      </c>
      <c r="AA22" s="52">
        <v>0.25242689096163001</v>
      </c>
      <c r="AB22" s="52">
        <v>0.32590112284075345</v>
      </c>
      <c r="AC22" s="52">
        <v>0.29231722546843442</v>
      </c>
      <c r="AD22" s="52">
        <v>0.48477906973872209</v>
      </c>
      <c r="AE22" s="52">
        <v>0.35509429760145544</v>
      </c>
      <c r="AF22" s="52">
        <v>0.11228181464649886</v>
      </c>
      <c r="AG22" s="52">
        <v>0.33097161931284974</v>
      </c>
      <c r="AH22" s="52">
        <v>0.36428649444619293</v>
      </c>
      <c r="AI22" s="52">
        <v>0.24042701340340289</v>
      </c>
      <c r="AJ22" s="52">
        <v>0.19783382773455724</v>
      </c>
      <c r="AK22" s="52">
        <v>0.57128201549300095</v>
      </c>
      <c r="AL22" s="52">
        <v>0.69524949980570538</v>
      </c>
      <c r="AM22" s="52">
        <v>0.29144082210361988</v>
      </c>
      <c r="AN22" s="52">
        <v>0.18118806611671437</v>
      </c>
      <c r="AO22" s="52">
        <v>0.17460764209090138</v>
      </c>
      <c r="AP22" s="52">
        <v>0.24054512944981021</v>
      </c>
      <c r="AQ22" s="52">
        <v>0.42226846099829696</v>
      </c>
      <c r="AR22" s="52">
        <v>0.39830133303148885</v>
      </c>
      <c r="AS22" s="52">
        <v>0.30871045769457883</v>
      </c>
      <c r="AT22" s="52">
        <v>0.15381701017836324</v>
      </c>
      <c r="AU22" s="52">
        <v>0.40797250417559278</v>
      </c>
      <c r="AV22" s="52">
        <v>0.12814776229934127</v>
      </c>
      <c r="AW22" s="52">
        <v>0.47147888918054193</v>
      </c>
      <c r="AX22" s="52">
        <v>0.20738371951747073</v>
      </c>
      <c r="AY22" s="52">
        <v>0.54299291123012838</v>
      </c>
      <c r="AZ22" s="52">
        <v>0.55201469751287779</v>
      </c>
      <c r="BA22" s="52">
        <v>0.37678661640811328</v>
      </c>
      <c r="BB22" s="52">
        <v>0.59077923991573045</v>
      </c>
      <c r="BC22" s="52">
        <v>6.4501954924994775E-2</v>
      </c>
      <c r="BD22" s="52">
        <v>0.1800985021551724</v>
      </c>
      <c r="BE22" s="52">
        <v>0.1998384195556116</v>
      </c>
      <c r="BF22" s="52">
        <v>0.19096785408124781</v>
      </c>
      <c r="BG22" s="52">
        <v>0.142713128346284</v>
      </c>
      <c r="BH22" s="52">
        <v>0.22565899370159631</v>
      </c>
      <c r="BI22" s="52">
        <v>0.37324994040843457</v>
      </c>
      <c r="BJ22" s="52">
        <v>0.1944687632282309</v>
      </c>
      <c r="BK22" s="52">
        <v>0.27716466555656055</v>
      </c>
      <c r="BL22" s="52">
        <v>0.23126874026835179</v>
      </c>
      <c r="BM22" s="52">
        <v>0.14570266094317974</v>
      </c>
      <c r="BN22" s="52">
        <v>0.31982115226147861</v>
      </c>
      <c r="BO22" s="52">
        <v>0.48245483936723832</v>
      </c>
      <c r="BP22" s="52">
        <v>0.32207221785156126</v>
      </c>
      <c r="BQ22" s="52"/>
      <c r="BR22" s="67">
        <f t="shared" si="3"/>
        <v>0.30561517057909299</v>
      </c>
      <c r="BS22" s="67">
        <f t="shared" si="4"/>
        <v>0.13269495443087367</v>
      </c>
      <c r="BT22" s="67">
        <f t="shared" si="5"/>
        <v>0.43418968429949822</v>
      </c>
    </row>
    <row r="23" spans="2:72" x14ac:dyDescent="0.2">
      <c r="B23" s="49" t="s">
        <v>107</v>
      </c>
      <c r="C23" s="52">
        <v>0.18854921027797406</v>
      </c>
      <c r="D23" s="52">
        <v>0.12991813296167901</v>
      </c>
      <c r="E23" s="52">
        <v>0.13751670690390136</v>
      </c>
      <c r="F23" s="52">
        <v>0.15197736340900961</v>
      </c>
      <c r="G23" s="52">
        <v>0.13400857483548925</v>
      </c>
      <c r="H23" s="52">
        <v>0.11901193782473703</v>
      </c>
      <c r="I23" s="52">
        <v>0.15432807027728196</v>
      </c>
      <c r="J23" s="52">
        <v>0.17205485922318756</v>
      </c>
      <c r="K23" s="52">
        <v>0.18560562801812922</v>
      </c>
      <c r="L23" s="52">
        <v>0.16846504712225871</v>
      </c>
      <c r="M23" s="52">
        <v>0.13780229014948839</v>
      </c>
      <c r="N23" s="52">
        <v>0.12829088015765217</v>
      </c>
      <c r="O23" s="52">
        <v>0.14986615643964082</v>
      </c>
      <c r="P23" s="52">
        <v>0.1211017093825153</v>
      </c>
      <c r="Q23" s="52">
        <v>0.13472921676465291</v>
      </c>
      <c r="R23" s="52">
        <v>0.12199385758697057</v>
      </c>
      <c r="S23" s="52">
        <v>0.1396283122231867</v>
      </c>
      <c r="T23" s="52">
        <v>0.12428992716757778</v>
      </c>
      <c r="U23" s="52">
        <v>0.14058405763439971</v>
      </c>
      <c r="V23" s="52">
        <v>0.15464822324539637</v>
      </c>
      <c r="W23" s="52">
        <v>0.16418837012741114</v>
      </c>
      <c r="X23" s="52">
        <v>0.26976234788428383</v>
      </c>
      <c r="Y23" s="52">
        <v>0.13964655411600568</v>
      </c>
      <c r="Z23" s="52">
        <v>0.14404966237206135</v>
      </c>
      <c r="AA23" s="52">
        <v>0.14364843239964575</v>
      </c>
      <c r="AB23" s="52">
        <v>0.1423741849933382</v>
      </c>
      <c r="AC23" s="52">
        <v>0.11670711836973283</v>
      </c>
      <c r="AD23" s="52">
        <v>0.15764348495071698</v>
      </c>
      <c r="AE23" s="52">
        <v>0.18915110529178175</v>
      </c>
      <c r="AF23" s="52">
        <v>0.1390707560991131</v>
      </c>
      <c r="AG23" s="52">
        <v>0.14660414465232666</v>
      </c>
      <c r="AH23" s="52">
        <v>0.12980814152245584</v>
      </c>
      <c r="AI23" s="52">
        <v>0.18513417961369752</v>
      </c>
      <c r="AJ23" s="52">
        <v>0.17180404587322404</v>
      </c>
      <c r="AK23" s="52">
        <v>0.17471063975799511</v>
      </c>
      <c r="AL23" s="52">
        <v>0.23315646261934142</v>
      </c>
      <c r="AM23" s="52">
        <v>0.19027300369436409</v>
      </c>
      <c r="AN23" s="52">
        <v>0.16204332923628126</v>
      </c>
      <c r="AO23" s="52">
        <v>0.19004359839296212</v>
      </c>
      <c r="AP23" s="52">
        <v>0.16689654326518588</v>
      </c>
      <c r="AQ23" s="52">
        <v>0.17719980516341594</v>
      </c>
      <c r="AR23" s="52">
        <v>0.11450825025518062</v>
      </c>
      <c r="AS23" s="52">
        <v>0.14240461983536387</v>
      </c>
      <c r="AT23" s="52">
        <v>0.13622127133799494</v>
      </c>
      <c r="AU23" s="52">
        <v>0.17847382280043186</v>
      </c>
      <c r="AV23" s="52">
        <v>0.18058660435950438</v>
      </c>
      <c r="AW23" s="52">
        <v>0.17444503672803111</v>
      </c>
      <c r="AX23" s="52">
        <v>0.21177275083579075</v>
      </c>
      <c r="AY23" s="52">
        <v>0.202285949001098</v>
      </c>
      <c r="AZ23" s="52">
        <v>0.18989156381399425</v>
      </c>
      <c r="BA23" s="52">
        <v>0.16205174296730077</v>
      </c>
      <c r="BB23" s="52">
        <v>0.25351967557106264</v>
      </c>
      <c r="BC23" s="52">
        <v>0.21941680619064108</v>
      </c>
      <c r="BD23" s="52">
        <v>0.1535876108553241</v>
      </c>
      <c r="BE23" s="52">
        <v>0.12566244079285252</v>
      </c>
      <c r="BF23" s="52">
        <v>0.20298633340562275</v>
      </c>
      <c r="BG23" s="52">
        <v>0.19567675032308718</v>
      </c>
      <c r="BH23" s="52">
        <v>0.21167366499356607</v>
      </c>
      <c r="BI23" s="52">
        <v>0.20493224313004357</v>
      </c>
      <c r="BJ23" s="52">
        <v>0.25413360687100189</v>
      </c>
      <c r="BK23" s="52">
        <v>0.20254142672135919</v>
      </c>
      <c r="BL23" s="52">
        <v>0.20513789908010235</v>
      </c>
      <c r="BM23" s="52">
        <v>0.22498365274829277</v>
      </c>
      <c r="BN23" s="52">
        <v>0.19573888937464617</v>
      </c>
      <c r="BO23" s="52">
        <v>0.13933066047426373</v>
      </c>
      <c r="BP23" s="52">
        <v>0.16325660834421149</v>
      </c>
      <c r="BQ23" s="52"/>
      <c r="BR23" s="67">
        <f t="shared" si="3"/>
        <v>0.16778039322441263</v>
      </c>
      <c r="BS23" s="67">
        <f t="shared" si="4"/>
        <v>3.5983222461809815E-2</v>
      </c>
      <c r="BT23" s="67">
        <f t="shared" si="5"/>
        <v>0.21446619459093108</v>
      </c>
    </row>
    <row r="24" spans="2:72" x14ac:dyDescent="0.2">
      <c r="B24" s="51" t="s">
        <v>56</v>
      </c>
      <c r="C24" s="54">
        <v>0.49409734214976758</v>
      </c>
      <c r="D24" s="54">
        <v>0.2875325995496954</v>
      </c>
      <c r="E24" s="54">
        <v>0.27346350658339119</v>
      </c>
      <c r="F24" s="54">
        <v>0.26999774110026403</v>
      </c>
      <c r="G24" s="54">
        <v>0.2826956059399271</v>
      </c>
      <c r="H24" s="54">
        <v>0.30151127502903308</v>
      </c>
      <c r="I24" s="54">
        <v>0.37090557388216638</v>
      </c>
      <c r="J24" s="54">
        <v>0.50839994849012971</v>
      </c>
      <c r="K24" s="54">
        <v>0.44559160556426153</v>
      </c>
      <c r="L24" s="54">
        <v>0.49901865955765889</v>
      </c>
      <c r="M24" s="54">
        <v>0.30634394809625387</v>
      </c>
      <c r="N24" s="54">
        <v>0.26497961203528891</v>
      </c>
      <c r="O24" s="54">
        <v>0.2755001463102229</v>
      </c>
      <c r="P24" s="54">
        <v>0.2387344464965096</v>
      </c>
      <c r="Q24" s="54">
        <v>0.2420493518216757</v>
      </c>
      <c r="R24" s="54">
        <v>0.23445273124628924</v>
      </c>
      <c r="S24" s="54">
        <v>0.24743034408360656</v>
      </c>
      <c r="T24" s="54">
        <v>0.24158962798133279</v>
      </c>
      <c r="U24" s="54">
        <v>0.27783555911161306</v>
      </c>
      <c r="V24" s="54">
        <v>0.2795548802799489</v>
      </c>
      <c r="W24" s="54">
        <v>0.42143773077763491</v>
      </c>
      <c r="X24" s="54">
        <v>0.53189140072078478</v>
      </c>
      <c r="Y24" s="54">
        <v>0.2756011965543449</v>
      </c>
      <c r="Z24" s="54">
        <v>0.27455543679109706</v>
      </c>
      <c r="AA24" s="54">
        <v>0.24582726963044052</v>
      </c>
      <c r="AB24" s="54">
        <v>0.24542244337384228</v>
      </c>
      <c r="AC24" s="54">
        <v>0.26786776811884372</v>
      </c>
      <c r="AD24" s="54">
        <v>0.45476088470381021</v>
      </c>
      <c r="AE24" s="54">
        <v>0.48968333969168593</v>
      </c>
      <c r="AF24" s="54">
        <v>0.24580117267928603</v>
      </c>
      <c r="AG24" s="54">
        <v>0.22091597673650873</v>
      </c>
      <c r="AH24" s="54">
        <v>0.2412792794948708</v>
      </c>
      <c r="AI24" s="54">
        <v>0.45710370821196111</v>
      </c>
      <c r="AJ24" s="54">
        <v>0.45013226374480175</v>
      </c>
      <c r="AK24" s="54">
        <v>0.59830497786453263</v>
      </c>
      <c r="AL24" s="54">
        <v>0.46696447027541449</v>
      </c>
      <c r="AM24" s="54">
        <v>0.47173712527746137</v>
      </c>
      <c r="AN24" s="54">
        <v>0.55287354321590998</v>
      </c>
      <c r="AO24" s="54">
        <v>0.54713036824596895</v>
      </c>
      <c r="AP24" s="54">
        <v>0.47229730115957252</v>
      </c>
      <c r="AQ24" s="54">
        <v>0.50056788555057441</v>
      </c>
      <c r="AR24" s="54">
        <v>0.27839828502117997</v>
      </c>
      <c r="AS24" s="54">
        <v>0.30787193616050362</v>
      </c>
      <c r="AT24" s="54">
        <v>0.31252832533640379</v>
      </c>
      <c r="AU24" s="54">
        <v>0.52568047061532841</v>
      </c>
      <c r="AV24" s="54">
        <v>0.37215259002521733</v>
      </c>
      <c r="AW24" s="54">
        <v>0.37779767457017954</v>
      </c>
      <c r="AX24" s="54">
        <v>0.53111313960370488</v>
      </c>
      <c r="AY24" s="54">
        <v>0.51040821355552846</v>
      </c>
      <c r="AZ24" s="54">
        <v>0.55928377251737182</v>
      </c>
      <c r="BA24" s="54">
        <v>0.52351928824802718</v>
      </c>
      <c r="BB24" s="54">
        <v>0.58246284481824018</v>
      </c>
      <c r="BC24" s="54">
        <v>0.43486050163337903</v>
      </c>
      <c r="BD24" s="54">
        <v>0.23755494610459982</v>
      </c>
      <c r="BE24" s="54">
        <v>0.27071533278025889</v>
      </c>
      <c r="BF24" s="54">
        <v>0.4371792895305755</v>
      </c>
      <c r="BG24" s="54">
        <v>0.49194064988340014</v>
      </c>
      <c r="BH24" s="54">
        <v>0.44827694859794592</v>
      </c>
      <c r="BI24" s="54">
        <v>0.41108428780142642</v>
      </c>
      <c r="BJ24" s="54">
        <v>0.3898210224956033</v>
      </c>
      <c r="BK24" s="54">
        <v>0.42871076166146949</v>
      </c>
      <c r="BL24" s="54">
        <v>0.46711303375130681</v>
      </c>
      <c r="BM24" s="54">
        <v>0.51431368734372174</v>
      </c>
      <c r="BN24" s="54">
        <v>0.43852994616118696</v>
      </c>
      <c r="BO24" s="54">
        <v>0.26364295679738942</v>
      </c>
      <c r="BP24" s="65">
        <v>0.26789344338324883</v>
      </c>
      <c r="BQ24" s="65"/>
      <c r="BR24" s="65">
        <f t="shared" si="3"/>
        <v>0.3811620211594785</v>
      </c>
      <c r="BS24" s="65">
        <f t="shared" si="4"/>
        <v>0.11521801727641616</v>
      </c>
      <c r="BT24" s="65">
        <f t="shared" si="5"/>
        <v>0.3022809484689159</v>
      </c>
    </row>
    <row r="25" spans="2:72" ht="13.5" x14ac:dyDescent="0.2">
      <c r="B25" s="58" t="s">
        <v>296</v>
      </c>
    </row>
    <row r="26" spans="2:72" ht="13.5" x14ac:dyDescent="0.2">
      <c r="B26" s="12" t="s">
        <v>290</v>
      </c>
    </row>
    <row r="27" spans="2:72" x14ac:dyDescent="0.2">
      <c r="B27" t="s">
        <v>171</v>
      </c>
    </row>
    <row r="28" spans="2:72" x14ac:dyDescent="0.2">
      <c r="B28" t="s">
        <v>173</v>
      </c>
    </row>
    <row r="29" spans="2:72" x14ac:dyDescent="0.2">
      <c r="B29" s="12" t="s">
        <v>297</v>
      </c>
    </row>
  </sheetData>
  <mergeCells count="1">
    <mergeCell ref="B14:BU14"/>
  </mergeCells>
  <phoneticPr fontId="1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BS36"/>
  <sheetViews>
    <sheetView topLeftCell="A4" workbookViewId="0">
      <selection activeCell="C26" sqref="C26"/>
    </sheetView>
  </sheetViews>
  <sheetFormatPr defaultRowHeight="12" x14ac:dyDescent="0.2"/>
  <sheetData>
    <row r="4" spans="1:71" x14ac:dyDescent="0.2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>
        <v>29</v>
      </c>
      <c r="AF4">
        <v>30</v>
      </c>
      <c r="AG4">
        <v>31</v>
      </c>
      <c r="AH4">
        <v>32</v>
      </c>
      <c r="AI4">
        <v>33</v>
      </c>
      <c r="AJ4">
        <v>34</v>
      </c>
      <c r="AK4">
        <v>35</v>
      </c>
      <c r="AL4">
        <v>36</v>
      </c>
      <c r="AM4">
        <v>37</v>
      </c>
      <c r="AN4">
        <v>38</v>
      </c>
      <c r="AO4">
        <v>39</v>
      </c>
      <c r="AP4">
        <v>40</v>
      </c>
      <c r="AQ4">
        <v>41</v>
      </c>
      <c r="AR4">
        <v>42</v>
      </c>
      <c r="AS4">
        <v>43</v>
      </c>
      <c r="AT4">
        <v>44</v>
      </c>
      <c r="AU4">
        <v>45</v>
      </c>
      <c r="AV4">
        <v>46</v>
      </c>
      <c r="AW4">
        <v>47</v>
      </c>
      <c r="AX4">
        <v>48</v>
      </c>
      <c r="AY4">
        <v>49</v>
      </c>
      <c r="AZ4">
        <v>50</v>
      </c>
      <c r="BA4">
        <v>51</v>
      </c>
      <c r="BB4">
        <v>52</v>
      </c>
      <c r="BC4">
        <v>53</v>
      </c>
      <c r="BD4">
        <v>54</v>
      </c>
      <c r="BE4">
        <v>55</v>
      </c>
      <c r="BF4">
        <v>56</v>
      </c>
      <c r="BG4">
        <v>57</v>
      </c>
      <c r="BH4">
        <v>58</v>
      </c>
      <c r="BI4">
        <v>59</v>
      </c>
      <c r="BJ4">
        <v>60</v>
      </c>
      <c r="BK4">
        <v>61</v>
      </c>
      <c r="BL4">
        <v>62</v>
      </c>
      <c r="BM4">
        <v>63</v>
      </c>
      <c r="BN4">
        <v>64</v>
      </c>
      <c r="BO4">
        <v>65</v>
      </c>
      <c r="BP4">
        <v>66</v>
      </c>
      <c r="BQ4">
        <v>67</v>
      </c>
      <c r="BR4">
        <v>68</v>
      </c>
      <c r="BS4">
        <v>69</v>
      </c>
    </row>
    <row r="5" spans="1:71" s="26" customFormat="1" x14ac:dyDescent="0.2">
      <c r="A5" s="26">
        <f>26.98*2+48</f>
        <v>101.96000000000001</v>
      </c>
      <c r="B5" s="26" t="s">
        <v>5</v>
      </c>
      <c r="C5" s="26">
        <v>69.209999999999994</v>
      </c>
      <c r="D5" s="26">
        <v>69.171999999999997</v>
      </c>
      <c r="E5" s="26">
        <v>68.501999999999995</v>
      </c>
      <c r="F5" s="26">
        <v>69.605999999999995</v>
      </c>
      <c r="G5" s="26">
        <v>69.224000000000004</v>
      </c>
      <c r="H5" s="26">
        <v>68.462000000000003</v>
      </c>
      <c r="I5" s="26">
        <v>69.147000000000006</v>
      </c>
      <c r="J5" s="26">
        <v>63.935000000000002</v>
      </c>
      <c r="K5" s="26">
        <v>67.962000000000003</v>
      </c>
      <c r="L5" s="26">
        <v>68.486000000000004</v>
      </c>
      <c r="M5" s="26">
        <v>68.674000000000007</v>
      </c>
      <c r="N5" s="26">
        <v>68.319999999999993</v>
      </c>
      <c r="O5" s="26">
        <v>68.581999999999994</v>
      </c>
      <c r="P5" s="26">
        <v>70.103999999999999</v>
      </c>
      <c r="Q5" s="26">
        <v>69.066000000000003</v>
      </c>
      <c r="R5" s="26">
        <v>68.843999999999994</v>
      </c>
      <c r="S5" s="26">
        <v>69.325999999999993</v>
      </c>
      <c r="T5" s="26">
        <v>69.216999999999999</v>
      </c>
      <c r="U5" s="26">
        <v>68.308999999999997</v>
      </c>
      <c r="V5" s="26">
        <v>68.832999999999998</v>
      </c>
      <c r="W5" s="26">
        <v>69.100999999999999</v>
      </c>
      <c r="X5" s="26">
        <v>67.483000000000004</v>
      </c>
      <c r="Y5" s="26">
        <v>68.694999999999993</v>
      </c>
      <c r="Z5" s="26">
        <v>67.617999999999995</v>
      </c>
      <c r="AA5" s="26">
        <v>68.361999999999995</v>
      </c>
      <c r="AB5" s="26">
        <v>68.933000000000007</v>
      </c>
      <c r="AC5" s="26">
        <v>68.816999999999993</v>
      </c>
      <c r="AD5" s="26">
        <v>68.370999999999995</v>
      </c>
      <c r="AE5" s="26">
        <v>69.274000000000001</v>
      </c>
      <c r="AF5" s="26">
        <v>69.328999999999994</v>
      </c>
      <c r="AG5" s="26">
        <v>68.653000000000006</v>
      </c>
      <c r="AH5" s="26">
        <v>69.63</v>
      </c>
      <c r="AI5" s="26">
        <v>68.635000000000005</v>
      </c>
      <c r="AJ5" s="26">
        <v>68.02</v>
      </c>
      <c r="AK5" s="26">
        <v>69.495999999999995</v>
      </c>
      <c r="AL5" s="26">
        <v>68.561000000000007</v>
      </c>
      <c r="AM5" s="26">
        <v>68.765000000000001</v>
      </c>
      <c r="AN5" s="26">
        <v>68.811000000000007</v>
      </c>
      <c r="AO5" s="26">
        <v>68.694999999999993</v>
      </c>
      <c r="AP5" s="26">
        <v>68.873000000000005</v>
      </c>
      <c r="AQ5" s="26">
        <v>68.076999999999998</v>
      </c>
      <c r="AR5" s="26">
        <v>69.221000000000004</v>
      </c>
      <c r="AS5" s="26">
        <v>69.710999999999999</v>
      </c>
      <c r="AT5" s="26">
        <v>68.674000000000007</v>
      </c>
      <c r="AU5" s="26">
        <v>70.138000000000005</v>
      </c>
      <c r="AV5" s="26">
        <v>69.230999999999995</v>
      </c>
      <c r="AW5" s="26">
        <v>69.039000000000001</v>
      </c>
      <c r="AX5" s="26">
        <v>68.349000000000004</v>
      </c>
      <c r="AY5" s="26">
        <v>68.816000000000003</v>
      </c>
      <c r="AZ5" s="26">
        <v>68.602000000000004</v>
      </c>
      <c r="BA5" s="26">
        <v>69.22</v>
      </c>
      <c r="BB5" s="26">
        <v>69.013999999999996</v>
      </c>
      <c r="BC5" s="26">
        <v>69.453999999999994</v>
      </c>
      <c r="BD5" s="26">
        <v>68.460999999999999</v>
      </c>
      <c r="BE5" s="26">
        <v>69.775000000000006</v>
      </c>
      <c r="BF5" s="26">
        <v>70.31</v>
      </c>
      <c r="BG5" s="26">
        <v>68.463999999999999</v>
      </c>
      <c r="BH5" s="26">
        <v>69.626000000000005</v>
      </c>
      <c r="BI5" s="26">
        <v>68.997</v>
      </c>
      <c r="BJ5" s="26">
        <v>70.224000000000004</v>
      </c>
      <c r="BK5" s="26">
        <v>68.977999999999994</v>
      </c>
      <c r="BL5" s="26">
        <v>69.152000000000001</v>
      </c>
      <c r="BM5" s="26">
        <v>69.448999999999998</v>
      </c>
      <c r="BN5" s="26">
        <v>70.308000000000007</v>
      </c>
      <c r="BO5" s="26">
        <v>69.555000000000007</v>
      </c>
      <c r="BP5" s="26">
        <v>69.725999999999999</v>
      </c>
      <c r="BQ5" s="26">
        <v>68.7</v>
      </c>
      <c r="BR5" s="26">
        <v>69.722999999999999</v>
      </c>
      <c r="BS5" s="26">
        <v>70.081000000000003</v>
      </c>
    </row>
    <row r="6" spans="1:71" s="26" customFormat="1" x14ac:dyDescent="0.2">
      <c r="A6" s="26">
        <v>25.012</v>
      </c>
      <c r="B6" s="26" t="s">
        <v>6</v>
      </c>
      <c r="C6" s="26">
        <v>5.0949999999999998</v>
      </c>
      <c r="D6" s="26">
        <v>5.2430000000000003</v>
      </c>
      <c r="E6" s="26">
        <v>5.22</v>
      </c>
      <c r="F6" s="26">
        <v>4.4550000000000001</v>
      </c>
      <c r="G6" s="26">
        <v>5.7519999999999998</v>
      </c>
      <c r="H6" s="26">
        <v>4.5590000000000002</v>
      </c>
      <c r="I6" s="26">
        <v>5.9459999999999997</v>
      </c>
      <c r="J6" s="26">
        <v>3.8969999999999998</v>
      </c>
      <c r="K6" s="26">
        <v>6.2910000000000004</v>
      </c>
      <c r="L6" s="26">
        <v>5.2130000000000001</v>
      </c>
      <c r="M6" s="26">
        <v>4.548</v>
      </c>
      <c r="N6" s="26">
        <v>5.4089999999999998</v>
      </c>
      <c r="O6" s="26">
        <v>5.46</v>
      </c>
      <c r="P6" s="26">
        <v>4.625</v>
      </c>
      <c r="Q6" s="26">
        <v>5.8259999999999996</v>
      </c>
      <c r="R6" s="26">
        <v>5.18</v>
      </c>
      <c r="S6" s="26">
        <v>4.1879999999999997</v>
      </c>
      <c r="T6" s="26">
        <v>5.7290000000000001</v>
      </c>
      <c r="U6" s="26">
        <v>5.1749999999999998</v>
      </c>
      <c r="V6" s="26">
        <v>6.4669999999999996</v>
      </c>
      <c r="W6" s="26">
        <v>5.5389999999999997</v>
      </c>
      <c r="X6" s="26">
        <v>5.915</v>
      </c>
      <c r="Y6" s="26">
        <v>6.0949999999999998</v>
      </c>
      <c r="Z6" s="26">
        <v>5.57</v>
      </c>
      <c r="AA6" s="26">
        <v>6.2089999999999996</v>
      </c>
      <c r="AB6" s="26">
        <v>5.5410000000000004</v>
      </c>
      <c r="AC6" s="26">
        <v>6.3780000000000001</v>
      </c>
      <c r="AD6" s="26">
        <v>5.7409999999999997</v>
      </c>
      <c r="AE6" s="26">
        <v>5.6619999999999999</v>
      </c>
      <c r="AF6" s="26">
        <v>5.7619999999999996</v>
      </c>
      <c r="AG6" s="26">
        <v>5.26</v>
      </c>
      <c r="AH6" s="26">
        <v>5.9320000000000004</v>
      </c>
      <c r="AI6" s="26">
        <v>4.8559999999999999</v>
      </c>
      <c r="AJ6" s="26">
        <v>6.0359999999999996</v>
      </c>
      <c r="AK6" s="26">
        <v>5.0860000000000003</v>
      </c>
      <c r="AL6" s="26">
        <v>5.4889999999999999</v>
      </c>
      <c r="AM6" s="26">
        <v>5.7770000000000001</v>
      </c>
      <c r="AN6" s="26">
        <v>5.5</v>
      </c>
      <c r="AO6" s="26">
        <v>5.6580000000000004</v>
      </c>
      <c r="AP6" s="26">
        <v>5.3170000000000002</v>
      </c>
      <c r="AQ6" s="26">
        <v>5.3140000000000001</v>
      </c>
      <c r="AR6" s="26">
        <v>5.3719999999999999</v>
      </c>
      <c r="AS6" s="26">
        <v>6.258</v>
      </c>
      <c r="AT6" s="26">
        <v>5.6740000000000004</v>
      </c>
      <c r="AU6" s="26">
        <v>5.9509999999999996</v>
      </c>
      <c r="AV6" s="26">
        <v>5.7039999999999997</v>
      </c>
      <c r="AW6" s="26">
        <v>4.7640000000000002</v>
      </c>
      <c r="AX6" s="26">
        <v>6.202</v>
      </c>
      <c r="AY6" s="26">
        <v>5.4580000000000002</v>
      </c>
      <c r="AZ6" s="26">
        <v>6.0069999999999997</v>
      </c>
      <c r="BA6" s="26">
        <v>5.41</v>
      </c>
      <c r="BB6" s="26">
        <v>5.3010000000000002</v>
      </c>
      <c r="BC6" s="26">
        <v>5.3840000000000003</v>
      </c>
      <c r="BD6" s="26">
        <v>5.5730000000000004</v>
      </c>
      <c r="BE6" s="26">
        <v>5.9809999999999999</v>
      </c>
      <c r="BF6" s="26">
        <v>6.181</v>
      </c>
      <c r="BG6" s="26">
        <v>5.2869999999999999</v>
      </c>
      <c r="BH6" s="26">
        <v>5.0659999999999998</v>
      </c>
      <c r="BI6" s="26">
        <v>5.9189999999999996</v>
      </c>
      <c r="BJ6" s="26">
        <v>5.2309999999999999</v>
      </c>
      <c r="BK6" s="26">
        <v>5.5819999999999999</v>
      </c>
      <c r="BL6" s="26">
        <v>5.2140000000000004</v>
      </c>
      <c r="BM6" s="26">
        <v>5.6210000000000004</v>
      </c>
      <c r="BN6" s="26">
        <v>6.4409999999999998</v>
      </c>
      <c r="BO6" s="26">
        <v>5.8620000000000001</v>
      </c>
      <c r="BP6" s="26">
        <v>4.681</v>
      </c>
      <c r="BQ6" s="26">
        <v>5.5469999999999997</v>
      </c>
      <c r="BR6" s="26">
        <v>5.5839999999999996</v>
      </c>
      <c r="BS6" s="26">
        <v>5.9139999999999997</v>
      </c>
    </row>
    <row r="7" spans="1:71" s="26" customFormat="1" x14ac:dyDescent="0.2">
      <c r="A7" s="26">
        <v>56.08</v>
      </c>
      <c r="B7" s="26" t="s">
        <v>15</v>
      </c>
      <c r="C7" s="26">
        <v>0.32700000000000001</v>
      </c>
      <c r="D7" s="26">
        <v>0.21199999999999999</v>
      </c>
      <c r="E7" s="26">
        <v>0.315</v>
      </c>
      <c r="F7" s="26">
        <v>0.48099999999999998</v>
      </c>
      <c r="G7" s="26">
        <v>0.22700000000000001</v>
      </c>
      <c r="H7" s="26">
        <v>0.98</v>
      </c>
      <c r="I7" s="26">
        <v>0.189</v>
      </c>
      <c r="J7" s="26">
        <v>0.22</v>
      </c>
      <c r="K7" s="26">
        <v>0.224</v>
      </c>
      <c r="L7" s="26">
        <v>0.218</v>
      </c>
      <c r="M7" s="26">
        <v>0.83699999999999997</v>
      </c>
      <c r="N7" s="26">
        <v>0.27200000000000002</v>
      </c>
      <c r="O7" s="26">
        <v>0.35099999999999998</v>
      </c>
      <c r="P7" s="26">
        <v>0.29499999999999998</v>
      </c>
      <c r="Q7" s="26">
        <v>0.247</v>
      </c>
      <c r="R7" s="26">
        <v>0.36499999999999999</v>
      </c>
      <c r="S7" s="26">
        <v>0.184</v>
      </c>
      <c r="T7" s="26">
        <v>0.20899999999999999</v>
      </c>
      <c r="U7" s="26">
        <v>0.185</v>
      </c>
      <c r="V7" s="26">
        <v>0.23699999999999999</v>
      </c>
      <c r="W7" s="26">
        <v>0.20399999999999999</v>
      </c>
      <c r="X7" s="26">
        <v>2.1549999999999998</v>
      </c>
      <c r="Y7" s="26">
        <v>0.35</v>
      </c>
      <c r="Z7" s="26">
        <v>0.56100000000000005</v>
      </c>
      <c r="AA7" s="26">
        <v>0.33400000000000002</v>
      </c>
      <c r="AB7" s="26">
        <v>0.29099999999999998</v>
      </c>
      <c r="AC7" s="26">
        <v>0.81299999999999994</v>
      </c>
      <c r="AD7" s="26">
        <v>0.17599999999999999</v>
      </c>
      <c r="AE7" s="26">
        <v>0.36599999999999999</v>
      </c>
      <c r="AF7" s="26">
        <v>0.49399999999999999</v>
      </c>
      <c r="AG7" s="26">
        <v>0.33800000000000002</v>
      </c>
      <c r="AH7" s="26">
        <v>0.28699999999999998</v>
      </c>
      <c r="AI7" s="26">
        <v>0.20100000000000001</v>
      </c>
      <c r="AJ7" s="26">
        <v>5.2999999999999999E-2</v>
      </c>
      <c r="AK7" s="26">
        <v>0.44500000000000001</v>
      </c>
      <c r="AL7" s="26">
        <v>0.251</v>
      </c>
      <c r="AM7" s="26">
        <v>0.217</v>
      </c>
      <c r="AN7" s="26">
        <v>0.16700000000000001</v>
      </c>
      <c r="AO7" s="26">
        <v>0.129</v>
      </c>
      <c r="AP7" s="26">
        <v>0.126</v>
      </c>
      <c r="AQ7" s="26">
        <v>0.32700000000000001</v>
      </c>
      <c r="AR7" s="26">
        <v>0.161</v>
      </c>
      <c r="AS7" s="26">
        <v>0.13600000000000001</v>
      </c>
      <c r="AT7" s="26">
        <v>3.2000000000000001E-2</v>
      </c>
      <c r="AU7" s="26">
        <v>0.23400000000000001</v>
      </c>
      <c r="AV7" s="26">
        <v>0.249</v>
      </c>
      <c r="AW7" s="26">
        <v>0.26100000000000001</v>
      </c>
      <c r="AX7" s="26">
        <v>0.82699999999999996</v>
      </c>
      <c r="AY7" s="26">
        <v>0.30499999999999999</v>
      </c>
      <c r="AZ7" s="26">
        <v>0.24299999999999999</v>
      </c>
      <c r="BA7" s="26">
        <v>0.184</v>
      </c>
      <c r="BB7" s="26">
        <v>0.41199999999999998</v>
      </c>
      <c r="BC7" s="26">
        <v>0.45900000000000002</v>
      </c>
      <c r="BD7" s="26">
        <v>0.30199999999999999</v>
      </c>
      <c r="BE7" s="26">
        <v>0.25900000000000001</v>
      </c>
      <c r="BF7" s="26">
        <v>0.36499999999999999</v>
      </c>
      <c r="BG7" s="26">
        <v>0.316</v>
      </c>
      <c r="BH7" s="26">
        <v>0.435</v>
      </c>
      <c r="BI7" s="26">
        <v>0.28399999999999997</v>
      </c>
      <c r="BJ7" s="26">
        <v>0.25</v>
      </c>
      <c r="BK7" s="26">
        <v>0.28599999999999998</v>
      </c>
      <c r="BL7" s="26">
        <v>0.26500000000000001</v>
      </c>
      <c r="BM7" s="26">
        <v>0.28399999999999997</v>
      </c>
      <c r="BN7" s="26">
        <v>0.29399999999999998</v>
      </c>
      <c r="BO7" s="26">
        <v>0.22800000000000001</v>
      </c>
      <c r="BP7" s="26">
        <v>0.38100000000000001</v>
      </c>
      <c r="BQ7" s="26">
        <v>0.20899999999999999</v>
      </c>
      <c r="BR7" s="26">
        <v>0.28199999999999997</v>
      </c>
      <c r="BS7" s="26">
        <v>0.29399999999999998</v>
      </c>
    </row>
    <row r="8" spans="1:71" s="26" customFormat="1" x14ac:dyDescent="0.2">
      <c r="A8" s="26">
        <v>71.849999999999994</v>
      </c>
      <c r="B8" s="26" t="s">
        <v>19</v>
      </c>
      <c r="C8" s="26">
        <v>6.577</v>
      </c>
      <c r="D8" s="26">
        <v>8.7550000000000008</v>
      </c>
      <c r="E8" s="26">
        <v>8.0009999999999994</v>
      </c>
      <c r="F8" s="26">
        <v>5.8979999999999997</v>
      </c>
      <c r="G8" s="26">
        <v>8.9550000000000001</v>
      </c>
      <c r="H8" s="26">
        <v>7.2770000000000001</v>
      </c>
      <c r="I8" s="26">
        <v>6.5510000000000002</v>
      </c>
      <c r="J8" s="26">
        <v>7.9249999999999998</v>
      </c>
      <c r="K8" s="26">
        <v>8.5429999999999993</v>
      </c>
      <c r="L8" s="26">
        <v>8.51</v>
      </c>
      <c r="M8" s="26">
        <v>7.36</v>
      </c>
      <c r="N8" s="26">
        <v>8.6839999999999993</v>
      </c>
      <c r="O8" s="26">
        <v>7.5510000000000002</v>
      </c>
      <c r="P8" s="26">
        <v>6.6239999999999997</v>
      </c>
      <c r="Q8" s="26">
        <v>6.3419999999999996</v>
      </c>
      <c r="R8" s="26">
        <v>7.2370000000000001</v>
      </c>
      <c r="S8" s="26">
        <v>7.9429999999999996</v>
      </c>
      <c r="T8" s="26">
        <v>7.3529999999999998</v>
      </c>
      <c r="U8" s="26">
        <v>8.2010000000000005</v>
      </c>
      <c r="V8" s="26">
        <v>6.7210000000000001</v>
      </c>
      <c r="W8" s="26">
        <v>6.9269999999999996</v>
      </c>
      <c r="X8" s="26">
        <v>5.8310000000000004</v>
      </c>
      <c r="Y8" s="26">
        <v>6.851</v>
      </c>
      <c r="Z8" s="26">
        <v>5.8410000000000002</v>
      </c>
      <c r="AA8" s="26">
        <v>6.4950000000000001</v>
      </c>
      <c r="AB8" s="26">
        <v>8.8330000000000002</v>
      </c>
      <c r="AC8" s="26">
        <v>5.6539999999999999</v>
      </c>
      <c r="AD8" s="26">
        <v>8.3219999999999992</v>
      </c>
      <c r="AE8" s="26">
        <v>7.0140000000000002</v>
      </c>
      <c r="AF8" s="26">
        <v>6.5780000000000003</v>
      </c>
      <c r="AG8" s="26">
        <v>8.2469999999999999</v>
      </c>
      <c r="AH8" s="26">
        <v>6.8140000000000001</v>
      </c>
      <c r="AI8" s="26">
        <v>7.2880000000000003</v>
      </c>
      <c r="AJ8" s="26">
        <v>7.4560000000000004</v>
      </c>
      <c r="AK8" s="26">
        <v>7.508</v>
      </c>
      <c r="AL8" s="26">
        <v>7.2519999999999998</v>
      </c>
      <c r="AM8" s="26">
        <v>8.3550000000000004</v>
      </c>
      <c r="AN8" s="26">
        <v>9.0660000000000007</v>
      </c>
      <c r="AO8" s="26">
        <v>9.3230000000000004</v>
      </c>
      <c r="AP8" s="26">
        <v>7.9340000000000002</v>
      </c>
      <c r="AQ8" s="26">
        <v>7.5449999999999999</v>
      </c>
      <c r="AR8" s="26">
        <v>9.984</v>
      </c>
      <c r="AS8" s="26">
        <v>6.8550000000000004</v>
      </c>
      <c r="AT8" s="26">
        <v>7.7759999999999998</v>
      </c>
      <c r="AU8" s="26">
        <v>5.5739999999999998</v>
      </c>
      <c r="AV8" s="26">
        <v>7.548</v>
      </c>
      <c r="AW8" s="26">
        <v>8.1639999999999997</v>
      </c>
      <c r="AX8" s="26">
        <v>7.343</v>
      </c>
      <c r="AY8" s="26">
        <v>7.984</v>
      </c>
      <c r="AZ8" s="26">
        <v>8.36</v>
      </c>
      <c r="BA8" s="26">
        <v>7.2880000000000003</v>
      </c>
      <c r="BB8" s="26">
        <v>6.8460000000000001</v>
      </c>
      <c r="BC8" s="26">
        <v>6.5330000000000004</v>
      </c>
      <c r="BD8" s="26">
        <v>7.93</v>
      </c>
      <c r="BE8" s="26">
        <v>6.0750000000000002</v>
      </c>
      <c r="BF8" s="26">
        <v>6.8710000000000004</v>
      </c>
      <c r="BG8" s="26">
        <v>7.7539999999999996</v>
      </c>
      <c r="BH8" s="26">
        <v>7.2</v>
      </c>
      <c r="BI8" s="26">
        <v>7.8639999999999999</v>
      </c>
      <c r="BJ8" s="26">
        <v>5.2969999999999997</v>
      </c>
      <c r="BK8" s="26">
        <v>7.0149999999999997</v>
      </c>
      <c r="BL8" s="26">
        <v>7.032</v>
      </c>
      <c r="BM8" s="26">
        <v>6.5830000000000002</v>
      </c>
      <c r="BN8" s="26">
        <v>5.8940000000000001</v>
      </c>
      <c r="BO8" s="26">
        <v>6.52</v>
      </c>
      <c r="BP8" s="26">
        <v>7.0069999999999997</v>
      </c>
      <c r="BQ8" s="26">
        <v>8.6679999999999993</v>
      </c>
      <c r="BR8" s="26">
        <v>6.859</v>
      </c>
      <c r="BS8" s="26">
        <v>5.5469999999999997</v>
      </c>
    </row>
    <row r="9" spans="1:71" s="26" customFormat="1" x14ac:dyDescent="0.2">
      <c r="A9" s="26">
        <v>81.39</v>
      </c>
      <c r="B9" s="26" t="s">
        <v>16</v>
      </c>
      <c r="C9" s="26">
        <v>0.104</v>
      </c>
      <c r="D9" s="26">
        <v>2.9000000000000001E-2</v>
      </c>
      <c r="E9" s="26">
        <v>0.42499999999999999</v>
      </c>
      <c r="F9" s="26">
        <v>0.47199999999999998</v>
      </c>
      <c r="G9" s="26">
        <v>0.65600000000000003</v>
      </c>
      <c r="H9" s="26">
        <v>0.38800000000000001</v>
      </c>
      <c r="I9" s="26">
        <v>0.55900000000000005</v>
      </c>
      <c r="J9" s="26">
        <v>0.81699999999999995</v>
      </c>
      <c r="K9" s="26">
        <v>0.48</v>
      </c>
      <c r="L9" s="26">
        <v>0.52400000000000002</v>
      </c>
      <c r="M9" s="26">
        <v>0.84599999999999997</v>
      </c>
      <c r="N9" s="26">
        <v>0.84299999999999997</v>
      </c>
      <c r="O9" s="26">
        <v>0.76800000000000002</v>
      </c>
      <c r="P9" s="26">
        <v>0.32</v>
      </c>
      <c r="Q9" s="26">
        <v>0.48199999999999998</v>
      </c>
      <c r="R9" s="26">
        <v>0.4</v>
      </c>
      <c r="S9" s="26">
        <v>0.78300000000000003</v>
      </c>
      <c r="T9" s="26">
        <v>0.71599999999999997</v>
      </c>
      <c r="U9" s="26">
        <v>0.47599999999999998</v>
      </c>
      <c r="V9" s="26">
        <v>0.38500000000000001</v>
      </c>
      <c r="W9" s="26">
        <v>0.499</v>
      </c>
      <c r="X9" s="26">
        <v>0.497</v>
      </c>
      <c r="Y9" s="26">
        <v>0.36099999999999999</v>
      </c>
      <c r="Z9" s="26">
        <v>1.01</v>
      </c>
      <c r="AA9" s="26">
        <v>0.72499999999999998</v>
      </c>
      <c r="AB9" s="26">
        <v>0.88300000000000001</v>
      </c>
      <c r="AC9" s="26">
        <v>0.47</v>
      </c>
      <c r="AD9" s="26">
        <v>0.23</v>
      </c>
      <c r="AE9" s="26">
        <v>0.75600000000000001</v>
      </c>
      <c r="AF9" s="26">
        <v>0.20100000000000001</v>
      </c>
      <c r="AG9" s="26">
        <v>0.61399999999999999</v>
      </c>
      <c r="AH9" s="26">
        <v>0.33200000000000002</v>
      </c>
      <c r="AI9" s="26">
        <v>0.69199999999999995</v>
      </c>
      <c r="AJ9" s="26">
        <v>0.53800000000000003</v>
      </c>
      <c r="AK9" s="26">
        <v>0.90200000000000002</v>
      </c>
      <c r="AL9" s="26">
        <v>1.0429999999999999</v>
      </c>
      <c r="AM9" s="26">
        <v>0.503</v>
      </c>
      <c r="AN9" s="26">
        <v>0.53400000000000003</v>
      </c>
      <c r="AO9" s="26">
        <v>0.92200000000000004</v>
      </c>
      <c r="AP9" s="26">
        <v>0.82</v>
      </c>
      <c r="AQ9" s="26">
        <v>0.51800000000000002</v>
      </c>
      <c r="AR9" s="26">
        <v>0.79500000000000004</v>
      </c>
      <c r="AS9" s="26">
        <v>8.0000000000000002E-3</v>
      </c>
      <c r="AT9" s="26">
        <v>0.754</v>
      </c>
      <c r="AU9" s="26">
        <v>0.52800000000000002</v>
      </c>
      <c r="AV9" s="26">
        <v>0.72</v>
      </c>
      <c r="AW9" s="26">
        <v>0.439</v>
      </c>
      <c r="AX9" s="26">
        <v>0.65800000000000003</v>
      </c>
      <c r="AY9" s="26">
        <v>0.48599999999999999</v>
      </c>
      <c r="AZ9" s="26">
        <v>0.57899999999999996</v>
      </c>
      <c r="BA9" s="26">
        <v>5.0999999999999997E-2</v>
      </c>
      <c r="BB9" s="26">
        <v>1.052</v>
      </c>
      <c r="BC9" s="26">
        <v>0.57999999999999996</v>
      </c>
      <c r="BD9" s="26">
        <v>0.77700000000000002</v>
      </c>
      <c r="BE9" s="26">
        <v>0.42899999999999999</v>
      </c>
      <c r="BF9" s="26">
        <v>0.92100000000000004</v>
      </c>
      <c r="BG9" s="26">
        <v>0.75</v>
      </c>
      <c r="BH9" s="26">
        <v>0.73499999999999999</v>
      </c>
      <c r="BI9" s="26">
        <v>0.61199999999999999</v>
      </c>
      <c r="BJ9" s="26">
        <v>0.65700000000000003</v>
      </c>
      <c r="BK9" s="26">
        <v>0.73399999999999999</v>
      </c>
      <c r="BL9" s="26">
        <v>0.66900000000000004</v>
      </c>
      <c r="BM9" s="26">
        <v>0.81200000000000006</v>
      </c>
      <c r="BN9" s="26">
        <v>0.89400000000000002</v>
      </c>
      <c r="BO9" s="26">
        <v>0.89500000000000002</v>
      </c>
      <c r="BP9" s="26">
        <v>0.70099999999999996</v>
      </c>
      <c r="BQ9" s="26">
        <v>0.77500000000000002</v>
      </c>
      <c r="BR9" s="26">
        <v>0.51700000000000002</v>
      </c>
      <c r="BS9" s="26">
        <v>0.69499999999999995</v>
      </c>
    </row>
    <row r="10" spans="1:71" s="26" customFormat="1" x14ac:dyDescent="0.2">
      <c r="A10" s="26">
        <v>40.31</v>
      </c>
      <c r="B10" s="26" t="s">
        <v>14</v>
      </c>
      <c r="C10" s="26">
        <v>15.651</v>
      </c>
      <c r="D10" s="26">
        <v>12.755000000000001</v>
      </c>
      <c r="E10" s="26">
        <v>14.404999999999999</v>
      </c>
      <c r="F10" s="26">
        <v>16.439</v>
      </c>
      <c r="G10" s="26">
        <v>12.407</v>
      </c>
      <c r="H10" s="26">
        <v>14.837</v>
      </c>
      <c r="I10" s="26">
        <v>15.398</v>
      </c>
      <c r="J10" s="26">
        <v>14.302</v>
      </c>
      <c r="K10" s="26">
        <v>14.085000000000001</v>
      </c>
      <c r="L10" s="26">
        <v>13.788</v>
      </c>
      <c r="M10" s="26">
        <v>14.525</v>
      </c>
      <c r="N10" s="26">
        <v>13.500999999999999</v>
      </c>
      <c r="O10" s="26">
        <v>14.590999999999999</v>
      </c>
      <c r="P10" s="26">
        <v>14.685</v>
      </c>
      <c r="Q10" s="26">
        <v>15.837</v>
      </c>
      <c r="R10" s="26">
        <v>15.185</v>
      </c>
      <c r="S10" s="26">
        <v>13.49</v>
      </c>
      <c r="T10" s="26">
        <v>13.974</v>
      </c>
      <c r="U10" s="26">
        <v>14.041</v>
      </c>
      <c r="V10" s="26">
        <v>15.956</v>
      </c>
      <c r="W10" s="26">
        <v>15.646000000000001</v>
      </c>
      <c r="X10" s="26">
        <v>15.048999999999999</v>
      </c>
      <c r="Y10" s="26">
        <v>14.962999999999999</v>
      </c>
      <c r="Z10" s="26">
        <v>16.369</v>
      </c>
      <c r="AA10" s="26">
        <v>15.108000000000001</v>
      </c>
      <c r="AB10" s="26">
        <v>12.385</v>
      </c>
      <c r="AC10" s="26">
        <v>15.38</v>
      </c>
      <c r="AD10" s="26">
        <v>14.212999999999999</v>
      </c>
      <c r="AE10" s="26">
        <v>14.077999999999999</v>
      </c>
      <c r="AF10" s="26">
        <v>15.862</v>
      </c>
      <c r="AG10" s="26">
        <v>13.773999999999999</v>
      </c>
      <c r="AH10" s="26">
        <v>14.564</v>
      </c>
      <c r="AI10" s="26">
        <v>14.957000000000001</v>
      </c>
      <c r="AJ10" s="26">
        <v>15.111000000000001</v>
      </c>
      <c r="AK10" s="26">
        <v>13.56</v>
      </c>
      <c r="AL10" s="26">
        <v>14.468999999999999</v>
      </c>
      <c r="AM10" s="26">
        <v>13.55</v>
      </c>
      <c r="AN10" s="26">
        <v>12.173</v>
      </c>
      <c r="AO10" s="26">
        <v>11.81</v>
      </c>
      <c r="AP10" s="26">
        <v>14.443</v>
      </c>
      <c r="AQ10" s="26">
        <v>15.007999999999999</v>
      </c>
      <c r="AR10" s="26">
        <v>11.217000000000001</v>
      </c>
      <c r="AS10" s="26">
        <v>14.750999999999999</v>
      </c>
      <c r="AT10" s="26">
        <v>14.471</v>
      </c>
      <c r="AU10" s="26">
        <v>14.972</v>
      </c>
      <c r="AV10" s="26">
        <v>14.228999999999999</v>
      </c>
      <c r="AW10" s="26">
        <v>14.32</v>
      </c>
      <c r="AX10" s="26">
        <v>14.395</v>
      </c>
      <c r="AY10" s="26">
        <v>14.629</v>
      </c>
      <c r="AZ10" s="26">
        <v>14.121</v>
      </c>
      <c r="BA10" s="26">
        <v>15.074999999999999</v>
      </c>
      <c r="BB10" s="26">
        <v>15.539</v>
      </c>
      <c r="BC10" s="26">
        <v>14.811999999999999</v>
      </c>
      <c r="BD10" s="26">
        <v>13.842000000000001</v>
      </c>
      <c r="BE10" s="26">
        <v>14.487</v>
      </c>
      <c r="BF10" s="26">
        <v>14.279</v>
      </c>
      <c r="BG10" s="26">
        <v>13.65</v>
      </c>
      <c r="BH10" s="26">
        <v>14.577</v>
      </c>
      <c r="BI10" s="26">
        <v>14.13</v>
      </c>
      <c r="BJ10" s="26">
        <v>16.087</v>
      </c>
      <c r="BK10" s="26">
        <v>15.071999999999999</v>
      </c>
      <c r="BL10" s="26">
        <v>15.308999999999999</v>
      </c>
      <c r="BM10" s="26">
        <v>14.11</v>
      </c>
      <c r="BN10" s="26">
        <v>15.006</v>
      </c>
      <c r="BO10" s="26">
        <v>15.835000000000001</v>
      </c>
      <c r="BP10" s="26">
        <v>14.711</v>
      </c>
      <c r="BQ10" s="26">
        <v>12.756</v>
      </c>
      <c r="BR10" s="26">
        <v>14.641</v>
      </c>
      <c r="BS10" s="26">
        <v>15.522</v>
      </c>
    </row>
    <row r="11" spans="1:71" s="26" customFormat="1" x14ac:dyDescent="0.2">
      <c r="A11" s="26">
        <v>60.085000000000001</v>
      </c>
      <c r="B11" s="26" t="s">
        <v>38</v>
      </c>
      <c r="C11" s="26">
        <v>6.0000000000000001E-3</v>
      </c>
      <c r="D11" s="26">
        <v>0</v>
      </c>
      <c r="E11" s="26">
        <v>0</v>
      </c>
      <c r="F11" s="26">
        <v>7.0000000000000001E-3</v>
      </c>
      <c r="G11" s="26">
        <v>0</v>
      </c>
      <c r="H11" s="26">
        <v>5.0000000000000001E-3</v>
      </c>
      <c r="I11" s="26">
        <v>4.0000000000000001E-3</v>
      </c>
      <c r="J11" s="26">
        <v>0.09</v>
      </c>
      <c r="K11" s="26">
        <v>1E-3</v>
      </c>
      <c r="L11" s="26">
        <v>5.0000000000000001E-3</v>
      </c>
      <c r="M11" s="26">
        <v>7.0000000000000001E-3</v>
      </c>
      <c r="N11" s="26">
        <v>0</v>
      </c>
      <c r="O11" s="26">
        <v>6.0000000000000001E-3</v>
      </c>
      <c r="P11" s="26">
        <v>4.0000000000000001E-3</v>
      </c>
      <c r="Q11" s="26">
        <v>7.0000000000000001E-3</v>
      </c>
      <c r="R11" s="26">
        <v>0</v>
      </c>
      <c r="S11" s="26">
        <v>0</v>
      </c>
      <c r="T11" s="26">
        <v>1.0999999999999999E-2</v>
      </c>
      <c r="U11" s="26">
        <v>0</v>
      </c>
      <c r="V11" s="26">
        <v>3.0000000000000001E-3</v>
      </c>
      <c r="W11" s="26">
        <v>5.0000000000000001E-3</v>
      </c>
      <c r="X11" s="26">
        <v>0</v>
      </c>
      <c r="Y11" s="26">
        <v>1.7000000000000001E-2</v>
      </c>
      <c r="Z11" s="26">
        <v>8.9999999999999993E-3</v>
      </c>
      <c r="AA11" s="26">
        <v>7.0000000000000001E-3</v>
      </c>
      <c r="AB11" s="26">
        <v>8.0000000000000002E-3</v>
      </c>
      <c r="AC11" s="26">
        <v>0</v>
      </c>
      <c r="AD11" s="26">
        <v>1E-3</v>
      </c>
      <c r="AE11" s="26">
        <v>0</v>
      </c>
      <c r="AF11" s="26">
        <v>5.0000000000000001E-3</v>
      </c>
      <c r="AG11" s="26">
        <v>0</v>
      </c>
      <c r="AH11" s="26">
        <v>0</v>
      </c>
      <c r="AI11" s="26">
        <v>0</v>
      </c>
      <c r="AJ11" s="26">
        <v>9.8000000000000004E-2</v>
      </c>
      <c r="AK11" s="26">
        <v>6.0000000000000001E-3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1E-3</v>
      </c>
      <c r="AS11" s="26">
        <v>1E-3</v>
      </c>
      <c r="AT11" s="26">
        <v>0.02</v>
      </c>
      <c r="AU11" s="26">
        <v>1.7000000000000001E-2</v>
      </c>
      <c r="AV11" s="26">
        <v>2.3E-2</v>
      </c>
      <c r="AW11" s="26">
        <v>8.9999999999999993E-3</v>
      </c>
      <c r="AX11" s="26">
        <v>0</v>
      </c>
      <c r="AY11" s="26">
        <v>1.2999999999999999E-2</v>
      </c>
      <c r="AZ11" s="26">
        <v>7.0000000000000001E-3</v>
      </c>
      <c r="BA11" s="26">
        <v>6.0000000000000001E-3</v>
      </c>
      <c r="BB11" s="26">
        <v>3.0000000000000001E-3</v>
      </c>
      <c r="BC11" s="26">
        <v>0</v>
      </c>
      <c r="BD11" s="26">
        <v>0</v>
      </c>
      <c r="BE11" s="26">
        <v>5.0000000000000001E-3</v>
      </c>
      <c r="BF11" s="26">
        <v>0</v>
      </c>
      <c r="BG11" s="26">
        <v>1.2E-2</v>
      </c>
      <c r="BH11" s="26">
        <v>3.0000000000000001E-3</v>
      </c>
      <c r="BI11" s="26">
        <v>1.2E-2</v>
      </c>
      <c r="BJ11" s="26">
        <v>5.0000000000000001E-3</v>
      </c>
      <c r="BK11" s="26">
        <v>2E-3</v>
      </c>
      <c r="BL11" s="26">
        <v>5.0000000000000001E-3</v>
      </c>
      <c r="BM11" s="26">
        <v>0</v>
      </c>
      <c r="BN11" s="26">
        <v>1.2E-2</v>
      </c>
      <c r="BO11" s="26">
        <v>1.0999999999999999E-2</v>
      </c>
      <c r="BP11" s="26">
        <v>2E-3</v>
      </c>
      <c r="BQ11" s="26">
        <v>3.0000000000000001E-3</v>
      </c>
      <c r="BR11" s="26">
        <v>4.0000000000000001E-3</v>
      </c>
      <c r="BS11" s="26">
        <v>0</v>
      </c>
    </row>
    <row r="12" spans="1:71" s="26" customFormat="1" x14ac:dyDescent="0.2">
      <c r="A12" s="26">
        <v>70.94</v>
      </c>
      <c r="B12" s="26" t="s">
        <v>20</v>
      </c>
      <c r="C12" s="26">
        <v>0.51200000000000001</v>
      </c>
      <c r="D12" s="26">
        <v>0.85399999999999998</v>
      </c>
      <c r="E12" s="26">
        <v>0.61799999999999999</v>
      </c>
      <c r="F12" s="26">
        <v>0.40300000000000002</v>
      </c>
      <c r="G12" s="26">
        <v>0.81799999999999995</v>
      </c>
      <c r="H12" s="26">
        <v>0.59199999999999997</v>
      </c>
      <c r="I12" s="26">
        <v>0.52500000000000002</v>
      </c>
      <c r="J12" s="26">
        <v>0.61599999999999999</v>
      </c>
      <c r="K12" s="26">
        <v>0.61299999999999999</v>
      </c>
      <c r="L12" s="26">
        <v>0.72599999999999998</v>
      </c>
      <c r="M12" s="26">
        <v>0.60699999999999998</v>
      </c>
      <c r="N12" s="26">
        <v>0.88</v>
      </c>
      <c r="O12" s="26">
        <v>0.64600000000000002</v>
      </c>
      <c r="P12" s="26">
        <v>0.56100000000000005</v>
      </c>
      <c r="Q12" s="26">
        <v>0.40200000000000002</v>
      </c>
      <c r="R12" s="26">
        <v>0.53600000000000003</v>
      </c>
      <c r="S12" s="26">
        <v>0.747</v>
      </c>
      <c r="T12" s="26">
        <v>0.64100000000000001</v>
      </c>
      <c r="U12" s="26">
        <v>0.754</v>
      </c>
      <c r="V12" s="26">
        <v>0.48</v>
      </c>
      <c r="W12" s="26">
        <v>0.51100000000000001</v>
      </c>
      <c r="X12" s="26">
        <v>0.40200000000000002</v>
      </c>
      <c r="Y12" s="26">
        <v>0.58899999999999997</v>
      </c>
      <c r="Z12" s="26">
        <v>0.41899999999999998</v>
      </c>
      <c r="AA12" s="26">
        <v>0.50600000000000001</v>
      </c>
      <c r="AB12" s="26">
        <v>0.69099999999999995</v>
      </c>
      <c r="AC12" s="26">
        <v>0.41199999999999998</v>
      </c>
      <c r="AD12" s="26">
        <v>0.76600000000000001</v>
      </c>
      <c r="AE12" s="26">
        <v>0.70799999999999996</v>
      </c>
      <c r="AF12" s="26">
        <v>0.47499999999999998</v>
      </c>
      <c r="AG12" s="26">
        <v>0.71699999999999997</v>
      </c>
      <c r="AH12" s="26">
        <v>0.61299999999999999</v>
      </c>
      <c r="AI12" s="26">
        <v>0.51700000000000002</v>
      </c>
      <c r="AJ12" s="26">
        <v>0.626</v>
      </c>
      <c r="AK12" s="26">
        <v>0.60899999999999999</v>
      </c>
      <c r="AL12" s="26">
        <v>0.46100000000000002</v>
      </c>
      <c r="AM12" s="26">
        <v>0.77300000000000002</v>
      </c>
      <c r="AN12" s="26">
        <v>0.78400000000000003</v>
      </c>
      <c r="AO12" s="26">
        <v>0.85499999999999998</v>
      </c>
      <c r="AP12" s="26">
        <v>0.59</v>
      </c>
      <c r="AQ12" s="26">
        <v>0.57899999999999996</v>
      </c>
      <c r="AR12" s="26">
        <v>0.98</v>
      </c>
      <c r="AS12" s="26">
        <v>0.504</v>
      </c>
      <c r="AT12" s="26">
        <v>0.73599999999999999</v>
      </c>
      <c r="AU12" s="26">
        <v>0.41899999999999998</v>
      </c>
      <c r="AV12" s="26">
        <v>0.72099999999999997</v>
      </c>
      <c r="AW12" s="26">
        <v>0.754</v>
      </c>
      <c r="AX12" s="26">
        <v>0.64800000000000002</v>
      </c>
      <c r="AY12" s="26">
        <v>0.64200000000000002</v>
      </c>
      <c r="AZ12" s="26">
        <v>0.51500000000000001</v>
      </c>
      <c r="BA12" s="26">
        <v>0.66800000000000004</v>
      </c>
      <c r="BB12" s="26">
        <v>0.496</v>
      </c>
      <c r="BC12" s="26">
        <v>0.53600000000000003</v>
      </c>
      <c r="BD12" s="26">
        <v>0.66500000000000004</v>
      </c>
      <c r="BE12" s="26">
        <v>0.46</v>
      </c>
      <c r="BF12" s="26">
        <v>0.59</v>
      </c>
      <c r="BG12" s="26">
        <v>0.78</v>
      </c>
      <c r="BH12" s="26">
        <v>0.72899999999999998</v>
      </c>
      <c r="BI12" s="26">
        <v>0.72599999999999998</v>
      </c>
      <c r="BJ12" s="26">
        <v>0.35199999999999998</v>
      </c>
      <c r="BK12" s="26">
        <v>0.50700000000000001</v>
      </c>
      <c r="BL12" s="26">
        <v>0.46500000000000002</v>
      </c>
      <c r="BM12" s="26">
        <v>0.60199999999999998</v>
      </c>
      <c r="BN12" s="26">
        <v>0.378</v>
      </c>
      <c r="BO12" s="26">
        <v>0.52600000000000002</v>
      </c>
      <c r="BP12" s="26">
        <v>0.66800000000000004</v>
      </c>
      <c r="BQ12" s="26">
        <v>0.88500000000000001</v>
      </c>
      <c r="BR12" s="26">
        <v>0.61399999999999999</v>
      </c>
      <c r="BS12" s="26">
        <v>0.372</v>
      </c>
    </row>
    <row r="13" spans="1:71" s="26" customFormat="1" x14ac:dyDescent="0.2">
      <c r="A13" s="26">
        <v>61.98</v>
      </c>
      <c r="B13" s="26" t="s">
        <v>17</v>
      </c>
      <c r="C13" s="26">
        <v>0</v>
      </c>
      <c r="D13" s="26">
        <v>1.6E-2</v>
      </c>
      <c r="E13" s="26">
        <v>5.0000000000000001E-3</v>
      </c>
      <c r="F13" s="26">
        <v>1.7000000000000001E-2</v>
      </c>
      <c r="G13" s="26">
        <v>1.4E-2</v>
      </c>
      <c r="H13" s="26">
        <v>3.0000000000000001E-3</v>
      </c>
      <c r="I13" s="26">
        <v>0.01</v>
      </c>
      <c r="J13" s="26">
        <v>0.01</v>
      </c>
      <c r="K13" s="26">
        <v>1.2999999999999999E-2</v>
      </c>
      <c r="L13" s="26">
        <v>1.2999999999999999E-2</v>
      </c>
      <c r="M13" s="26">
        <v>1.0999999999999999E-2</v>
      </c>
      <c r="N13" s="26">
        <v>7.0000000000000001E-3</v>
      </c>
      <c r="O13" s="26">
        <v>5.0000000000000001E-3</v>
      </c>
      <c r="P13" s="26">
        <v>1.4E-2</v>
      </c>
      <c r="Q13" s="26">
        <v>8.9999999999999993E-3</v>
      </c>
      <c r="R13" s="26">
        <v>6.0000000000000001E-3</v>
      </c>
      <c r="S13" s="26">
        <v>6.0000000000000001E-3</v>
      </c>
      <c r="T13" s="26">
        <v>7.0000000000000001E-3</v>
      </c>
      <c r="U13" s="26">
        <v>6.0000000000000001E-3</v>
      </c>
      <c r="V13" s="26">
        <v>7.0000000000000001E-3</v>
      </c>
      <c r="W13" s="26">
        <v>5.0000000000000001E-3</v>
      </c>
      <c r="X13" s="26">
        <v>1.0999999999999999E-2</v>
      </c>
      <c r="Y13" s="26">
        <v>6.0000000000000001E-3</v>
      </c>
      <c r="Z13" s="26">
        <v>0</v>
      </c>
      <c r="AA13" s="26">
        <v>8.9999999999999993E-3</v>
      </c>
      <c r="AB13" s="26">
        <v>1.2E-2</v>
      </c>
      <c r="AC13" s="26">
        <v>3.0000000000000001E-3</v>
      </c>
      <c r="AD13" s="26">
        <v>5.0000000000000001E-3</v>
      </c>
      <c r="AE13" s="26">
        <v>7.0000000000000001E-3</v>
      </c>
      <c r="AF13" s="26">
        <v>8.9999999999999993E-3</v>
      </c>
      <c r="AG13" s="26">
        <v>5.0000000000000001E-3</v>
      </c>
      <c r="AH13" s="26">
        <v>1.4E-2</v>
      </c>
      <c r="AI13" s="26">
        <v>7.0000000000000001E-3</v>
      </c>
      <c r="AJ13" s="26">
        <v>0</v>
      </c>
      <c r="AK13" s="26">
        <v>8.0000000000000002E-3</v>
      </c>
      <c r="AL13" s="26">
        <v>3.0000000000000001E-3</v>
      </c>
      <c r="AM13" s="26">
        <v>1.2E-2</v>
      </c>
      <c r="AN13" s="26">
        <v>0</v>
      </c>
      <c r="AO13" s="26">
        <v>8.9999999999999993E-3</v>
      </c>
      <c r="AP13" s="26">
        <v>0</v>
      </c>
      <c r="AQ13" s="26">
        <v>0</v>
      </c>
      <c r="AR13" s="26">
        <v>1.0999999999999999E-2</v>
      </c>
      <c r="AS13" s="26">
        <v>0</v>
      </c>
      <c r="AT13" s="26">
        <v>4.0000000000000001E-3</v>
      </c>
      <c r="AU13" s="26">
        <v>3.0000000000000001E-3</v>
      </c>
      <c r="AV13" s="26">
        <v>3.0000000000000001E-3</v>
      </c>
      <c r="AW13" s="26">
        <v>6.0000000000000001E-3</v>
      </c>
      <c r="AX13" s="26">
        <v>5.0000000000000001E-3</v>
      </c>
      <c r="AY13" s="26">
        <v>3.0000000000000001E-3</v>
      </c>
      <c r="AZ13" s="26">
        <v>0</v>
      </c>
      <c r="BA13" s="26">
        <v>5.0000000000000001E-3</v>
      </c>
      <c r="BB13" s="26">
        <v>7.0000000000000001E-3</v>
      </c>
      <c r="BC13" s="26">
        <v>5.0000000000000001E-3</v>
      </c>
      <c r="BD13" s="26">
        <v>0.01</v>
      </c>
      <c r="BE13" s="26">
        <v>8.0000000000000002E-3</v>
      </c>
      <c r="BF13" s="26">
        <v>3.0000000000000001E-3</v>
      </c>
      <c r="BG13" s="26">
        <v>1E-3</v>
      </c>
      <c r="BH13" s="26">
        <v>0</v>
      </c>
      <c r="BI13" s="26">
        <v>0</v>
      </c>
      <c r="BJ13" s="26">
        <v>8.9999999999999993E-3</v>
      </c>
      <c r="BK13" s="26">
        <v>4.0000000000000001E-3</v>
      </c>
      <c r="BL13" s="26">
        <v>0</v>
      </c>
      <c r="BM13" s="26">
        <v>1E-3</v>
      </c>
      <c r="BN13" s="26">
        <v>0</v>
      </c>
      <c r="BO13" s="26">
        <v>3.0000000000000001E-3</v>
      </c>
      <c r="BP13" s="26">
        <v>1E-3</v>
      </c>
      <c r="BQ13" s="26">
        <v>6.0000000000000001E-3</v>
      </c>
      <c r="BR13" s="26">
        <v>4.0000000000000001E-3</v>
      </c>
      <c r="BS13" s="26">
        <v>0</v>
      </c>
    </row>
    <row r="14" spans="1:71" s="26" customFormat="1" x14ac:dyDescent="0.2">
      <c r="B14" s="26" t="s">
        <v>21</v>
      </c>
      <c r="C14" s="26">
        <f>SUM(C5:C13)</f>
        <v>97.481999999999985</v>
      </c>
      <c r="D14" s="26">
        <f t="shared" ref="D14:AO14" si="0">SUM(D5:D13)</f>
        <v>97.035999999999987</v>
      </c>
      <c r="E14" s="26">
        <f t="shared" si="0"/>
        <v>97.490999999999985</v>
      </c>
      <c r="F14" s="26">
        <f t="shared" si="0"/>
        <v>97.777999999999977</v>
      </c>
      <c r="G14" s="26">
        <f t="shared" si="0"/>
        <v>98.052999999999997</v>
      </c>
      <c r="H14" s="26">
        <f t="shared" si="0"/>
        <v>97.103000000000009</v>
      </c>
      <c r="I14" s="26">
        <f t="shared" si="0"/>
        <v>98.329000000000008</v>
      </c>
      <c r="J14" s="26">
        <f t="shared" si="0"/>
        <v>91.812000000000012</v>
      </c>
      <c r="K14" s="26">
        <f t="shared" si="0"/>
        <v>98.212000000000018</v>
      </c>
      <c r="L14" s="26">
        <f t="shared" si="0"/>
        <v>97.483000000000004</v>
      </c>
      <c r="M14" s="26">
        <f t="shared" si="0"/>
        <v>97.41500000000002</v>
      </c>
      <c r="N14" s="26">
        <f t="shared" si="0"/>
        <v>97.916000000000011</v>
      </c>
      <c r="O14" s="26">
        <f t="shared" si="0"/>
        <v>97.95999999999998</v>
      </c>
      <c r="P14" s="26">
        <f t="shared" si="0"/>
        <v>97.231999999999999</v>
      </c>
      <c r="Q14" s="26">
        <f t="shared" si="0"/>
        <v>98.218000000000004</v>
      </c>
      <c r="R14" s="26">
        <f t="shared" si="0"/>
        <v>97.753</v>
      </c>
      <c r="S14" s="26">
        <f t="shared" si="0"/>
        <v>96.666999999999987</v>
      </c>
      <c r="T14" s="26">
        <f t="shared" si="0"/>
        <v>97.856999999999999</v>
      </c>
      <c r="U14" s="26">
        <f t="shared" si="0"/>
        <v>97.147000000000006</v>
      </c>
      <c r="V14" s="26">
        <f t="shared" si="0"/>
        <v>99.089000000000013</v>
      </c>
      <c r="W14" s="26">
        <f t="shared" si="0"/>
        <v>98.436999999999969</v>
      </c>
      <c r="X14" s="26">
        <f t="shared" si="0"/>
        <v>97.343000000000004</v>
      </c>
      <c r="Y14" s="26">
        <f t="shared" si="0"/>
        <v>97.926999999999978</v>
      </c>
      <c r="Z14" s="26">
        <f t="shared" si="0"/>
        <v>97.396999999999991</v>
      </c>
      <c r="AA14" s="26">
        <f t="shared" si="0"/>
        <v>97.75500000000001</v>
      </c>
      <c r="AB14" s="26">
        <f t="shared" si="0"/>
        <v>97.576999999999998</v>
      </c>
      <c r="AC14" s="26">
        <f t="shared" si="0"/>
        <v>97.926999999999992</v>
      </c>
      <c r="AD14" s="26">
        <f t="shared" si="0"/>
        <v>97.825000000000003</v>
      </c>
      <c r="AE14" s="26">
        <f t="shared" si="0"/>
        <v>97.865000000000009</v>
      </c>
      <c r="AF14" s="26">
        <f t="shared" si="0"/>
        <v>98.714999999999975</v>
      </c>
      <c r="AG14" s="26">
        <f t="shared" si="0"/>
        <v>97.608000000000004</v>
      </c>
      <c r="AH14" s="26">
        <f t="shared" si="0"/>
        <v>98.185999999999993</v>
      </c>
      <c r="AI14" s="26">
        <f t="shared" si="0"/>
        <v>97.152999999999992</v>
      </c>
      <c r="AJ14" s="26">
        <f t="shared" si="0"/>
        <v>97.938000000000002</v>
      </c>
      <c r="AK14" s="26">
        <f t="shared" si="0"/>
        <v>97.619999999999976</v>
      </c>
      <c r="AL14" s="26">
        <f t="shared" si="0"/>
        <v>97.529000000000011</v>
      </c>
      <c r="AM14" s="26">
        <f t="shared" si="0"/>
        <v>97.951999999999998</v>
      </c>
      <c r="AN14" s="26">
        <f t="shared" si="0"/>
        <v>97.035000000000025</v>
      </c>
      <c r="AO14" s="26">
        <f t="shared" si="0"/>
        <v>97.40100000000001</v>
      </c>
      <c r="AP14" s="26">
        <f t="shared" ref="AP14:BS14" si="1">SUM(AP5:AP13)</f>
        <v>98.102999999999994</v>
      </c>
      <c r="AQ14" s="26">
        <f t="shared" si="1"/>
        <v>97.367999999999981</v>
      </c>
      <c r="AR14" s="26">
        <f t="shared" si="1"/>
        <v>97.742000000000004</v>
      </c>
      <c r="AS14" s="26">
        <f t="shared" si="1"/>
        <v>98.224000000000004</v>
      </c>
      <c r="AT14" s="26">
        <f t="shared" si="1"/>
        <v>98.14100000000002</v>
      </c>
      <c r="AU14" s="26">
        <f t="shared" si="1"/>
        <v>97.835999999999984</v>
      </c>
      <c r="AV14" s="26">
        <f t="shared" si="1"/>
        <v>98.427999999999983</v>
      </c>
      <c r="AW14" s="26">
        <f t="shared" si="1"/>
        <v>97.756</v>
      </c>
      <c r="AX14" s="26">
        <f t="shared" si="1"/>
        <v>98.426999999999992</v>
      </c>
      <c r="AY14" s="26">
        <f t="shared" si="1"/>
        <v>98.336000000000013</v>
      </c>
      <c r="AZ14" s="26">
        <f t="shared" si="1"/>
        <v>98.433999999999997</v>
      </c>
      <c r="BA14" s="26">
        <f t="shared" si="1"/>
        <v>97.906999999999996</v>
      </c>
      <c r="BB14" s="26">
        <f t="shared" si="1"/>
        <v>98.670000000000016</v>
      </c>
      <c r="BC14" s="26">
        <f t="shared" si="1"/>
        <v>97.762999999999991</v>
      </c>
      <c r="BD14" s="26">
        <f t="shared" si="1"/>
        <v>97.56</v>
      </c>
      <c r="BE14" s="26">
        <f t="shared" si="1"/>
        <v>97.478999999999985</v>
      </c>
      <c r="BF14" s="26">
        <f t="shared" si="1"/>
        <v>99.52</v>
      </c>
      <c r="BG14" s="26">
        <f t="shared" si="1"/>
        <v>97.014000000000024</v>
      </c>
      <c r="BH14" s="26">
        <f t="shared" si="1"/>
        <v>98.371000000000009</v>
      </c>
      <c r="BI14" s="26">
        <f t="shared" si="1"/>
        <v>98.543999999999997</v>
      </c>
      <c r="BJ14" s="26">
        <f t="shared" si="1"/>
        <v>98.111999999999995</v>
      </c>
      <c r="BK14" s="26">
        <f t="shared" si="1"/>
        <v>98.179999999999993</v>
      </c>
      <c r="BL14" s="26">
        <f t="shared" si="1"/>
        <v>98.11099999999999</v>
      </c>
      <c r="BM14" s="26">
        <f t="shared" si="1"/>
        <v>97.462000000000003</v>
      </c>
      <c r="BN14" s="26">
        <f t="shared" si="1"/>
        <v>99.227000000000018</v>
      </c>
      <c r="BO14" s="26">
        <f t="shared" si="1"/>
        <v>99.434999999999974</v>
      </c>
      <c r="BP14" s="26">
        <f t="shared" si="1"/>
        <v>97.878</v>
      </c>
      <c r="BQ14" s="26">
        <f t="shared" si="1"/>
        <v>97.549000000000007</v>
      </c>
      <c r="BR14" s="26">
        <f t="shared" si="1"/>
        <v>98.228000000000009</v>
      </c>
      <c r="BS14" s="26">
        <f t="shared" si="1"/>
        <v>98.424999999999997</v>
      </c>
    </row>
    <row r="15" spans="1:71" x14ac:dyDescent="0.2">
      <c r="B15" t="s">
        <v>24</v>
      </c>
    </row>
    <row r="16" spans="1:71" s="25" customFormat="1" x14ac:dyDescent="0.2">
      <c r="B16" s="25" t="s">
        <v>28</v>
      </c>
      <c r="C16" s="25">
        <f>C5/$A$5*2</f>
        <v>1.3575912122400939</v>
      </c>
      <c r="D16" s="25">
        <f t="shared" ref="D16:AO16" si="2">D5/$A$5*2</f>
        <v>1.3568458218909374</v>
      </c>
      <c r="E16" s="25">
        <f t="shared" si="2"/>
        <v>1.3437034131031775</v>
      </c>
      <c r="F16" s="25">
        <f t="shared" si="2"/>
        <v>1.3653589642997253</v>
      </c>
      <c r="G16" s="25">
        <f t="shared" si="2"/>
        <v>1.3578658297371518</v>
      </c>
      <c r="H16" s="25">
        <f t="shared" si="2"/>
        <v>1.342918791683013</v>
      </c>
      <c r="I16" s="25">
        <f t="shared" si="2"/>
        <v>1.3563554335033345</v>
      </c>
      <c r="J16" s="25">
        <f t="shared" si="2"/>
        <v>1.254119262455865</v>
      </c>
      <c r="K16" s="25">
        <f t="shared" si="2"/>
        <v>1.3331110239309534</v>
      </c>
      <c r="L16" s="25">
        <f t="shared" si="2"/>
        <v>1.3433895645351117</v>
      </c>
      <c r="M16" s="25">
        <f t="shared" si="2"/>
        <v>1.3470772852098862</v>
      </c>
      <c r="N16" s="25">
        <f t="shared" si="2"/>
        <v>1.3401333856414277</v>
      </c>
      <c r="O16" s="25">
        <f t="shared" si="2"/>
        <v>1.3452726559435071</v>
      </c>
      <c r="P16" s="25">
        <f t="shared" si="2"/>
        <v>1.3751275009807766</v>
      </c>
      <c r="Q16" s="25">
        <f t="shared" si="2"/>
        <v>1.3547665751275009</v>
      </c>
      <c r="R16" s="25">
        <f t="shared" si="2"/>
        <v>1.3504119262455863</v>
      </c>
      <c r="S16" s="25">
        <f t="shared" si="2"/>
        <v>1.3598666143585718</v>
      </c>
      <c r="T16" s="25">
        <f t="shared" si="2"/>
        <v>1.357728520988623</v>
      </c>
      <c r="U16" s="25">
        <f t="shared" si="2"/>
        <v>1.3399176147508824</v>
      </c>
      <c r="V16" s="25">
        <f t="shared" si="2"/>
        <v>1.350196155355041</v>
      </c>
      <c r="W16" s="25">
        <f t="shared" si="2"/>
        <v>1.3554531188701451</v>
      </c>
      <c r="X16" s="25">
        <f t="shared" si="2"/>
        <v>1.3237151824244802</v>
      </c>
      <c r="Y16" s="25">
        <f t="shared" si="2"/>
        <v>1.3474892114554724</v>
      </c>
      <c r="Z16" s="25">
        <f t="shared" si="2"/>
        <v>1.326363279717536</v>
      </c>
      <c r="AA16" s="25">
        <f t="shared" si="2"/>
        <v>1.3409572381326007</v>
      </c>
      <c r="AB16" s="25">
        <f t="shared" si="2"/>
        <v>1.3521577089054531</v>
      </c>
      <c r="AC16" s="25">
        <f t="shared" si="2"/>
        <v>1.349882306786975</v>
      </c>
      <c r="AD16" s="25">
        <f t="shared" si="2"/>
        <v>1.341133777952138</v>
      </c>
      <c r="AE16" s="25">
        <f t="shared" si="2"/>
        <v>1.3588466065123577</v>
      </c>
      <c r="AF16" s="25">
        <f t="shared" si="2"/>
        <v>1.3599254609650842</v>
      </c>
      <c r="AG16" s="25">
        <f t="shared" si="2"/>
        <v>1.3466653589642998</v>
      </c>
      <c r="AH16" s="25">
        <f t="shared" si="2"/>
        <v>1.365829737151824</v>
      </c>
      <c r="AI16" s="25">
        <f t="shared" si="2"/>
        <v>1.3463122793252256</v>
      </c>
      <c r="AJ16" s="25">
        <f t="shared" si="2"/>
        <v>1.334248724990192</v>
      </c>
      <c r="AK16" s="25">
        <f t="shared" si="2"/>
        <v>1.3632012553942721</v>
      </c>
      <c r="AL16" s="25">
        <f t="shared" si="2"/>
        <v>1.3448607296979207</v>
      </c>
      <c r="AM16" s="25">
        <f t="shared" si="2"/>
        <v>1.348862298940761</v>
      </c>
      <c r="AN16" s="25">
        <f t="shared" si="2"/>
        <v>1.3497646135739505</v>
      </c>
      <c r="AO16" s="25">
        <f t="shared" si="2"/>
        <v>1.3474892114554724</v>
      </c>
      <c r="AP16" s="25">
        <f t="shared" ref="AP16:BS16" si="3">AP5/$A$5*2</f>
        <v>1.350980776775206</v>
      </c>
      <c r="AQ16" s="25">
        <f t="shared" si="3"/>
        <v>1.3353668105139269</v>
      </c>
      <c r="AR16" s="25">
        <f t="shared" si="3"/>
        <v>1.3578069831306394</v>
      </c>
      <c r="AS16" s="25">
        <f t="shared" si="3"/>
        <v>1.3674185955276579</v>
      </c>
      <c r="AT16" s="25">
        <f t="shared" si="3"/>
        <v>1.3470772852098862</v>
      </c>
      <c r="AU16" s="25">
        <f t="shared" si="3"/>
        <v>1.3757944291879167</v>
      </c>
      <c r="AV16" s="25">
        <f t="shared" si="3"/>
        <v>1.3580031384856805</v>
      </c>
      <c r="AW16" s="25">
        <f t="shared" si="3"/>
        <v>1.3542369556688896</v>
      </c>
      <c r="AX16" s="25">
        <f t="shared" si="3"/>
        <v>1.3407022361710474</v>
      </c>
      <c r="AY16" s="25">
        <f t="shared" si="3"/>
        <v>1.3498626912514711</v>
      </c>
      <c r="AZ16" s="25">
        <f t="shared" si="3"/>
        <v>1.3456649666535896</v>
      </c>
      <c r="BA16" s="25">
        <f t="shared" si="3"/>
        <v>1.3577873675951353</v>
      </c>
      <c r="BB16" s="25">
        <f t="shared" si="3"/>
        <v>1.3537465672812865</v>
      </c>
      <c r="BC16" s="25">
        <f t="shared" si="3"/>
        <v>1.3623774029030991</v>
      </c>
      <c r="BD16" s="25">
        <f t="shared" si="3"/>
        <v>1.3428991761475086</v>
      </c>
      <c r="BE16" s="25">
        <f t="shared" si="3"/>
        <v>1.3686739897999216</v>
      </c>
      <c r="BF16" s="25">
        <f t="shared" si="3"/>
        <v>1.3791683012946252</v>
      </c>
      <c r="BG16" s="25">
        <f t="shared" si="3"/>
        <v>1.342958022754021</v>
      </c>
      <c r="BH16" s="25">
        <f t="shared" si="3"/>
        <v>1.3657512750098078</v>
      </c>
      <c r="BI16" s="25">
        <f t="shared" si="3"/>
        <v>1.3534131031777166</v>
      </c>
      <c r="BJ16" s="25">
        <f t="shared" si="3"/>
        <v>1.377481365241271</v>
      </c>
      <c r="BK16" s="25">
        <f t="shared" si="3"/>
        <v>1.3530404080031382</v>
      </c>
      <c r="BL16" s="25">
        <f t="shared" si="3"/>
        <v>1.3564535111808551</v>
      </c>
      <c r="BM16" s="25">
        <f t="shared" si="3"/>
        <v>1.3622793252255785</v>
      </c>
      <c r="BN16" s="25">
        <f t="shared" si="3"/>
        <v>1.3791290702236172</v>
      </c>
      <c r="BO16" s="25">
        <f t="shared" si="3"/>
        <v>1.3643585719890152</v>
      </c>
      <c r="BP16" s="25">
        <f t="shared" si="3"/>
        <v>1.3677128285602196</v>
      </c>
      <c r="BQ16" s="25">
        <f t="shared" si="3"/>
        <v>1.3475872891329932</v>
      </c>
      <c r="BR16" s="25">
        <f t="shared" si="3"/>
        <v>1.3676539819537072</v>
      </c>
      <c r="BS16" s="25">
        <f t="shared" si="3"/>
        <v>1.374676343664182</v>
      </c>
    </row>
    <row r="17" spans="1:71" s="25" customFormat="1" x14ac:dyDescent="0.2">
      <c r="B17" s="25" t="s">
        <v>26</v>
      </c>
      <c r="C17" s="25">
        <f>C6/$A$6</f>
        <v>0.20370222293299214</v>
      </c>
      <c r="D17" s="25">
        <f t="shared" ref="D17:AO17" si="4">D6/$A$6</f>
        <v>0.20961938269630578</v>
      </c>
      <c r="E17" s="25">
        <f t="shared" si="4"/>
        <v>0.20869982408443946</v>
      </c>
      <c r="F17" s="25">
        <f t="shared" si="4"/>
        <v>0.17811450503758197</v>
      </c>
      <c r="G17" s="25">
        <f t="shared" si="4"/>
        <v>0.22996961458499918</v>
      </c>
      <c r="H17" s="25">
        <f t="shared" si="4"/>
        <v>0.18227250919558613</v>
      </c>
      <c r="I17" s="25">
        <f t="shared" si="4"/>
        <v>0.23772589157204541</v>
      </c>
      <c r="J17" s="25">
        <f t="shared" si="4"/>
        <v>0.15580521349752119</v>
      </c>
      <c r="K17" s="25">
        <f t="shared" si="4"/>
        <v>0.25151927075003999</v>
      </c>
      <c r="L17" s="25">
        <f t="shared" si="4"/>
        <v>0.20841995841995842</v>
      </c>
      <c r="M17" s="25">
        <f t="shared" si="4"/>
        <v>0.18183272029425876</v>
      </c>
      <c r="N17" s="25">
        <f t="shared" si="4"/>
        <v>0.21625619702542778</v>
      </c>
      <c r="O17" s="25">
        <f t="shared" si="4"/>
        <v>0.21829521829521828</v>
      </c>
      <c r="P17" s="25">
        <f t="shared" si="4"/>
        <v>0.1849112426035503</v>
      </c>
      <c r="Q17" s="25">
        <f t="shared" si="4"/>
        <v>0.232928194466656</v>
      </c>
      <c r="R17" s="25">
        <f t="shared" si="4"/>
        <v>0.20710059171597631</v>
      </c>
      <c r="S17" s="25">
        <f t="shared" si="4"/>
        <v>0.1674396289780905</v>
      </c>
      <c r="T17" s="25">
        <f t="shared" si="4"/>
        <v>0.22905005597313288</v>
      </c>
      <c r="U17" s="25">
        <f t="shared" si="4"/>
        <v>0.20690068766991843</v>
      </c>
      <c r="V17" s="25">
        <f t="shared" si="4"/>
        <v>0.25855589317127775</v>
      </c>
      <c r="W17" s="25">
        <f t="shared" si="4"/>
        <v>0.22145370222293298</v>
      </c>
      <c r="X17" s="25">
        <f t="shared" si="4"/>
        <v>0.23648648648648649</v>
      </c>
      <c r="Y17" s="25">
        <f t="shared" si="4"/>
        <v>0.2436830321445706</v>
      </c>
      <c r="Z17" s="25">
        <f t="shared" si="4"/>
        <v>0.22269310730849193</v>
      </c>
      <c r="AA17" s="25">
        <f t="shared" si="4"/>
        <v>0.24824084439469052</v>
      </c>
      <c r="AB17" s="25">
        <f t="shared" si="4"/>
        <v>0.22153366384135617</v>
      </c>
      <c r="AC17" s="25">
        <f t="shared" si="4"/>
        <v>0.25499760115144732</v>
      </c>
      <c r="AD17" s="25">
        <f t="shared" si="4"/>
        <v>0.22952982568367181</v>
      </c>
      <c r="AE17" s="25">
        <f t="shared" si="4"/>
        <v>0.22637134175595713</v>
      </c>
      <c r="AF17" s="25">
        <f t="shared" si="4"/>
        <v>0.23036942267711497</v>
      </c>
      <c r="AG17" s="25">
        <f t="shared" si="4"/>
        <v>0.21029905645290259</v>
      </c>
      <c r="AH17" s="25">
        <f t="shared" si="4"/>
        <v>0.23716616024308332</v>
      </c>
      <c r="AI17" s="25">
        <f t="shared" si="4"/>
        <v>0.19414680953142491</v>
      </c>
      <c r="AJ17" s="25">
        <f t="shared" si="4"/>
        <v>0.24132416440108745</v>
      </c>
      <c r="AK17" s="25">
        <f t="shared" si="4"/>
        <v>0.20334239565008796</v>
      </c>
      <c r="AL17" s="25">
        <f t="shared" si="4"/>
        <v>0.21945466176235406</v>
      </c>
      <c r="AM17" s="25">
        <f t="shared" si="4"/>
        <v>0.23096913481528866</v>
      </c>
      <c r="AN17" s="25">
        <f t="shared" si="4"/>
        <v>0.21989445066368143</v>
      </c>
      <c r="AO17" s="25">
        <f t="shared" si="4"/>
        <v>0.22621141851911084</v>
      </c>
      <c r="AP17" s="25">
        <f t="shared" ref="AP17:BS17" si="5">AP6/$A$6</f>
        <v>0.21257796257796258</v>
      </c>
      <c r="AQ17" s="25">
        <f t="shared" si="5"/>
        <v>0.21245802015032783</v>
      </c>
      <c r="AR17" s="25">
        <f t="shared" si="5"/>
        <v>0.21477690708459937</v>
      </c>
      <c r="AS17" s="25">
        <f t="shared" si="5"/>
        <v>0.25019990404605791</v>
      </c>
      <c r="AT17" s="25">
        <f t="shared" si="5"/>
        <v>0.22685111146649609</v>
      </c>
      <c r="AU17" s="25">
        <f t="shared" si="5"/>
        <v>0.23792579561810329</v>
      </c>
      <c r="AV17" s="25">
        <f t="shared" si="5"/>
        <v>0.22805053574284342</v>
      </c>
      <c r="AW17" s="25">
        <f t="shared" si="5"/>
        <v>0.1904685750839597</v>
      </c>
      <c r="AX17" s="25">
        <f t="shared" si="5"/>
        <v>0.2479609787302095</v>
      </c>
      <c r="AY17" s="25">
        <f t="shared" si="5"/>
        <v>0.21821525667679514</v>
      </c>
      <c r="AZ17" s="25">
        <f t="shared" si="5"/>
        <v>0.24016472093395169</v>
      </c>
      <c r="BA17" s="25">
        <f t="shared" si="5"/>
        <v>0.21629617783463936</v>
      </c>
      <c r="BB17" s="25">
        <f t="shared" si="5"/>
        <v>0.21193826963057733</v>
      </c>
      <c r="BC17" s="25">
        <f t="shared" si="5"/>
        <v>0.21525667679513835</v>
      </c>
      <c r="BD17" s="25">
        <f t="shared" si="5"/>
        <v>0.22281304973612667</v>
      </c>
      <c r="BE17" s="25">
        <f t="shared" si="5"/>
        <v>0.23912521989445065</v>
      </c>
      <c r="BF17" s="25">
        <f t="shared" si="5"/>
        <v>0.24712138173676634</v>
      </c>
      <c r="BG17" s="25">
        <f t="shared" si="5"/>
        <v>0.21137853830161521</v>
      </c>
      <c r="BH17" s="25">
        <f t="shared" si="5"/>
        <v>0.20254277946585639</v>
      </c>
      <c r="BI17" s="25">
        <f t="shared" si="5"/>
        <v>0.23664640972333278</v>
      </c>
      <c r="BJ17" s="25">
        <f t="shared" si="5"/>
        <v>0.20913961298576683</v>
      </c>
      <c r="BK17" s="25">
        <f t="shared" si="5"/>
        <v>0.22317287701903085</v>
      </c>
      <c r="BL17" s="25">
        <f t="shared" si="5"/>
        <v>0.20845993922917</v>
      </c>
      <c r="BM17" s="25">
        <f t="shared" si="5"/>
        <v>0.22473212857828243</v>
      </c>
      <c r="BN17" s="25">
        <f t="shared" si="5"/>
        <v>0.25751639213177674</v>
      </c>
      <c r="BO17" s="25">
        <f t="shared" si="5"/>
        <v>0.23436750359827282</v>
      </c>
      <c r="BP17" s="25">
        <f t="shared" si="5"/>
        <v>0.18715016791939867</v>
      </c>
      <c r="BQ17" s="25">
        <f t="shared" si="5"/>
        <v>0.22177354869662561</v>
      </c>
      <c r="BR17" s="25">
        <f t="shared" si="5"/>
        <v>0.22325283863745402</v>
      </c>
      <c r="BS17" s="25">
        <f t="shared" si="5"/>
        <v>0.2364465056772749</v>
      </c>
    </row>
    <row r="18" spans="1:71" s="25" customFormat="1" x14ac:dyDescent="0.2">
      <c r="B18" s="25" t="s">
        <v>27</v>
      </c>
      <c r="C18" s="25">
        <f>C7/$A$7</f>
        <v>5.8309557774607708E-3</v>
      </c>
      <c r="D18" s="25">
        <f t="shared" ref="D18:AO18" si="6">D7/$A$7</f>
        <v>3.7803138373751783E-3</v>
      </c>
      <c r="E18" s="25">
        <f t="shared" si="6"/>
        <v>5.6169757489301E-3</v>
      </c>
      <c r="F18" s="25">
        <f t="shared" si="6"/>
        <v>8.5770328102710413E-3</v>
      </c>
      <c r="G18" s="25">
        <f t="shared" si="6"/>
        <v>4.0477888730385166E-3</v>
      </c>
      <c r="H18" s="25">
        <f t="shared" si="6"/>
        <v>1.7475035663338089E-2</v>
      </c>
      <c r="I18" s="25">
        <f t="shared" si="6"/>
        <v>3.3701854493580602E-3</v>
      </c>
      <c r="J18" s="25">
        <f t="shared" si="6"/>
        <v>3.9229671897289585E-3</v>
      </c>
      <c r="K18" s="25">
        <f t="shared" si="6"/>
        <v>3.9942938659058491E-3</v>
      </c>
      <c r="L18" s="25">
        <f t="shared" si="6"/>
        <v>3.8873038516405137E-3</v>
      </c>
      <c r="M18" s="25">
        <f t="shared" si="6"/>
        <v>1.4925106990014265E-2</v>
      </c>
      <c r="N18" s="25">
        <f t="shared" si="6"/>
        <v>4.8502139800285313E-3</v>
      </c>
      <c r="O18" s="25">
        <f t="shared" si="6"/>
        <v>6.2589158345221114E-3</v>
      </c>
      <c r="P18" s="25">
        <f t="shared" si="6"/>
        <v>5.260342368045649E-3</v>
      </c>
      <c r="Q18" s="25">
        <f t="shared" si="6"/>
        <v>4.4044222539229676E-3</v>
      </c>
      <c r="R18" s="25">
        <f t="shared" si="6"/>
        <v>6.5085592011412266E-3</v>
      </c>
      <c r="S18" s="25">
        <f t="shared" si="6"/>
        <v>3.2810271041369471E-3</v>
      </c>
      <c r="T18" s="25">
        <f t="shared" si="6"/>
        <v>3.7268188302425108E-3</v>
      </c>
      <c r="U18" s="25">
        <f t="shared" si="6"/>
        <v>3.2988587731811697E-3</v>
      </c>
      <c r="V18" s="25">
        <f t="shared" si="6"/>
        <v>4.2261055634807421E-3</v>
      </c>
      <c r="W18" s="25">
        <f t="shared" si="6"/>
        <v>3.6376604850213981E-3</v>
      </c>
      <c r="X18" s="25">
        <f t="shared" si="6"/>
        <v>3.8427246790299567E-2</v>
      </c>
      <c r="Y18" s="25">
        <f t="shared" si="6"/>
        <v>6.2410841654778884E-3</v>
      </c>
      <c r="Z18" s="25">
        <f t="shared" si="6"/>
        <v>1.0003566333808845E-2</v>
      </c>
      <c r="AA18" s="25">
        <f t="shared" si="6"/>
        <v>5.9557774607703288E-3</v>
      </c>
      <c r="AB18" s="25">
        <f t="shared" si="6"/>
        <v>5.1890156918687584E-3</v>
      </c>
      <c r="AC18" s="25">
        <f t="shared" si="6"/>
        <v>1.4497146932952924E-2</v>
      </c>
      <c r="AD18" s="25">
        <f t="shared" si="6"/>
        <v>3.1383737517831668E-3</v>
      </c>
      <c r="AE18" s="25">
        <f t="shared" si="6"/>
        <v>6.5263908701854497E-3</v>
      </c>
      <c r="AF18" s="25">
        <f t="shared" si="6"/>
        <v>8.8088445078459351E-3</v>
      </c>
      <c r="AG18" s="25">
        <f t="shared" si="6"/>
        <v>6.0271041369472185E-3</v>
      </c>
      <c r="AH18" s="25">
        <f t="shared" si="6"/>
        <v>5.1176890156918687E-3</v>
      </c>
      <c r="AI18" s="25">
        <f t="shared" si="6"/>
        <v>3.5841654778887306E-3</v>
      </c>
      <c r="AJ18" s="25">
        <f t="shared" si="6"/>
        <v>9.4507845934379458E-4</v>
      </c>
      <c r="AK18" s="25">
        <f t="shared" si="6"/>
        <v>7.9350927246790298E-3</v>
      </c>
      <c r="AL18" s="25">
        <f t="shared" si="6"/>
        <v>4.4757489300998573E-3</v>
      </c>
      <c r="AM18" s="25">
        <f t="shared" si="6"/>
        <v>3.8694721825962911E-3</v>
      </c>
      <c r="AN18" s="25">
        <f t="shared" si="6"/>
        <v>2.9778887303851644E-3</v>
      </c>
      <c r="AO18" s="25">
        <f t="shared" si="6"/>
        <v>2.3002853067047076E-3</v>
      </c>
      <c r="AP18" s="25">
        <f t="shared" ref="AP18:BS18" si="7">AP7/$A$7</f>
        <v>2.2467902995720402E-3</v>
      </c>
      <c r="AQ18" s="25">
        <f t="shared" si="7"/>
        <v>5.8309557774607708E-3</v>
      </c>
      <c r="AR18" s="25">
        <f t="shared" si="7"/>
        <v>2.870898716119829E-3</v>
      </c>
      <c r="AS18" s="25">
        <f t="shared" si="7"/>
        <v>2.4251069900142657E-3</v>
      </c>
      <c r="AT18" s="25">
        <f t="shared" si="7"/>
        <v>5.7061340941512125E-4</v>
      </c>
      <c r="AU18" s="25">
        <f t="shared" si="7"/>
        <v>4.1726105563480746E-3</v>
      </c>
      <c r="AV18" s="25">
        <f t="shared" si="7"/>
        <v>4.440085592011412E-3</v>
      </c>
      <c r="AW18" s="25">
        <f t="shared" si="7"/>
        <v>4.6540656205420828E-3</v>
      </c>
      <c r="AX18" s="25">
        <f t="shared" si="7"/>
        <v>1.474679029957204E-2</v>
      </c>
      <c r="AY18" s="25">
        <f t="shared" si="7"/>
        <v>5.4386590584878745E-3</v>
      </c>
      <c r="AZ18" s="25">
        <f t="shared" si="7"/>
        <v>4.333095577746077E-3</v>
      </c>
      <c r="BA18" s="25">
        <f t="shared" si="7"/>
        <v>3.2810271041369471E-3</v>
      </c>
      <c r="BB18" s="25">
        <f t="shared" si="7"/>
        <v>7.3466476462196858E-3</v>
      </c>
      <c r="BC18" s="25">
        <f t="shared" si="7"/>
        <v>8.1847360912981459E-3</v>
      </c>
      <c r="BD18" s="25">
        <f t="shared" si="7"/>
        <v>5.385164051355207E-3</v>
      </c>
      <c r="BE18" s="25">
        <f t="shared" si="7"/>
        <v>4.6184022824536384E-3</v>
      </c>
      <c r="BF18" s="25">
        <f t="shared" si="7"/>
        <v>6.5085592011412266E-3</v>
      </c>
      <c r="BG18" s="25">
        <f t="shared" si="7"/>
        <v>5.634807417974323E-3</v>
      </c>
      <c r="BH18" s="25">
        <f t="shared" si="7"/>
        <v>7.7567760342368052E-3</v>
      </c>
      <c r="BI18" s="25">
        <f t="shared" si="7"/>
        <v>5.0641940085592013E-3</v>
      </c>
      <c r="BJ18" s="25">
        <f t="shared" si="7"/>
        <v>4.4579172610556351E-3</v>
      </c>
      <c r="BK18" s="25">
        <f t="shared" si="7"/>
        <v>5.0998573466476457E-3</v>
      </c>
      <c r="BL18" s="25">
        <f t="shared" si="7"/>
        <v>4.7253922967189733E-3</v>
      </c>
      <c r="BM18" s="25">
        <f t="shared" si="7"/>
        <v>5.0641940085592013E-3</v>
      </c>
      <c r="BN18" s="25">
        <f t="shared" si="7"/>
        <v>5.2425106990014268E-3</v>
      </c>
      <c r="BO18" s="25">
        <f t="shared" si="7"/>
        <v>4.0656205420827396E-3</v>
      </c>
      <c r="BP18" s="25">
        <f t="shared" si="7"/>
        <v>6.793865905848788E-3</v>
      </c>
      <c r="BQ18" s="25">
        <f t="shared" si="7"/>
        <v>3.7268188302425108E-3</v>
      </c>
      <c r="BR18" s="25">
        <f t="shared" si="7"/>
        <v>5.028530670470756E-3</v>
      </c>
      <c r="BS18" s="25">
        <f t="shared" si="7"/>
        <v>5.2425106990014268E-3</v>
      </c>
    </row>
    <row r="19" spans="1:71" s="25" customFormat="1" x14ac:dyDescent="0.2">
      <c r="B19" s="25" t="s">
        <v>32</v>
      </c>
      <c r="C19" s="25">
        <f>C8/$A$8</f>
        <v>9.1537926235212258E-2</v>
      </c>
      <c r="D19" s="25">
        <f t="shared" ref="D19:AO19" si="8">D8/$A$8</f>
        <v>0.12185107863604734</v>
      </c>
      <c r="E19" s="25">
        <f t="shared" si="8"/>
        <v>0.11135699373695199</v>
      </c>
      <c r="F19" s="25">
        <f t="shared" si="8"/>
        <v>8.2087682672233819E-2</v>
      </c>
      <c r="G19" s="25">
        <f t="shared" si="8"/>
        <v>0.1246346555323591</v>
      </c>
      <c r="H19" s="25">
        <f t="shared" si="8"/>
        <v>0.10128044537230342</v>
      </c>
      <c r="I19" s="25">
        <f t="shared" si="8"/>
        <v>9.1176061238691722E-2</v>
      </c>
      <c r="J19" s="25">
        <f t="shared" si="8"/>
        <v>0.11029923451635353</v>
      </c>
      <c r="K19" s="25">
        <f t="shared" si="8"/>
        <v>0.11890048712595686</v>
      </c>
      <c r="L19" s="25">
        <f t="shared" si="8"/>
        <v>0.11844119693806542</v>
      </c>
      <c r="M19" s="25">
        <f t="shared" si="8"/>
        <v>0.1024356297842728</v>
      </c>
      <c r="N19" s="25">
        <f t="shared" si="8"/>
        <v>0.12086290883785665</v>
      </c>
      <c r="O19" s="25">
        <f t="shared" si="8"/>
        <v>0.10509394572025053</v>
      </c>
      <c r="P19" s="25">
        <f t="shared" si="8"/>
        <v>9.2192066805845518E-2</v>
      </c>
      <c r="Q19" s="25">
        <f t="shared" si="8"/>
        <v>8.8267223382045928E-2</v>
      </c>
      <c r="R19" s="25">
        <f t="shared" si="8"/>
        <v>0.10072372999304106</v>
      </c>
      <c r="S19" s="25">
        <f t="shared" si="8"/>
        <v>0.11054975643702157</v>
      </c>
      <c r="T19" s="25">
        <f t="shared" si="8"/>
        <v>0.10233820459290188</v>
      </c>
      <c r="U19" s="25">
        <f t="shared" si="8"/>
        <v>0.11414057063326376</v>
      </c>
      <c r="V19" s="25">
        <f t="shared" si="8"/>
        <v>9.3542101600556718E-2</v>
      </c>
      <c r="W19" s="25">
        <f t="shared" si="8"/>
        <v>9.6409185803757833E-2</v>
      </c>
      <c r="X19" s="25">
        <f t="shared" si="8"/>
        <v>8.1155184411969394E-2</v>
      </c>
      <c r="Y19" s="25">
        <f t="shared" si="8"/>
        <v>9.5351426583159371E-2</v>
      </c>
      <c r="Z19" s="25">
        <f t="shared" si="8"/>
        <v>8.1294363256784977E-2</v>
      </c>
      <c r="AA19" s="25">
        <f t="shared" si="8"/>
        <v>9.0396659707724439E-2</v>
      </c>
      <c r="AB19" s="25">
        <f t="shared" si="8"/>
        <v>0.12293667362560892</v>
      </c>
      <c r="AC19" s="25">
        <f t="shared" si="8"/>
        <v>7.8691718858733481E-2</v>
      </c>
      <c r="AD19" s="25">
        <f t="shared" si="8"/>
        <v>0.11582463465553236</v>
      </c>
      <c r="AE19" s="25">
        <f t="shared" si="8"/>
        <v>9.762004175365345E-2</v>
      </c>
      <c r="AF19" s="25">
        <f t="shared" si="8"/>
        <v>9.1551844119693818E-2</v>
      </c>
      <c r="AG19" s="25">
        <f t="shared" si="8"/>
        <v>0.11478079331941546</v>
      </c>
      <c r="AH19" s="25">
        <f t="shared" si="8"/>
        <v>9.4836464857341693E-2</v>
      </c>
      <c r="AI19" s="25">
        <f t="shared" si="8"/>
        <v>0.10143354210160056</v>
      </c>
      <c r="AJ19" s="25">
        <f t="shared" si="8"/>
        <v>0.10377174669450245</v>
      </c>
      <c r="AK19" s="25">
        <f t="shared" si="8"/>
        <v>0.1044954766875435</v>
      </c>
      <c r="AL19" s="25">
        <f t="shared" si="8"/>
        <v>0.10093249826026444</v>
      </c>
      <c r="AM19" s="25">
        <f t="shared" si="8"/>
        <v>0.11628392484342381</v>
      </c>
      <c r="AN19" s="25">
        <f t="shared" si="8"/>
        <v>0.12617954070981213</v>
      </c>
      <c r="AO19" s="25">
        <f t="shared" si="8"/>
        <v>0.12975643702157275</v>
      </c>
      <c r="AP19" s="25">
        <f t="shared" ref="AP19:BS19" si="9">AP8/$A$8</f>
        <v>0.11042449547668755</v>
      </c>
      <c r="AQ19" s="25">
        <f t="shared" si="9"/>
        <v>0.10501043841336118</v>
      </c>
      <c r="AR19" s="25">
        <f t="shared" si="9"/>
        <v>0.13895615866388311</v>
      </c>
      <c r="AS19" s="25">
        <f t="shared" si="9"/>
        <v>9.5407098121085609E-2</v>
      </c>
      <c r="AT19" s="25">
        <f t="shared" si="9"/>
        <v>0.10822546972860125</v>
      </c>
      <c r="AU19" s="25">
        <f t="shared" si="9"/>
        <v>7.7578288100208767E-2</v>
      </c>
      <c r="AV19" s="25">
        <f t="shared" si="9"/>
        <v>0.10505219206680586</v>
      </c>
      <c r="AW19" s="25">
        <f t="shared" si="9"/>
        <v>0.11362560890744608</v>
      </c>
      <c r="AX19" s="25">
        <f t="shared" si="9"/>
        <v>0.1021990257480863</v>
      </c>
      <c r="AY19" s="25">
        <f t="shared" si="9"/>
        <v>0.11112038970076549</v>
      </c>
      <c r="AZ19" s="25">
        <f t="shared" si="9"/>
        <v>0.1163535142658316</v>
      </c>
      <c r="BA19" s="25">
        <f t="shared" si="9"/>
        <v>0.10143354210160056</v>
      </c>
      <c r="BB19" s="25">
        <f t="shared" si="9"/>
        <v>9.5281837160751573E-2</v>
      </c>
      <c r="BC19" s="25">
        <f t="shared" si="9"/>
        <v>9.0925539318023677E-2</v>
      </c>
      <c r="BD19" s="25">
        <f t="shared" si="9"/>
        <v>0.11036882393876131</v>
      </c>
      <c r="BE19" s="25">
        <f t="shared" si="9"/>
        <v>8.4551148225469733E-2</v>
      </c>
      <c r="BF19" s="25">
        <f t="shared" si="9"/>
        <v>9.5629784272790549E-2</v>
      </c>
      <c r="BG19" s="25">
        <f t="shared" si="9"/>
        <v>0.10791927627000696</v>
      </c>
      <c r="BH19" s="25">
        <f t="shared" si="9"/>
        <v>0.10020876826722339</v>
      </c>
      <c r="BI19" s="25">
        <f t="shared" si="9"/>
        <v>0.10945024356297843</v>
      </c>
      <c r="BJ19" s="25">
        <f t="shared" si="9"/>
        <v>7.3723034098816975E-2</v>
      </c>
      <c r="BK19" s="25">
        <f t="shared" si="9"/>
        <v>9.7633959638135009E-2</v>
      </c>
      <c r="BL19" s="25">
        <f t="shared" si="9"/>
        <v>9.7870563674321509E-2</v>
      </c>
      <c r="BM19" s="25">
        <f t="shared" si="9"/>
        <v>9.1621433542101616E-2</v>
      </c>
      <c r="BN19" s="25">
        <f t="shared" si="9"/>
        <v>8.2032011134307595E-2</v>
      </c>
      <c r="BO19" s="25">
        <f t="shared" si="9"/>
        <v>9.0744606819763401E-2</v>
      </c>
      <c r="BP19" s="25">
        <f t="shared" si="9"/>
        <v>9.7522616562282533E-2</v>
      </c>
      <c r="BQ19" s="25">
        <f t="shared" si="9"/>
        <v>0.12064022268615171</v>
      </c>
      <c r="BR19" s="25">
        <f t="shared" si="9"/>
        <v>9.5462769659011834E-2</v>
      </c>
      <c r="BS19" s="25">
        <f t="shared" si="9"/>
        <v>7.7202505219206685E-2</v>
      </c>
    </row>
    <row r="20" spans="1:71" s="25" customFormat="1" x14ac:dyDescent="0.2">
      <c r="B20" s="25" t="s">
        <v>29</v>
      </c>
      <c r="C20" s="25">
        <f>C9/$A$9</f>
        <v>1.2777982553139205E-3</v>
      </c>
      <c r="D20" s="25">
        <f t="shared" ref="D20:AO20" si="10">D9/$A$9</f>
        <v>3.5630912888561249E-4</v>
      </c>
      <c r="E20" s="25">
        <f t="shared" si="10"/>
        <v>5.2217717164270792E-3</v>
      </c>
      <c r="F20" s="25">
        <f t="shared" si="10"/>
        <v>5.7992382356554855E-3</v>
      </c>
      <c r="G20" s="25">
        <f t="shared" si="10"/>
        <v>8.0599582258262682E-3</v>
      </c>
      <c r="H20" s="25">
        <f t="shared" si="10"/>
        <v>4.7671704140557812E-3</v>
      </c>
      <c r="I20" s="25">
        <f t="shared" si="10"/>
        <v>6.8681656223123239E-3</v>
      </c>
      <c r="J20" s="25">
        <f t="shared" si="10"/>
        <v>1.0038088217225703E-2</v>
      </c>
      <c r="K20" s="25">
        <f t="shared" si="10"/>
        <v>5.8975304091411721E-3</v>
      </c>
      <c r="L20" s="25">
        <f t="shared" si="10"/>
        <v>6.4381373633124461E-3</v>
      </c>
      <c r="M20" s="25">
        <f t="shared" si="10"/>
        <v>1.0394397346111316E-2</v>
      </c>
      <c r="N20" s="25">
        <f t="shared" si="10"/>
        <v>1.0357537781054183E-2</v>
      </c>
      <c r="O20" s="25">
        <f t="shared" si="10"/>
        <v>9.436048654625875E-3</v>
      </c>
      <c r="P20" s="25">
        <f t="shared" si="10"/>
        <v>3.9316869394274484E-3</v>
      </c>
      <c r="Q20" s="25">
        <f t="shared" si="10"/>
        <v>5.9221034525125931E-3</v>
      </c>
      <c r="R20" s="25">
        <f t="shared" si="10"/>
        <v>4.9146086742843107E-3</v>
      </c>
      <c r="S20" s="25">
        <f t="shared" si="10"/>
        <v>9.6203464799115377E-3</v>
      </c>
      <c r="T20" s="25">
        <f t="shared" si="10"/>
        <v>8.7971495269689153E-3</v>
      </c>
      <c r="U20" s="25">
        <f t="shared" si="10"/>
        <v>5.8483843223983284E-3</v>
      </c>
      <c r="V20" s="25">
        <f t="shared" si="10"/>
        <v>4.7303108489986489E-3</v>
      </c>
      <c r="W20" s="25">
        <f t="shared" si="10"/>
        <v>6.1309743211696768E-3</v>
      </c>
      <c r="X20" s="25">
        <f t="shared" si="10"/>
        <v>6.1064012777982549E-3</v>
      </c>
      <c r="Y20" s="25">
        <f t="shared" si="10"/>
        <v>4.43543432854159E-3</v>
      </c>
      <c r="Z20" s="25">
        <f t="shared" si="10"/>
        <v>1.2409386902567883E-2</v>
      </c>
      <c r="AA20" s="25">
        <f t="shared" si="10"/>
        <v>8.9077282221403115E-3</v>
      </c>
      <c r="AB20" s="25">
        <f t="shared" si="10"/>
        <v>1.0848998648482615E-2</v>
      </c>
      <c r="AC20" s="25">
        <f t="shared" si="10"/>
        <v>5.7746651922840637E-3</v>
      </c>
      <c r="AD20" s="25">
        <f t="shared" si="10"/>
        <v>2.8258999877134785E-3</v>
      </c>
      <c r="AE20" s="25">
        <f t="shared" si="10"/>
        <v>9.2886103943973456E-3</v>
      </c>
      <c r="AF20" s="25">
        <f t="shared" si="10"/>
        <v>2.4695908588278658E-3</v>
      </c>
      <c r="AG20" s="25">
        <f t="shared" si="10"/>
        <v>7.543924315026416E-3</v>
      </c>
      <c r="AH20" s="25">
        <f t="shared" si="10"/>
        <v>4.0791251996559778E-3</v>
      </c>
      <c r="AI20" s="25">
        <f t="shared" si="10"/>
        <v>8.5022730065118565E-3</v>
      </c>
      <c r="AJ20" s="25">
        <f t="shared" si="10"/>
        <v>6.6101486669123974E-3</v>
      </c>
      <c r="AK20" s="25">
        <f t="shared" si="10"/>
        <v>1.108244256051112E-2</v>
      </c>
      <c r="AL20" s="25">
        <f t="shared" si="10"/>
        <v>1.2814842118196338E-2</v>
      </c>
      <c r="AM20" s="25">
        <f t="shared" si="10"/>
        <v>6.1801204079125196E-3</v>
      </c>
      <c r="AN20" s="25">
        <f t="shared" si="10"/>
        <v>6.5610025801695546E-3</v>
      </c>
      <c r="AO20" s="25">
        <f t="shared" si="10"/>
        <v>1.1328172994225335E-2</v>
      </c>
      <c r="AP20" s="25">
        <f t="shared" ref="AP20:BS20" si="11">AP9/$A$9</f>
        <v>1.0074947782282835E-2</v>
      </c>
      <c r="AQ20" s="25">
        <f t="shared" si="11"/>
        <v>6.3644182331981814E-3</v>
      </c>
      <c r="AR20" s="25">
        <f t="shared" si="11"/>
        <v>9.7677847401400671E-3</v>
      </c>
      <c r="AS20" s="25">
        <f t="shared" si="11"/>
        <v>9.8292173485686198E-5</v>
      </c>
      <c r="AT20" s="25">
        <f t="shared" si="11"/>
        <v>9.2640373510259246E-3</v>
      </c>
      <c r="AU20" s="25">
        <f t="shared" si="11"/>
        <v>6.4872834500552898E-3</v>
      </c>
      <c r="AV20" s="25">
        <f t="shared" si="11"/>
        <v>8.8462956137117573E-3</v>
      </c>
      <c r="AW20" s="25">
        <f t="shared" si="11"/>
        <v>5.3937830200270305E-3</v>
      </c>
      <c r="AX20" s="25">
        <f t="shared" si="11"/>
        <v>8.0845312691976909E-3</v>
      </c>
      <c r="AY20" s="25">
        <f t="shared" si="11"/>
        <v>5.9712495392554368E-3</v>
      </c>
      <c r="AZ20" s="25">
        <f t="shared" si="11"/>
        <v>7.1138960560265382E-3</v>
      </c>
      <c r="BA20" s="25">
        <f t="shared" si="11"/>
        <v>6.2661260597124955E-4</v>
      </c>
      <c r="BB20" s="25">
        <f t="shared" si="11"/>
        <v>1.2925420813367736E-2</v>
      </c>
      <c r="BC20" s="25">
        <f t="shared" si="11"/>
        <v>7.1261825777122487E-3</v>
      </c>
      <c r="BD20" s="25">
        <f t="shared" si="11"/>
        <v>9.546627349797273E-3</v>
      </c>
      <c r="BE20" s="25">
        <f t="shared" si="11"/>
        <v>5.2709178031699229E-3</v>
      </c>
      <c r="BF20" s="25">
        <f t="shared" si="11"/>
        <v>1.1315886472539624E-2</v>
      </c>
      <c r="BG20" s="25">
        <f t="shared" si="11"/>
        <v>9.2148912642830809E-3</v>
      </c>
      <c r="BH20" s="25">
        <f t="shared" si="11"/>
        <v>9.03059343899742E-3</v>
      </c>
      <c r="BI20" s="25">
        <f t="shared" si="11"/>
        <v>7.5193512716549941E-3</v>
      </c>
      <c r="BJ20" s="25">
        <f t="shared" si="11"/>
        <v>8.0722447475119804E-3</v>
      </c>
      <c r="BK20" s="25">
        <f t="shared" si="11"/>
        <v>9.0183069173117095E-3</v>
      </c>
      <c r="BL20" s="25">
        <f t="shared" si="11"/>
        <v>8.2196830077405098E-3</v>
      </c>
      <c r="BM20" s="25">
        <f t="shared" si="11"/>
        <v>9.9766556087971508E-3</v>
      </c>
      <c r="BN20" s="25">
        <f t="shared" si="11"/>
        <v>1.0984150387025434E-2</v>
      </c>
      <c r="BO20" s="25">
        <f t="shared" si="11"/>
        <v>1.0996436908711145E-2</v>
      </c>
      <c r="BP20" s="25">
        <f t="shared" si="11"/>
        <v>8.6128517016832527E-3</v>
      </c>
      <c r="BQ20" s="25">
        <f t="shared" si="11"/>
        <v>9.5220543064258503E-3</v>
      </c>
      <c r="BR20" s="25">
        <f t="shared" si="11"/>
        <v>6.3521317115124709E-3</v>
      </c>
      <c r="BS20" s="25">
        <f t="shared" si="11"/>
        <v>8.5391325715689879E-3</v>
      </c>
    </row>
    <row r="21" spans="1:71" s="25" customFormat="1" x14ac:dyDescent="0.2">
      <c r="B21" s="25" t="s">
        <v>25</v>
      </c>
      <c r="C21" s="25">
        <f>C10/$A$10</f>
        <v>0.38826593897295952</v>
      </c>
      <c r="D21" s="25">
        <f t="shared" ref="D21:AO21" si="12">D10/$A$10</f>
        <v>0.31642272388985365</v>
      </c>
      <c r="E21" s="25">
        <f t="shared" si="12"/>
        <v>0.35735549491441326</v>
      </c>
      <c r="F21" s="25">
        <f t="shared" si="12"/>
        <v>0.40781443810468865</v>
      </c>
      <c r="G21" s="25">
        <f t="shared" si="12"/>
        <v>0.30778963036467377</v>
      </c>
      <c r="H21" s="25">
        <f t="shared" si="12"/>
        <v>0.36807243860084343</v>
      </c>
      <c r="I21" s="25">
        <f t="shared" si="12"/>
        <v>0.3819895807491937</v>
      </c>
      <c r="J21" s="25">
        <f t="shared" si="12"/>
        <v>0.35480029769288013</v>
      </c>
      <c r="K21" s="25">
        <f t="shared" si="12"/>
        <v>0.3494170181096502</v>
      </c>
      <c r="L21" s="25">
        <f t="shared" si="12"/>
        <v>0.34204911932522947</v>
      </c>
      <c r="M21" s="25">
        <f t="shared" si="12"/>
        <v>0.36033242371619945</v>
      </c>
      <c r="N21" s="25">
        <f t="shared" si="12"/>
        <v>0.33492929794095755</v>
      </c>
      <c r="O21" s="25">
        <f t="shared" si="12"/>
        <v>0.36196973455718179</v>
      </c>
      <c r="P21" s="25">
        <f t="shared" si="12"/>
        <v>0.364301662118581</v>
      </c>
      <c r="Q21" s="25">
        <f t="shared" si="12"/>
        <v>0.3928801786157281</v>
      </c>
      <c r="R21" s="25">
        <f t="shared" si="12"/>
        <v>0.37670553212602331</v>
      </c>
      <c r="S21" s="25">
        <f t="shared" si="12"/>
        <v>0.33465641280079383</v>
      </c>
      <c r="T21" s="25">
        <f t="shared" si="12"/>
        <v>0.34666335896799799</v>
      </c>
      <c r="U21" s="25">
        <f t="shared" si="12"/>
        <v>0.34832547754899529</v>
      </c>
      <c r="V21" s="25">
        <f t="shared" si="12"/>
        <v>0.39583229967749933</v>
      </c>
      <c r="W21" s="25">
        <f t="shared" si="12"/>
        <v>0.38814190027288514</v>
      </c>
      <c r="X21" s="25">
        <f t="shared" si="12"/>
        <v>0.37333167948399898</v>
      </c>
      <c r="Y21" s="25">
        <f t="shared" si="12"/>
        <v>0.37119821384271889</v>
      </c>
      <c r="Z21" s="25">
        <f t="shared" si="12"/>
        <v>0.40607789630364671</v>
      </c>
      <c r="AA21" s="25">
        <f t="shared" si="12"/>
        <v>0.3747953361448772</v>
      </c>
      <c r="AB21" s="25">
        <f t="shared" si="12"/>
        <v>0.30724386008434629</v>
      </c>
      <c r="AC21" s="25">
        <f t="shared" si="12"/>
        <v>0.38154304142892581</v>
      </c>
      <c r="AD21" s="25">
        <f t="shared" si="12"/>
        <v>0.3525924088315554</v>
      </c>
      <c r="AE21" s="25">
        <f t="shared" si="12"/>
        <v>0.34924336392954597</v>
      </c>
      <c r="AF21" s="25">
        <f t="shared" si="12"/>
        <v>0.39350037211610023</v>
      </c>
      <c r="AG21" s="25">
        <f t="shared" si="12"/>
        <v>0.34170181096502106</v>
      </c>
      <c r="AH21" s="25">
        <f t="shared" si="12"/>
        <v>0.36129992557677992</v>
      </c>
      <c r="AI21" s="25">
        <f t="shared" si="12"/>
        <v>0.37104936740262962</v>
      </c>
      <c r="AJ21" s="25">
        <f t="shared" si="12"/>
        <v>0.37486975936492184</v>
      </c>
      <c r="AK21" s="25">
        <f t="shared" si="12"/>
        <v>0.33639295460183577</v>
      </c>
      <c r="AL21" s="25">
        <f t="shared" si="12"/>
        <v>0.35894319027536586</v>
      </c>
      <c r="AM21" s="25">
        <f t="shared" si="12"/>
        <v>0.3361448772016869</v>
      </c>
      <c r="AN21" s="25">
        <f t="shared" si="12"/>
        <v>0.30198461920119074</v>
      </c>
      <c r="AO21" s="25">
        <f t="shared" si="12"/>
        <v>0.29297940957578766</v>
      </c>
      <c r="AP21" s="25">
        <f t="shared" ref="AP21:BS21" si="13">AP10/$A$10</f>
        <v>0.3582981890349789</v>
      </c>
      <c r="AQ21" s="25">
        <f t="shared" si="13"/>
        <v>0.37231456214338871</v>
      </c>
      <c r="AR21" s="25">
        <f t="shared" si="13"/>
        <v>0.27826841974696104</v>
      </c>
      <c r="AS21" s="25">
        <f t="shared" si="13"/>
        <v>0.36593897295956335</v>
      </c>
      <c r="AT21" s="25">
        <f t="shared" si="13"/>
        <v>0.35899280575539566</v>
      </c>
      <c r="AU21" s="25">
        <f t="shared" si="13"/>
        <v>0.37142148350285287</v>
      </c>
      <c r="AV21" s="25">
        <f t="shared" si="13"/>
        <v>0.35298933267179355</v>
      </c>
      <c r="AW21" s="25">
        <f t="shared" si="13"/>
        <v>0.35524683701314808</v>
      </c>
      <c r="AX21" s="25">
        <f t="shared" si="13"/>
        <v>0.35710741751426445</v>
      </c>
      <c r="AY21" s="25">
        <f t="shared" si="13"/>
        <v>0.36291242867774742</v>
      </c>
      <c r="AZ21" s="25">
        <f t="shared" si="13"/>
        <v>0.35031009675018604</v>
      </c>
      <c r="BA21" s="25">
        <f t="shared" si="13"/>
        <v>0.37397668072438595</v>
      </c>
      <c r="BB21" s="25">
        <f t="shared" si="13"/>
        <v>0.38548747209129247</v>
      </c>
      <c r="BC21" s="25">
        <f t="shared" si="13"/>
        <v>0.36745224510047131</v>
      </c>
      <c r="BD21" s="25">
        <f t="shared" si="13"/>
        <v>0.34338873728603325</v>
      </c>
      <c r="BE21" s="25">
        <f t="shared" si="13"/>
        <v>0.35938972959563381</v>
      </c>
      <c r="BF21" s="25">
        <f t="shared" si="13"/>
        <v>0.3542297196725378</v>
      </c>
      <c r="BG21" s="25">
        <f t="shared" si="13"/>
        <v>0.33862565120317539</v>
      </c>
      <c r="BH21" s="25">
        <f t="shared" si="13"/>
        <v>0.36162242619697343</v>
      </c>
      <c r="BI21" s="25">
        <f t="shared" si="13"/>
        <v>0.35053336641032001</v>
      </c>
      <c r="BJ21" s="25">
        <f t="shared" si="13"/>
        <v>0.39908211361944923</v>
      </c>
      <c r="BK21" s="25">
        <f t="shared" si="13"/>
        <v>0.37390225750434131</v>
      </c>
      <c r="BL21" s="25">
        <f t="shared" si="13"/>
        <v>0.37978169188786898</v>
      </c>
      <c r="BM21" s="25">
        <f t="shared" si="13"/>
        <v>0.35003721161002227</v>
      </c>
      <c r="BN21" s="25">
        <f t="shared" si="13"/>
        <v>0.37226494666335896</v>
      </c>
      <c r="BO21" s="25">
        <f t="shared" si="13"/>
        <v>0.39283056313569836</v>
      </c>
      <c r="BP21" s="25">
        <f t="shared" si="13"/>
        <v>0.36494666335896797</v>
      </c>
      <c r="BQ21" s="25">
        <f t="shared" si="13"/>
        <v>0.31644753162986849</v>
      </c>
      <c r="BR21" s="25">
        <f t="shared" si="13"/>
        <v>0.36321012155792604</v>
      </c>
      <c r="BS21" s="25">
        <f t="shared" si="13"/>
        <v>0.38506574051103942</v>
      </c>
    </row>
    <row r="22" spans="1:71" s="25" customFormat="1" x14ac:dyDescent="0.2">
      <c r="B22" s="25" t="s">
        <v>39</v>
      </c>
      <c r="C22" s="25">
        <f>C11/$A$11</f>
        <v>9.985853374386286E-5</v>
      </c>
      <c r="D22" s="25">
        <f t="shared" ref="D22:AO22" si="14">D11/$A$11</f>
        <v>0</v>
      </c>
      <c r="E22" s="25">
        <f t="shared" si="14"/>
        <v>0</v>
      </c>
      <c r="F22" s="25">
        <f t="shared" si="14"/>
        <v>1.1650162270117334E-4</v>
      </c>
      <c r="G22" s="25">
        <f t="shared" si="14"/>
        <v>0</v>
      </c>
      <c r="H22" s="25">
        <f t="shared" si="14"/>
        <v>8.3215444786552379E-5</v>
      </c>
      <c r="I22" s="25">
        <f t="shared" si="14"/>
        <v>6.6572355829241911E-5</v>
      </c>
      <c r="J22" s="25">
        <f t="shared" si="14"/>
        <v>1.4978780061579429E-3</v>
      </c>
      <c r="K22" s="25">
        <f t="shared" si="14"/>
        <v>1.6643088957310478E-5</v>
      </c>
      <c r="L22" s="25">
        <f t="shared" si="14"/>
        <v>8.3215444786552379E-5</v>
      </c>
      <c r="M22" s="25">
        <f t="shared" si="14"/>
        <v>1.1650162270117334E-4</v>
      </c>
      <c r="N22" s="25">
        <f t="shared" si="14"/>
        <v>0</v>
      </c>
      <c r="O22" s="25">
        <f t="shared" si="14"/>
        <v>9.985853374386286E-5</v>
      </c>
      <c r="P22" s="25">
        <f t="shared" si="14"/>
        <v>6.6572355829241911E-5</v>
      </c>
      <c r="Q22" s="25">
        <f t="shared" si="14"/>
        <v>1.1650162270117334E-4</v>
      </c>
      <c r="R22" s="25">
        <f t="shared" si="14"/>
        <v>0</v>
      </c>
      <c r="S22" s="25">
        <f t="shared" si="14"/>
        <v>0</v>
      </c>
      <c r="T22" s="25">
        <f t="shared" si="14"/>
        <v>1.8307397853041524E-4</v>
      </c>
      <c r="U22" s="25">
        <f t="shared" si="14"/>
        <v>0</v>
      </c>
      <c r="V22" s="25">
        <f t="shared" si="14"/>
        <v>4.992926687193143E-5</v>
      </c>
      <c r="W22" s="25">
        <f t="shared" si="14"/>
        <v>8.3215444786552379E-5</v>
      </c>
      <c r="X22" s="25">
        <f t="shared" si="14"/>
        <v>0</v>
      </c>
      <c r="Y22" s="25">
        <f t="shared" si="14"/>
        <v>2.8293251227427813E-4</v>
      </c>
      <c r="Z22" s="25">
        <f t="shared" si="14"/>
        <v>1.4978780061579428E-4</v>
      </c>
      <c r="AA22" s="25">
        <f t="shared" si="14"/>
        <v>1.1650162270117334E-4</v>
      </c>
      <c r="AB22" s="25">
        <f t="shared" si="14"/>
        <v>1.3314471165848382E-4</v>
      </c>
      <c r="AC22" s="25">
        <f t="shared" si="14"/>
        <v>0</v>
      </c>
      <c r="AD22" s="25">
        <f t="shared" si="14"/>
        <v>1.6643088957310478E-5</v>
      </c>
      <c r="AE22" s="25">
        <f t="shared" si="14"/>
        <v>0</v>
      </c>
      <c r="AF22" s="25">
        <f t="shared" si="14"/>
        <v>8.3215444786552379E-5</v>
      </c>
      <c r="AG22" s="25">
        <f t="shared" si="14"/>
        <v>0</v>
      </c>
      <c r="AH22" s="25">
        <f t="shared" si="14"/>
        <v>0</v>
      </c>
      <c r="AI22" s="25">
        <f t="shared" si="14"/>
        <v>0</v>
      </c>
      <c r="AJ22" s="25">
        <f t="shared" si="14"/>
        <v>1.6310227178164267E-3</v>
      </c>
      <c r="AK22" s="25">
        <f t="shared" si="14"/>
        <v>9.985853374386286E-5</v>
      </c>
      <c r="AL22" s="25">
        <f t="shared" si="14"/>
        <v>0</v>
      </c>
      <c r="AM22" s="25">
        <f t="shared" si="14"/>
        <v>0</v>
      </c>
      <c r="AN22" s="25">
        <f t="shared" si="14"/>
        <v>0</v>
      </c>
      <c r="AO22" s="25">
        <f t="shared" si="14"/>
        <v>0</v>
      </c>
      <c r="AP22" s="25">
        <f t="shared" ref="AP22:BS22" si="15">AP11/$A$11</f>
        <v>0</v>
      </c>
      <c r="AQ22" s="25">
        <f t="shared" si="15"/>
        <v>0</v>
      </c>
      <c r="AR22" s="25">
        <f t="shared" si="15"/>
        <v>1.6643088957310478E-5</v>
      </c>
      <c r="AS22" s="25">
        <f t="shared" si="15"/>
        <v>1.6643088957310478E-5</v>
      </c>
      <c r="AT22" s="25">
        <f t="shared" si="15"/>
        <v>3.3286177914620952E-4</v>
      </c>
      <c r="AU22" s="25">
        <f t="shared" si="15"/>
        <v>2.8293251227427813E-4</v>
      </c>
      <c r="AV22" s="25">
        <f t="shared" si="15"/>
        <v>3.8279104601814096E-4</v>
      </c>
      <c r="AW22" s="25">
        <f t="shared" si="15"/>
        <v>1.4978780061579428E-4</v>
      </c>
      <c r="AX22" s="25">
        <f t="shared" si="15"/>
        <v>0</v>
      </c>
      <c r="AY22" s="25">
        <f t="shared" si="15"/>
        <v>2.1636015644503617E-4</v>
      </c>
      <c r="AZ22" s="25">
        <f t="shared" si="15"/>
        <v>1.1650162270117334E-4</v>
      </c>
      <c r="BA22" s="25">
        <f t="shared" si="15"/>
        <v>9.985853374386286E-5</v>
      </c>
      <c r="BB22" s="25">
        <f t="shared" si="15"/>
        <v>4.992926687193143E-5</v>
      </c>
      <c r="BC22" s="25">
        <f t="shared" si="15"/>
        <v>0</v>
      </c>
      <c r="BD22" s="25">
        <f t="shared" si="15"/>
        <v>0</v>
      </c>
      <c r="BE22" s="25">
        <f t="shared" si="15"/>
        <v>8.3215444786552379E-5</v>
      </c>
      <c r="BF22" s="25">
        <f t="shared" si="15"/>
        <v>0</v>
      </c>
      <c r="BG22" s="25">
        <f t="shared" si="15"/>
        <v>1.9971706748772572E-4</v>
      </c>
      <c r="BH22" s="25">
        <f t="shared" si="15"/>
        <v>4.992926687193143E-5</v>
      </c>
      <c r="BI22" s="25">
        <f t="shared" si="15"/>
        <v>1.9971706748772572E-4</v>
      </c>
      <c r="BJ22" s="25">
        <f t="shared" si="15"/>
        <v>8.3215444786552379E-5</v>
      </c>
      <c r="BK22" s="25">
        <f t="shared" si="15"/>
        <v>3.3286177914620956E-5</v>
      </c>
      <c r="BL22" s="25">
        <f t="shared" si="15"/>
        <v>8.3215444786552379E-5</v>
      </c>
      <c r="BM22" s="25">
        <f t="shared" si="15"/>
        <v>0</v>
      </c>
      <c r="BN22" s="25">
        <f t="shared" si="15"/>
        <v>1.9971706748772572E-4</v>
      </c>
      <c r="BO22" s="25">
        <f t="shared" si="15"/>
        <v>1.8307397853041524E-4</v>
      </c>
      <c r="BP22" s="25">
        <f t="shared" si="15"/>
        <v>3.3286177914620956E-5</v>
      </c>
      <c r="BQ22" s="25">
        <f t="shared" si="15"/>
        <v>4.992926687193143E-5</v>
      </c>
      <c r="BR22" s="25">
        <f t="shared" si="15"/>
        <v>6.6572355829241911E-5</v>
      </c>
      <c r="BS22" s="25">
        <f t="shared" si="15"/>
        <v>0</v>
      </c>
    </row>
    <row r="23" spans="1:71" s="25" customFormat="1" x14ac:dyDescent="0.2">
      <c r="B23" s="25" t="s">
        <v>33</v>
      </c>
      <c r="C23" s="25">
        <f>C12/$A$12</f>
        <v>7.2173667888356359E-3</v>
      </c>
      <c r="D23" s="25">
        <f t="shared" ref="D23:AO23" si="16">D12/$A$12</f>
        <v>1.2038342261065689E-2</v>
      </c>
      <c r="E23" s="25">
        <f t="shared" si="16"/>
        <v>8.7115872568367635E-3</v>
      </c>
      <c r="F23" s="25">
        <f t="shared" si="16"/>
        <v>5.6808570623061751E-3</v>
      </c>
      <c r="G23" s="25">
        <f t="shared" si="16"/>
        <v>1.1530871158725683E-2</v>
      </c>
      <c r="H23" s="25">
        <f t="shared" si="16"/>
        <v>8.3450803495912045E-3</v>
      </c>
      <c r="I23" s="25">
        <f t="shared" si="16"/>
        <v>7.4006202424584163E-3</v>
      </c>
      <c r="J23" s="25">
        <f t="shared" si="16"/>
        <v>8.6833944178178746E-3</v>
      </c>
      <c r="K23" s="25">
        <f t="shared" si="16"/>
        <v>8.6411051592895412E-3</v>
      </c>
      <c r="L23" s="25">
        <f t="shared" si="16"/>
        <v>1.0234000563856781E-2</v>
      </c>
      <c r="M23" s="25">
        <f t="shared" si="16"/>
        <v>8.5565266422328728E-3</v>
      </c>
      <c r="N23" s="25">
        <f t="shared" si="16"/>
        <v>1.2404849168311249E-2</v>
      </c>
      <c r="O23" s="25">
        <f t="shared" si="16"/>
        <v>9.1062870031012131E-3</v>
      </c>
      <c r="P23" s="25">
        <f t="shared" si="16"/>
        <v>7.9080913447984215E-3</v>
      </c>
      <c r="Q23" s="25">
        <f t="shared" si="16"/>
        <v>5.6667606427967298E-3</v>
      </c>
      <c r="R23" s="25">
        <f t="shared" si="16"/>
        <v>7.5556808570623069E-3</v>
      </c>
      <c r="S23" s="25">
        <f t="shared" si="16"/>
        <v>1.0530025373555118E-2</v>
      </c>
      <c r="T23" s="25">
        <f t="shared" si="16"/>
        <v>9.0358049055539891E-3</v>
      </c>
      <c r="U23" s="25">
        <f t="shared" si="16"/>
        <v>1.062870031012123E-2</v>
      </c>
      <c r="V23" s="25">
        <f t="shared" si="16"/>
        <v>6.7662813645334085E-3</v>
      </c>
      <c r="W23" s="25">
        <f t="shared" si="16"/>
        <v>7.2032703693261915E-3</v>
      </c>
      <c r="X23" s="25">
        <f t="shared" si="16"/>
        <v>5.6667606427967298E-3</v>
      </c>
      <c r="Y23" s="25">
        <f t="shared" si="16"/>
        <v>8.3027910910628694E-3</v>
      </c>
      <c r="Z23" s="25">
        <f t="shared" si="16"/>
        <v>5.9063997744572879E-3</v>
      </c>
      <c r="AA23" s="25">
        <f t="shared" si="16"/>
        <v>7.1327882717789684E-3</v>
      </c>
      <c r="AB23" s="25">
        <f t="shared" si="16"/>
        <v>9.7406258810262183E-3</v>
      </c>
      <c r="AC23" s="25">
        <f t="shared" si="16"/>
        <v>5.8077248378911759E-3</v>
      </c>
      <c r="AD23" s="25">
        <f t="shared" si="16"/>
        <v>1.0797857344234565E-2</v>
      </c>
      <c r="AE23" s="25">
        <f t="shared" si="16"/>
        <v>9.9802650126867773E-3</v>
      </c>
      <c r="AF23" s="25">
        <f t="shared" si="16"/>
        <v>6.6957992669861854E-3</v>
      </c>
      <c r="AG23" s="25">
        <f t="shared" si="16"/>
        <v>1.0107132788271779E-2</v>
      </c>
      <c r="AH23" s="25">
        <f t="shared" si="16"/>
        <v>8.6411051592895412E-3</v>
      </c>
      <c r="AI23" s="25">
        <f t="shared" si="16"/>
        <v>7.287848886382859E-3</v>
      </c>
      <c r="AJ23" s="25">
        <f t="shared" si="16"/>
        <v>8.8243586129123208E-3</v>
      </c>
      <c r="AK23" s="25">
        <f t="shared" si="16"/>
        <v>8.5847194812517617E-3</v>
      </c>
      <c r="AL23" s="25">
        <f t="shared" si="16"/>
        <v>6.4984493938539615E-3</v>
      </c>
      <c r="AM23" s="25">
        <f t="shared" si="16"/>
        <v>1.0896532280800677E-2</v>
      </c>
      <c r="AN23" s="25">
        <f t="shared" si="16"/>
        <v>1.1051592895404567E-2</v>
      </c>
      <c r="AO23" s="25">
        <f t="shared" si="16"/>
        <v>1.2052438680575135E-2</v>
      </c>
      <c r="AP23" s="25">
        <f t="shared" ref="AP23:BS23" si="17">AP12/$A$12</f>
        <v>8.3168875105723138E-3</v>
      </c>
      <c r="AQ23" s="25">
        <f t="shared" si="17"/>
        <v>8.1618268959684232E-3</v>
      </c>
      <c r="AR23" s="25">
        <f t="shared" si="17"/>
        <v>1.3814491119255709E-2</v>
      </c>
      <c r="AS23" s="25">
        <f t="shared" si="17"/>
        <v>7.1045954327600795E-3</v>
      </c>
      <c r="AT23" s="25">
        <f t="shared" si="17"/>
        <v>1.0374964758951227E-2</v>
      </c>
      <c r="AU23" s="25">
        <f t="shared" si="17"/>
        <v>5.9063997744572879E-3</v>
      </c>
      <c r="AV23" s="25">
        <f t="shared" si="17"/>
        <v>1.0163518466309557E-2</v>
      </c>
      <c r="AW23" s="25">
        <f t="shared" si="17"/>
        <v>1.062870031012123E-2</v>
      </c>
      <c r="AX23" s="25">
        <f t="shared" si="17"/>
        <v>9.134479842120102E-3</v>
      </c>
      <c r="AY23" s="25">
        <f t="shared" si="17"/>
        <v>9.0499013250634336E-3</v>
      </c>
      <c r="AZ23" s="25">
        <f t="shared" si="17"/>
        <v>7.2596560473639701E-3</v>
      </c>
      <c r="BA23" s="25">
        <f t="shared" si="17"/>
        <v>9.4164082323089943E-3</v>
      </c>
      <c r="BB23" s="25">
        <f t="shared" si="17"/>
        <v>6.9918240766845222E-3</v>
      </c>
      <c r="BC23" s="25">
        <f t="shared" si="17"/>
        <v>7.5556808570623069E-3</v>
      </c>
      <c r="BD23" s="25">
        <f t="shared" si="17"/>
        <v>9.374118973780661E-3</v>
      </c>
      <c r="BE23" s="25">
        <f t="shared" si="17"/>
        <v>6.484352974344517E-3</v>
      </c>
      <c r="BF23" s="25">
        <f t="shared" si="17"/>
        <v>8.3168875105723138E-3</v>
      </c>
      <c r="BG23" s="25">
        <f t="shared" si="17"/>
        <v>1.0995207217366789E-2</v>
      </c>
      <c r="BH23" s="25">
        <f t="shared" si="17"/>
        <v>1.0276289822385114E-2</v>
      </c>
      <c r="BI23" s="25">
        <f t="shared" si="17"/>
        <v>1.0234000563856781E-2</v>
      </c>
      <c r="BJ23" s="25">
        <f t="shared" si="17"/>
        <v>4.9619396673244998E-3</v>
      </c>
      <c r="BK23" s="25">
        <f t="shared" si="17"/>
        <v>7.1468846912884128E-3</v>
      </c>
      <c r="BL23" s="25">
        <f t="shared" si="17"/>
        <v>6.5548350718917401E-3</v>
      </c>
      <c r="BM23" s="25">
        <f t="shared" si="17"/>
        <v>8.4860445446856506E-3</v>
      </c>
      <c r="BN23" s="25">
        <f t="shared" si="17"/>
        <v>5.3284465745700596E-3</v>
      </c>
      <c r="BO23" s="25">
        <f t="shared" si="17"/>
        <v>7.4147166619678608E-3</v>
      </c>
      <c r="BP23" s="25">
        <f t="shared" si="17"/>
        <v>9.4164082323089943E-3</v>
      </c>
      <c r="BQ23" s="25">
        <f t="shared" si="17"/>
        <v>1.2475331265858472E-2</v>
      </c>
      <c r="BR23" s="25">
        <f t="shared" si="17"/>
        <v>8.6552015787989857E-3</v>
      </c>
      <c r="BS23" s="25">
        <f t="shared" si="17"/>
        <v>5.2438680575133921E-3</v>
      </c>
    </row>
    <row r="24" spans="1:71" s="25" customFormat="1" x14ac:dyDescent="0.2">
      <c r="B24" s="25" t="s">
        <v>30</v>
      </c>
      <c r="C24" s="25">
        <f>C13/$A$13*2</f>
        <v>0</v>
      </c>
      <c r="D24" s="25">
        <f t="shared" ref="D24:AO24" si="18">D13/$A$13*2</f>
        <v>5.1629557921910297E-4</v>
      </c>
      <c r="E24" s="25">
        <f t="shared" si="18"/>
        <v>1.6134236850596969E-4</v>
      </c>
      <c r="F24" s="25">
        <f>F13/$A$13*2</f>
        <v>5.4856405292029692E-4</v>
      </c>
      <c r="G24" s="25">
        <f t="shared" si="18"/>
        <v>4.5175863181671512E-4</v>
      </c>
      <c r="H24" s="25">
        <f t="shared" si="18"/>
        <v>9.6805421103581806E-5</v>
      </c>
      <c r="I24" s="25">
        <f t="shared" si="18"/>
        <v>3.2268473701193938E-4</v>
      </c>
      <c r="J24" s="25">
        <f t="shared" si="18"/>
        <v>3.2268473701193938E-4</v>
      </c>
      <c r="K24" s="25">
        <f t="shared" si="18"/>
        <v>4.1949015811552112E-4</v>
      </c>
      <c r="L24" s="25">
        <f t="shared" si="18"/>
        <v>4.1949015811552112E-4</v>
      </c>
      <c r="M24" s="25">
        <f t="shared" si="18"/>
        <v>3.5495321071313328E-4</v>
      </c>
      <c r="N24" s="25">
        <f t="shared" si="18"/>
        <v>2.2587931590835756E-4</v>
      </c>
      <c r="O24" s="25">
        <f t="shared" si="18"/>
        <v>1.6134236850596969E-4</v>
      </c>
      <c r="P24" s="25">
        <f t="shared" si="18"/>
        <v>4.5175863181671512E-4</v>
      </c>
      <c r="Q24" s="25">
        <f t="shared" si="18"/>
        <v>2.9041626331074538E-4</v>
      </c>
      <c r="R24" s="25">
        <f t="shared" si="18"/>
        <v>1.9361084220716361E-4</v>
      </c>
      <c r="S24" s="25">
        <f t="shared" si="18"/>
        <v>1.9361084220716361E-4</v>
      </c>
      <c r="T24" s="25">
        <f t="shared" si="18"/>
        <v>2.2587931590835756E-4</v>
      </c>
      <c r="U24" s="25">
        <f t="shared" si="18"/>
        <v>1.9361084220716361E-4</v>
      </c>
      <c r="V24" s="25">
        <f t="shared" si="18"/>
        <v>2.2587931590835756E-4</v>
      </c>
      <c r="W24" s="25">
        <f t="shared" si="18"/>
        <v>1.6134236850596969E-4</v>
      </c>
      <c r="X24" s="25">
        <f t="shared" si="18"/>
        <v>3.5495321071313328E-4</v>
      </c>
      <c r="Y24" s="25">
        <f t="shared" si="18"/>
        <v>1.9361084220716361E-4</v>
      </c>
      <c r="Z24" s="25">
        <f t="shared" si="18"/>
        <v>0</v>
      </c>
      <c r="AA24" s="25">
        <f t="shared" si="18"/>
        <v>2.9041626331074538E-4</v>
      </c>
      <c r="AB24" s="25">
        <f t="shared" si="18"/>
        <v>3.8722168441432723E-4</v>
      </c>
      <c r="AC24" s="25">
        <f t="shared" si="18"/>
        <v>9.6805421103581806E-5</v>
      </c>
      <c r="AD24" s="25">
        <f t="shared" si="18"/>
        <v>1.6134236850596969E-4</v>
      </c>
      <c r="AE24" s="25">
        <f t="shared" si="18"/>
        <v>2.2587931590835756E-4</v>
      </c>
      <c r="AF24" s="25">
        <f t="shared" si="18"/>
        <v>2.9041626331074538E-4</v>
      </c>
      <c r="AG24" s="25">
        <f t="shared" si="18"/>
        <v>1.6134236850596969E-4</v>
      </c>
      <c r="AH24" s="25">
        <f t="shared" si="18"/>
        <v>4.5175863181671512E-4</v>
      </c>
      <c r="AI24" s="25">
        <f t="shared" si="18"/>
        <v>2.2587931590835756E-4</v>
      </c>
      <c r="AJ24" s="25">
        <f t="shared" si="18"/>
        <v>0</v>
      </c>
      <c r="AK24" s="25">
        <f t="shared" si="18"/>
        <v>2.5814778960955148E-4</v>
      </c>
      <c r="AL24" s="25">
        <f t="shared" si="18"/>
        <v>9.6805421103581806E-5</v>
      </c>
      <c r="AM24" s="25">
        <f t="shared" si="18"/>
        <v>3.8722168441432723E-4</v>
      </c>
      <c r="AN24" s="25">
        <f t="shared" si="18"/>
        <v>0</v>
      </c>
      <c r="AO24" s="25">
        <f t="shared" si="18"/>
        <v>2.9041626331074538E-4</v>
      </c>
      <c r="AP24" s="25">
        <f t="shared" ref="AP24:BS24" si="19">AP13/$A$13*2</f>
        <v>0</v>
      </c>
      <c r="AQ24" s="25">
        <f t="shared" si="19"/>
        <v>0</v>
      </c>
      <c r="AR24" s="25">
        <f t="shared" si="19"/>
        <v>3.5495321071313328E-4</v>
      </c>
      <c r="AS24" s="25">
        <f t="shared" si="19"/>
        <v>0</v>
      </c>
      <c r="AT24" s="25">
        <f t="shared" si="19"/>
        <v>1.2907389480477574E-4</v>
      </c>
      <c r="AU24" s="25">
        <f t="shared" si="19"/>
        <v>9.6805421103581806E-5</v>
      </c>
      <c r="AV24" s="25">
        <f t="shared" si="19"/>
        <v>9.6805421103581806E-5</v>
      </c>
      <c r="AW24" s="25">
        <f t="shared" si="19"/>
        <v>1.9361084220716361E-4</v>
      </c>
      <c r="AX24" s="25">
        <f t="shared" si="19"/>
        <v>1.6134236850596969E-4</v>
      </c>
      <c r="AY24" s="25">
        <f t="shared" si="19"/>
        <v>9.6805421103581806E-5</v>
      </c>
      <c r="AZ24" s="25">
        <f t="shared" si="19"/>
        <v>0</v>
      </c>
      <c r="BA24" s="25">
        <f t="shared" si="19"/>
        <v>1.6134236850596969E-4</v>
      </c>
      <c r="BB24" s="25">
        <f t="shared" si="19"/>
        <v>2.2587931590835756E-4</v>
      </c>
      <c r="BC24" s="25">
        <f t="shared" si="19"/>
        <v>1.6134236850596969E-4</v>
      </c>
      <c r="BD24" s="25">
        <f t="shared" si="19"/>
        <v>3.2268473701193938E-4</v>
      </c>
      <c r="BE24" s="25">
        <f t="shared" si="19"/>
        <v>2.5814778960955148E-4</v>
      </c>
      <c r="BF24" s="25">
        <f t="shared" si="19"/>
        <v>9.6805421103581806E-5</v>
      </c>
      <c r="BG24" s="25">
        <f t="shared" si="19"/>
        <v>3.2268473701193935E-5</v>
      </c>
      <c r="BH24" s="25">
        <f t="shared" si="19"/>
        <v>0</v>
      </c>
      <c r="BI24" s="25">
        <f t="shared" si="19"/>
        <v>0</v>
      </c>
      <c r="BJ24" s="25">
        <f t="shared" si="19"/>
        <v>2.9041626331074538E-4</v>
      </c>
      <c r="BK24" s="25">
        <f t="shared" si="19"/>
        <v>1.2907389480477574E-4</v>
      </c>
      <c r="BL24" s="25">
        <f t="shared" si="19"/>
        <v>0</v>
      </c>
      <c r="BM24" s="25">
        <f t="shared" si="19"/>
        <v>3.2268473701193935E-5</v>
      </c>
      <c r="BN24" s="25">
        <f t="shared" si="19"/>
        <v>0</v>
      </c>
      <c r="BO24" s="25">
        <f t="shared" si="19"/>
        <v>9.6805421103581806E-5</v>
      </c>
      <c r="BP24" s="25">
        <f t="shared" si="19"/>
        <v>3.2268473701193935E-5</v>
      </c>
      <c r="BQ24" s="25">
        <f t="shared" si="19"/>
        <v>1.9361084220716361E-4</v>
      </c>
      <c r="BR24" s="25">
        <f t="shared" si="19"/>
        <v>1.2907389480477574E-4</v>
      </c>
      <c r="BS24" s="25">
        <f t="shared" si="19"/>
        <v>0</v>
      </c>
    </row>
    <row r="25" spans="1:71" s="25" customFormat="1" x14ac:dyDescent="0.2">
      <c r="B25" s="25" t="s">
        <v>35</v>
      </c>
      <c r="C25" s="25">
        <f>C16*1.5+C17+C18+C19+C20+C21+C22*2+C23+C24/2</f>
        <v>2.7344187443904029</v>
      </c>
      <c r="D25" s="25">
        <f t="shared" ref="D25:AO25" si="20">D16*1.5+D17+D18+D19+D20+D21+D22*2+D23+D24/2</f>
        <v>2.6995950310755488</v>
      </c>
      <c r="E25" s="25">
        <f t="shared" si="20"/>
        <v>2.7125984382970176</v>
      </c>
      <c r="F25" s="25">
        <f t="shared" si="20"/>
        <v>2.7366194856441877</v>
      </c>
      <c r="G25" s="25">
        <f t="shared" si="20"/>
        <v>2.7230571426612578</v>
      </c>
      <c r="H25" s="25">
        <f t="shared" si="20"/>
        <v>2.6968057007203625</v>
      </c>
      <c r="I25" s="25">
        <f t="shared" si="20"/>
        <v>2.7633581422092255</v>
      </c>
      <c r="J25" s="25">
        <f t="shared" si="20"/>
        <v>2.5278851875961461</v>
      </c>
      <c r="K25" s="25">
        <f t="shared" si="20"/>
        <v>2.738279272573386</v>
      </c>
      <c r="L25" s="25">
        <f t="shared" si="20"/>
        <v>2.7049302392333612</v>
      </c>
      <c r="M25" s="25">
        <f t="shared" si="20"/>
        <v>2.6995032124386782</v>
      </c>
      <c r="N25" s="25">
        <f t="shared" si="20"/>
        <v>2.7099740228537321</v>
      </c>
      <c r="O25" s="25">
        <f t="shared" si="20"/>
        <v>2.7283495222319019</v>
      </c>
      <c r="P25" s="25">
        <f t="shared" si="20"/>
        <v>2.7215553676789801</v>
      </c>
      <c r="Q25" s="25">
        <f t="shared" si="20"/>
        <v>2.7625969568819717</v>
      </c>
      <c r="R25" s="25">
        <f t="shared" si="20"/>
        <v>2.729223397357011</v>
      </c>
      <c r="S25" s="25">
        <f t="shared" si="20"/>
        <v>2.6759739241324709</v>
      </c>
      <c r="T25" s="25">
        <f t="shared" si="20"/>
        <v>2.7366832618947479</v>
      </c>
      <c r="U25" s="25">
        <f t="shared" si="20"/>
        <v>2.699115906805305</v>
      </c>
      <c r="V25" s="25">
        <f t="shared" si="20"/>
        <v>2.7891600234506053</v>
      </c>
      <c r="W25" s="25">
        <f t="shared" si="20"/>
        <v>2.756403473854137</v>
      </c>
      <c r="X25" s="25">
        <f t="shared" si="20"/>
        <v>2.7269240093354266</v>
      </c>
      <c r="Y25" s="25">
        <f t="shared" si="20"/>
        <v>2.7511084697843917</v>
      </c>
      <c r="Z25" s="25">
        <f t="shared" si="20"/>
        <v>2.7282292150572935</v>
      </c>
      <c r="AA25" s="25">
        <f t="shared" si="20"/>
        <v>2.7472432027779399</v>
      </c>
      <c r="AB25" s="25">
        <f t="shared" si="20"/>
        <v>2.7061893013963929</v>
      </c>
      <c r="AC25" s="25">
        <f t="shared" si="20"/>
        <v>2.7661837612932487</v>
      </c>
      <c r="AD25" s="25">
        <f t="shared" si="20"/>
        <v>2.7265236245448654</v>
      </c>
      <c r="AE25" s="25">
        <f t="shared" si="20"/>
        <v>2.7374128631429171</v>
      </c>
      <c r="AF25" s="25">
        <f t="shared" si="20"/>
        <v>2.7735957040154231</v>
      </c>
      <c r="AG25" s="25">
        <f t="shared" si="20"/>
        <v>2.7105385316082873</v>
      </c>
      <c r="AH25" s="25">
        <f t="shared" si="20"/>
        <v>2.7601109550954872</v>
      </c>
      <c r="AI25" s="25">
        <f t="shared" si="20"/>
        <v>2.7055853650522312</v>
      </c>
      <c r="AJ25" s="25">
        <f t="shared" si="20"/>
        <v>2.740980389120601</v>
      </c>
      <c r="AK25" s="25">
        <f t="shared" si="20"/>
        <v>2.7169637557596098</v>
      </c>
      <c r="AL25" s="25">
        <f t="shared" si="20"/>
        <v>2.7204588879975669</v>
      </c>
      <c r="AM25" s="25">
        <f t="shared" si="20"/>
        <v>2.7278311209850581</v>
      </c>
      <c r="AN25" s="25">
        <f t="shared" si="20"/>
        <v>2.6932960151415695</v>
      </c>
      <c r="AO25" s="25">
        <f t="shared" si="20"/>
        <v>2.6960071874128406</v>
      </c>
      <c r="AP25" s="25">
        <f t="shared" ref="AP25:BS25" si="21">AP16*1.5+AP17+AP18+AP19+AP20+AP21+AP22*2+AP23+AP24/2</f>
        <v>2.7284104378448655</v>
      </c>
      <c r="AQ25" s="25">
        <f t="shared" si="21"/>
        <v>2.7131904373845956</v>
      </c>
      <c r="AR25" s="25">
        <f t="shared" si="21"/>
        <v>2.6953758975501896</v>
      </c>
      <c r="AS25" s="25">
        <f t="shared" si="21"/>
        <v>2.7723351491923682</v>
      </c>
      <c r="AT25" s="25">
        <f t="shared" si="21"/>
        <v>2.735625190790409</v>
      </c>
      <c r="AU25" s="25">
        <f t="shared" si="21"/>
        <v>2.7677977725190011</v>
      </c>
      <c r="AV25" s="25">
        <f t="shared" si="21"/>
        <v>2.7473606526845842</v>
      </c>
      <c r="AW25" s="25">
        <f t="shared" si="21"/>
        <v>2.7117693844809141</v>
      </c>
      <c r="AX25" s="25">
        <f t="shared" si="21"/>
        <v>2.7503672488442752</v>
      </c>
      <c r="AY25" s="25">
        <f t="shared" si="21"/>
        <v>2.7379830448787636</v>
      </c>
      <c r="AZ25" s="25">
        <f t="shared" si="21"/>
        <v>2.7442654328568925</v>
      </c>
      <c r="BA25" s="25">
        <f t="shared" si="21"/>
        <v>2.7419918882474876</v>
      </c>
      <c r="BB25" s="25">
        <f t="shared" si="21"/>
        <v>2.7508041205325218</v>
      </c>
      <c r="BC25" s="25">
        <f t="shared" si="21"/>
        <v>2.7401478362786076</v>
      </c>
      <c r="BD25" s="25">
        <f t="shared" si="21"/>
        <v>2.7153866279256236</v>
      </c>
      <c r="BE25" s="25">
        <f t="shared" si="21"/>
        <v>2.7527462602597828</v>
      </c>
      <c r="BF25" s="25">
        <f t="shared" si="21"/>
        <v>2.7919230735188374</v>
      </c>
      <c r="BG25" s="25">
        <f t="shared" si="21"/>
        <v>2.6986209741772784</v>
      </c>
      <c r="BH25" s="25">
        <f t="shared" si="21"/>
        <v>2.740164404274128</v>
      </c>
      <c r="BI25" s="25">
        <f t="shared" si="21"/>
        <v>2.7499666544422525</v>
      </c>
      <c r="BJ25" s="25">
        <f t="shared" si="21"/>
        <v>2.7659705492630597</v>
      </c>
      <c r="BK25" s="25">
        <f t="shared" si="21"/>
        <v>2.7456658644246938</v>
      </c>
      <c r="BL25" s="25">
        <f t="shared" si="21"/>
        <v>2.740458802828567</v>
      </c>
      <c r="BM25" s="25">
        <f t="shared" si="21"/>
        <v>2.7333527899676668</v>
      </c>
      <c r="BN25" s="25">
        <f t="shared" si="21"/>
        <v>2.8024614970604418</v>
      </c>
      <c r="BO25" s="25">
        <f t="shared" si="21"/>
        <v>2.7873718563176313</v>
      </c>
      <c r="BP25" s="25">
        <f t="shared" si="21"/>
        <v>2.7260945231134999</v>
      </c>
      <c r="BQ25" s="25">
        <f t="shared" si="21"/>
        <v>2.7061631050695105</v>
      </c>
      <c r="BR25" s="25">
        <f t="shared" si="21"/>
        <v>2.7536402484047966</v>
      </c>
      <c r="BS25" s="25">
        <f t="shared" si="21"/>
        <v>2.7797547782318781</v>
      </c>
    </row>
    <row r="26" spans="1:71" s="25" customFormat="1" x14ac:dyDescent="0.2">
      <c r="A26" s="25">
        <v>12</v>
      </c>
      <c r="B26" s="25" t="s">
        <v>36</v>
      </c>
      <c r="C26" s="25">
        <f>$A$26/C25</f>
        <v>4.3885012215549368</v>
      </c>
      <c r="D26" s="25">
        <f t="shared" ref="D26:AO26" si="22">$A$26/D25</f>
        <v>4.4451111599575981</v>
      </c>
      <c r="E26" s="25">
        <f t="shared" si="22"/>
        <v>4.423802591117636</v>
      </c>
      <c r="F26" s="25">
        <f t="shared" si="22"/>
        <v>4.3849720660653908</v>
      </c>
      <c r="G26" s="25">
        <f t="shared" si="22"/>
        <v>4.4068116720724921</v>
      </c>
      <c r="H26" s="25">
        <f t="shared" si="22"/>
        <v>4.4497087783501037</v>
      </c>
      <c r="I26" s="25">
        <f t="shared" si="22"/>
        <v>4.342542436575501</v>
      </c>
      <c r="J26" s="25">
        <f t="shared" si="22"/>
        <v>4.7470510365271839</v>
      </c>
      <c r="K26" s="25">
        <f t="shared" si="22"/>
        <v>4.3823141489591801</v>
      </c>
      <c r="L26" s="25">
        <f t="shared" si="22"/>
        <v>4.4363436165366963</v>
      </c>
      <c r="M26" s="25">
        <f t="shared" si="22"/>
        <v>4.4452623522382977</v>
      </c>
      <c r="N26" s="25">
        <f t="shared" si="22"/>
        <v>4.4280867265891448</v>
      </c>
      <c r="O26" s="25">
        <f t="shared" si="22"/>
        <v>4.3982634564296976</v>
      </c>
      <c r="P26" s="25">
        <f t="shared" si="22"/>
        <v>4.4092433843203205</v>
      </c>
      <c r="Q26" s="25">
        <f t="shared" si="22"/>
        <v>4.3437389482770952</v>
      </c>
      <c r="R26" s="25">
        <f t="shared" si="22"/>
        <v>4.3968551682580621</v>
      </c>
      <c r="S26" s="25">
        <f t="shared" si="22"/>
        <v>4.4843486297760924</v>
      </c>
      <c r="T26" s="25">
        <f t="shared" si="22"/>
        <v>4.3848698777409032</v>
      </c>
      <c r="U26" s="25">
        <f t="shared" si="22"/>
        <v>4.4459002185657504</v>
      </c>
      <c r="V26" s="25">
        <f t="shared" si="22"/>
        <v>4.3023705700306927</v>
      </c>
      <c r="W26" s="25">
        <f t="shared" si="22"/>
        <v>4.3534990845229995</v>
      </c>
      <c r="X26" s="25">
        <f t="shared" si="22"/>
        <v>4.4005626702170177</v>
      </c>
      <c r="Y26" s="25">
        <f t="shared" si="22"/>
        <v>4.3618781781223106</v>
      </c>
      <c r="Z26" s="25">
        <f t="shared" si="22"/>
        <v>4.3984574073802651</v>
      </c>
      <c r="AA26" s="25">
        <f t="shared" si="22"/>
        <v>4.3680151753095311</v>
      </c>
      <c r="AB26" s="25">
        <f t="shared" si="22"/>
        <v>4.4342795952256564</v>
      </c>
      <c r="AC26" s="25">
        <f t="shared" si="22"/>
        <v>4.3381065885477357</v>
      </c>
      <c r="AD26" s="25">
        <f t="shared" si="22"/>
        <v>4.4012088844464508</v>
      </c>
      <c r="AE26" s="25">
        <f t="shared" si="22"/>
        <v>4.3837011806185462</v>
      </c>
      <c r="AF26" s="25">
        <f t="shared" si="22"/>
        <v>4.3265137678960262</v>
      </c>
      <c r="AG26" s="25">
        <f t="shared" si="22"/>
        <v>4.4271645136436586</v>
      </c>
      <c r="AH26" s="25">
        <f t="shared" si="22"/>
        <v>4.3476513064978777</v>
      </c>
      <c r="AI26" s="25">
        <f t="shared" si="22"/>
        <v>4.4352694078711279</v>
      </c>
      <c r="AJ26" s="25">
        <f t="shared" si="22"/>
        <v>4.377995569625365</v>
      </c>
      <c r="AK26" s="25">
        <f t="shared" si="22"/>
        <v>4.4166949134163316</v>
      </c>
      <c r="AL26" s="25">
        <f t="shared" si="22"/>
        <v>4.4110205278024894</v>
      </c>
      <c r="AM26" s="25">
        <f t="shared" si="22"/>
        <v>4.3990993092221311</v>
      </c>
      <c r="AN26" s="25">
        <f t="shared" si="22"/>
        <v>4.4555072790130108</v>
      </c>
      <c r="AO26" s="25">
        <f t="shared" si="22"/>
        <v>4.4510267094337816</v>
      </c>
      <c r="AP26" s="25">
        <f t="shared" ref="AP26:BS26" si="23">$A$26/AP25</f>
        <v>4.3981652589918392</v>
      </c>
      <c r="AQ26" s="25">
        <f t="shared" si="23"/>
        <v>4.4228373484787555</v>
      </c>
      <c r="AR26" s="25">
        <f t="shared" si="23"/>
        <v>4.4520691940989474</v>
      </c>
      <c r="AS26" s="25">
        <f t="shared" si="23"/>
        <v>4.3284809931785553</v>
      </c>
      <c r="AT26" s="25">
        <f t="shared" si="23"/>
        <v>4.3865658352607939</v>
      </c>
      <c r="AU26" s="25">
        <f t="shared" si="23"/>
        <v>4.3355768687820992</v>
      </c>
      <c r="AV26" s="25">
        <f t="shared" si="23"/>
        <v>4.3678284422812119</v>
      </c>
      <c r="AW26" s="25">
        <f t="shared" si="23"/>
        <v>4.425155055099582</v>
      </c>
      <c r="AX26" s="25">
        <f t="shared" si="23"/>
        <v>4.3630536994804929</v>
      </c>
      <c r="AY26" s="25">
        <f t="shared" si="23"/>
        <v>4.3827882800243394</v>
      </c>
      <c r="AZ26" s="25">
        <f t="shared" si="23"/>
        <v>4.3727548568461581</v>
      </c>
      <c r="BA26" s="25">
        <f t="shared" si="23"/>
        <v>4.3763805616761546</v>
      </c>
      <c r="BB26" s="25">
        <f t="shared" si="23"/>
        <v>4.3623607767742287</v>
      </c>
      <c r="BC26" s="25">
        <f t="shared" si="23"/>
        <v>4.3793257579478597</v>
      </c>
      <c r="BD26" s="25">
        <f t="shared" si="23"/>
        <v>4.4192601807011211</v>
      </c>
      <c r="BE26" s="25">
        <f t="shared" si="23"/>
        <v>4.3592830088406087</v>
      </c>
      <c r="BF26" s="25">
        <f t="shared" si="23"/>
        <v>4.2981126929387923</v>
      </c>
      <c r="BG26" s="25">
        <f t="shared" si="23"/>
        <v>4.4467156057950703</v>
      </c>
      <c r="BH26" s="25">
        <f t="shared" si="23"/>
        <v>4.3792992790076077</v>
      </c>
      <c r="BI26" s="25">
        <f t="shared" si="23"/>
        <v>4.3636892762373645</v>
      </c>
      <c r="BJ26" s="25">
        <f t="shared" si="23"/>
        <v>4.3384409870875782</v>
      </c>
      <c r="BK26" s="25">
        <f t="shared" si="23"/>
        <v>4.3705245257563012</v>
      </c>
      <c r="BL26" s="25">
        <f t="shared" si="23"/>
        <v>4.3788288251639429</v>
      </c>
      <c r="BM26" s="25">
        <f t="shared" si="23"/>
        <v>4.3902126516723623</v>
      </c>
      <c r="BN26" s="25">
        <f t="shared" si="23"/>
        <v>4.2819499973816022</v>
      </c>
      <c r="BO26" s="25">
        <f t="shared" si="23"/>
        <v>4.3051306458453942</v>
      </c>
      <c r="BP26" s="25">
        <f t="shared" si="23"/>
        <v>4.4019016575752037</v>
      </c>
      <c r="BQ26" s="25">
        <f t="shared" si="23"/>
        <v>4.4343225201467549</v>
      </c>
      <c r="BR26" s="25">
        <f t="shared" si="23"/>
        <v>4.3578677377887995</v>
      </c>
      <c r="BS26" s="25">
        <f t="shared" si="23"/>
        <v>4.3169275556144031</v>
      </c>
    </row>
    <row r="27" spans="1:71" s="25" customFormat="1" x14ac:dyDescent="0.2">
      <c r="B27" s="25" t="s">
        <v>22</v>
      </c>
    </row>
    <row r="28" spans="1:71" s="25" customFormat="1" x14ac:dyDescent="0.2">
      <c r="B28" s="25" t="s">
        <v>28</v>
      </c>
      <c r="C28" s="25">
        <f>C26*C16</f>
        <v>5.9577906932879001</v>
      </c>
      <c r="D28" s="25">
        <f t="shared" ref="D28:AO28" si="24">D26*D16</f>
        <v>6.0313305052292456</v>
      </c>
      <c r="E28" s="25">
        <f t="shared" si="24"/>
        <v>5.9442786405794479</v>
      </c>
      <c r="F28" s="25">
        <f t="shared" si="24"/>
        <v>5.987060918606268</v>
      </c>
      <c r="G28" s="25">
        <f t="shared" si="24"/>
        <v>5.98385898759408</v>
      </c>
      <c r="H28" s="25">
        <f t="shared" si="24"/>
        <v>5.9755975359632174</v>
      </c>
      <c r="I28" s="25">
        <f t="shared" si="24"/>
        <v>5.8900310290679903</v>
      </c>
      <c r="J28" s="25">
        <f t="shared" si="24"/>
        <v>5.9533681447698212</v>
      </c>
      <c r="K28" s="25">
        <f t="shared" si="24"/>
        <v>5.8421113023060771</v>
      </c>
      <c r="L28" s="25">
        <f t="shared" si="24"/>
        <v>5.9597377191473546</v>
      </c>
      <c r="M28" s="25">
        <f t="shared" si="24"/>
        <v>5.9881119414988788</v>
      </c>
      <c r="N28" s="25">
        <f t="shared" si="24"/>
        <v>5.9342268568177774</v>
      </c>
      <c r="O28" s="25">
        <f t="shared" si="24"/>
        <v>5.916863561570449</v>
      </c>
      <c r="P28" s="25">
        <f t="shared" si="24"/>
        <v>6.0632718362964244</v>
      </c>
      <c r="Q28" s="25">
        <f t="shared" si="24"/>
        <v>5.8847523382052929</v>
      </c>
      <c r="R28" s="25">
        <f t="shared" si="24"/>
        <v>5.9375656571902313</v>
      </c>
      <c r="S28" s="25">
        <f t="shared" si="24"/>
        <v>6.0981159887771152</v>
      </c>
      <c r="T28" s="25">
        <f t="shared" si="24"/>
        <v>5.9534628938327208</v>
      </c>
      <c r="U28" s="25">
        <f t="shared" si="24"/>
        <v>5.9571400162810475</v>
      </c>
      <c r="V28" s="25">
        <f t="shared" si="24"/>
        <v>5.809044202568117</v>
      </c>
      <c r="W28" s="25">
        <f t="shared" si="24"/>
        <v>5.9009639121150208</v>
      </c>
      <c r="X28" s="25">
        <f t="shared" si="24"/>
        <v>5.8250916177766774</v>
      </c>
      <c r="Y28" s="25">
        <f t="shared" si="24"/>
        <v>5.8775837867028651</v>
      </c>
      <c r="Z28" s="25">
        <f t="shared" si="24"/>
        <v>5.8339523925507786</v>
      </c>
      <c r="AA28" s="25">
        <f t="shared" si="24"/>
        <v>5.8573215656043569</v>
      </c>
      <c r="AB28" s="25">
        <f t="shared" si="24"/>
        <v>5.9958453381265233</v>
      </c>
      <c r="AC28" s="25">
        <f t="shared" si="24"/>
        <v>5.855933328836592</v>
      </c>
      <c r="AD28" s="25">
        <f t="shared" si="24"/>
        <v>5.9026098987541831</v>
      </c>
      <c r="AE28" s="25">
        <f t="shared" si="24"/>
        <v>5.956777473247727</v>
      </c>
      <c r="AF28" s="25">
        <f t="shared" si="24"/>
        <v>5.8837362301777869</v>
      </c>
      <c r="AG28" s="25">
        <f t="shared" si="24"/>
        <v>5.9619090889599473</v>
      </c>
      <c r="AH28" s="25">
        <f t="shared" si="24"/>
        <v>5.9381514411817804</v>
      </c>
      <c r="AI28" s="25">
        <f t="shared" si="24"/>
        <v>5.9712576659324217</v>
      </c>
      <c r="AJ28" s="25">
        <f t="shared" si="24"/>
        <v>5.8413350067853527</v>
      </c>
      <c r="AK28" s="25">
        <f t="shared" si="24"/>
        <v>6.0208440506626388</v>
      </c>
      <c r="AL28" s="25">
        <f t="shared" si="24"/>
        <v>5.9322082857329637</v>
      </c>
      <c r="AM28" s="25">
        <f t="shared" si="24"/>
        <v>5.9337792075060776</v>
      </c>
      <c r="AN28" s="25">
        <f t="shared" si="24"/>
        <v>6.0138860607329203</v>
      </c>
      <c r="AO28" s="25">
        <f t="shared" si="24"/>
        <v>5.9977104708621729</v>
      </c>
      <c r="AP28" s="25">
        <f t="shared" ref="AP28:BS28" si="25">AP26*AP16</f>
        <v>5.9418367179785196</v>
      </c>
      <c r="AQ28" s="25">
        <f t="shared" si="25"/>
        <v>5.9061102034599493</v>
      </c>
      <c r="AR28" s="25">
        <f t="shared" si="25"/>
        <v>6.0450506411283484</v>
      </c>
      <c r="AS28" s="25">
        <f t="shared" si="25"/>
        <v>5.9188454004603814</v>
      </c>
      <c r="AT28" s="25">
        <f t="shared" si="25"/>
        <v>5.9090431967575476</v>
      </c>
      <c r="AU28" s="25">
        <f t="shared" si="25"/>
        <v>5.9648625033864038</v>
      </c>
      <c r="AV28" s="25">
        <f t="shared" si="25"/>
        <v>5.931524732984907</v>
      </c>
      <c r="AW28" s="25">
        <f t="shared" si="25"/>
        <v>5.9927085101808553</v>
      </c>
      <c r="AX28" s="25">
        <f t="shared" si="25"/>
        <v>5.8495558514278585</v>
      </c>
      <c r="AY28" s="25">
        <f t="shared" si="25"/>
        <v>5.9161623828590608</v>
      </c>
      <c r="AZ28" s="25">
        <f t="shared" si="25"/>
        <v>5.8842630186222076</v>
      </c>
      <c r="BA28" s="25">
        <f t="shared" si="25"/>
        <v>5.9421942424327856</v>
      </c>
      <c r="BB28" s="25">
        <f t="shared" si="25"/>
        <v>5.9055309268006386</v>
      </c>
      <c r="BC28" s="25">
        <f t="shared" si="25"/>
        <v>5.9662944525796506</v>
      </c>
      <c r="BD28" s="25">
        <f t="shared" si="25"/>
        <v>5.9346208558450257</v>
      </c>
      <c r="BE28" s="25">
        <f t="shared" si="25"/>
        <v>5.9664372683768825</v>
      </c>
      <c r="BF28" s="25">
        <f t="shared" si="25"/>
        <v>5.9278207814932609</v>
      </c>
      <c r="BG28" s="25">
        <f t="shared" si="25"/>
        <v>5.9717523977079958</v>
      </c>
      <c r="BH28" s="25">
        <f t="shared" si="25"/>
        <v>5.9810335739541722</v>
      </c>
      <c r="BI28" s="25">
        <f t="shared" si="25"/>
        <v>5.9058742446557355</v>
      </c>
      <c r="BJ28" s="25">
        <f t="shared" si="25"/>
        <v>5.9761216139120847</v>
      </c>
      <c r="BK28" s="25">
        <f t="shared" si="25"/>
        <v>5.9134962875170283</v>
      </c>
      <c r="BL28" s="25">
        <f t="shared" si="25"/>
        <v>5.9396777347535687</v>
      </c>
      <c r="BM28" s="25">
        <f t="shared" si="25"/>
        <v>5.9806959287170232</v>
      </c>
      <c r="BN28" s="25">
        <f t="shared" si="25"/>
        <v>5.9053617186329088</v>
      </c>
      <c r="BO28" s="25">
        <f t="shared" si="25"/>
        <v>5.873741900191769</v>
      </c>
      <c r="BP28" s="25">
        <f t="shared" si="25"/>
        <v>6.0205373671261011</v>
      </c>
      <c r="BQ28" s="25">
        <f t="shared" si="25"/>
        <v>5.9756366640659477</v>
      </c>
      <c r="BR28" s="25">
        <f t="shared" si="25"/>
        <v>5.9600551644144462</v>
      </c>
      <c r="BS28" s="25">
        <f t="shared" si="25"/>
        <v>5.9343781880151623</v>
      </c>
    </row>
    <row r="29" spans="1:71" s="25" customFormat="1" x14ac:dyDescent="0.2">
      <c r="B29" s="25" t="s">
        <v>26</v>
      </c>
      <c r="C29" s="25">
        <f>C26*C17</f>
        <v>0.89394745417489208</v>
      </c>
      <c r="D29" s="25">
        <f t="shared" ref="D29:AO29" si="26">D26*D17</f>
        <v>0.93178145736677143</v>
      </c>
      <c r="E29" s="25">
        <f t="shared" si="26"/>
        <v>0.92324682255053814</v>
      </c>
      <c r="F29" s="25">
        <f t="shared" si="26"/>
        <v>0.78102712915086026</v>
      </c>
      <c r="G29" s="25">
        <f t="shared" si="26"/>
        <v>1.0134327817751867</v>
      </c>
      <c r="H29" s="25">
        <f t="shared" si="26"/>
        <v>0.81105958421949964</v>
      </c>
      <c r="I29" s="25">
        <f t="shared" si="26"/>
        <v>1.0323347724243535</v>
      </c>
      <c r="J29" s="25">
        <f t="shared" si="26"/>
        <v>0.73961530022974709</v>
      </c>
      <c r="K29" s="25">
        <f t="shared" si="26"/>
        <v>1.1022364589437952</v>
      </c>
      <c r="L29" s="25">
        <f t="shared" si="26"/>
        <v>0.92462255209522615</v>
      </c>
      <c r="M29" s="25">
        <f t="shared" si="26"/>
        <v>0.80829414592914517</v>
      </c>
      <c r="N29" s="25">
        <f t="shared" si="26"/>
        <v>0.9576011955909437</v>
      </c>
      <c r="O29" s="25">
        <f t="shared" si="26"/>
        <v>0.96011988134120207</v>
      </c>
      <c r="P29" s="25">
        <f t="shared" si="26"/>
        <v>0.81531867313615392</v>
      </c>
      <c r="Q29" s="25">
        <f t="shared" si="26"/>
        <v>1.011779270456675</v>
      </c>
      <c r="R29" s="25">
        <f t="shared" si="26"/>
        <v>0.91059130703569324</v>
      </c>
      <c r="S29" s="25">
        <f t="shared" si="26"/>
        <v>0.75085767077811749</v>
      </c>
      <c r="T29" s="25">
        <f t="shared" si="26"/>
        <v>1.0043546909314582</v>
      </c>
      <c r="U29" s="25">
        <f t="shared" si="26"/>
        <v>0.91985981253309435</v>
      </c>
      <c r="V29" s="25">
        <f t="shared" si="26"/>
        <v>1.1124032654881051</v>
      </c>
      <c r="W29" s="25">
        <f t="shared" si="26"/>
        <v>0.96409848989176772</v>
      </c>
      <c r="X29" s="25">
        <f t="shared" si="26"/>
        <v>1.0406736044432137</v>
      </c>
      <c r="Y29" s="25">
        <f t="shared" si="26"/>
        <v>1.06291570029008</v>
      </c>
      <c r="Z29" s="25">
        <f t="shared" si="26"/>
        <v>0.97950614741356457</v>
      </c>
      <c r="AA29" s="25">
        <f t="shared" si="26"/>
        <v>1.0843197754476601</v>
      </c>
      <c r="AB29" s="25">
        <f t="shared" si="26"/>
        <v>0.98234220522730542</v>
      </c>
      <c r="AC29" s="25">
        <f t="shared" si="26"/>
        <v>1.1062067736189614</v>
      </c>
      <c r="AD29" s="25">
        <f t="shared" si="26"/>
        <v>1.0102087080444215</v>
      </c>
      <c r="AE29" s="25">
        <f t="shared" si="26"/>
        <v>0.99234431811379364</v>
      </c>
      <c r="AF29" s="25">
        <f t="shared" si="26"/>
        <v>0.99669647891479696</v>
      </c>
      <c r="AG29" s="25">
        <f t="shared" si="26"/>
        <v>0.93102851998103475</v>
      </c>
      <c r="AH29" s="25">
        <f t="shared" si="26"/>
        <v>1.0311157664379262</v>
      </c>
      <c r="AI29" s="25">
        <f t="shared" si="26"/>
        <v>0.86109340495051157</v>
      </c>
      <c r="AJ29" s="25">
        <f t="shared" si="26"/>
        <v>1.0565161225915041</v>
      </c>
      <c r="AK29" s="25">
        <f t="shared" si="26"/>
        <v>0.89810132454963465</v>
      </c>
      <c r="AL29" s="25">
        <f t="shared" si="26"/>
        <v>0.96801901795569578</v>
      </c>
      <c r="AM29" s="25">
        <f t="shared" si="26"/>
        <v>1.0160561614175696</v>
      </c>
      <c r="AN29" s="25">
        <f t="shared" si="26"/>
        <v>0.97974132554659998</v>
      </c>
      <c r="AO29" s="25">
        <f t="shared" si="26"/>
        <v>1.0068730658074658</v>
      </c>
      <c r="AP29" s="25">
        <f t="shared" ref="AP29:BS29" si="27">AP26*AP17</f>
        <v>0.93495300983766227</v>
      </c>
      <c r="AQ29" s="25">
        <f t="shared" si="27"/>
        <v>0.93966726650472199</v>
      </c>
      <c r="AR29" s="25">
        <f t="shared" si="27"/>
        <v>0.95620165163519688</v>
      </c>
      <c r="AS29" s="25">
        <f t="shared" si="27"/>
        <v>1.08298552915846</v>
      </c>
      <c r="AT29" s="25">
        <f t="shared" si="27"/>
        <v>0.99509733524986987</v>
      </c>
      <c r="AU29" s="25">
        <f t="shared" si="27"/>
        <v>1.031545575968426</v>
      </c>
      <c r="AV29" s="25">
        <f t="shared" si="27"/>
        <v>0.99608561629505965</v>
      </c>
      <c r="AW29" s="25">
        <f t="shared" si="27"/>
        <v>0.84285297787039859</v>
      </c>
      <c r="AX29" s="25">
        <f t="shared" si="27"/>
        <v>1.0818670655756444</v>
      </c>
      <c r="AY29" s="25">
        <f t="shared" si="27"/>
        <v>0.95639126948556075</v>
      </c>
      <c r="AZ29" s="25">
        <f t="shared" si="27"/>
        <v>1.0501814499070394</v>
      </c>
      <c r="BA29" s="25">
        <f t="shared" si="27"/>
        <v>0.94659438824036446</v>
      </c>
      <c r="BB29" s="25">
        <f t="shared" si="27"/>
        <v>0.92455119453383128</v>
      </c>
      <c r="BC29" s="25">
        <f t="shared" si="27"/>
        <v>0.94267910925920673</v>
      </c>
      <c r="BD29" s="25">
        <f t="shared" si="27"/>
        <v>0.98466883843944308</v>
      </c>
      <c r="BE29" s="25">
        <f t="shared" si="27"/>
        <v>1.0424145080711531</v>
      </c>
      <c r="BF29" s="25">
        <f t="shared" si="27"/>
        <v>1.062155547539368</v>
      </c>
      <c r="BG29" s="25">
        <f t="shared" si="27"/>
        <v>0.93994024499594331</v>
      </c>
      <c r="BH29" s="25">
        <f t="shared" si="27"/>
        <v>0.88699544808302178</v>
      </c>
      <c r="BI29" s="25">
        <f t="shared" si="27"/>
        <v>1.0326514003697809</v>
      </c>
      <c r="BJ29" s="25">
        <f t="shared" si="27"/>
        <v>0.90733986900108432</v>
      </c>
      <c r="BK29" s="25">
        <f t="shared" si="27"/>
        <v>0.97538253249526918</v>
      </c>
      <c r="BL29" s="25">
        <f t="shared" si="27"/>
        <v>0.91281039078861337</v>
      </c>
      <c r="BM29" s="25">
        <f t="shared" si="27"/>
        <v>0.98662183412163551</v>
      </c>
      <c r="BN29" s="25">
        <f t="shared" si="27"/>
        <v>1.1026723146143811</v>
      </c>
      <c r="BO29" s="25">
        <f t="shared" si="27"/>
        <v>1.0089827221312051</v>
      </c>
      <c r="BP29" s="25">
        <f t="shared" si="27"/>
        <v>0.82381663437987873</v>
      </c>
      <c r="BQ29" s="25">
        <f t="shared" si="27"/>
        <v>0.98341544135830994</v>
      </c>
      <c r="BR29" s="25">
        <f t="shared" si="27"/>
        <v>0.97290634286792965</v>
      </c>
      <c r="BS29" s="25">
        <f t="shared" si="27"/>
        <v>1.0207224357869655</v>
      </c>
    </row>
    <row r="30" spans="1:71" s="25" customFormat="1" x14ac:dyDescent="0.2">
      <c r="B30" s="25" t="s">
        <v>27</v>
      </c>
      <c r="C30" s="25">
        <f>C26*C18</f>
        <v>2.5589156552219407E-2</v>
      </c>
      <c r="D30" s="25">
        <f t="shared" ref="D30:AO30" si="28">D26*D18</f>
        <v>1.6803915226658538E-2</v>
      </c>
      <c r="E30" s="25">
        <f t="shared" si="28"/>
        <v>2.4848391872361899E-2</v>
      </c>
      <c r="F30" s="25">
        <f t="shared" si="28"/>
        <v>3.7610049282764853E-2</v>
      </c>
      <c r="G30" s="25">
        <f t="shared" si="28"/>
        <v>1.7837843251791295E-2</v>
      </c>
      <c r="H30" s="25">
        <f t="shared" si="28"/>
        <v>7.7758819593136616E-2</v>
      </c>
      <c r="I30" s="25">
        <f t="shared" si="28"/>
        <v>1.463517333296665E-2</v>
      </c>
      <c r="J30" s="25">
        <f t="shared" si="28"/>
        <v>1.8622525464264985E-2</v>
      </c>
      <c r="K30" s="25">
        <f t="shared" si="28"/>
        <v>1.7504250523660066E-2</v>
      </c>
      <c r="L30" s="25">
        <f t="shared" si="28"/>
        <v>1.7245415627763907E-2</v>
      </c>
      <c r="M30" s="25">
        <f t="shared" si="28"/>
        <v>6.6346016205839076E-2</v>
      </c>
      <c r="N30" s="25">
        <f t="shared" si="28"/>
        <v>2.1477168146081447E-2</v>
      </c>
      <c r="O30" s="25">
        <f t="shared" si="28"/>
        <v>2.7528360791847787E-2</v>
      </c>
      <c r="P30" s="25">
        <f t="shared" si="28"/>
        <v>2.3194129785565166E-2</v>
      </c>
      <c r="Q30" s="25">
        <f t="shared" si="28"/>
        <v>1.9131660489023584E-2</v>
      </c>
      <c r="R30" s="25">
        <f t="shared" si="28"/>
        <v>2.8617192161451366E-2</v>
      </c>
      <c r="S30" s="25">
        <f t="shared" si="28"/>
        <v>1.471326939869474E-2</v>
      </c>
      <c r="T30" s="25">
        <f t="shared" si="28"/>
        <v>1.6341615628527973E-2</v>
      </c>
      <c r="U30" s="25">
        <f t="shared" si="28"/>
        <v>1.4666396940703706E-2</v>
      </c>
      <c r="V30" s="25">
        <f t="shared" si="28"/>
        <v>1.8182272202162522E-2</v>
      </c>
      <c r="W30" s="25">
        <f t="shared" si="28"/>
        <v>1.5836551591346146E-2</v>
      </c>
      <c r="X30" s="25">
        <f t="shared" si="28"/>
        <v>0.169101507744609</v>
      </c>
      <c r="Y30" s="25">
        <f t="shared" si="28"/>
        <v>2.7222848829222691E-2</v>
      </c>
      <c r="Z30" s="25">
        <f t="shared" si="28"/>
        <v>4.4000260441161357E-2</v>
      </c>
      <c r="AA30" s="25">
        <f t="shared" si="28"/>
        <v>2.6014926329411263E-2</v>
      </c>
      <c r="AB30" s="25">
        <f t="shared" si="28"/>
        <v>2.3009546401759378E-2</v>
      </c>
      <c r="AC30" s="25">
        <f t="shared" si="28"/>
        <v>6.2890168624987683E-2</v>
      </c>
      <c r="AD30" s="25">
        <f t="shared" si="28"/>
        <v>1.3812638439061614E-2</v>
      </c>
      <c r="AE30" s="25">
        <f t="shared" si="28"/>
        <v>2.8609747362810058E-2</v>
      </c>
      <c r="AF30" s="25">
        <f t="shared" si="28"/>
        <v>3.8111587042450733E-2</v>
      </c>
      <c r="AG30" s="25">
        <f t="shared" si="28"/>
        <v>2.6682981555127615E-2</v>
      </c>
      <c r="AH30" s="25">
        <f t="shared" si="28"/>
        <v>2.2249927335322592E-2</v>
      </c>
      <c r="AI30" s="25">
        <f t="shared" si="28"/>
        <v>1.5896739496827687E-2</v>
      </c>
      <c r="AJ30" s="25">
        <f t="shared" si="28"/>
        <v>4.1375493079554978E-3</v>
      </c>
      <c r="AK30" s="25">
        <f t="shared" si="28"/>
        <v>3.5046883674576812E-2</v>
      </c>
      <c r="AL30" s="25">
        <f t="shared" si="28"/>
        <v>1.9742620407960501E-2</v>
      </c>
      <c r="AM30" s="25">
        <f t="shared" si="28"/>
        <v>1.7022192405513597E-2</v>
      </c>
      <c r="AN30" s="25">
        <f t="shared" si="28"/>
        <v>1.3268004914321913E-2</v>
      </c>
      <c r="AO30" s="25">
        <f t="shared" si="28"/>
        <v>1.0238631339460732E-2</v>
      </c>
      <c r="AP30" s="25">
        <f t="shared" ref="AP30:BS30" si="29">AP26*AP18</f>
        <v>9.8817550398176135E-3</v>
      </c>
      <c r="AQ30" s="25">
        <f t="shared" si="29"/>
        <v>2.5789368989881475E-2</v>
      </c>
      <c r="AR30" s="25">
        <f t="shared" si="29"/>
        <v>1.278143973341531E-2</v>
      </c>
      <c r="AS30" s="25">
        <f t="shared" si="29"/>
        <v>1.0497029512701206E-2</v>
      </c>
      <c r="AT30" s="25">
        <f t="shared" si="29"/>
        <v>2.5030332868820507E-3</v>
      </c>
      <c r="AU30" s="25">
        <f t="shared" si="29"/>
        <v>1.8090673810538718E-2</v>
      </c>
      <c r="AV30" s="25">
        <f t="shared" si="29"/>
        <v>1.9393532134950459E-2</v>
      </c>
      <c r="AW30" s="25">
        <f t="shared" si="29"/>
        <v>2.0594962007506969E-2</v>
      </c>
      <c r="AX30" s="25">
        <f t="shared" si="29"/>
        <v>6.4341037972010837E-2</v>
      </c>
      <c r="AY30" s="25">
        <f t="shared" si="29"/>
        <v>2.3836491180588865E-2</v>
      </c>
      <c r="AZ30" s="25">
        <f t="shared" si="29"/>
        <v>1.8947564732767767E-2</v>
      </c>
      <c r="BA30" s="25">
        <f t="shared" si="29"/>
        <v>1.4359023240877539E-2</v>
      </c>
      <c r="BB30" s="25">
        <f t="shared" si="29"/>
        <v>3.2048727532649465E-2</v>
      </c>
      <c r="BC30" s="25">
        <f t="shared" si="29"/>
        <v>3.5843625586627459E-2</v>
      </c>
      <c r="BD30" s="25">
        <f t="shared" si="29"/>
        <v>2.3798441058697193E-2</v>
      </c>
      <c r="BE30" s="25">
        <f t="shared" si="29"/>
        <v>2.0132922597890832E-2</v>
      </c>
      <c r="BF30" s="25">
        <f t="shared" si="29"/>
        <v>2.7974520915168673E-2</v>
      </c>
      <c r="BG30" s="25">
        <f t="shared" si="29"/>
        <v>2.5056386081156248E-2</v>
      </c>
      <c r="BH30" s="25">
        <f t="shared" si="29"/>
        <v>3.3969243694156728E-2</v>
      </c>
      <c r="BI30" s="25">
        <f t="shared" si="29"/>
        <v>2.20985690879353E-2</v>
      </c>
      <c r="BJ30" s="25">
        <f t="shared" si="29"/>
        <v>1.9340410962408964E-2</v>
      </c>
      <c r="BK30" s="25">
        <f t="shared" si="29"/>
        <v>2.2289051611381991E-2</v>
      </c>
      <c r="BL30" s="25">
        <f t="shared" si="29"/>
        <v>2.0691683999080689E-2</v>
      </c>
      <c r="BM30" s="25">
        <f t="shared" si="29"/>
        <v>2.2232888606899981E-2</v>
      </c>
      <c r="BN30" s="25">
        <f t="shared" si="29"/>
        <v>2.2448168673862182E-2</v>
      </c>
      <c r="BO30" s="25">
        <f t="shared" si="29"/>
        <v>1.7503027590098967E-2</v>
      </c>
      <c r="BP30" s="25">
        <f t="shared" si="29"/>
        <v>2.9905929592299443E-2</v>
      </c>
      <c r="BQ30" s="25">
        <f t="shared" si="29"/>
        <v>1.6525916667451353E-2</v>
      </c>
      <c r="BR30" s="25">
        <f t="shared" si="29"/>
        <v>2.1913671577325988E-2</v>
      </c>
      <c r="BS30" s="25">
        <f t="shared" si="29"/>
        <v>2.2631538897122584E-2</v>
      </c>
    </row>
    <row r="31" spans="1:71" s="25" customFormat="1" x14ac:dyDescent="0.2">
      <c r="B31" s="25" t="s">
        <v>32</v>
      </c>
      <c r="C31" s="25">
        <f>C26*C19</f>
        <v>0.4017143011018347</v>
      </c>
      <c r="D31" s="25">
        <f t="shared" ref="D31:AO31" si="30">D26*D19</f>
        <v>0.54164158949796493</v>
      </c>
      <c r="E31" s="25">
        <f t="shared" si="30"/>
        <v>0.49262135743259855</v>
      </c>
      <c r="F31" s="25">
        <f t="shared" si="30"/>
        <v>0.35995219548578533</v>
      </c>
      <c r="G31" s="25">
        <f t="shared" si="30"/>
        <v>0.54924145474473451</v>
      </c>
      <c r="H31" s="25">
        <f t="shared" si="30"/>
        <v>0.45066848684834665</v>
      </c>
      <c r="I31" s="25">
        <f t="shared" si="30"/>
        <v>0.39593591512882542</v>
      </c>
      <c r="J31" s="25">
        <f t="shared" si="30"/>
        <v>0.52359609553901099</v>
      </c>
      <c r="K31" s="25">
        <f t="shared" si="30"/>
        <v>0.52105928705021953</v>
      </c>
      <c r="L31" s="25">
        <f t="shared" si="30"/>
        <v>0.52544584797115224</v>
      </c>
      <c r="M31" s="25">
        <f t="shared" si="30"/>
        <v>0.45535324860784793</v>
      </c>
      <c r="N31" s="25">
        <f t="shared" si="30"/>
        <v>0.53519144236186689</v>
      </c>
      <c r="O31" s="25">
        <f t="shared" si="30"/>
        <v>0.46223086095338412</v>
      </c>
      <c r="P31" s="25">
        <f t="shared" si="30"/>
        <v>0.40649726065049135</v>
      </c>
      <c r="Q31" s="25">
        <f t="shared" si="30"/>
        <v>0.38340977606086762</v>
      </c>
      <c r="R31" s="25">
        <f t="shared" si="30"/>
        <v>0.44286765278613216</v>
      </c>
      <c r="S31" s="25">
        <f t="shared" si="30"/>
        <v>0.49574364880043842</v>
      </c>
      <c r="T31" s="25">
        <f t="shared" si="30"/>
        <v>0.4487397106615012</v>
      </c>
      <c r="U31" s="25">
        <f t="shared" si="30"/>
        <v>0.50745758792564677</v>
      </c>
      <c r="V31" s="25">
        <f t="shared" si="30"/>
        <v>0.40245278498505616</v>
      </c>
      <c r="W31" s="25">
        <f t="shared" si="30"/>
        <v>0.41971730213626746</v>
      </c>
      <c r="X31" s="25">
        <f t="shared" si="30"/>
        <v>0.35712847501789052</v>
      </c>
      <c r="Y31" s="25">
        <f t="shared" si="30"/>
        <v>0.41591130686591443</v>
      </c>
      <c r="Z31" s="25">
        <f t="shared" si="30"/>
        <v>0.35756979424506796</v>
      </c>
      <c r="AA31" s="25">
        <f t="shared" si="30"/>
        <v>0.39485398140063199</v>
      </c>
      <c r="AB31" s="25">
        <f t="shared" si="30"/>
        <v>0.54513558336295376</v>
      </c>
      <c r="AC31" s="25">
        <f t="shared" si="30"/>
        <v>0.34137306404521783</v>
      </c>
      <c r="AD31" s="25">
        <f t="shared" si="30"/>
        <v>0.50976841108369331</v>
      </c>
      <c r="AE31" s="25">
        <f t="shared" si="30"/>
        <v>0.42793709228752241</v>
      </c>
      <c r="AF31" s="25">
        <f t="shared" si="30"/>
        <v>0.39610031406012614</v>
      </c>
      <c r="AG31" s="25">
        <f t="shared" si="30"/>
        <v>0.50815345503158327</v>
      </c>
      <c r="AH31" s="25">
        <f t="shared" si="30"/>
        <v>0.41231588034066169</v>
      </c>
      <c r="AI31" s="25">
        <f t="shared" si="30"/>
        <v>0.44988508621523704</v>
      </c>
      <c r="AJ31" s="25">
        <f t="shared" si="30"/>
        <v>0.45431224728081737</v>
      </c>
      <c r="AK31" s="25">
        <f t="shared" si="30"/>
        <v>0.46152464036088825</v>
      </c>
      <c r="AL31" s="25">
        <f t="shared" si="30"/>
        <v>0.44521532174841549</v>
      </c>
      <c r="AM31" s="25">
        <f t="shared" si="30"/>
        <v>0.51154453345234396</v>
      </c>
      <c r="AN31" s="25">
        <f t="shared" si="30"/>
        <v>0.56219386209508648</v>
      </c>
      <c r="AO31" s="25">
        <f t="shared" si="30"/>
        <v>0.57754936690398262</v>
      </c>
      <c r="AP31" s="25">
        <f t="shared" ref="AP31:BS31" si="31">AP26*AP19</f>
        <v>0.48566517974726864</v>
      </c>
      <c r="AQ31" s="25">
        <f t="shared" si="31"/>
        <v>0.46444408899474199</v>
      </c>
      <c r="AR31" s="25">
        <f t="shared" si="31"/>
        <v>0.61864243331779956</v>
      </c>
      <c r="AS31" s="25">
        <f t="shared" si="31"/>
        <v>0.41296781083144052</v>
      </c>
      <c r="AT31" s="25">
        <f t="shared" si="31"/>
        <v>0.47473814801653352</v>
      </c>
      <c r="AU31" s="25">
        <f t="shared" si="31"/>
        <v>0.33634663140697874</v>
      </c>
      <c r="AV31" s="25">
        <f t="shared" si="31"/>
        <v>0.45884995243338328</v>
      </c>
      <c r="AW31" s="25">
        <f t="shared" si="31"/>
        <v>0.50281093764555307</v>
      </c>
      <c r="AX31" s="25">
        <f t="shared" si="31"/>
        <v>0.44589983737349009</v>
      </c>
      <c r="AY31" s="25">
        <f t="shared" si="31"/>
        <v>0.48701714165225229</v>
      </c>
      <c r="AZ31" s="25">
        <f t="shared" si="31"/>
        <v>0.50878539461703387</v>
      </c>
      <c r="BA31" s="25">
        <f t="shared" si="31"/>
        <v>0.44391178195540454</v>
      </c>
      <c r="BB31" s="25">
        <f t="shared" si="31"/>
        <v>0.41565374916905179</v>
      </c>
      <c r="BC31" s="25">
        <f t="shared" si="31"/>
        <v>0.39819255639072193</v>
      </c>
      <c r="BD31" s="25">
        <f t="shared" si="31"/>
        <v>0.48774854882338053</v>
      </c>
      <c r="BE31" s="25">
        <f t="shared" si="31"/>
        <v>0.368582383837254</v>
      </c>
      <c r="BF31" s="25">
        <f t="shared" si="31"/>
        <v>0.41102758960587954</v>
      </c>
      <c r="BG31" s="25">
        <f t="shared" si="31"/>
        <v>0.47988632995594954</v>
      </c>
      <c r="BH31" s="25">
        <f t="shared" si="31"/>
        <v>0.43884418662289182</v>
      </c>
      <c r="BI31" s="25">
        <f t="shared" si="31"/>
        <v>0.47760685411733661</v>
      </c>
      <c r="BJ31" s="25">
        <f t="shared" si="31"/>
        <v>0.31984303282676269</v>
      </c>
      <c r="BK31" s="25">
        <f t="shared" si="31"/>
        <v>0.42671161514516986</v>
      </c>
      <c r="BL31" s="25">
        <f t="shared" si="31"/>
        <v>0.42855844535216214</v>
      </c>
      <c r="BM31" s="25">
        <f t="shared" si="31"/>
        <v>0.40223757670089305</v>
      </c>
      <c r="BN31" s="25">
        <f t="shared" si="31"/>
        <v>0.35125696986175597</v>
      </c>
      <c r="BO31" s="25">
        <f t="shared" si="31"/>
        <v>0.39066738776495435</v>
      </c>
      <c r="BP31" s="25">
        <f t="shared" si="31"/>
        <v>0.42928496749658251</v>
      </c>
      <c r="BQ31" s="25">
        <f t="shared" si="31"/>
        <v>0.53495765629272196</v>
      </c>
      <c r="BR31" s="25">
        <f t="shared" si="31"/>
        <v>0.41601412405697114</v>
      </c>
      <c r="BS31" s="25">
        <f t="shared" si="31"/>
        <v>0.33327762214325812</v>
      </c>
    </row>
    <row r="32" spans="1:71" s="25" customFormat="1" x14ac:dyDescent="0.2">
      <c r="B32" s="25" t="s">
        <v>29</v>
      </c>
      <c r="C32" s="25">
        <f>C26*C20</f>
        <v>5.6076192043459068E-3</v>
      </c>
      <c r="D32" s="25">
        <f t="shared" ref="D32:AO32" si="32">D26*D20</f>
        <v>1.5838336852042063E-3</v>
      </c>
      <c r="E32" s="25">
        <f t="shared" si="32"/>
        <v>2.31000872493549E-2</v>
      </c>
      <c r="F32" s="25">
        <f t="shared" si="32"/>
        <v>2.5429497667807645E-2</v>
      </c>
      <c r="G32" s="25">
        <f t="shared" si="32"/>
        <v>3.5518717985987894E-2</v>
      </c>
      <c r="H32" s="25">
        <f t="shared" si="32"/>
        <v>2.1212520039314908E-2</v>
      </c>
      <c r="I32" s="25">
        <f t="shared" si="32"/>
        <v>2.9825300676320252E-2</v>
      </c>
      <c r="J32" s="25">
        <f t="shared" si="32"/>
        <v>4.7651317076332585E-2</v>
      </c>
      <c r="K32" s="25">
        <f t="shared" si="32"/>
        <v>2.5844830955896382E-2</v>
      </c>
      <c r="L32" s="25">
        <f t="shared" si="32"/>
        <v>2.8561789594117568E-2</v>
      </c>
      <c r="M32" s="25">
        <f t="shared" si="32"/>
        <v>4.6205823196874309E-2</v>
      </c>
      <c r="N32" s="25">
        <f t="shared" si="32"/>
        <v>4.5864075568431611E-2</v>
      </c>
      <c r="O32" s="25">
        <f t="shared" si="32"/>
        <v>4.15022279707336E-2</v>
      </c>
      <c r="P32" s="25">
        <f t="shared" si="32"/>
        <v>1.7335764626889086E-2</v>
      </c>
      <c r="Q32" s="25">
        <f t="shared" si="32"/>
        <v>2.5724071422405206E-2</v>
      </c>
      <c r="R32" s="25">
        <f t="shared" si="32"/>
        <v>2.1608822549492875E-2</v>
      </c>
      <c r="S32" s="25">
        <f t="shared" si="32"/>
        <v>4.314098755516256E-2</v>
      </c>
      <c r="T32" s="25">
        <f t="shared" si="32"/>
        <v>3.8574355970788635E-2</v>
      </c>
      <c r="U32" s="25">
        <f t="shared" si="32"/>
        <v>2.6001333137207237E-2</v>
      </c>
      <c r="V32" s="25">
        <f t="shared" si="32"/>
        <v>2.0351550183828688E-2</v>
      </c>
      <c r="W32" s="25">
        <f t="shared" si="32"/>
        <v>2.6691191094446207E-2</v>
      </c>
      <c r="X32" s="25">
        <f t="shared" si="32"/>
        <v>2.6871601512444498E-2</v>
      </c>
      <c r="Y32" s="25">
        <f t="shared" si="32"/>
        <v>1.9346824208160144E-2</v>
      </c>
      <c r="Z32" s="25">
        <f t="shared" si="32"/>
        <v>5.4582159742647351E-2</v>
      </c>
      <c r="AA32" s="25">
        <f t="shared" si="32"/>
        <v>3.890909205184187E-2</v>
      </c>
      <c r="AB32" s="25">
        <f t="shared" si="32"/>
        <v>4.8107493335597183E-2</v>
      </c>
      <c r="AC32" s="25">
        <f t="shared" si="32"/>
        <v>2.5051113117304773E-2</v>
      </c>
      <c r="AD32" s="25">
        <f t="shared" si="32"/>
        <v>1.2437376132481678E-2</v>
      </c>
      <c r="AE32" s="25">
        <f t="shared" si="32"/>
        <v>4.0718492352225341E-2</v>
      </c>
      <c r="AF32" s="25">
        <f t="shared" si="32"/>
        <v>1.0684718851788934E-2</v>
      </c>
      <c r="AG32" s="25">
        <f t="shared" si="32"/>
        <v>3.339819402109849E-2</v>
      </c>
      <c r="AH32" s="25">
        <f t="shared" si="32"/>
        <v>1.7734614003652727E-2</v>
      </c>
      <c r="AI32" s="25">
        <f t="shared" si="32"/>
        <v>3.7709871363150516E-2</v>
      </c>
      <c r="AJ32" s="25">
        <f t="shared" si="32"/>
        <v>2.8939201578307486E-2</v>
      </c>
      <c r="AK32" s="25">
        <f t="shared" si="32"/>
        <v>4.8947767685238126E-2</v>
      </c>
      <c r="AL32" s="25">
        <f t="shared" si="32"/>
        <v>5.6526531643911984E-2</v>
      </c>
      <c r="AM32" s="25">
        <f t="shared" si="32"/>
        <v>2.718696341735756E-2</v>
      </c>
      <c r="AN32" s="25">
        <f t="shared" si="32"/>
        <v>2.9232594753568597E-2</v>
      </c>
      <c r="AO32" s="25">
        <f t="shared" si="32"/>
        <v>5.0422000566383421E-2</v>
      </c>
      <c r="AP32" s="25">
        <f t="shared" ref="AP32:BS32" si="33">AP26*AP20</f>
        <v>4.4311285322193243E-2</v>
      </c>
      <c r="AQ32" s="25">
        <f t="shared" si="33"/>
        <v>2.8148786663128089E-2</v>
      </c>
      <c r="AR32" s="25">
        <f t="shared" si="33"/>
        <v>4.3486853536167387E-2</v>
      </c>
      <c r="AS32" s="25">
        <f t="shared" si="33"/>
        <v>4.2545580471100187E-4</v>
      </c>
      <c r="AT32" s="25">
        <f t="shared" si="33"/>
        <v>4.0637309740590224E-2</v>
      </c>
      <c r="AU32" s="25">
        <f t="shared" si="33"/>
        <v>2.8126116067292647E-2</v>
      </c>
      <c r="AV32" s="25">
        <f t="shared" si="33"/>
        <v>3.863910159039774E-2</v>
      </c>
      <c r="AW32" s="25">
        <f t="shared" si="33"/>
        <v>2.3868326197182904E-2</v>
      </c>
      <c r="AX32" s="25">
        <f t="shared" si="33"/>
        <v>3.5273244062638709E-2</v>
      </c>
      <c r="AY32" s="25">
        <f t="shared" si="33"/>
        <v>2.6170722497749464E-2</v>
      </c>
      <c r="AZ32" s="25">
        <f t="shared" si="33"/>
        <v>3.1107323530088774E-2</v>
      </c>
      <c r="BA32" s="25">
        <f t="shared" si="33"/>
        <v>2.7422952284738159E-3</v>
      </c>
      <c r="BB32" s="25">
        <f t="shared" si="33"/>
        <v>5.6385348779536659E-2</v>
      </c>
      <c r="BC32" s="25">
        <f t="shared" si="33"/>
        <v>3.1207874918414525E-2</v>
      </c>
      <c r="BD32" s="25">
        <f t="shared" si="33"/>
        <v>4.218903010695136E-2</v>
      </c>
      <c r="BE32" s="25">
        <f t="shared" si="33"/>
        <v>2.2977422420354113E-2</v>
      </c>
      <c r="BF32" s="25">
        <f t="shared" si="33"/>
        <v>4.8636955279476937E-2</v>
      </c>
      <c r="BG32" s="25">
        <f t="shared" si="33"/>
        <v>4.0976000790592243E-2</v>
      </c>
      <c r="BH32" s="25">
        <f t="shared" si="33"/>
        <v>3.9547671336412231E-2</v>
      </c>
      <c r="BI32" s="25">
        <f t="shared" si="33"/>
        <v>3.2812112508382688E-2</v>
      </c>
      <c r="BJ32" s="25">
        <f t="shared" si="33"/>
        <v>3.5020957470408391E-2</v>
      </c>
      <c r="BK32" s="25">
        <f t="shared" si="33"/>
        <v>3.9414731562908527E-2</v>
      </c>
      <c r="BL32" s="25">
        <f t="shared" si="33"/>
        <v>3.59925848880044E-2</v>
      </c>
      <c r="BM32" s="25">
        <f t="shared" si="33"/>
        <v>4.3799639675119288E-2</v>
      </c>
      <c r="BN32" s="25">
        <f t="shared" si="33"/>
        <v>4.7033582720962683E-2</v>
      </c>
      <c r="BO32" s="25">
        <f t="shared" si="33"/>
        <v>4.7341097530797738E-2</v>
      </c>
      <c r="BP32" s="25">
        <f t="shared" si="33"/>
        <v>3.7912926182088927E-2</v>
      </c>
      <c r="BQ32" s="25">
        <f t="shared" si="33"/>
        <v>4.2223859849044539E-2</v>
      </c>
      <c r="BR32" s="25">
        <f t="shared" si="33"/>
        <v>2.7681749851785346E-2</v>
      </c>
      <c r="BS32" s="25">
        <f t="shared" si="33"/>
        <v>3.6862816699250643E-2</v>
      </c>
    </row>
    <row r="33" spans="2:71" s="25" customFormat="1" x14ac:dyDescent="0.2">
      <c r="B33" s="25" t="s">
        <v>25</v>
      </c>
      <c r="C33" s="25">
        <f>C26*C21</f>
        <v>1.7039055474710074</v>
      </c>
      <c r="D33" s="25">
        <f t="shared" ref="D33:AO33" si="34">D26*D21</f>
        <v>1.40653418122697</v>
      </c>
      <c r="E33" s="25">
        <f t="shared" si="34"/>
        <v>1.5808701643525065</v>
      </c>
      <c r="F33" s="25">
        <f t="shared" si="34"/>
        <v>1.788254919227213</v>
      </c>
      <c r="G33" s="25">
        <f t="shared" si="34"/>
        <v>1.3563709356339224</v>
      </c>
      <c r="H33" s="25">
        <f t="shared" si="34"/>
        <v>1.6378151611109026</v>
      </c>
      <c r="I33" s="25">
        <f t="shared" si="34"/>
        <v>1.6588059647330577</v>
      </c>
      <c r="J33" s="25">
        <f t="shared" si="34"/>
        <v>1.68425512092314</v>
      </c>
      <c r="K33" s="25">
        <f t="shared" si="34"/>
        <v>1.5312551423490461</v>
      </c>
      <c r="L33" s="25">
        <f t="shared" si="34"/>
        <v>1.5174474270604805</v>
      </c>
      <c r="M33" s="25">
        <f t="shared" si="34"/>
        <v>1.6017721574363997</v>
      </c>
      <c r="N33" s="25">
        <f t="shared" si="34"/>
        <v>1.4830959785581752</v>
      </c>
      <c r="O33" s="25">
        <f t="shared" si="34"/>
        <v>1.5920382558364106</v>
      </c>
      <c r="P33" s="25">
        <f t="shared" si="34"/>
        <v>1.6062946935932501</v>
      </c>
      <c r="Q33" s="25">
        <f t="shared" si="34"/>
        <v>1.7065689338592001</v>
      </c>
      <c r="R33" s="25">
        <f t="shared" si="34"/>
        <v>1.656319665839709</v>
      </c>
      <c r="S33" s="25">
        <f t="shared" si="34"/>
        <v>1.5007160261890222</v>
      </c>
      <c r="T33" s="25">
        <f t="shared" si="34"/>
        <v>1.5200737204552561</v>
      </c>
      <c r="U33" s="25">
        <f t="shared" si="34"/>
        <v>1.5486203167670975</v>
      </c>
      <c r="V33" s="25">
        <f t="shared" si="34"/>
        <v>1.7030172368000427</v>
      </c>
      <c r="W33" s="25">
        <f t="shared" si="34"/>
        <v>1.6897754075030229</v>
      </c>
      <c r="X33" s="25">
        <f t="shared" si="34"/>
        <v>1.6428694523467104</v>
      </c>
      <c r="Y33" s="25">
        <f t="shared" si="34"/>
        <v>1.6191213887185345</v>
      </c>
      <c r="Z33" s="25">
        <f t="shared" si="34"/>
        <v>1.78611633097017</v>
      </c>
      <c r="AA33" s="25">
        <f t="shared" si="34"/>
        <v>1.6371117159160604</v>
      </c>
      <c r="AB33" s="25">
        <f t="shared" si="34"/>
        <v>1.3624051795303833</v>
      </c>
      <c r="AC33" s="25">
        <f t="shared" si="34"/>
        <v>1.6551743818373648</v>
      </c>
      <c r="AD33" s="25">
        <f t="shared" si="34"/>
        <v>1.5518328423378169</v>
      </c>
      <c r="AE33" s="25">
        <f t="shared" si="34"/>
        <v>1.5309785467811432</v>
      </c>
      <c r="AF33" s="25">
        <f t="shared" si="34"/>
        <v>1.7024847776325172</v>
      </c>
      <c r="AG33" s="25">
        <f t="shared" si="34"/>
        <v>1.5127701317521147</v>
      </c>
      <c r="AH33" s="25">
        <f t="shared" si="34"/>
        <v>1.5708060934714732</v>
      </c>
      <c r="AI33" s="25">
        <f t="shared" si="34"/>
        <v>1.6457039080508176</v>
      </c>
      <c r="AJ33" s="25">
        <f t="shared" si="34"/>
        <v>1.6411781456861545</v>
      </c>
      <c r="AK33" s="25">
        <f t="shared" si="34"/>
        <v>1.4857450514990189</v>
      </c>
      <c r="AL33" s="25">
        <f t="shared" si="34"/>
        <v>1.5833057806195536</v>
      </c>
      <c r="AM33" s="25">
        <f t="shared" si="34"/>
        <v>1.478734697096499</v>
      </c>
      <c r="AN33" s="25">
        <f t="shared" si="34"/>
        <v>1.3454946690008776</v>
      </c>
      <c r="AO33" s="25">
        <f t="shared" si="34"/>
        <v>1.3040591773359704</v>
      </c>
      <c r="AP33" s="25">
        <f t="shared" ref="AP33:BS33" si="35">AP26*AP21</f>
        <v>1.575854647373335</v>
      </c>
      <c r="AQ33" s="25">
        <f t="shared" si="35"/>
        <v>1.6466867508302943</v>
      </c>
      <c r="AR33" s="25">
        <f t="shared" si="35"/>
        <v>1.2388702592460406</v>
      </c>
      <c r="AS33" s="25">
        <f t="shared" si="35"/>
        <v>1.5839598891187512</v>
      </c>
      <c r="AT33" s="25">
        <f t="shared" si="35"/>
        <v>1.574745576831033</v>
      </c>
      <c r="AU33" s="25">
        <f t="shared" si="35"/>
        <v>1.610326392443701</v>
      </c>
      <c r="AV33" s="25">
        <f t="shared" si="35"/>
        <v>1.5417968470657246</v>
      </c>
      <c r="AW33" s="25">
        <f t="shared" si="35"/>
        <v>1.5720223366168695</v>
      </c>
      <c r="AX33" s="25">
        <f t="shared" si="35"/>
        <v>1.5580788390975364</v>
      </c>
      <c r="AY33" s="25">
        <f t="shared" si="35"/>
        <v>1.5905683390840004</v>
      </c>
      <c r="AZ33" s="25">
        <f t="shared" si="35"/>
        <v>1.5318201769666235</v>
      </c>
      <c r="BA33" s="25">
        <f t="shared" si="35"/>
        <v>1.6366642760423722</v>
      </c>
      <c r="BB33" s="25">
        <f t="shared" si="35"/>
        <v>1.6816354281889045</v>
      </c>
      <c r="BC33" s="25">
        <f t="shared" si="35"/>
        <v>1.6091930817842643</v>
      </c>
      <c r="BD33" s="25">
        <f t="shared" si="35"/>
        <v>1.5175241731894051</v>
      </c>
      <c r="BE33" s="25">
        <f t="shared" si="35"/>
        <v>1.5666815417780673</v>
      </c>
      <c r="BF33" s="25">
        <f t="shared" si="35"/>
        <v>1.5225192543406849</v>
      </c>
      <c r="BG33" s="25">
        <f t="shared" si="35"/>
        <v>1.5057719677276782</v>
      </c>
      <c r="BH33" s="25">
        <f t="shared" si="35"/>
        <v>1.5836528303173876</v>
      </c>
      <c r="BI33" s="25">
        <f t="shared" si="35"/>
        <v>1.5296186919680963</v>
      </c>
      <c r="BJ33" s="25">
        <f t="shared" si="35"/>
        <v>1.7313941989401604</v>
      </c>
      <c r="BK33" s="25">
        <f t="shared" si="35"/>
        <v>1.6341489866583716</v>
      </c>
      <c r="BL33" s="25">
        <f t="shared" si="35"/>
        <v>1.6629990197081319</v>
      </c>
      <c r="BM33" s="25">
        <f t="shared" si="35"/>
        <v>1.5367377949664356</v>
      </c>
      <c r="BN33" s="25">
        <f t="shared" si="35"/>
        <v>1.5940198873904321</v>
      </c>
      <c r="BO33" s="25">
        <f t="shared" si="35"/>
        <v>1.691186895980199</v>
      </c>
      <c r="BP33" s="25">
        <f t="shared" si="35"/>
        <v>1.606459322366381</v>
      </c>
      <c r="BQ33" s="25">
        <f t="shared" si="35"/>
        <v>1.4032304159511784</v>
      </c>
      <c r="BR33" s="25">
        <f t="shared" si="35"/>
        <v>1.582821670775634</v>
      </c>
      <c r="BS33" s="25">
        <f t="shared" si="35"/>
        <v>1.6623009059351714</v>
      </c>
    </row>
    <row r="34" spans="2:71" s="25" customFormat="1" x14ac:dyDescent="0.2">
      <c r="B34" s="25" t="s">
        <v>39</v>
      </c>
      <c r="C34" s="25">
        <f>C26*C22</f>
        <v>4.3822929731762706E-4</v>
      </c>
      <c r="D34" s="25">
        <f t="shared" ref="D34:AO34" si="36">D26*D22</f>
        <v>0</v>
      </c>
      <c r="E34" s="25">
        <f t="shared" si="36"/>
        <v>0</v>
      </c>
      <c r="F34" s="25">
        <f t="shared" si="36"/>
        <v>5.1085636119593467E-4</v>
      </c>
      <c r="G34" s="25">
        <f t="shared" si="36"/>
        <v>0</v>
      </c>
      <c r="H34" s="25">
        <f t="shared" si="36"/>
        <v>3.7028449516103047E-4</v>
      </c>
      <c r="I34" s="25">
        <f t="shared" si="36"/>
        <v>2.8909328029128745E-4</v>
      </c>
      <c r="J34" s="25">
        <f t="shared" si="36"/>
        <v>7.1105033417233343E-3</v>
      </c>
      <c r="K34" s="25">
        <f t="shared" si="36"/>
        <v>7.2935244220007992E-5</v>
      </c>
      <c r="L34" s="25">
        <f t="shared" si="36"/>
        <v>3.6917230727608356E-4</v>
      </c>
      <c r="M34" s="25">
        <f t="shared" si="36"/>
        <v>5.1788027736819652E-4</v>
      </c>
      <c r="N34" s="25">
        <f t="shared" si="36"/>
        <v>0</v>
      </c>
      <c r="O34" s="25">
        <f t="shared" si="36"/>
        <v>4.3920413977828384E-4</v>
      </c>
      <c r="P34" s="25">
        <f t="shared" si="36"/>
        <v>2.935337195187032E-4</v>
      </c>
      <c r="Q34" s="25">
        <f t="shared" si="36"/>
        <v>5.0605263606456961E-4</v>
      </c>
      <c r="R34" s="25">
        <f t="shared" si="36"/>
        <v>0</v>
      </c>
      <c r="S34" s="25">
        <f t="shared" si="36"/>
        <v>0</v>
      </c>
      <c r="T34" s="25">
        <f t="shared" si="36"/>
        <v>8.0275557385620262E-4</v>
      </c>
      <c r="U34" s="25">
        <f t="shared" si="36"/>
        <v>0</v>
      </c>
      <c r="V34" s="25">
        <f t="shared" si="36"/>
        <v>2.1481420837300621E-4</v>
      </c>
      <c r="W34" s="25">
        <f t="shared" si="36"/>
        <v>3.6227836269642997E-4</v>
      </c>
      <c r="X34" s="25">
        <f t="shared" si="36"/>
        <v>0</v>
      </c>
      <c r="Y34" s="25">
        <f t="shared" si="36"/>
        <v>1.2341171511704965E-3</v>
      </c>
      <c r="Z34" s="25">
        <f t="shared" si="36"/>
        <v>6.5883526115373858E-4</v>
      </c>
      <c r="AA34" s="25">
        <f t="shared" si="36"/>
        <v>5.0888085590691052E-4</v>
      </c>
      <c r="AB34" s="25">
        <f t="shared" si="36"/>
        <v>5.9040087811941836E-4</v>
      </c>
      <c r="AC34" s="25">
        <f t="shared" si="36"/>
        <v>0</v>
      </c>
      <c r="AD34" s="25">
        <f t="shared" si="36"/>
        <v>7.3249710983547497E-5</v>
      </c>
      <c r="AE34" s="25">
        <f t="shared" si="36"/>
        <v>0</v>
      </c>
      <c r="AF34" s="25">
        <f t="shared" si="36"/>
        <v>3.6003276757061046E-4</v>
      </c>
      <c r="AG34" s="25">
        <f t="shared" si="36"/>
        <v>0</v>
      </c>
      <c r="AH34" s="25">
        <f t="shared" si="36"/>
        <v>0</v>
      </c>
      <c r="AI34" s="25">
        <f t="shared" si="36"/>
        <v>0</v>
      </c>
      <c r="AJ34" s="25">
        <f t="shared" si="36"/>
        <v>7.1406102325586376E-3</v>
      </c>
      <c r="AK34" s="25">
        <f t="shared" si="36"/>
        <v>4.4104467804773219E-4</v>
      </c>
      <c r="AL34" s="25">
        <f t="shared" si="36"/>
        <v>0</v>
      </c>
      <c r="AM34" s="25">
        <f t="shared" si="36"/>
        <v>0</v>
      </c>
      <c r="AN34" s="25">
        <f t="shared" si="36"/>
        <v>0</v>
      </c>
      <c r="AO34" s="25">
        <f t="shared" si="36"/>
        <v>0</v>
      </c>
      <c r="AP34" s="25">
        <f t="shared" ref="AP34:BS34" si="37">AP26*AP22</f>
        <v>0</v>
      </c>
      <c r="AQ34" s="25">
        <f t="shared" si="37"/>
        <v>0</v>
      </c>
      <c r="AR34" s="25">
        <f t="shared" si="37"/>
        <v>7.4096183641490351E-5</v>
      </c>
      <c r="AS34" s="25">
        <f t="shared" si="37"/>
        <v>7.2039294219498299E-5</v>
      </c>
      <c r="AT34" s="25">
        <f t="shared" si="37"/>
        <v>1.4601201082668864E-3</v>
      </c>
      <c r="AU34" s="25">
        <f t="shared" si="37"/>
        <v>1.2266756556427677E-3</v>
      </c>
      <c r="AV34" s="25">
        <f t="shared" si="37"/>
        <v>1.6719656182486123E-3</v>
      </c>
      <c r="AW34" s="25">
        <f t="shared" si="37"/>
        <v>6.6283424308723031E-4</v>
      </c>
      <c r="AX34" s="25">
        <f t="shared" si="37"/>
        <v>0</v>
      </c>
      <c r="AY34" s="25">
        <f t="shared" si="37"/>
        <v>9.4826075793153712E-4</v>
      </c>
      <c r="AZ34" s="25">
        <f t="shared" si="37"/>
        <v>5.0943303649701439E-4</v>
      </c>
      <c r="BA34" s="25">
        <f t="shared" si="37"/>
        <v>4.3701894599412381E-4</v>
      </c>
      <c r="BB34" s="25">
        <f t="shared" si="37"/>
        <v>2.1780947541520657E-4</v>
      </c>
      <c r="BC34" s="25">
        <f t="shared" si="37"/>
        <v>0</v>
      </c>
      <c r="BD34" s="25">
        <f t="shared" si="37"/>
        <v>0</v>
      </c>
      <c r="BE34" s="25">
        <f t="shared" si="37"/>
        <v>3.6275967453113162E-4</v>
      </c>
      <c r="BF34" s="25">
        <f t="shared" si="37"/>
        <v>0</v>
      </c>
      <c r="BG34" s="25">
        <f t="shared" si="37"/>
        <v>8.8808500074129726E-4</v>
      </c>
      <c r="BH34" s="25">
        <f t="shared" si="37"/>
        <v>2.1865520241362774E-4</v>
      </c>
      <c r="BI34" s="25">
        <f t="shared" si="37"/>
        <v>8.7150322567776275E-4</v>
      </c>
      <c r="BJ34" s="25">
        <f t="shared" si="37"/>
        <v>3.6102529642070217E-4</v>
      </c>
      <c r="BK34" s="25">
        <f t="shared" si="37"/>
        <v>1.4547805694453862E-4</v>
      </c>
      <c r="BL34" s="25">
        <f t="shared" si="37"/>
        <v>3.6438618833019412E-4</v>
      </c>
      <c r="BM34" s="25">
        <f t="shared" si="37"/>
        <v>0</v>
      </c>
      <c r="BN34" s="25">
        <f t="shared" si="37"/>
        <v>8.5517849660612846E-4</v>
      </c>
      <c r="BO34" s="25">
        <f t="shared" si="37"/>
        <v>7.8815739542813235E-4</v>
      </c>
      <c r="BP34" s="25">
        <f t="shared" si="37"/>
        <v>1.4652248173671313E-4</v>
      </c>
      <c r="BQ34" s="25">
        <f t="shared" si="37"/>
        <v>2.2140247250462285E-4</v>
      </c>
      <c r="BR34" s="25">
        <f t="shared" si="37"/>
        <v>2.9011352169684945E-4</v>
      </c>
      <c r="BS34" s="25">
        <f t="shared" si="37"/>
        <v>0</v>
      </c>
    </row>
    <row r="35" spans="2:71" s="25" customFormat="1" x14ac:dyDescent="0.2">
      <c r="B35" s="25" t="s">
        <v>33</v>
      </c>
      <c r="C35" s="25">
        <f>C26*C23</f>
        <v>3.1673422969215222E-2</v>
      </c>
      <c r="D35" s="25">
        <f t="shared" ref="D35:AO35" si="38">D26*D23</f>
        <v>5.3511769532052278E-2</v>
      </c>
      <c r="E35" s="25">
        <f t="shared" si="38"/>
        <v>3.8538342279541851E-2</v>
      </c>
      <c r="F35" s="25">
        <f t="shared" si="38"/>
        <v>2.4910399529522877E-2</v>
      </c>
      <c r="G35" s="25">
        <f t="shared" si="38"/>
        <v>5.0814377611436402E-2</v>
      </c>
      <c r="H35" s="25">
        <f t="shared" si="38"/>
        <v>3.7133177287612937E-2</v>
      </c>
      <c r="I35" s="25">
        <f t="shared" si="38"/>
        <v>3.2137507459855344E-2</v>
      </c>
      <c r="J35" s="25">
        <f t="shared" si="38"/>
        <v>4.1220516471676703E-2</v>
      </c>
      <c r="K35" s="25">
        <f t="shared" si="38"/>
        <v>3.7868037402198726E-2</v>
      </c>
      <c r="L35" s="25">
        <f t="shared" si="38"/>
        <v>4.5401543073098981E-2</v>
      </c>
      <c r="M35" s="25">
        <f t="shared" si="38"/>
        <v>3.8036005748641764E-2</v>
      </c>
      <c r="N35" s="25">
        <f t="shared" si="38"/>
        <v>5.4929747947539437E-2</v>
      </c>
      <c r="O35" s="25">
        <f t="shared" si="38"/>
        <v>4.0051849349500776E-2</v>
      </c>
      <c r="P35" s="25">
        <f t="shared" si="38"/>
        <v>3.4868699444653227E-2</v>
      </c>
      <c r="Q35" s="25">
        <f t="shared" si="38"/>
        <v>2.4614928914679902E-2</v>
      </c>
      <c r="R35" s="25">
        <f t="shared" si="38"/>
        <v>3.3221234426082907E-2</v>
      </c>
      <c r="S35" s="25">
        <f t="shared" si="38"/>
        <v>4.722030485540938E-2</v>
      </c>
      <c r="T35" s="25">
        <f t="shared" si="38"/>
        <v>3.9620828751507173E-2</v>
      </c>
      <c r="U35" s="25">
        <f t="shared" si="38"/>
        <v>4.7254141031837837E-2</v>
      </c>
      <c r="V35" s="25">
        <f t="shared" si="38"/>
        <v>2.9111049811315654E-2</v>
      </c>
      <c r="W35" s="25">
        <f t="shared" si="38"/>
        <v>3.1359430958433222E-2</v>
      </c>
      <c r="X35" s="25">
        <f t="shared" si="38"/>
        <v>2.4936935345746283E-2</v>
      </c>
      <c r="Y35" s="25">
        <f t="shared" si="38"/>
        <v>3.6215763277615463E-2</v>
      </c>
      <c r="Z35" s="25">
        <f t="shared" si="38"/>
        <v>2.5979047838910786E-2</v>
      </c>
      <c r="AA35" s="25">
        <f t="shared" si="38"/>
        <v>3.1156127413400379E-2</v>
      </c>
      <c r="AB35" s="25">
        <f t="shared" si="38"/>
        <v>4.3192658588961493E-2</v>
      </c>
      <c r="AC35" s="25">
        <f t="shared" si="38"/>
        <v>2.5194529383728039E-2</v>
      </c>
      <c r="AD35" s="25">
        <f t="shared" si="38"/>
        <v>4.752362567643053E-2</v>
      </c>
      <c r="AE35" s="25">
        <f t="shared" si="38"/>
        <v>4.3750499519000993E-2</v>
      </c>
      <c r="AF35" s="25">
        <f t="shared" si="38"/>
        <v>2.8969467715683851E-2</v>
      </c>
      <c r="AG35" s="25">
        <f t="shared" si="38"/>
        <v>4.4745939614921106E-2</v>
      </c>
      <c r="AH35" s="25">
        <f t="shared" si="38"/>
        <v>3.7568512135370727E-2</v>
      </c>
      <c r="AI35" s="25">
        <f t="shared" si="38"/>
        <v>3.2323573214961564E-2</v>
      </c>
      <c r="AJ35" s="25">
        <f t="shared" si="38"/>
        <v>3.863300291211557E-2</v>
      </c>
      <c r="AK35" s="25">
        <f t="shared" si="38"/>
        <v>3.7916086865950743E-2</v>
      </c>
      <c r="AL35" s="25">
        <f t="shared" si="38"/>
        <v>2.8664793675175469E-2</v>
      </c>
      <c r="AM35" s="25">
        <f t="shared" si="38"/>
        <v>4.7934927629386906E-2</v>
      </c>
      <c r="AN35" s="25">
        <f t="shared" si="38"/>
        <v>4.9240452590163526E-2</v>
      </c>
      <c r="AO35" s="25">
        <f t="shared" si="38"/>
        <v>5.3645726481052772E-2</v>
      </c>
      <c r="AP35" s="25">
        <f t="shared" ref="AP35:BS35" si="39">AP26*AP23</f>
        <v>3.6579045711942273E-2</v>
      </c>
      <c r="AQ35" s="25">
        <f t="shared" si="39"/>
        <v>3.6098432827307569E-2</v>
      </c>
      <c r="AR35" s="25">
        <f t="shared" si="39"/>
        <v>6.1503070344191835E-2</v>
      </c>
      <c r="AS35" s="25">
        <f t="shared" si="39"/>
        <v>3.0752106294925176E-2</v>
      </c>
      <c r="AT35" s="25">
        <f t="shared" si="39"/>
        <v>4.5510465953650193E-2</v>
      </c>
      <c r="AU35" s="25">
        <f t="shared" si="39"/>
        <v>2.5607650239916825E-2</v>
      </c>
      <c r="AV35" s="25">
        <f t="shared" si="39"/>
        <v>4.4392505030797204E-2</v>
      </c>
      <c r="AW35" s="25">
        <f t="shared" si="39"/>
        <v>4.7033646906471459E-2</v>
      </c>
      <c r="AX35" s="25">
        <f t="shared" si="39"/>
        <v>3.9854226067992098E-2</v>
      </c>
      <c r="AY35" s="25">
        <f t="shared" si="39"/>
        <v>3.9663801462864759E-2</v>
      </c>
      <c r="AZ35" s="25">
        <f t="shared" si="39"/>
        <v>3.174469624014338E-2</v>
      </c>
      <c r="BA35" s="25">
        <f t="shared" si="39"/>
        <v>4.1209785948684401E-2</v>
      </c>
      <c r="BB35" s="25">
        <f t="shared" si="39"/>
        <v>3.0500859110234247E-2</v>
      </c>
      <c r="BC35" s="25">
        <f t="shared" si="39"/>
        <v>3.3088787796166523E-2</v>
      </c>
      <c r="BD35" s="25">
        <f t="shared" si="39"/>
        <v>4.142667070998373E-2</v>
      </c>
      <c r="BE35" s="25">
        <f t="shared" si="39"/>
        <v>2.8267129744385118E-2</v>
      </c>
      <c r="BF35" s="25">
        <f t="shared" si="39"/>
        <v>3.5746919774934979E-2</v>
      </c>
      <c r="BG35" s="25">
        <f t="shared" si="39"/>
        <v>4.8892559522415495E-2</v>
      </c>
      <c r="BH35" s="25">
        <f t="shared" si="39"/>
        <v>4.5002948610044349E-2</v>
      </c>
      <c r="BI35" s="25">
        <f t="shared" si="39"/>
        <v>4.4657998513508976E-2</v>
      </c>
      <c r="BJ35" s="25">
        <f t="shared" si="39"/>
        <v>2.1527082428176313E-2</v>
      </c>
      <c r="BK35" s="25">
        <f t="shared" si="39"/>
        <v>3.1235634826028261E-2</v>
      </c>
      <c r="BL35" s="25">
        <f t="shared" si="39"/>
        <v>2.8702500756995118E-2</v>
      </c>
      <c r="BM35" s="25">
        <f t="shared" si="39"/>
        <v>3.7255540122734174E-2</v>
      </c>
      <c r="BN35" s="25">
        <f t="shared" si="39"/>
        <v>2.2816141796028273E-2</v>
      </c>
      <c r="BO35" s="25">
        <f t="shared" si="39"/>
        <v>3.1921323931698303E-2</v>
      </c>
      <c r="BP35" s="25">
        <f t="shared" si="39"/>
        <v>4.1450103006205753E-2</v>
      </c>
      <c r="BQ35" s="25">
        <f t="shared" si="39"/>
        <v>5.5319642378487147E-2</v>
      </c>
      <c r="BR35" s="25">
        <f t="shared" si="39"/>
        <v>3.7718223724306783E-2</v>
      </c>
      <c r="BS35" s="25">
        <f t="shared" si="39"/>
        <v>2.2637398515485737E-2</v>
      </c>
    </row>
    <row r="36" spans="2:71" s="25" customFormat="1" x14ac:dyDescent="0.2">
      <c r="B36" s="25" t="s">
        <v>30</v>
      </c>
      <c r="C36" s="25">
        <f>C26*C24</f>
        <v>0</v>
      </c>
      <c r="D36" s="25">
        <f t="shared" ref="D36:AO36" si="40">D26*D24</f>
        <v>2.2949912410236066E-3</v>
      </c>
      <c r="E36" s="25">
        <f t="shared" si="40"/>
        <v>7.1374678785376521E-4</v>
      </c>
      <c r="F36" s="25">
        <f t="shared" si="40"/>
        <v>2.4054380485031188E-3</v>
      </c>
      <c r="G36" s="25">
        <f t="shared" si="40"/>
        <v>1.9908152116493998E-3</v>
      </c>
      <c r="H36" s="25">
        <f t="shared" si="40"/>
        <v>4.3075593207648636E-4</v>
      </c>
      <c r="I36" s="25">
        <f t="shared" si="40"/>
        <v>1.401272164109552E-3</v>
      </c>
      <c r="J36" s="25">
        <f t="shared" si="40"/>
        <v>1.5318009153040286E-3</v>
      </c>
      <c r="K36" s="25">
        <f t="shared" si="40"/>
        <v>1.8383376552587719E-3</v>
      </c>
      <c r="L36" s="25">
        <f t="shared" si="40"/>
        <v>1.8610024851557615E-3</v>
      </c>
      <c r="M36" s="25">
        <f t="shared" si="40"/>
        <v>1.5778601443891989E-3</v>
      </c>
      <c r="N36" s="25">
        <f t="shared" si="40"/>
        <v>1.0002132005848343E-3</v>
      </c>
      <c r="O36" s="25">
        <f t="shared" si="40"/>
        <v>7.0962624337362029E-4</v>
      </c>
      <c r="P36" s="25">
        <f t="shared" si="40"/>
        <v>1.9919137586474505E-3</v>
      </c>
      <c r="Q36" s="25">
        <f t="shared" si="40"/>
        <v>1.261492434155981E-3</v>
      </c>
      <c r="R36" s="25">
        <f t="shared" si="40"/>
        <v>8.5127883218936344E-4</v>
      </c>
      <c r="S36" s="25">
        <f t="shared" si="40"/>
        <v>8.6821851496148939E-4</v>
      </c>
      <c r="T36" s="25">
        <f t="shared" si="40"/>
        <v>9.9045140833127878E-4</v>
      </c>
      <c r="U36" s="25">
        <f t="shared" si="40"/>
        <v>8.6077448568552773E-4</v>
      </c>
      <c r="V36" s="25">
        <f t="shared" si="40"/>
        <v>9.7181652114278325E-4</v>
      </c>
      <c r="W36" s="25">
        <f t="shared" si="40"/>
        <v>7.0240385358551151E-4</v>
      </c>
      <c r="X36" s="25">
        <f t="shared" si="40"/>
        <v>1.5619938487378894E-3</v>
      </c>
      <c r="Y36" s="25">
        <f t="shared" si="40"/>
        <v>8.4450690767130896E-4</v>
      </c>
      <c r="Z36" s="25">
        <f t="shared" si="40"/>
        <v>0</v>
      </c>
      <c r="AA36" s="25">
        <f t="shared" si="40"/>
        <v>1.2685426452980243E-3</v>
      </c>
      <c r="AB36" s="25">
        <f t="shared" si="40"/>
        <v>1.7170492140273599E-3</v>
      </c>
      <c r="AC36" s="25">
        <f t="shared" si="40"/>
        <v>4.1995223509658626E-4</v>
      </c>
      <c r="AD36" s="25">
        <f t="shared" si="40"/>
        <v>7.1010146570610702E-4</v>
      </c>
      <c r="AE36" s="25">
        <f t="shared" si="40"/>
        <v>9.901874238247765E-4</v>
      </c>
      <c r="AF36" s="25">
        <f t="shared" si="40"/>
        <v>1.2564899616348574E-3</v>
      </c>
      <c r="AG36" s="25">
        <f t="shared" si="40"/>
        <v>7.142892083968472E-4</v>
      </c>
      <c r="AH36" s="25">
        <f t="shared" si="40"/>
        <v>1.9640890058396352E-3</v>
      </c>
      <c r="AI36" s="25">
        <f t="shared" si="40"/>
        <v>1.0018356197191965E-3</v>
      </c>
      <c r="AJ36" s="25">
        <f t="shared" si="40"/>
        <v>0</v>
      </c>
      <c r="AK36" s="25">
        <f t="shared" si="40"/>
        <v>1.1401600292781755E-3</v>
      </c>
      <c r="AL36" s="25">
        <f t="shared" si="40"/>
        <v>4.2701069969046368E-4</v>
      </c>
      <c r="AM36" s="25">
        <f t="shared" si="40"/>
        <v>1.7034266444228968E-3</v>
      </c>
      <c r="AN36" s="25">
        <f t="shared" si="40"/>
        <v>0</v>
      </c>
      <c r="AO36" s="25">
        <f t="shared" si="40"/>
        <v>1.2926505448500817E-3</v>
      </c>
      <c r="AP36" s="25">
        <f t="shared" ref="AP36:BS36" si="41">AP26*AP24</f>
        <v>0</v>
      </c>
      <c r="AQ36" s="25">
        <f t="shared" si="41"/>
        <v>0</v>
      </c>
      <c r="AR36" s="25">
        <f t="shared" si="41"/>
        <v>1.5802762547624531E-3</v>
      </c>
      <c r="AS36" s="25">
        <f t="shared" si="41"/>
        <v>0</v>
      </c>
      <c r="AT36" s="25">
        <f t="shared" si="41"/>
        <v>5.661911371746749E-4</v>
      </c>
      <c r="AU36" s="25">
        <f t="shared" si="41"/>
        <v>4.1970734450939975E-4</v>
      </c>
      <c r="AV36" s="25">
        <f t="shared" si="41"/>
        <v>4.2282947166323446E-4</v>
      </c>
      <c r="AW36" s="25">
        <f t="shared" si="41"/>
        <v>8.5675799711511756E-4</v>
      </c>
      <c r="AX36" s="25">
        <f t="shared" si="41"/>
        <v>7.0394541779291602E-4</v>
      </c>
      <c r="AY36" s="25">
        <f t="shared" si="41"/>
        <v>4.2427766505559922E-4</v>
      </c>
      <c r="AZ36" s="25">
        <f t="shared" si="41"/>
        <v>0</v>
      </c>
      <c r="BA36" s="25">
        <f t="shared" si="41"/>
        <v>7.0609560530431677E-4</v>
      </c>
      <c r="BB36" s="25">
        <f t="shared" si="41"/>
        <v>9.8536706800321418E-4</v>
      </c>
      <c r="BC36" s="25">
        <f t="shared" si="41"/>
        <v>7.0657079024650864E-4</v>
      </c>
      <c r="BD36" s="25">
        <f t="shared" si="41"/>
        <v>1.4260278091968769E-3</v>
      </c>
      <c r="BE36" s="25">
        <f t="shared" si="41"/>
        <v>1.1253392730146781E-3</v>
      </c>
      <c r="BF36" s="25">
        <f t="shared" si="41"/>
        <v>4.1608060919058978E-4</v>
      </c>
      <c r="BG36" s="25">
        <f t="shared" si="41"/>
        <v>1.4348872558228687E-4</v>
      </c>
      <c r="BH36" s="25">
        <f t="shared" si="41"/>
        <v>0</v>
      </c>
      <c r="BI36" s="25">
        <f t="shared" si="41"/>
        <v>0</v>
      </c>
      <c r="BJ36" s="25">
        <f t="shared" si="41"/>
        <v>1.2599538200641562E-3</v>
      </c>
      <c r="BK36" s="25">
        <f t="shared" si="41"/>
        <v>5.6412062287916121E-4</v>
      </c>
      <c r="BL36" s="25">
        <f t="shared" si="41"/>
        <v>0</v>
      </c>
      <c r="BM36" s="25">
        <f t="shared" si="41"/>
        <v>1.4166546149313851E-4</v>
      </c>
      <c r="BN36" s="25">
        <f t="shared" si="41"/>
        <v>0</v>
      </c>
      <c r="BO36" s="25">
        <f t="shared" si="41"/>
        <v>4.1675998507699849E-4</v>
      </c>
      <c r="BP36" s="25">
        <f t="shared" si="41"/>
        <v>1.4204264787270746E-4</v>
      </c>
      <c r="BQ36" s="25">
        <f t="shared" si="41"/>
        <v>8.585329177438055E-4</v>
      </c>
      <c r="BR36" s="25">
        <f t="shared" si="41"/>
        <v>5.6248696196047759E-4</v>
      </c>
      <c r="BS36" s="25">
        <f t="shared" si="41"/>
        <v>0</v>
      </c>
    </row>
  </sheetData>
  <phoneticPr fontId="1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X36"/>
  <sheetViews>
    <sheetView topLeftCell="A7" workbookViewId="0">
      <selection activeCell="H26" sqref="H26"/>
    </sheetView>
  </sheetViews>
  <sheetFormatPr defaultRowHeight="12" x14ac:dyDescent="0.2"/>
  <cols>
    <col min="1" max="1" width="9.1640625" style="1"/>
    <col min="42" max="43" width="9.1640625" style="11"/>
  </cols>
  <sheetData>
    <row r="1" spans="1:102" x14ac:dyDescent="0.2">
      <c r="B1" s="45">
        <v>1</v>
      </c>
      <c r="C1" s="45">
        <v>2</v>
      </c>
      <c r="D1" s="45">
        <v>3</v>
      </c>
      <c r="E1" s="45">
        <v>4</v>
      </c>
      <c r="F1" s="45">
        <v>5</v>
      </c>
      <c r="G1" s="45">
        <v>6</v>
      </c>
      <c r="H1" s="45">
        <v>7</v>
      </c>
      <c r="I1" s="45">
        <v>8</v>
      </c>
      <c r="J1" s="45">
        <v>9</v>
      </c>
      <c r="K1" s="45">
        <v>10</v>
      </c>
      <c r="L1" s="45">
        <v>11</v>
      </c>
      <c r="M1" s="45">
        <v>12</v>
      </c>
      <c r="N1" s="45">
        <v>13</v>
      </c>
      <c r="O1" s="45">
        <v>14</v>
      </c>
      <c r="P1" s="45">
        <v>15</v>
      </c>
      <c r="Q1" s="45">
        <v>16</v>
      </c>
      <c r="R1" s="45">
        <v>17</v>
      </c>
      <c r="S1" s="45">
        <v>18</v>
      </c>
      <c r="T1" s="45">
        <v>19</v>
      </c>
      <c r="U1" s="45">
        <v>20</v>
      </c>
      <c r="V1" s="45">
        <v>21</v>
      </c>
      <c r="W1" s="45">
        <v>22</v>
      </c>
      <c r="X1" s="45">
        <v>23</v>
      </c>
      <c r="Y1" s="45">
        <v>24</v>
      </c>
      <c r="Z1" s="45">
        <v>25</v>
      </c>
      <c r="AA1" s="45">
        <v>26</v>
      </c>
      <c r="AB1" s="45">
        <v>27</v>
      </c>
      <c r="AC1" s="45">
        <v>28</v>
      </c>
      <c r="AD1" s="45">
        <v>29</v>
      </c>
      <c r="AE1" s="45">
        <v>30</v>
      </c>
      <c r="AF1" s="45">
        <v>31</v>
      </c>
      <c r="AG1" s="45">
        <v>32</v>
      </c>
      <c r="AH1" s="45">
        <v>33</v>
      </c>
      <c r="AI1" s="45">
        <v>34</v>
      </c>
      <c r="AJ1" s="45">
        <v>35</v>
      </c>
      <c r="AK1" s="45">
        <v>36</v>
      </c>
      <c r="AL1" s="45">
        <v>37</v>
      </c>
      <c r="AM1" s="45">
        <v>38</v>
      </c>
      <c r="AN1" s="45">
        <v>39</v>
      </c>
      <c r="AO1" s="45">
        <v>40</v>
      </c>
      <c r="AP1" s="45">
        <v>41</v>
      </c>
      <c r="AQ1" s="45">
        <v>42</v>
      </c>
      <c r="AR1" s="45">
        <v>43</v>
      </c>
      <c r="AS1" s="45">
        <v>44</v>
      </c>
      <c r="AT1" s="45">
        <v>45</v>
      </c>
      <c r="AU1" s="45">
        <v>46</v>
      </c>
      <c r="AV1" s="45">
        <v>47</v>
      </c>
      <c r="AW1" s="45">
        <v>48</v>
      </c>
      <c r="AX1" s="45">
        <v>49</v>
      </c>
      <c r="AY1" s="45">
        <v>50</v>
      </c>
      <c r="AZ1" s="45">
        <v>51</v>
      </c>
      <c r="BA1" s="45">
        <v>52</v>
      </c>
      <c r="BB1" s="45">
        <v>53</v>
      </c>
      <c r="BC1" s="45">
        <v>54</v>
      </c>
      <c r="BD1" s="45">
        <v>55</v>
      </c>
      <c r="BE1" s="45">
        <v>56</v>
      </c>
      <c r="BF1" s="45">
        <v>57</v>
      </c>
      <c r="BG1" s="45">
        <v>58</v>
      </c>
      <c r="BH1" s="45">
        <v>59</v>
      </c>
      <c r="BI1" s="45">
        <v>60</v>
      </c>
      <c r="BJ1" s="45">
        <v>61</v>
      </c>
      <c r="BK1" s="45">
        <v>62</v>
      </c>
      <c r="BL1" s="45">
        <v>63</v>
      </c>
      <c r="BM1" s="45">
        <v>64</v>
      </c>
      <c r="BN1" s="45">
        <v>65</v>
      </c>
      <c r="BO1" s="45">
        <v>66</v>
      </c>
      <c r="BP1" s="45">
        <v>67</v>
      </c>
      <c r="BQ1" s="45">
        <v>68</v>
      </c>
      <c r="BR1" s="45">
        <v>69</v>
      </c>
      <c r="BS1" s="45">
        <v>70</v>
      </c>
      <c r="BT1" s="45">
        <v>71</v>
      </c>
      <c r="BU1" s="45">
        <v>72</v>
      </c>
      <c r="BV1" s="45">
        <v>73</v>
      </c>
      <c r="BW1" s="45">
        <v>74</v>
      </c>
      <c r="BX1" s="45">
        <v>75</v>
      </c>
      <c r="BY1" s="45">
        <v>76</v>
      </c>
      <c r="BZ1" s="45">
        <v>77</v>
      </c>
      <c r="CA1" s="45">
        <v>78</v>
      </c>
      <c r="CB1" s="45">
        <v>79</v>
      </c>
      <c r="CC1" s="45">
        <v>80</v>
      </c>
      <c r="CD1" s="45">
        <v>81</v>
      </c>
      <c r="CE1" s="45">
        <v>82</v>
      </c>
      <c r="CF1" s="45">
        <v>83</v>
      </c>
      <c r="CG1" s="45">
        <v>84</v>
      </c>
      <c r="CH1" s="45">
        <v>85</v>
      </c>
      <c r="CI1" s="45">
        <v>86</v>
      </c>
      <c r="CJ1" s="45">
        <v>87</v>
      </c>
      <c r="CK1" s="45">
        <v>88</v>
      </c>
      <c r="CL1" s="45">
        <v>89</v>
      </c>
      <c r="CM1" s="45">
        <v>90</v>
      </c>
      <c r="CN1" s="45">
        <v>91</v>
      </c>
      <c r="CO1" s="45">
        <v>92</v>
      </c>
      <c r="CP1" s="45">
        <v>93</v>
      </c>
      <c r="CQ1" s="45">
        <v>94</v>
      </c>
      <c r="CR1" s="45">
        <v>95</v>
      </c>
      <c r="CS1" s="45">
        <v>96</v>
      </c>
      <c r="CT1" s="45">
        <v>97</v>
      </c>
      <c r="CU1" s="45">
        <v>98</v>
      </c>
      <c r="CV1" s="45">
        <v>99</v>
      </c>
      <c r="CW1" s="45">
        <v>100</v>
      </c>
      <c r="CX1" s="16"/>
    </row>
    <row r="2" spans="1:102" x14ac:dyDescent="0.2">
      <c r="A2" t="s">
        <v>17</v>
      </c>
      <c r="B2" s="16">
        <v>1.6E-2</v>
      </c>
      <c r="C2" s="16">
        <v>1.4E-2</v>
      </c>
      <c r="D2" s="16">
        <v>1.6E-2</v>
      </c>
      <c r="E2" s="16">
        <v>2.3E-2</v>
      </c>
      <c r="F2" s="16">
        <v>2.5000000000000001E-2</v>
      </c>
      <c r="G2" s="16">
        <v>2.9000000000000001E-2</v>
      </c>
      <c r="H2" s="16">
        <v>7.2999999999999995E-2</v>
      </c>
      <c r="I2" s="16">
        <v>0.27100000000000002</v>
      </c>
      <c r="J2" s="16">
        <v>0.1</v>
      </c>
      <c r="K2" s="16">
        <v>3.7999999999999999E-2</v>
      </c>
      <c r="L2" s="16">
        <v>0.109</v>
      </c>
      <c r="M2" s="16">
        <v>0.1</v>
      </c>
      <c r="N2" s="16">
        <v>0.13200000000000001</v>
      </c>
      <c r="O2" s="16">
        <v>2.3E-2</v>
      </c>
      <c r="P2" s="16">
        <v>2.7E-2</v>
      </c>
      <c r="Q2" s="16">
        <v>4.9000000000000002E-2</v>
      </c>
      <c r="R2" s="16">
        <v>0.112</v>
      </c>
      <c r="S2" s="16">
        <v>0.11</v>
      </c>
      <c r="T2" s="16">
        <v>1.7999999999999999E-2</v>
      </c>
      <c r="U2" s="16">
        <v>0.11700000000000001</v>
      </c>
      <c r="V2" s="16">
        <v>5.8000000000000003E-2</v>
      </c>
      <c r="W2" s="16">
        <v>0.41299999999999998</v>
      </c>
      <c r="X2" s="16">
        <v>4.2999999999999997E-2</v>
      </c>
      <c r="Y2" s="16">
        <v>5.0999999999999997E-2</v>
      </c>
      <c r="Z2" s="16">
        <v>0.05</v>
      </c>
      <c r="AA2" s="16">
        <v>3.5000000000000003E-2</v>
      </c>
      <c r="AB2" s="16">
        <v>3.2000000000000001E-2</v>
      </c>
      <c r="AC2" s="16">
        <v>8.9999999999999993E-3</v>
      </c>
      <c r="AD2" s="16">
        <v>2.5000000000000001E-2</v>
      </c>
      <c r="AE2" s="16">
        <v>2.4E-2</v>
      </c>
      <c r="AF2" s="16">
        <v>0.02</v>
      </c>
      <c r="AG2" s="16">
        <v>9.6000000000000002E-2</v>
      </c>
      <c r="AH2" s="16">
        <v>8.6999999999999994E-2</v>
      </c>
      <c r="AI2" s="16">
        <v>7.6999999999999999E-2</v>
      </c>
      <c r="AJ2" s="16">
        <v>0.14199999999999999</v>
      </c>
      <c r="AK2" s="16">
        <v>0.104</v>
      </c>
      <c r="AL2" s="16">
        <v>0.14699999999999999</v>
      </c>
      <c r="AM2" s="16">
        <v>0.29599999999999999</v>
      </c>
      <c r="AN2" s="16">
        <v>4.9000000000000002E-2</v>
      </c>
      <c r="AO2" s="16">
        <v>5.5E-2</v>
      </c>
      <c r="AP2" s="16">
        <v>0.10100000000000001</v>
      </c>
      <c r="AQ2" s="16">
        <v>9.2999999999999999E-2</v>
      </c>
      <c r="AR2" s="16">
        <v>7.3999999999999996E-2</v>
      </c>
      <c r="AS2" s="16">
        <v>7.3999999999999996E-2</v>
      </c>
      <c r="AT2" s="16">
        <v>6.5000000000000002E-2</v>
      </c>
      <c r="AU2" s="16">
        <v>0.126</v>
      </c>
      <c r="AV2" s="16">
        <v>0.29599999999999999</v>
      </c>
      <c r="AW2" s="16">
        <v>0.30099999999999999</v>
      </c>
      <c r="AX2" s="16">
        <v>0.27300000000000002</v>
      </c>
      <c r="AY2" s="16">
        <v>0.22800000000000001</v>
      </c>
      <c r="AZ2" s="16">
        <v>0.14499999999999999</v>
      </c>
      <c r="BA2" s="16">
        <v>0.30199999999999999</v>
      </c>
      <c r="BB2" s="16">
        <v>0.158</v>
      </c>
      <c r="BC2" s="16">
        <v>0.16600000000000001</v>
      </c>
      <c r="BD2" s="16">
        <v>0.17299999999999999</v>
      </c>
      <c r="BE2" s="16">
        <v>4.4999999999999998E-2</v>
      </c>
      <c r="BF2" s="16">
        <v>3.2000000000000001E-2</v>
      </c>
      <c r="BG2" s="16">
        <v>6.7000000000000004E-2</v>
      </c>
      <c r="BH2" s="16">
        <v>4.7E-2</v>
      </c>
      <c r="BI2" s="16">
        <v>4.2999999999999997E-2</v>
      </c>
      <c r="BJ2" s="16">
        <v>7.1999999999999995E-2</v>
      </c>
      <c r="BK2" s="16">
        <v>3.7999999999999999E-2</v>
      </c>
      <c r="BL2" s="16">
        <v>5.1999999999999998E-2</v>
      </c>
      <c r="BM2" s="16">
        <v>3.5000000000000003E-2</v>
      </c>
      <c r="BN2" s="16">
        <v>3.1E-2</v>
      </c>
      <c r="BO2" s="16">
        <v>5.2999999999999999E-2</v>
      </c>
      <c r="BP2" s="16">
        <v>3.5000000000000003E-2</v>
      </c>
      <c r="BQ2" s="16">
        <v>3.5999999999999997E-2</v>
      </c>
      <c r="BR2" s="16">
        <v>3.3000000000000002E-2</v>
      </c>
      <c r="BS2" s="16">
        <v>1.7999999999999999E-2</v>
      </c>
      <c r="BT2" s="16">
        <v>3.1E-2</v>
      </c>
      <c r="BU2" s="16">
        <v>4.2000000000000003E-2</v>
      </c>
      <c r="BV2" s="16">
        <v>3.5999999999999997E-2</v>
      </c>
      <c r="BW2" s="16">
        <v>2.8000000000000001E-2</v>
      </c>
      <c r="BX2" s="16">
        <v>3.5999999999999997E-2</v>
      </c>
      <c r="BY2" s="16">
        <v>4.3999999999999997E-2</v>
      </c>
      <c r="BZ2" s="16">
        <v>5.3999999999999999E-2</v>
      </c>
      <c r="CA2" s="16">
        <v>4.2000000000000003E-2</v>
      </c>
      <c r="CB2" s="16">
        <v>6.0999999999999999E-2</v>
      </c>
      <c r="CC2" s="16">
        <v>4.5999999999999999E-2</v>
      </c>
      <c r="CD2" s="16">
        <v>5.5E-2</v>
      </c>
      <c r="CE2" s="16">
        <v>9.8000000000000004E-2</v>
      </c>
      <c r="CF2" s="16">
        <v>4.9000000000000002E-2</v>
      </c>
      <c r="CG2" s="16">
        <v>8.3000000000000004E-2</v>
      </c>
      <c r="CH2" s="16">
        <v>4.7E-2</v>
      </c>
      <c r="CI2" s="16">
        <v>5.8999999999999997E-2</v>
      </c>
      <c r="CJ2" s="16">
        <v>3.2000000000000001E-2</v>
      </c>
      <c r="CK2" s="16">
        <v>3.9E-2</v>
      </c>
      <c r="CL2" s="16">
        <v>4.9000000000000002E-2</v>
      </c>
      <c r="CM2" s="16">
        <v>5.8000000000000003E-2</v>
      </c>
      <c r="CN2" s="16">
        <v>6.3E-2</v>
      </c>
      <c r="CO2" s="16">
        <v>5.3999999999999999E-2</v>
      </c>
      <c r="CP2" s="16">
        <v>1.2E-2</v>
      </c>
      <c r="CQ2" s="16">
        <v>4.5999999999999999E-2</v>
      </c>
      <c r="CR2" s="16">
        <v>5.6000000000000001E-2</v>
      </c>
      <c r="CS2" s="16">
        <v>5.3999999999999999E-2</v>
      </c>
      <c r="CT2" s="16">
        <v>7.4999999999999997E-2</v>
      </c>
      <c r="CU2" s="16">
        <v>5.1999999999999998E-2</v>
      </c>
      <c r="CV2" s="16">
        <v>4.2000000000000003E-2</v>
      </c>
      <c r="CW2" s="16">
        <v>4.5999999999999999E-2</v>
      </c>
      <c r="CX2" s="16"/>
    </row>
    <row r="3" spans="1:102" s="1" customFormat="1" x14ac:dyDescent="0.2">
      <c r="A3" s="1" t="s">
        <v>6</v>
      </c>
      <c r="B3" s="17">
        <v>13.074</v>
      </c>
      <c r="C3" s="17">
        <v>13.734</v>
      </c>
      <c r="D3" s="17">
        <v>12.356</v>
      </c>
      <c r="E3" s="17">
        <v>12.4</v>
      </c>
      <c r="F3" s="17">
        <v>15.249000000000001</v>
      </c>
      <c r="G3" s="17">
        <v>14.97</v>
      </c>
      <c r="H3" s="17">
        <v>14.044</v>
      </c>
      <c r="I3" s="17">
        <v>14.188000000000001</v>
      </c>
      <c r="J3" s="17">
        <v>12.628</v>
      </c>
      <c r="K3" s="17">
        <v>13.769</v>
      </c>
      <c r="L3" s="17">
        <v>14</v>
      </c>
      <c r="M3" s="17">
        <v>14.388</v>
      </c>
      <c r="N3" s="17">
        <v>14.266999999999999</v>
      </c>
      <c r="O3" s="17">
        <v>12.250999999999999</v>
      </c>
      <c r="P3" s="17">
        <v>13.724</v>
      </c>
      <c r="Q3" s="17">
        <v>14.448</v>
      </c>
      <c r="R3" s="17">
        <v>13.948</v>
      </c>
      <c r="S3" s="17">
        <v>13.96</v>
      </c>
      <c r="T3" s="17">
        <v>13.632</v>
      </c>
      <c r="U3" s="17">
        <v>13.058</v>
      </c>
      <c r="V3" s="17">
        <v>14.455</v>
      </c>
      <c r="W3" s="17">
        <v>14.82</v>
      </c>
      <c r="X3" s="17">
        <v>13.073</v>
      </c>
      <c r="Y3" s="17">
        <v>11.366</v>
      </c>
      <c r="Z3" s="17">
        <v>13.666</v>
      </c>
      <c r="AA3" s="17">
        <v>14.012</v>
      </c>
      <c r="AB3" s="17">
        <v>13.473000000000001</v>
      </c>
      <c r="AC3" s="17">
        <v>13.346</v>
      </c>
      <c r="AD3" s="17">
        <v>13.653</v>
      </c>
      <c r="AE3" s="17">
        <v>14.763</v>
      </c>
      <c r="AF3" s="17">
        <v>14.074</v>
      </c>
      <c r="AG3" s="17">
        <v>14.276</v>
      </c>
      <c r="AH3" s="17">
        <v>13.702999999999999</v>
      </c>
      <c r="AI3" s="17">
        <v>14.526</v>
      </c>
      <c r="AJ3" s="17">
        <v>14.679</v>
      </c>
      <c r="AK3" s="17">
        <v>13.901</v>
      </c>
      <c r="AL3" s="17">
        <v>13.471</v>
      </c>
      <c r="AM3" s="17">
        <v>14.121</v>
      </c>
      <c r="AN3" s="17">
        <v>13.648999999999999</v>
      </c>
      <c r="AO3" s="17">
        <v>14.738</v>
      </c>
      <c r="AP3" s="18">
        <v>14.726000000000001</v>
      </c>
      <c r="AQ3" s="18">
        <v>13.884</v>
      </c>
      <c r="AR3" s="17">
        <v>14.353999999999999</v>
      </c>
      <c r="AS3" s="17">
        <v>13.539</v>
      </c>
      <c r="AT3" s="17">
        <v>14.893000000000001</v>
      </c>
      <c r="AU3" s="17">
        <v>14.244</v>
      </c>
      <c r="AV3" s="17">
        <v>13.37</v>
      </c>
      <c r="AW3" s="17">
        <v>14.237</v>
      </c>
      <c r="AX3" s="17">
        <v>15.276999999999999</v>
      </c>
      <c r="AY3" s="17">
        <v>12.624000000000001</v>
      </c>
      <c r="AZ3" s="17">
        <v>13.541</v>
      </c>
      <c r="BA3" s="17">
        <v>12.148</v>
      </c>
      <c r="BB3" s="17">
        <v>13.398</v>
      </c>
      <c r="BC3" s="17">
        <v>13.662000000000001</v>
      </c>
      <c r="BD3" s="17">
        <v>13.199</v>
      </c>
      <c r="BE3" s="17">
        <v>12.651999999999999</v>
      </c>
      <c r="BF3" s="17">
        <v>12.103999999999999</v>
      </c>
      <c r="BG3" s="17">
        <v>13.04</v>
      </c>
      <c r="BH3" s="17">
        <v>12.16</v>
      </c>
      <c r="BI3" s="17">
        <v>12.573</v>
      </c>
      <c r="BJ3" s="17">
        <v>13.161</v>
      </c>
      <c r="BK3" s="17">
        <v>14.069000000000001</v>
      </c>
      <c r="BL3" s="17">
        <v>12.561</v>
      </c>
      <c r="BM3" s="17">
        <v>13.307</v>
      </c>
      <c r="BN3" s="17">
        <v>13.589</v>
      </c>
      <c r="BO3" s="17">
        <v>13.131</v>
      </c>
      <c r="BP3" s="17">
        <v>12.875999999999999</v>
      </c>
      <c r="BQ3" s="17">
        <v>12.974</v>
      </c>
      <c r="BR3" s="17">
        <v>13.409000000000001</v>
      </c>
      <c r="BS3" s="17">
        <v>13.041</v>
      </c>
      <c r="BT3" s="17">
        <v>12.617000000000001</v>
      </c>
      <c r="BU3" s="17">
        <v>12.316000000000001</v>
      </c>
      <c r="BV3" s="17">
        <v>13.683999999999999</v>
      </c>
      <c r="BW3" s="17">
        <v>12.141999999999999</v>
      </c>
      <c r="BX3" s="17">
        <v>12.797000000000001</v>
      </c>
      <c r="BY3" s="17">
        <v>12.753</v>
      </c>
      <c r="BZ3" s="17">
        <v>13.422000000000001</v>
      </c>
      <c r="CA3" s="17">
        <v>13.465</v>
      </c>
      <c r="CB3" s="17">
        <v>13.21</v>
      </c>
      <c r="CC3" s="17">
        <v>13.509</v>
      </c>
      <c r="CD3" s="17">
        <v>12.336</v>
      </c>
      <c r="CE3" s="17">
        <v>12.88</v>
      </c>
      <c r="CF3" s="17">
        <v>13.432</v>
      </c>
      <c r="CG3" s="17">
        <v>12.272</v>
      </c>
      <c r="CH3" s="17">
        <v>12.619</v>
      </c>
      <c r="CI3" s="17">
        <v>12.835000000000001</v>
      </c>
      <c r="CJ3" s="17">
        <v>12.577</v>
      </c>
      <c r="CK3" s="17">
        <v>12.28</v>
      </c>
      <c r="CL3" s="17">
        <v>13</v>
      </c>
      <c r="CM3" s="17">
        <v>12.726000000000001</v>
      </c>
      <c r="CN3" s="17">
        <v>12.782</v>
      </c>
      <c r="CO3" s="17">
        <v>13.055</v>
      </c>
      <c r="CP3" s="17">
        <v>12.89</v>
      </c>
      <c r="CQ3" s="17">
        <v>12.603999999999999</v>
      </c>
      <c r="CR3" s="17">
        <v>13.382999999999999</v>
      </c>
      <c r="CS3" s="17">
        <v>13.01</v>
      </c>
      <c r="CT3" s="17">
        <v>12.561</v>
      </c>
      <c r="CU3" s="17">
        <v>13.215999999999999</v>
      </c>
      <c r="CV3" s="17">
        <v>12.946</v>
      </c>
      <c r="CW3" s="17">
        <v>13.202</v>
      </c>
      <c r="CX3" s="17"/>
    </row>
    <row r="4" spans="1:102" s="1" customFormat="1" x14ac:dyDescent="0.2">
      <c r="A4" s="1" t="s">
        <v>38</v>
      </c>
      <c r="B4" s="17">
        <v>66.954999999999998</v>
      </c>
      <c r="C4" s="17">
        <v>66.626999999999995</v>
      </c>
      <c r="D4" s="17">
        <v>66.802999999999997</v>
      </c>
      <c r="E4" s="17">
        <v>66.459999999999994</v>
      </c>
      <c r="F4" s="17">
        <v>66.635999999999996</v>
      </c>
      <c r="G4" s="17">
        <v>67.37</v>
      </c>
      <c r="H4" s="17">
        <v>66.847999999999999</v>
      </c>
      <c r="I4" s="17">
        <v>66.421999999999997</v>
      </c>
      <c r="J4" s="17">
        <v>66.762</v>
      </c>
      <c r="K4" s="17">
        <v>67.515000000000001</v>
      </c>
      <c r="L4" s="17">
        <v>67.061000000000007</v>
      </c>
      <c r="M4" s="17">
        <v>66.736999999999995</v>
      </c>
      <c r="N4" s="17">
        <v>66.59</v>
      </c>
      <c r="O4" s="17">
        <v>67.206000000000003</v>
      </c>
      <c r="P4" s="17">
        <v>66.924000000000007</v>
      </c>
      <c r="Q4" s="17">
        <v>66.313000000000002</v>
      </c>
      <c r="R4" s="17">
        <v>66.31</v>
      </c>
      <c r="S4" s="17">
        <v>65.953999999999994</v>
      </c>
      <c r="T4" s="17">
        <v>66.569999999999993</v>
      </c>
      <c r="U4" s="17">
        <v>66.207999999999998</v>
      </c>
      <c r="V4" s="17">
        <v>66.613</v>
      </c>
      <c r="W4" s="17">
        <v>67.153000000000006</v>
      </c>
      <c r="X4" s="17">
        <v>66.662000000000006</v>
      </c>
      <c r="Y4" s="17">
        <v>66.394999999999996</v>
      </c>
      <c r="Z4" s="17">
        <v>66.27</v>
      </c>
      <c r="AA4" s="17">
        <v>66.096999999999994</v>
      </c>
      <c r="AB4" s="17">
        <v>66.736999999999995</v>
      </c>
      <c r="AC4" s="17">
        <v>67.033000000000001</v>
      </c>
      <c r="AD4" s="17">
        <v>66.769000000000005</v>
      </c>
      <c r="AE4" s="17">
        <v>66.875</v>
      </c>
      <c r="AF4" s="17">
        <v>66.956000000000003</v>
      </c>
      <c r="AG4" s="17">
        <v>66.528999999999996</v>
      </c>
      <c r="AH4" s="17">
        <v>66.584999999999994</v>
      </c>
      <c r="AI4" s="17">
        <v>66.566999999999993</v>
      </c>
      <c r="AJ4" s="17">
        <v>66.421000000000006</v>
      </c>
      <c r="AK4" s="17">
        <v>66.787000000000006</v>
      </c>
      <c r="AL4" s="17">
        <v>66.680999999999997</v>
      </c>
      <c r="AM4" s="17">
        <v>66.337999999999994</v>
      </c>
      <c r="AN4" s="17">
        <v>66.820999999999998</v>
      </c>
      <c r="AO4" s="17">
        <v>66.257999999999996</v>
      </c>
      <c r="AP4" s="18">
        <v>66.385000000000005</v>
      </c>
      <c r="AQ4" s="18">
        <v>66.641000000000005</v>
      </c>
      <c r="AR4" s="17">
        <v>66.662999999999997</v>
      </c>
      <c r="AS4" s="17">
        <v>66.884</v>
      </c>
      <c r="AT4" s="17">
        <v>66.769000000000005</v>
      </c>
      <c r="AU4" s="17">
        <v>66.510999999999996</v>
      </c>
      <c r="AV4" s="17">
        <v>66.284999999999997</v>
      </c>
      <c r="AW4" s="17">
        <v>66.248000000000005</v>
      </c>
      <c r="AX4" s="17">
        <v>65.957999999999998</v>
      </c>
      <c r="AY4" s="17">
        <v>66.47</v>
      </c>
      <c r="AZ4" s="17">
        <v>66.421999999999997</v>
      </c>
      <c r="BA4" s="17">
        <v>66.516999999999996</v>
      </c>
      <c r="BB4" s="17">
        <v>66.412999999999997</v>
      </c>
      <c r="BC4" s="17">
        <v>65</v>
      </c>
      <c r="BD4" s="17">
        <v>65.418999999999997</v>
      </c>
      <c r="BE4" s="17">
        <v>66.372</v>
      </c>
      <c r="BF4" s="17">
        <v>66.316999999999993</v>
      </c>
      <c r="BG4" s="17">
        <v>64.998000000000005</v>
      </c>
      <c r="BH4" s="17">
        <v>65.772999999999996</v>
      </c>
      <c r="BI4" s="17">
        <v>66.295000000000002</v>
      </c>
      <c r="BJ4" s="17">
        <v>66.260000000000005</v>
      </c>
      <c r="BK4" s="17">
        <v>66.096999999999994</v>
      </c>
      <c r="BL4" s="17">
        <v>65.878</v>
      </c>
      <c r="BM4" s="17">
        <v>66.271000000000001</v>
      </c>
      <c r="BN4" s="17">
        <v>66.251000000000005</v>
      </c>
      <c r="BO4" s="17">
        <v>65.921000000000006</v>
      </c>
      <c r="BP4" s="17">
        <v>66.344999999999999</v>
      </c>
      <c r="BQ4" s="17">
        <v>65.972999999999999</v>
      </c>
      <c r="BR4" s="17">
        <v>66.274000000000001</v>
      </c>
      <c r="BS4" s="17">
        <v>66.271000000000001</v>
      </c>
      <c r="BT4" s="17">
        <v>66.313000000000002</v>
      </c>
      <c r="BU4" s="17">
        <v>66.275999999999996</v>
      </c>
      <c r="BV4" s="17">
        <v>66.414000000000001</v>
      </c>
      <c r="BW4" s="17">
        <v>66.094999999999999</v>
      </c>
      <c r="BX4" s="17">
        <v>66.085999999999999</v>
      </c>
      <c r="BY4" s="17">
        <v>65.915999999999997</v>
      </c>
      <c r="BZ4" s="17">
        <v>66.13</v>
      </c>
      <c r="CA4" s="17">
        <v>66.075999999999993</v>
      </c>
      <c r="CB4" s="17">
        <v>66.114999999999995</v>
      </c>
      <c r="CC4" s="17">
        <v>66.236000000000004</v>
      </c>
      <c r="CD4" s="17">
        <v>66.326999999999998</v>
      </c>
      <c r="CE4" s="17">
        <v>65.683000000000007</v>
      </c>
      <c r="CF4" s="17">
        <v>65.540000000000006</v>
      </c>
      <c r="CG4" s="17">
        <v>66.180999999999997</v>
      </c>
      <c r="CH4" s="17">
        <v>66.043000000000006</v>
      </c>
      <c r="CI4" s="17">
        <v>65.850999999999999</v>
      </c>
      <c r="CJ4" s="17">
        <v>66.475999999999999</v>
      </c>
      <c r="CK4" s="17">
        <v>66.275999999999996</v>
      </c>
      <c r="CL4" s="17">
        <v>65.775999999999996</v>
      </c>
      <c r="CM4" s="17">
        <v>65.847999999999999</v>
      </c>
      <c r="CN4" s="17">
        <v>65.638000000000005</v>
      </c>
      <c r="CO4" s="17">
        <v>65.516999999999996</v>
      </c>
      <c r="CP4" s="17">
        <v>65.572000000000003</v>
      </c>
      <c r="CQ4" s="17">
        <v>65.89</v>
      </c>
      <c r="CR4" s="17">
        <v>65.741</v>
      </c>
      <c r="CS4" s="17">
        <v>65.588999999999999</v>
      </c>
      <c r="CT4" s="17">
        <v>65.346000000000004</v>
      </c>
      <c r="CU4" s="17">
        <v>65.637</v>
      </c>
      <c r="CV4" s="17">
        <v>65.626999999999995</v>
      </c>
      <c r="CW4" s="17">
        <v>65.573999999999998</v>
      </c>
      <c r="CX4" s="17"/>
    </row>
    <row r="5" spans="1:102" x14ac:dyDescent="0.2">
      <c r="A5" t="s">
        <v>46</v>
      </c>
      <c r="B5" s="16">
        <v>1E-3</v>
      </c>
      <c r="C5" s="16">
        <v>3.0000000000000001E-3</v>
      </c>
      <c r="D5" s="16">
        <v>5.0000000000000001E-3</v>
      </c>
      <c r="E5" s="16">
        <v>0</v>
      </c>
      <c r="F5" s="16">
        <v>8.0000000000000002E-3</v>
      </c>
      <c r="G5" s="16">
        <v>7.0000000000000001E-3</v>
      </c>
      <c r="H5" s="16">
        <v>3.3000000000000002E-2</v>
      </c>
      <c r="I5" s="16">
        <v>0.01</v>
      </c>
      <c r="J5" s="16">
        <v>2.7E-2</v>
      </c>
      <c r="K5" s="16">
        <v>1.2E-2</v>
      </c>
      <c r="L5" s="16">
        <v>5.0000000000000001E-3</v>
      </c>
      <c r="M5" s="16">
        <v>2.9000000000000001E-2</v>
      </c>
      <c r="N5" s="16">
        <v>3.2000000000000001E-2</v>
      </c>
      <c r="O5" s="16">
        <v>2.5000000000000001E-2</v>
      </c>
      <c r="P5" s="16">
        <v>2.3E-2</v>
      </c>
      <c r="Q5" s="16">
        <v>2.1000000000000001E-2</v>
      </c>
      <c r="R5" s="16">
        <v>6.0000000000000001E-3</v>
      </c>
      <c r="S5" s="16">
        <v>0.03</v>
      </c>
      <c r="T5" s="16">
        <v>8.0000000000000002E-3</v>
      </c>
      <c r="U5" s="16">
        <v>0.01</v>
      </c>
      <c r="V5" s="16">
        <v>0.01</v>
      </c>
      <c r="W5" s="16">
        <v>7.0000000000000001E-3</v>
      </c>
      <c r="X5" s="16">
        <v>3.0000000000000001E-3</v>
      </c>
      <c r="Y5" s="16">
        <v>7.0000000000000001E-3</v>
      </c>
      <c r="Z5" s="16">
        <v>4.0000000000000001E-3</v>
      </c>
      <c r="AA5" s="16">
        <v>0</v>
      </c>
      <c r="AB5" s="16">
        <v>8.9999999999999993E-3</v>
      </c>
      <c r="AC5" s="16">
        <v>0</v>
      </c>
      <c r="AD5" s="16">
        <v>0</v>
      </c>
      <c r="AE5" s="16">
        <v>6.0000000000000001E-3</v>
      </c>
      <c r="AF5" s="16">
        <v>0</v>
      </c>
      <c r="AG5" s="16">
        <v>0.01</v>
      </c>
      <c r="AH5" s="16">
        <v>0.01</v>
      </c>
      <c r="AI5" s="16">
        <v>2E-3</v>
      </c>
      <c r="AJ5" s="16">
        <v>0</v>
      </c>
      <c r="AK5" s="16">
        <v>1.9E-2</v>
      </c>
      <c r="AL5" s="16">
        <v>0</v>
      </c>
      <c r="AM5" s="16">
        <v>0</v>
      </c>
      <c r="AN5" s="16">
        <v>0</v>
      </c>
      <c r="AO5" s="16">
        <v>7.0000000000000001E-3</v>
      </c>
      <c r="AP5" s="16">
        <v>6.0000000000000001E-3</v>
      </c>
      <c r="AQ5" s="16">
        <v>2.1999999999999999E-2</v>
      </c>
      <c r="AR5" s="16">
        <v>2E-3</v>
      </c>
      <c r="AS5" s="16">
        <v>1.7000000000000001E-2</v>
      </c>
      <c r="AT5" s="16">
        <v>8.0000000000000002E-3</v>
      </c>
      <c r="AU5" s="16">
        <v>3.0000000000000001E-3</v>
      </c>
      <c r="AV5" s="16">
        <v>0</v>
      </c>
      <c r="AW5" s="16">
        <v>2E-3</v>
      </c>
      <c r="AX5" s="16">
        <v>0</v>
      </c>
      <c r="AY5" s="16">
        <v>4.0000000000000001E-3</v>
      </c>
      <c r="AZ5" s="16">
        <v>0</v>
      </c>
      <c r="BA5" s="16">
        <v>1.4999999999999999E-2</v>
      </c>
      <c r="BB5" s="16">
        <v>5.0000000000000001E-3</v>
      </c>
      <c r="BC5" s="16">
        <v>1.7000000000000001E-2</v>
      </c>
      <c r="BD5" s="16">
        <v>3.0000000000000001E-3</v>
      </c>
      <c r="BE5" s="16">
        <v>5.8999999999999997E-2</v>
      </c>
      <c r="BF5" s="16">
        <v>1.4E-2</v>
      </c>
      <c r="BG5" s="16">
        <v>8.5999999999999993E-2</v>
      </c>
      <c r="BH5" s="16">
        <v>0.06</v>
      </c>
      <c r="BI5" s="16">
        <v>0.11</v>
      </c>
      <c r="BJ5" s="16">
        <v>0.11700000000000001</v>
      </c>
      <c r="BK5" s="16">
        <v>8.5999999999999993E-2</v>
      </c>
      <c r="BL5" s="16">
        <v>0.114</v>
      </c>
      <c r="BM5" s="16">
        <v>0.14299999999999999</v>
      </c>
      <c r="BN5" s="16">
        <v>9.6000000000000002E-2</v>
      </c>
      <c r="BO5" s="16">
        <v>0.14599999999999999</v>
      </c>
      <c r="BP5" s="16">
        <v>7.5999999999999998E-2</v>
      </c>
      <c r="BQ5" s="16">
        <v>6.2E-2</v>
      </c>
      <c r="BR5" s="16">
        <v>4.7E-2</v>
      </c>
      <c r="BS5" s="16">
        <v>4.2999999999999997E-2</v>
      </c>
      <c r="BT5" s="16">
        <v>0.11</v>
      </c>
      <c r="BU5" s="16">
        <v>1.7999999999999999E-2</v>
      </c>
      <c r="BV5" s="16">
        <v>4.9000000000000002E-2</v>
      </c>
      <c r="BW5" s="16">
        <v>3.5000000000000003E-2</v>
      </c>
      <c r="BX5" s="16">
        <v>3.1E-2</v>
      </c>
      <c r="BY5" s="16">
        <v>9.5000000000000001E-2</v>
      </c>
      <c r="BZ5" s="16">
        <v>7.0999999999999994E-2</v>
      </c>
      <c r="CA5" s="16">
        <v>6.3E-2</v>
      </c>
      <c r="CB5" s="16">
        <v>6.0999999999999999E-2</v>
      </c>
      <c r="CC5" s="16">
        <v>9.7000000000000003E-2</v>
      </c>
      <c r="CD5" s="16">
        <v>4.3999999999999997E-2</v>
      </c>
      <c r="CE5" s="16">
        <v>0.14199999999999999</v>
      </c>
      <c r="CF5" s="16">
        <v>0.13600000000000001</v>
      </c>
      <c r="CG5" s="16">
        <v>0.14199999999999999</v>
      </c>
      <c r="CH5" s="16">
        <v>0.13800000000000001</v>
      </c>
      <c r="CI5" s="16">
        <v>2.1999999999999999E-2</v>
      </c>
      <c r="CJ5" s="16">
        <v>0.123</v>
      </c>
      <c r="CK5" s="16">
        <v>3.4000000000000002E-2</v>
      </c>
      <c r="CL5" s="16">
        <v>0.13500000000000001</v>
      </c>
      <c r="CM5" s="16">
        <v>6.6000000000000003E-2</v>
      </c>
      <c r="CN5" s="16">
        <v>6.8000000000000005E-2</v>
      </c>
      <c r="CO5" s="16">
        <v>9.7000000000000003E-2</v>
      </c>
      <c r="CP5" s="16">
        <v>7.2999999999999995E-2</v>
      </c>
      <c r="CQ5" s="16">
        <v>2.9000000000000001E-2</v>
      </c>
      <c r="CR5" s="16">
        <v>5.8000000000000003E-2</v>
      </c>
      <c r="CS5" s="16">
        <v>8.8999999999999996E-2</v>
      </c>
      <c r="CT5" s="16">
        <v>0.155</v>
      </c>
      <c r="CU5" s="16">
        <v>0</v>
      </c>
      <c r="CV5" s="16">
        <v>0.11</v>
      </c>
      <c r="CW5" s="16">
        <v>0.105</v>
      </c>
      <c r="CX5" s="16"/>
    </row>
    <row r="6" spans="1:102" x14ac:dyDescent="0.2">
      <c r="A6" t="s">
        <v>19</v>
      </c>
      <c r="B6" s="16">
        <v>0.73199999999999998</v>
      </c>
      <c r="C6" s="16">
        <v>0.58499999999999996</v>
      </c>
      <c r="D6" s="16">
        <v>0.88700000000000001</v>
      </c>
      <c r="E6" s="16">
        <v>1.948</v>
      </c>
      <c r="F6" s="16">
        <v>1.2669999999999999</v>
      </c>
      <c r="G6" s="16">
        <v>0.63800000000000001</v>
      </c>
      <c r="H6" s="16">
        <v>0.71</v>
      </c>
      <c r="I6" s="16">
        <v>1.355</v>
      </c>
      <c r="J6" s="16">
        <v>1.4750000000000001</v>
      </c>
      <c r="K6" s="16">
        <v>0.108</v>
      </c>
      <c r="L6" s="16">
        <v>0.755</v>
      </c>
      <c r="M6" s="16">
        <v>0.83099999999999996</v>
      </c>
      <c r="N6" s="16">
        <v>1.3740000000000001</v>
      </c>
      <c r="O6" s="16">
        <v>1.4610000000000001</v>
      </c>
      <c r="P6" s="16">
        <v>1.7849999999999999</v>
      </c>
      <c r="Q6" s="16">
        <v>1.5109999999999999</v>
      </c>
      <c r="R6" s="16">
        <v>0.77800000000000002</v>
      </c>
      <c r="S6" s="16">
        <v>0.89700000000000002</v>
      </c>
      <c r="T6" s="16">
        <v>0.68500000000000005</v>
      </c>
      <c r="U6" s="16">
        <v>0.62</v>
      </c>
      <c r="V6" s="16">
        <v>0.66600000000000004</v>
      </c>
      <c r="W6" s="16">
        <v>0.372</v>
      </c>
      <c r="X6" s="16">
        <v>2.4350000000000001</v>
      </c>
      <c r="Y6" s="16">
        <v>3.246</v>
      </c>
      <c r="Z6" s="16">
        <v>3.81</v>
      </c>
      <c r="AA6" s="16">
        <v>3.1869999999999998</v>
      </c>
      <c r="AB6" s="16">
        <v>1.972</v>
      </c>
      <c r="AC6" s="16">
        <v>2.0430000000000001</v>
      </c>
      <c r="AD6" s="16">
        <v>2.5790000000000002</v>
      </c>
      <c r="AE6" s="16">
        <v>2.2370000000000001</v>
      </c>
      <c r="AF6" s="16">
        <v>2.16</v>
      </c>
      <c r="AG6" s="16">
        <v>1.073</v>
      </c>
      <c r="AH6" s="16">
        <v>1.256</v>
      </c>
      <c r="AI6" s="16">
        <v>0.95099999999999996</v>
      </c>
      <c r="AJ6" s="16">
        <v>1.016</v>
      </c>
      <c r="AK6" s="16">
        <v>1.0900000000000001</v>
      </c>
      <c r="AL6" s="16">
        <v>1.1240000000000001</v>
      </c>
      <c r="AM6" s="16">
        <v>2.3490000000000002</v>
      </c>
      <c r="AN6" s="16">
        <v>0.624</v>
      </c>
      <c r="AO6" s="16">
        <v>0.97799999999999998</v>
      </c>
      <c r="AP6" s="16">
        <v>0.79</v>
      </c>
      <c r="AQ6" s="16">
        <v>0.95</v>
      </c>
      <c r="AR6" s="16">
        <v>1.0109999999999999</v>
      </c>
      <c r="AS6" s="16">
        <v>1.3959999999999999</v>
      </c>
      <c r="AT6" s="16">
        <v>1.379</v>
      </c>
      <c r="AU6" s="16">
        <v>1.448</v>
      </c>
      <c r="AV6" s="16">
        <v>2.3730000000000002</v>
      </c>
      <c r="AW6" s="16">
        <v>1.724</v>
      </c>
      <c r="AX6" s="16">
        <v>2.5190000000000001</v>
      </c>
      <c r="AY6" s="16">
        <v>1.0740000000000001</v>
      </c>
      <c r="AZ6" s="16">
        <v>1.127</v>
      </c>
      <c r="BA6" s="16">
        <v>1.45</v>
      </c>
      <c r="BB6" s="16">
        <v>0.88900000000000001</v>
      </c>
      <c r="BC6" s="16">
        <v>0.499</v>
      </c>
      <c r="BD6" s="16">
        <v>0.72699999999999998</v>
      </c>
      <c r="BE6" s="16">
        <v>0.224</v>
      </c>
      <c r="BF6" s="16">
        <v>0.31</v>
      </c>
      <c r="BG6" s="16">
        <v>0.222</v>
      </c>
      <c r="BH6" s="16">
        <v>0.30299999999999999</v>
      </c>
      <c r="BI6" s="16">
        <v>0.22800000000000001</v>
      </c>
      <c r="BJ6" s="16">
        <v>0.30399999999999999</v>
      </c>
      <c r="BK6" s="16">
        <v>0.28199999999999997</v>
      </c>
      <c r="BL6" s="16">
        <v>0.29099999999999998</v>
      </c>
      <c r="BM6" s="16">
        <v>0.27600000000000002</v>
      </c>
      <c r="BN6" s="16">
        <v>0.27500000000000002</v>
      </c>
      <c r="BO6" s="16">
        <v>0.33500000000000002</v>
      </c>
      <c r="BP6" s="16">
        <v>0.33600000000000002</v>
      </c>
      <c r="BQ6" s="16">
        <v>0.17599999999999999</v>
      </c>
      <c r="BR6" s="16">
        <v>0.23400000000000001</v>
      </c>
      <c r="BS6" s="16">
        <v>0.219</v>
      </c>
      <c r="BT6" s="16">
        <v>0.26200000000000001</v>
      </c>
      <c r="BU6" s="16">
        <v>0.24399999999999999</v>
      </c>
      <c r="BV6" s="16">
        <v>0.246</v>
      </c>
      <c r="BW6" s="16">
        <v>0.246</v>
      </c>
      <c r="BX6" s="16">
        <v>0.26800000000000002</v>
      </c>
      <c r="BY6" s="16">
        <v>0.13600000000000001</v>
      </c>
      <c r="BZ6" s="16">
        <v>0.47699999999999998</v>
      </c>
      <c r="CA6" s="16">
        <v>0.373</v>
      </c>
      <c r="CB6" s="16">
        <v>0.40600000000000003</v>
      </c>
      <c r="CC6" s="16">
        <v>0.33500000000000002</v>
      </c>
      <c r="CD6" s="16">
        <v>0.23100000000000001</v>
      </c>
      <c r="CE6" s="16">
        <v>0.189</v>
      </c>
      <c r="CF6" s="16">
        <v>0.2</v>
      </c>
      <c r="CG6" s="16">
        <v>0.248</v>
      </c>
      <c r="CH6" s="16">
        <v>0.27900000000000003</v>
      </c>
      <c r="CI6" s="16">
        <v>0.24399999999999999</v>
      </c>
      <c r="CJ6" s="16">
        <v>0.29499999999999998</v>
      </c>
      <c r="CK6" s="16">
        <v>0.38700000000000001</v>
      </c>
      <c r="CL6" s="16">
        <v>0.28999999999999998</v>
      </c>
      <c r="CM6" s="16">
        <v>0.29399999999999998</v>
      </c>
      <c r="CN6" s="16">
        <v>0.26600000000000001</v>
      </c>
      <c r="CO6" s="16">
        <v>0.27600000000000002</v>
      </c>
      <c r="CP6" s="16">
        <v>0.18099999999999999</v>
      </c>
      <c r="CQ6" s="16">
        <v>0.28599999999999998</v>
      </c>
      <c r="CR6" s="16">
        <v>0.34499999999999997</v>
      </c>
      <c r="CS6" s="16">
        <v>0.21299999999999999</v>
      </c>
      <c r="CT6" s="16">
        <v>0.28100000000000003</v>
      </c>
      <c r="CU6" s="16">
        <v>0.23400000000000001</v>
      </c>
      <c r="CV6" s="16">
        <v>0.32200000000000001</v>
      </c>
      <c r="CW6" s="16">
        <v>0.224</v>
      </c>
      <c r="CX6" s="16"/>
    </row>
    <row r="7" spans="1:102" x14ac:dyDescent="0.2">
      <c r="A7" t="s">
        <v>5</v>
      </c>
      <c r="B7" s="16">
        <v>18.876000000000001</v>
      </c>
      <c r="C7" s="16">
        <v>18.760999999999999</v>
      </c>
      <c r="D7" s="16">
        <v>18.936</v>
      </c>
      <c r="E7" s="16">
        <v>18.256</v>
      </c>
      <c r="F7" s="16">
        <v>18.131</v>
      </c>
      <c r="G7" s="16">
        <v>18.718</v>
      </c>
      <c r="H7" s="16">
        <v>18.516999999999999</v>
      </c>
      <c r="I7" s="16">
        <v>18.155000000000001</v>
      </c>
      <c r="J7" s="16">
        <v>18.196999999999999</v>
      </c>
      <c r="K7" s="16">
        <v>18.933</v>
      </c>
      <c r="L7" s="16">
        <v>18.593</v>
      </c>
      <c r="M7" s="16">
        <v>18.337</v>
      </c>
      <c r="N7" s="16">
        <v>18.184999999999999</v>
      </c>
      <c r="O7" s="16">
        <v>18.3</v>
      </c>
      <c r="P7" s="16">
        <v>18.175999999999998</v>
      </c>
      <c r="Q7" s="16">
        <v>17.968</v>
      </c>
      <c r="R7" s="16">
        <v>18.620999999999999</v>
      </c>
      <c r="S7" s="16">
        <v>18.48</v>
      </c>
      <c r="T7" s="16">
        <v>18.635000000000002</v>
      </c>
      <c r="U7" s="16">
        <v>18.524999999999999</v>
      </c>
      <c r="V7" s="16">
        <v>18.780999999999999</v>
      </c>
      <c r="W7" s="16">
        <v>18.684999999999999</v>
      </c>
      <c r="X7" s="16">
        <v>17.591999999999999</v>
      </c>
      <c r="Y7" s="16">
        <v>17.030999999999999</v>
      </c>
      <c r="Z7" s="16">
        <v>16.652000000000001</v>
      </c>
      <c r="AA7" s="16">
        <v>17.138000000000002</v>
      </c>
      <c r="AB7" s="16">
        <v>17.824000000000002</v>
      </c>
      <c r="AC7" s="16">
        <v>17.963000000000001</v>
      </c>
      <c r="AD7" s="16">
        <v>17.760000000000002</v>
      </c>
      <c r="AE7" s="16">
        <v>17.696000000000002</v>
      </c>
      <c r="AF7" s="16">
        <v>17.785</v>
      </c>
      <c r="AG7" s="16">
        <v>18.402999999999999</v>
      </c>
      <c r="AH7" s="16">
        <v>18.414000000000001</v>
      </c>
      <c r="AI7" s="16">
        <v>18.532</v>
      </c>
      <c r="AJ7" s="16">
        <v>18.474</v>
      </c>
      <c r="AK7" s="16">
        <v>18.195</v>
      </c>
      <c r="AL7" s="16">
        <v>18.399999999999999</v>
      </c>
      <c r="AM7" s="16">
        <v>17.829000000000001</v>
      </c>
      <c r="AN7" s="16">
        <v>18.683</v>
      </c>
      <c r="AO7" s="16">
        <v>18.577999999999999</v>
      </c>
      <c r="AP7" s="16">
        <v>18.536000000000001</v>
      </c>
      <c r="AQ7" s="16">
        <v>18.524000000000001</v>
      </c>
      <c r="AR7" s="16">
        <v>18.591999999999999</v>
      </c>
      <c r="AS7" s="16">
        <v>18.687000000000001</v>
      </c>
      <c r="AT7" s="16">
        <v>18.646000000000001</v>
      </c>
      <c r="AU7" s="16">
        <v>18.433</v>
      </c>
      <c r="AV7" s="16">
        <v>17.286999999999999</v>
      </c>
      <c r="AW7" s="16">
        <v>17.718</v>
      </c>
      <c r="AX7" s="16">
        <v>17.559000000000001</v>
      </c>
      <c r="AY7" s="16">
        <v>18.364000000000001</v>
      </c>
      <c r="AZ7" s="16">
        <v>18.260999999999999</v>
      </c>
      <c r="BA7" s="16">
        <v>17.959</v>
      </c>
      <c r="BB7" s="16">
        <v>18.291</v>
      </c>
      <c r="BC7" s="16">
        <v>18.111999999999998</v>
      </c>
      <c r="BD7" s="16">
        <v>18.079000000000001</v>
      </c>
      <c r="BE7" s="16">
        <v>18.722000000000001</v>
      </c>
      <c r="BF7" s="16">
        <v>18.492000000000001</v>
      </c>
      <c r="BG7" s="16">
        <v>18.631</v>
      </c>
      <c r="BH7" s="16">
        <v>18.643000000000001</v>
      </c>
      <c r="BI7" s="16">
        <v>18.670999999999999</v>
      </c>
      <c r="BJ7" s="16">
        <v>18.559999999999999</v>
      </c>
      <c r="BK7" s="16">
        <v>18.838000000000001</v>
      </c>
      <c r="BL7" s="16">
        <v>18.783000000000001</v>
      </c>
      <c r="BM7" s="16">
        <v>18.283999999999999</v>
      </c>
      <c r="BN7" s="16">
        <v>18.597000000000001</v>
      </c>
      <c r="BO7" s="16">
        <v>18.614000000000001</v>
      </c>
      <c r="BP7" s="16">
        <v>18.03</v>
      </c>
      <c r="BQ7" s="16">
        <v>18.501999999999999</v>
      </c>
      <c r="BR7" s="16">
        <v>18.829000000000001</v>
      </c>
      <c r="BS7" s="16">
        <v>18.763999999999999</v>
      </c>
      <c r="BT7" s="16">
        <v>18.71</v>
      </c>
      <c r="BU7" s="16">
        <v>18.626000000000001</v>
      </c>
      <c r="BV7" s="16">
        <v>18.670000000000002</v>
      </c>
      <c r="BW7" s="16">
        <v>18.452999999999999</v>
      </c>
      <c r="BX7" s="16">
        <v>18.495000000000001</v>
      </c>
      <c r="BY7" s="16">
        <v>18.667000000000002</v>
      </c>
      <c r="BZ7" s="16">
        <v>18.245999999999999</v>
      </c>
      <c r="CA7" s="16">
        <v>18.277000000000001</v>
      </c>
      <c r="CB7" s="16">
        <v>18.265000000000001</v>
      </c>
      <c r="CC7" s="16">
        <v>18.670999999999999</v>
      </c>
      <c r="CD7" s="16">
        <v>18.776</v>
      </c>
      <c r="CE7" s="16">
        <v>18.614000000000001</v>
      </c>
      <c r="CF7" s="16">
        <v>18.62</v>
      </c>
      <c r="CG7" s="16">
        <v>18.457000000000001</v>
      </c>
      <c r="CH7" s="16">
        <v>18.701000000000001</v>
      </c>
      <c r="CI7" s="16">
        <v>18.513000000000002</v>
      </c>
      <c r="CJ7" s="16">
        <v>18.736000000000001</v>
      </c>
      <c r="CK7" s="16">
        <v>18.841000000000001</v>
      </c>
      <c r="CL7" s="16">
        <v>18.699000000000002</v>
      </c>
      <c r="CM7" s="16">
        <v>18.725999999999999</v>
      </c>
      <c r="CN7" s="16">
        <v>18.446999999999999</v>
      </c>
      <c r="CO7" s="16">
        <v>18.463999999999999</v>
      </c>
      <c r="CP7" s="16">
        <v>18.48</v>
      </c>
      <c r="CQ7" s="16">
        <v>18.739000000000001</v>
      </c>
      <c r="CR7" s="16">
        <v>18.681000000000001</v>
      </c>
      <c r="CS7" s="16">
        <v>18.797000000000001</v>
      </c>
      <c r="CT7" s="16">
        <v>18.561</v>
      </c>
      <c r="CU7" s="16">
        <v>18.707999999999998</v>
      </c>
      <c r="CV7" s="16">
        <v>18.748999999999999</v>
      </c>
      <c r="CW7" s="16">
        <v>18.645</v>
      </c>
      <c r="CX7" s="16"/>
    </row>
    <row r="8" spans="1:102" x14ac:dyDescent="0.2">
      <c r="A8" t="s">
        <v>15</v>
      </c>
      <c r="B8" s="16">
        <v>0</v>
      </c>
      <c r="C8" s="16">
        <v>4.0000000000000001E-3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2E-3</v>
      </c>
      <c r="S8" s="16">
        <v>0</v>
      </c>
      <c r="T8" s="16">
        <v>0</v>
      </c>
      <c r="U8" s="16">
        <v>0</v>
      </c>
      <c r="V8" s="16">
        <v>4.0000000000000001E-3</v>
      </c>
      <c r="W8" s="16">
        <v>7.0000000000000001E-3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2E-3</v>
      </c>
      <c r="AD8" s="16">
        <v>2E-3</v>
      </c>
      <c r="AE8" s="16">
        <v>0</v>
      </c>
      <c r="AF8" s="16">
        <v>3.0000000000000001E-3</v>
      </c>
      <c r="AG8" s="16">
        <v>0</v>
      </c>
      <c r="AH8" s="16">
        <v>0</v>
      </c>
      <c r="AI8" s="16">
        <v>0</v>
      </c>
      <c r="AJ8" s="16">
        <v>2E-3</v>
      </c>
      <c r="AK8" s="16">
        <v>1E-3</v>
      </c>
      <c r="AL8" s="16">
        <v>0</v>
      </c>
      <c r="AM8" s="16">
        <v>0</v>
      </c>
      <c r="AN8" s="16">
        <v>4.0000000000000001E-3</v>
      </c>
      <c r="AO8" s="16">
        <v>0</v>
      </c>
      <c r="AP8" s="16">
        <v>0</v>
      </c>
      <c r="AQ8" s="16">
        <v>1E-3</v>
      </c>
      <c r="AR8" s="16">
        <v>0</v>
      </c>
      <c r="AS8" s="16">
        <v>0</v>
      </c>
      <c r="AT8" s="16">
        <v>0</v>
      </c>
      <c r="AU8" s="16">
        <v>0</v>
      </c>
      <c r="AV8" s="16">
        <v>3.0000000000000001E-3</v>
      </c>
      <c r="AW8" s="16">
        <v>0</v>
      </c>
      <c r="AX8" s="16">
        <v>5.0000000000000001E-3</v>
      </c>
      <c r="AY8" s="16">
        <v>3.0000000000000001E-3</v>
      </c>
      <c r="AZ8" s="16">
        <v>0</v>
      </c>
      <c r="BA8" s="16">
        <v>0</v>
      </c>
      <c r="BB8" s="16">
        <v>3.0000000000000001E-3</v>
      </c>
      <c r="BC8" s="16">
        <v>3.0000000000000001E-3</v>
      </c>
      <c r="BD8" s="16">
        <v>7.0000000000000001E-3</v>
      </c>
      <c r="BE8" s="16">
        <v>1.2E-2</v>
      </c>
      <c r="BF8" s="16">
        <v>0</v>
      </c>
      <c r="BG8" s="16">
        <v>1.2999999999999999E-2</v>
      </c>
      <c r="BH8" s="16">
        <v>0.01</v>
      </c>
      <c r="BI8" s="16">
        <v>1.4E-2</v>
      </c>
      <c r="BJ8" s="16">
        <v>1.9E-2</v>
      </c>
      <c r="BK8" s="16">
        <v>6.0000000000000001E-3</v>
      </c>
      <c r="BL8" s="16">
        <v>4.0000000000000001E-3</v>
      </c>
      <c r="BM8" s="16">
        <v>8.9999999999999993E-3</v>
      </c>
      <c r="BN8" s="16">
        <v>1.2E-2</v>
      </c>
      <c r="BO8" s="16">
        <v>2E-3</v>
      </c>
      <c r="BP8" s="16">
        <v>1.0999999999999999E-2</v>
      </c>
      <c r="BQ8" s="16">
        <v>8.0000000000000002E-3</v>
      </c>
      <c r="BR8" s="16">
        <v>1.4E-2</v>
      </c>
      <c r="BS8" s="16">
        <v>1.2E-2</v>
      </c>
      <c r="BT8" s="16">
        <v>0</v>
      </c>
      <c r="BU8" s="16">
        <v>8.0000000000000002E-3</v>
      </c>
      <c r="BV8" s="16">
        <v>7.0000000000000001E-3</v>
      </c>
      <c r="BW8" s="16">
        <v>0</v>
      </c>
      <c r="BX8" s="16">
        <v>8.0000000000000002E-3</v>
      </c>
      <c r="BY8" s="16">
        <v>0.01</v>
      </c>
      <c r="BZ8" s="16">
        <v>2E-3</v>
      </c>
      <c r="CA8" s="16">
        <v>6.0000000000000001E-3</v>
      </c>
      <c r="CB8" s="16">
        <v>1.6E-2</v>
      </c>
      <c r="CC8" s="16">
        <v>4.0000000000000001E-3</v>
      </c>
      <c r="CD8" s="16">
        <v>0</v>
      </c>
      <c r="CE8" s="16">
        <v>1.2999999999999999E-2</v>
      </c>
      <c r="CF8" s="16">
        <v>1.6E-2</v>
      </c>
      <c r="CG8" s="16">
        <v>1.2E-2</v>
      </c>
      <c r="CH8" s="16">
        <v>6.0000000000000001E-3</v>
      </c>
      <c r="CI8" s="16">
        <v>1.7999999999999999E-2</v>
      </c>
      <c r="CJ8" s="16">
        <v>2.3E-2</v>
      </c>
      <c r="CK8" s="16">
        <v>2.5000000000000001E-2</v>
      </c>
      <c r="CL8" s="16">
        <v>1.7999999999999999E-2</v>
      </c>
      <c r="CM8" s="16">
        <v>1.9E-2</v>
      </c>
      <c r="CN8" s="16">
        <v>1.4999999999999999E-2</v>
      </c>
      <c r="CO8" s="16">
        <v>8.9999999999999993E-3</v>
      </c>
      <c r="CP8" s="16">
        <v>8.9999999999999993E-3</v>
      </c>
      <c r="CQ8" s="16">
        <v>1.4E-2</v>
      </c>
      <c r="CR8" s="16">
        <v>0.02</v>
      </c>
      <c r="CS8" s="16">
        <v>1.7999999999999999E-2</v>
      </c>
      <c r="CT8" s="16">
        <v>2.1000000000000001E-2</v>
      </c>
      <c r="CU8" s="16">
        <v>7.0000000000000001E-3</v>
      </c>
      <c r="CV8" s="16">
        <v>7.0000000000000001E-3</v>
      </c>
      <c r="CW8" s="16">
        <v>2.1999999999999999E-2</v>
      </c>
      <c r="CX8" s="16"/>
    </row>
    <row r="9" spans="1:102" x14ac:dyDescent="0.2">
      <c r="A9" t="s">
        <v>81</v>
      </c>
      <c r="B9" s="16">
        <v>0</v>
      </c>
      <c r="C9" s="16">
        <v>0</v>
      </c>
      <c r="D9" s="16">
        <v>0</v>
      </c>
      <c r="E9" s="16">
        <v>0</v>
      </c>
      <c r="F9" s="16">
        <v>4.8000000000000001E-2</v>
      </c>
      <c r="G9" s="16">
        <v>3.9E-2</v>
      </c>
      <c r="H9" s="16">
        <v>1.9E-2</v>
      </c>
      <c r="I9" s="16">
        <v>6.2E-2</v>
      </c>
      <c r="J9" s="16">
        <v>0</v>
      </c>
      <c r="K9" s="16">
        <v>8.9999999999999993E-3</v>
      </c>
      <c r="L9" s="16">
        <v>0</v>
      </c>
      <c r="M9" s="16">
        <v>0</v>
      </c>
      <c r="N9" s="16">
        <v>6.0000000000000001E-3</v>
      </c>
      <c r="O9" s="16">
        <v>0</v>
      </c>
      <c r="P9" s="16">
        <v>4.0000000000000001E-3</v>
      </c>
      <c r="Q9" s="16">
        <v>8.0000000000000002E-3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5.0000000000000001E-3</v>
      </c>
      <c r="Y9" s="16">
        <v>8.9999999999999993E-3</v>
      </c>
      <c r="Z9" s="16">
        <v>0</v>
      </c>
      <c r="AA9" s="16">
        <v>0.03</v>
      </c>
      <c r="AB9" s="16">
        <v>0</v>
      </c>
      <c r="AC9" s="16">
        <v>6.0000000000000001E-3</v>
      </c>
      <c r="AD9" s="16">
        <v>4.1000000000000002E-2</v>
      </c>
      <c r="AE9" s="16">
        <v>1.4E-2</v>
      </c>
      <c r="AF9" s="16">
        <v>1.9E-2</v>
      </c>
      <c r="AG9" s="16">
        <v>0</v>
      </c>
      <c r="AH9" s="16">
        <v>6.0000000000000001E-3</v>
      </c>
      <c r="AI9" s="16">
        <v>5.0000000000000001E-3</v>
      </c>
      <c r="AJ9" s="16">
        <v>5.0000000000000001E-3</v>
      </c>
      <c r="AK9" s="16">
        <v>0</v>
      </c>
      <c r="AL9" s="16">
        <v>0</v>
      </c>
      <c r="AM9" s="16">
        <v>0</v>
      </c>
      <c r="AN9" s="16">
        <v>1.6E-2</v>
      </c>
      <c r="AO9" s="16">
        <v>0</v>
      </c>
      <c r="AP9" s="16">
        <v>0</v>
      </c>
      <c r="AQ9" s="16">
        <v>3.7999999999999999E-2</v>
      </c>
      <c r="AR9" s="16">
        <v>0</v>
      </c>
      <c r="AS9" s="16">
        <v>0</v>
      </c>
      <c r="AT9" s="16">
        <v>0</v>
      </c>
      <c r="AU9" s="16">
        <v>0</v>
      </c>
      <c r="AV9" s="16">
        <v>3.5000000000000003E-2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2E-3</v>
      </c>
      <c r="BC9" s="16">
        <v>0</v>
      </c>
      <c r="BD9" s="16">
        <v>0</v>
      </c>
      <c r="BE9" s="16">
        <v>7.6999999999999999E-2</v>
      </c>
      <c r="BF9" s="16">
        <v>2.4E-2</v>
      </c>
      <c r="BG9" s="16">
        <v>0</v>
      </c>
      <c r="BH9" s="16">
        <v>2.1000000000000001E-2</v>
      </c>
      <c r="BI9" s="16">
        <v>0</v>
      </c>
      <c r="BJ9" s="16">
        <v>0</v>
      </c>
      <c r="BK9" s="16">
        <v>0</v>
      </c>
      <c r="BL9" s="16">
        <v>2.5999999999999999E-2</v>
      </c>
      <c r="BM9" s="16">
        <v>3.2000000000000001E-2</v>
      </c>
      <c r="BN9" s="16">
        <v>0</v>
      </c>
      <c r="BO9" s="16">
        <v>3.3000000000000002E-2</v>
      </c>
      <c r="BP9" s="16">
        <v>0</v>
      </c>
      <c r="BQ9" s="16">
        <v>0</v>
      </c>
      <c r="BR9" s="16">
        <v>1.4999999999999999E-2</v>
      </c>
      <c r="BS9" s="16">
        <v>6.0999999999999999E-2</v>
      </c>
      <c r="BT9" s="16">
        <v>0</v>
      </c>
      <c r="BU9" s="16">
        <v>3.7999999999999999E-2</v>
      </c>
      <c r="BV9" s="16">
        <v>4.0000000000000001E-3</v>
      </c>
      <c r="BW9" s="16">
        <v>0</v>
      </c>
      <c r="BX9" s="16">
        <v>0</v>
      </c>
      <c r="BY9" s="16">
        <v>1.0999999999999999E-2</v>
      </c>
      <c r="BZ9" s="16">
        <v>0</v>
      </c>
      <c r="CA9" s="16">
        <v>0</v>
      </c>
      <c r="CB9" s="16">
        <v>0</v>
      </c>
      <c r="CC9" s="16">
        <v>5.5E-2</v>
      </c>
      <c r="CD9" s="16">
        <v>2.7E-2</v>
      </c>
      <c r="CE9" s="16">
        <v>0</v>
      </c>
      <c r="CF9" s="16">
        <v>4.9000000000000002E-2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1.0999999999999999E-2</v>
      </c>
      <c r="CN9" s="16">
        <v>1.7000000000000001E-2</v>
      </c>
      <c r="CO9" s="16">
        <v>0</v>
      </c>
      <c r="CP9" s="16">
        <v>0</v>
      </c>
      <c r="CQ9" s="16">
        <v>0.02</v>
      </c>
      <c r="CR9" s="16">
        <v>0</v>
      </c>
      <c r="CS9" s="16">
        <v>0</v>
      </c>
      <c r="CT9" s="16">
        <v>0</v>
      </c>
      <c r="CU9" s="16">
        <v>0</v>
      </c>
      <c r="CV9" s="16">
        <v>2.5000000000000001E-2</v>
      </c>
      <c r="CW9" s="16">
        <v>0</v>
      </c>
      <c r="CX9" s="16"/>
    </row>
    <row r="10" spans="1:102" x14ac:dyDescent="0.2">
      <c r="A10" t="s">
        <v>80</v>
      </c>
      <c r="B10" s="16">
        <v>5.3999999999999999E-2</v>
      </c>
      <c r="C10" s="16">
        <v>4.8000000000000001E-2</v>
      </c>
      <c r="D10" s="16">
        <v>4.2999999999999997E-2</v>
      </c>
      <c r="E10" s="16">
        <v>3.9E-2</v>
      </c>
      <c r="F10" s="16">
        <v>2.9000000000000001E-2</v>
      </c>
      <c r="G10" s="16">
        <v>1.4E-2</v>
      </c>
      <c r="H10" s="16">
        <v>8.9999999999999993E-3</v>
      </c>
      <c r="I10" s="16">
        <v>1.2999999999999999E-2</v>
      </c>
      <c r="J10" s="16">
        <v>1.0999999999999999E-2</v>
      </c>
      <c r="K10" s="16">
        <v>1E-3</v>
      </c>
      <c r="L10" s="16">
        <v>5.0000000000000001E-3</v>
      </c>
      <c r="M10" s="16">
        <v>0</v>
      </c>
      <c r="N10" s="16">
        <v>0.01</v>
      </c>
      <c r="O10" s="16">
        <v>2.3E-2</v>
      </c>
      <c r="P10" s="16">
        <v>0.02</v>
      </c>
      <c r="Q10" s="16">
        <v>2.1000000000000001E-2</v>
      </c>
      <c r="R10" s="16">
        <v>6.0000000000000001E-3</v>
      </c>
      <c r="S10" s="16">
        <v>8.0000000000000002E-3</v>
      </c>
      <c r="T10" s="16">
        <v>8.9999999999999993E-3</v>
      </c>
      <c r="U10" s="16">
        <v>0.01</v>
      </c>
      <c r="V10" s="16">
        <v>7.0000000000000001E-3</v>
      </c>
      <c r="W10" s="16">
        <v>3.9E-2</v>
      </c>
      <c r="X10" s="16">
        <v>8.1000000000000003E-2</v>
      </c>
      <c r="Y10" s="16">
        <v>2.1000000000000001E-2</v>
      </c>
      <c r="Z10" s="16">
        <v>7.0000000000000001E-3</v>
      </c>
      <c r="AA10" s="16">
        <v>4.2000000000000003E-2</v>
      </c>
      <c r="AB10" s="16">
        <v>6.0000000000000001E-3</v>
      </c>
      <c r="AC10" s="16">
        <v>1.2E-2</v>
      </c>
      <c r="AD10" s="16">
        <v>3.1E-2</v>
      </c>
      <c r="AE10" s="16">
        <v>2.9000000000000001E-2</v>
      </c>
      <c r="AF10" s="16">
        <v>2E-3</v>
      </c>
      <c r="AG10" s="16">
        <v>1.9E-2</v>
      </c>
      <c r="AH10" s="16">
        <v>1.2999999999999999E-2</v>
      </c>
      <c r="AI10" s="16">
        <v>2.8000000000000001E-2</v>
      </c>
      <c r="AJ10" s="16">
        <v>7.3999999999999996E-2</v>
      </c>
      <c r="AK10" s="16">
        <v>8.1000000000000003E-2</v>
      </c>
      <c r="AL10" s="16">
        <v>8.3000000000000004E-2</v>
      </c>
      <c r="AM10" s="16">
        <v>4.1000000000000002E-2</v>
      </c>
      <c r="AN10" s="16">
        <v>6.0000000000000001E-3</v>
      </c>
      <c r="AO10" s="16">
        <v>2.3E-2</v>
      </c>
      <c r="AP10" s="16">
        <v>7.0000000000000001E-3</v>
      </c>
      <c r="AQ10" s="16">
        <v>1.2E-2</v>
      </c>
      <c r="AR10" s="16">
        <v>4.0000000000000001E-3</v>
      </c>
      <c r="AS10" s="16">
        <v>0.02</v>
      </c>
      <c r="AT10" s="16">
        <v>4.0000000000000001E-3</v>
      </c>
      <c r="AU10" s="16">
        <v>8.0000000000000002E-3</v>
      </c>
      <c r="AV10" s="16">
        <v>0.41099999999999998</v>
      </c>
      <c r="AW10" s="16">
        <v>0.50800000000000001</v>
      </c>
      <c r="AX10" s="16">
        <v>0.17100000000000001</v>
      </c>
      <c r="AY10" s="16">
        <v>0.26400000000000001</v>
      </c>
      <c r="AZ10" s="16">
        <v>9.9000000000000005E-2</v>
      </c>
      <c r="BA10" s="16">
        <v>0.51</v>
      </c>
      <c r="BB10" s="16">
        <v>0.252</v>
      </c>
      <c r="BC10" s="16">
        <v>0.17499999999999999</v>
      </c>
      <c r="BD10" s="16">
        <v>0.13800000000000001</v>
      </c>
      <c r="BE10" s="16">
        <v>1.4999999999999999E-2</v>
      </c>
      <c r="BF10" s="16">
        <v>6.0000000000000001E-3</v>
      </c>
      <c r="BG10" s="16">
        <v>1.6E-2</v>
      </c>
      <c r="BH10" s="16">
        <v>2.3E-2</v>
      </c>
      <c r="BI10" s="16">
        <v>1.0999999999999999E-2</v>
      </c>
      <c r="BJ10" s="16">
        <v>0.01</v>
      </c>
      <c r="BK10" s="16">
        <v>1.4E-2</v>
      </c>
      <c r="BL10" s="16">
        <v>8.0000000000000002E-3</v>
      </c>
      <c r="BM10" s="16">
        <v>1.7000000000000001E-2</v>
      </c>
      <c r="BN10" s="16">
        <v>1.0999999999999999E-2</v>
      </c>
      <c r="BO10" s="16">
        <v>7.0000000000000001E-3</v>
      </c>
      <c r="BP10" s="16">
        <v>4.0000000000000001E-3</v>
      </c>
      <c r="BQ10" s="16">
        <v>1.0999999999999999E-2</v>
      </c>
      <c r="BR10" s="16">
        <v>0.01</v>
      </c>
      <c r="BS10" s="16">
        <v>8.9999999999999993E-3</v>
      </c>
      <c r="BT10" s="16">
        <v>1.4E-2</v>
      </c>
      <c r="BU10" s="16">
        <v>4.0000000000000001E-3</v>
      </c>
      <c r="BV10" s="16">
        <v>0.01</v>
      </c>
      <c r="BW10" s="16">
        <v>0.01</v>
      </c>
      <c r="BX10" s="16">
        <v>8.0000000000000002E-3</v>
      </c>
      <c r="BY10" s="16">
        <v>8.0000000000000002E-3</v>
      </c>
      <c r="BZ10" s="16">
        <v>8.0000000000000002E-3</v>
      </c>
      <c r="CA10" s="16">
        <v>8.0000000000000002E-3</v>
      </c>
      <c r="CB10" s="16">
        <v>8.9999999999999993E-3</v>
      </c>
      <c r="CC10" s="16">
        <v>1.7000000000000001E-2</v>
      </c>
      <c r="CD10" s="16">
        <v>8.9999999999999993E-3</v>
      </c>
      <c r="CE10" s="16">
        <v>2.5000000000000001E-2</v>
      </c>
      <c r="CF10" s="16">
        <v>8.9999999999999993E-3</v>
      </c>
      <c r="CG10" s="16">
        <v>5.0000000000000001E-3</v>
      </c>
      <c r="CH10" s="16">
        <v>4.0000000000000001E-3</v>
      </c>
      <c r="CI10" s="16">
        <v>1.9E-2</v>
      </c>
      <c r="CJ10" s="16">
        <v>1.2E-2</v>
      </c>
      <c r="CK10" s="16">
        <v>1.6E-2</v>
      </c>
      <c r="CL10" s="16">
        <v>8.0000000000000002E-3</v>
      </c>
      <c r="CM10" s="16">
        <v>1.2999999999999999E-2</v>
      </c>
      <c r="CN10" s="16">
        <v>1.7000000000000001E-2</v>
      </c>
      <c r="CO10" s="16">
        <v>8.9999999999999993E-3</v>
      </c>
      <c r="CP10" s="16">
        <v>1.4999999999999999E-2</v>
      </c>
      <c r="CQ10" s="16">
        <v>6.0000000000000001E-3</v>
      </c>
      <c r="CR10" s="16">
        <v>1.7999999999999999E-2</v>
      </c>
      <c r="CS10" s="16">
        <v>2.5999999999999999E-2</v>
      </c>
      <c r="CT10" s="16">
        <v>1.4999999999999999E-2</v>
      </c>
      <c r="CU10" s="16">
        <v>1.4999999999999999E-2</v>
      </c>
      <c r="CV10" s="16">
        <v>1.9E-2</v>
      </c>
      <c r="CW10" s="16">
        <v>6.0000000000000001E-3</v>
      </c>
      <c r="CX10" s="16"/>
    </row>
    <row r="11" spans="1:102" x14ac:dyDescent="0.2">
      <c r="A11" t="s">
        <v>7</v>
      </c>
      <c r="B11" s="16">
        <v>99.707999999999998</v>
      </c>
      <c r="C11" s="16">
        <v>99.775000000000006</v>
      </c>
      <c r="D11" s="16">
        <v>99.046000000000006</v>
      </c>
      <c r="E11" s="16">
        <v>99.126000000000005</v>
      </c>
      <c r="F11" s="16">
        <v>101.39400000000001</v>
      </c>
      <c r="G11" s="16">
        <v>101.78400000000001</v>
      </c>
      <c r="H11" s="16">
        <v>100.252</v>
      </c>
      <c r="I11" s="16">
        <v>100.47499999999999</v>
      </c>
      <c r="J11" s="16">
        <v>99.2</v>
      </c>
      <c r="K11" s="16">
        <v>100.383</v>
      </c>
      <c r="L11" s="16">
        <v>100.52800000000001</v>
      </c>
      <c r="M11" s="16">
        <v>100.42100000000001</v>
      </c>
      <c r="N11" s="16">
        <v>100.595</v>
      </c>
      <c r="O11" s="16">
        <v>99.289000000000001</v>
      </c>
      <c r="P11" s="16">
        <v>100.682</v>
      </c>
      <c r="Q11" s="16">
        <v>100.339</v>
      </c>
      <c r="R11" s="16">
        <v>99.781999999999996</v>
      </c>
      <c r="S11" s="16">
        <v>99.436999999999998</v>
      </c>
      <c r="T11" s="16">
        <v>99.558999999999997</v>
      </c>
      <c r="U11" s="16">
        <v>98.549000000000007</v>
      </c>
      <c r="V11" s="16">
        <v>100.593</v>
      </c>
      <c r="W11" s="16">
        <v>101.497</v>
      </c>
      <c r="X11" s="16">
        <v>99.893000000000001</v>
      </c>
      <c r="Y11" s="16">
        <v>98.125</v>
      </c>
      <c r="Z11" s="16">
        <v>100.458</v>
      </c>
      <c r="AA11" s="16">
        <v>100.541</v>
      </c>
      <c r="AB11" s="16">
        <v>100.053</v>
      </c>
      <c r="AC11" s="16">
        <v>100.414</v>
      </c>
      <c r="AD11" s="16">
        <v>100.86199999999999</v>
      </c>
      <c r="AE11" s="16">
        <v>101.645</v>
      </c>
      <c r="AF11" s="16">
        <v>101.017</v>
      </c>
      <c r="AG11" s="16">
        <v>100.405</v>
      </c>
      <c r="AH11" s="16">
        <v>100.075</v>
      </c>
      <c r="AI11" s="16">
        <v>100.687</v>
      </c>
      <c r="AJ11" s="16">
        <v>100.81399999999999</v>
      </c>
      <c r="AK11" s="16">
        <v>100.18</v>
      </c>
      <c r="AL11" s="16">
        <v>99.906000000000006</v>
      </c>
      <c r="AM11" s="16">
        <v>100.974</v>
      </c>
      <c r="AN11" s="16">
        <v>99.850999999999999</v>
      </c>
      <c r="AO11" s="16">
        <v>100.63800000000001</v>
      </c>
      <c r="AP11" s="16">
        <v>100.551</v>
      </c>
      <c r="AQ11" s="16">
        <v>100.166</v>
      </c>
      <c r="AR11" s="16">
        <v>100.699</v>
      </c>
      <c r="AS11" s="16">
        <v>100.617</v>
      </c>
      <c r="AT11" s="16">
        <v>101.764</v>
      </c>
      <c r="AU11" s="16">
        <v>100.77500000000001</v>
      </c>
      <c r="AV11" s="16">
        <v>100.06100000000001</v>
      </c>
      <c r="AW11" s="16">
        <v>100.738</v>
      </c>
      <c r="AX11" s="16">
        <v>101.76300000000001</v>
      </c>
      <c r="AY11" s="16">
        <v>99.03</v>
      </c>
      <c r="AZ11" s="16">
        <v>99.594999999999999</v>
      </c>
      <c r="BA11" s="16">
        <v>98.900999999999996</v>
      </c>
      <c r="BB11" s="16">
        <v>99.412000000000006</v>
      </c>
      <c r="BC11" s="16">
        <v>97.632999999999996</v>
      </c>
      <c r="BD11" s="16">
        <v>97.744</v>
      </c>
      <c r="BE11" s="16">
        <v>98.179000000000002</v>
      </c>
      <c r="BF11" s="16">
        <v>97.3</v>
      </c>
      <c r="BG11" s="16">
        <v>97.072000000000003</v>
      </c>
      <c r="BH11" s="16">
        <v>97.039000000000001</v>
      </c>
      <c r="BI11" s="16">
        <v>97.944000000000003</v>
      </c>
      <c r="BJ11" s="16">
        <v>98.503</v>
      </c>
      <c r="BK11" s="16">
        <v>99.43</v>
      </c>
      <c r="BL11" s="16">
        <v>97.718000000000004</v>
      </c>
      <c r="BM11" s="16">
        <v>98.373000000000005</v>
      </c>
      <c r="BN11" s="16">
        <v>98.863</v>
      </c>
      <c r="BO11" s="16">
        <v>98.241</v>
      </c>
      <c r="BP11" s="16">
        <v>97.713999999999999</v>
      </c>
      <c r="BQ11" s="16">
        <v>97.742000000000004</v>
      </c>
      <c r="BR11" s="16">
        <v>98.864000000000004</v>
      </c>
      <c r="BS11" s="16">
        <v>98.438000000000002</v>
      </c>
      <c r="BT11" s="16">
        <v>98.057000000000002</v>
      </c>
      <c r="BU11" s="16">
        <v>97.572000000000003</v>
      </c>
      <c r="BV11" s="16">
        <v>99.119</v>
      </c>
      <c r="BW11" s="16">
        <v>97.007999999999996</v>
      </c>
      <c r="BX11" s="16">
        <v>97.73</v>
      </c>
      <c r="BY11" s="16">
        <v>97.641000000000005</v>
      </c>
      <c r="BZ11" s="16">
        <v>98.409000000000006</v>
      </c>
      <c r="CA11" s="16">
        <v>98.31</v>
      </c>
      <c r="CB11" s="16">
        <v>98.144999999999996</v>
      </c>
      <c r="CC11" s="16">
        <v>98.968999999999994</v>
      </c>
      <c r="CD11" s="16">
        <v>97.805999999999997</v>
      </c>
      <c r="CE11" s="16">
        <v>97.643000000000001</v>
      </c>
      <c r="CF11" s="16">
        <v>98.051000000000002</v>
      </c>
      <c r="CG11" s="16">
        <v>97.4</v>
      </c>
      <c r="CH11" s="16">
        <v>97.837000000000003</v>
      </c>
      <c r="CI11" s="16">
        <v>97.561999999999998</v>
      </c>
      <c r="CJ11" s="16">
        <v>98.275000000000006</v>
      </c>
      <c r="CK11" s="16">
        <v>97.899000000000001</v>
      </c>
      <c r="CL11" s="16">
        <v>97.974999999999994</v>
      </c>
      <c r="CM11" s="16">
        <v>97.760999999999996</v>
      </c>
      <c r="CN11" s="16">
        <v>97.313000000000002</v>
      </c>
      <c r="CO11" s="16">
        <v>97.481999999999999</v>
      </c>
      <c r="CP11" s="16">
        <v>97.233000000000004</v>
      </c>
      <c r="CQ11" s="16">
        <v>97.634</v>
      </c>
      <c r="CR11" s="16">
        <v>98.302000000000007</v>
      </c>
      <c r="CS11" s="16">
        <v>97.795000000000002</v>
      </c>
      <c r="CT11" s="16">
        <v>97.015000000000001</v>
      </c>
      <c r="CU11" s="16">
        <v>97.867999999999995</v>
      </c>
      <c r="CV11" s="16">
        <v>97.846999999999994</v>
      </c>
      <c r="CW11" s="16">
        <v>97.822999999999993</v>
      </c>
      <c r="CX11" s="16"/>
    </row>
    <row r="12" spans="1:102" x14ac:dyDescent="0.2">
      <c r="A12"/>
    </row>
    <row r="13" spans="1:102" x14ac:dyDescent="0.2">
      <c r="A13" s="13" t="s">
        <v>79</v>
      </c>
    </row>
    <row r="14" spans="1:102" s="3" customFormat="1" x14ac:dyDescent="0.2">
      <c r="A14" s="3" t="s">
        <v>78</v>
      </c>
      <c r="B14" s="19">
        <f t="shared" ref="B14:G14" si="0">B2/(22.9897*2+15.9994)*2</f>
        <v>5.1630557545483298E-4</v>
      </c>
      <c r="C14" s="19">
        <f t="shared" si="0"/>
        <v>4.5176737852297886E-4</v>
      </c>
      <c r="D14" s="19">
        <f t="shared" si="0"/>
        <v>5.1630557545483298E-4</v>
      </c>
      <c r="E14" s="19">
        <f t="shared" si="0"/>
        <v>7.421892647163223E-4</v>
      </c>
      <c r="F14" s="19">
        <f t="shared" si="0"/>
        <v>8.0672746164817653E-4</v>
      </c>
      <c r="G14" s="19">
        <f t="shared" si="0"/>
        <v>9.3580385551188478E-4</v>
      </c>
      <c r="H14" s="20">
        <v>1.4843785294326446E-3</v>
      </c>
      <c r="I14" s="19">
        <f t="shared" ref="I14:S14" si="1">I2/(22.9897*2+15.9994)*2</f>
        <v>8.7449256842662328E-3</v>
      </c>
      <c r="J14" s="19">
        <f t="shared" si="1"/>
        <v>3.2269098465927061E-3</v>
      </c>
      <c r="K14" s="19">
        <f t="shared" si="1"/>
        <v>1.2262257417052281E-3</v>
      </c>
      <c r="L14" s="19">
        <f t="shared" si="1"/>
        <v>3.5173317327860496E-3</v>
      </c>
      <c r="M14" s="19">
        <f t="shared" si="1"/>
        <v>3.2269098465927061E-3</v>
      </c>
      <c r="N14" s="19">
        <f t="shared" si="1"/>
        <v>4.2595209975023716E-3</v>
      </c>
      <c r="O14" s="19">
        <f t="shared" si="1"/>
        <v>7.421892647163223E-4</v>
      </c>
      <c r="P14" s="19">
        <f t="shared" si="1"/>
        <v>8.7126565858003054E-4</v>
      </c>
      <c r="Q14" s="19">
        <f t="shared" si="1"/>
        <v>1.5811858248304259E-3</v>
      </c>
      <c r="R14" s="19">
        <f t="shared" si="1"/>
        <v>3.6141390281838309E-3</v>
      </c>
      <c r="S14" s="19">
        <f t="shared" si="1"/>
        <v>3.5496008312519765E-3</v>
      </c>
      <c r="T14" s="20">
        <v>1.4843785294326446E-3</v>
      </c>
      <c r="U14" s="19">
        <f t="shared" ref="U14:X14" si="2">U2/(22.9897*2+15.9994)*2</f>
        <v>3.7754845205134661E-3</v>
      </c>
      <c r="V14" s="19">
        <f t="shared" si="2"/>
        <v>1.8716077110237696E-3</v>
      </c>
      <c r="W14" s="19">
        <f t="shared" si="2"/>
        <v>1.3327137666427874E-2</v>
      </c>
      <c r="X14" s="19">
        <f t="shared" si="2"/>
        <v>1.3875712340348635E-3</v>
      </c>
      <c r="Y14" s="20">
        <v>1.4843785294326446E-3</v>
      </c>
      <c r="Z14" s="19">
        <f t="shared" ref="Z14:AF14" si="3">Z2/(22.9897*2+15.9994)*2</f>
        <v>1.6134549232963531E-3</v>
      </c>
      <c r="AA14" s="19">
        <f t="shared" si="3"/>
        <v>1.1294184463074473E-3</v>
      </c>
      <c r="AB14" s="19">
        <f t="shared" si="3"/>
        <v>1.032611150909666E-3</v>
      </c>
      <c r="AC14" s="19">
        <f t="shared" si="3"/>
        <v>2.904218861933435E-4</v>
      </c>
      <c r="AD14" s="19">
        <f t="shared" si="3"/>
        <v>8.0672746164817653E-4</v>
      </c>
      <c r="AE14" s="19">
        <f t="shared" si="3"/>
        <v>7.7445836318224947E-4</v>
      </c>
      <c r="AF14" s="19">
        <f t="shared" si="3"/>
        <v>6.4538196931854122E-4</v>
      </c>
      <c r="AG14" s="19">
        <f t="shared" ref="AG14:AM14" si="4">AG2/(22.9897*2+15.9994)*2</f>
        <v>3.0978334527289979E-3</v>
      </c>
      <c r="AH14" s="19">
        <f t="shared" si="4"/>
        <v>2.807411566535654E-3</v>
      </c>
      <c r="AI14" s="19">
        <f t="shared" si="4"/>
        <v>2.4847205818763836E-3</v>
      </c>
      <c r="AJ14" s="19">
        <f t="shared" si="4"/>
        <v>4.582211982161642E-3</v>
      </c>
      <c r="AK14" s="19">
        <f t="shared" si="4"/>
        <v>3.3559862404564139E-3</v>
      </c>
      <c r="AL14" s="19">
        <f t="shared" si="4"/>
        <v>4.7435574744912777E-3</v>
      </c>
      <c r="AM14" s="19">
        <f t="shared" si="4"/>
        <v>9.5516531459144093E-3</v>
      </c>
      <c r="AN14" s="20">
        <v>1.4843785294326446E-3</v>
      </c>
      <c r="AO14" s="19">
        <f t="shared" ref="AO14:AW14" si="5">AO2/(22.9897*2+15.9994)*2</f>
        <v>1.7748004156259883E-3</v>
      </c>
      <c r="AP14" s="19">
        <f t="shared" si="5"/>
        <v>3.2591789450586331E-3</v>
      </c>
      <c r="AQ14" s="19">
        <f t="shared" si="5"/>
        <v>3.0010261573312166E-3</v>
      </c>
      <c r="AR14" s="19">
        <f t="shared" si="5"/>
        <v>2.3879132864786023E-3</v>
      </c>
      <c r="AS14" s="19">
        <f t="shared" si="5"/>
        <v>2.3879132864786023E-3</v>
      </c>
      <c r="AT14" s="19">
        <f t="shared" si="5"/>
        <v>2.0974914002852589E-3</v>
      </c>
      <c r="AU14" s="19">
        <f t="shared" si="5"/>
        <v>4.0659064067068091E-3</v>
      </c>
      <c r="AV14" s="19">
        <f t="shared" si="5"/>
        <v>9.5516531459144093E-3</v>
      </c>
      <c r="AW14" s="19">
        <f t="shared" si="5"/>
        <v>9.7129986382440449E-3</v>
      </c>
      <c r="AX14" s="20">
        <v>1.4843785294326446E-3</v>
      </c>
      <c r="AY14" s="19">
        <f t="shared" ref="AY14:BH14" si="6">AY2/(22.9897*2+15.9994)*2</f>
        <v>7.3573544502313695E-3</v>
      </c>
      <c r="AZ14" s="19">
        <f t="shared" si="6"/>
        <v>4.6790192775594229E-3</v>
      </c>
      <c r="BA14" s="19">
        <f t="shared" si="6"/>
        <v>9.745267736709971E-3</v>
      </c>
      <c r="BB14" s="19">
        <f t="shared" si="6"/>
        <v>5.098517557616475E-3</v>
      </c>
      <c r="BC14" s="19">
        <f t="shared" si="6"/>
        <v>5.3566703453438924E-3</v>
      </c>
      <c r="BD14" s="19">
        <f t="shared" si="6"/>
        <v>5.582554034605381E-3</v>
      </c>
      <c r="BE14" s="19">
        <f t="shared" si="6"/>
        <v>1.4521094309667176E-3</v>
      </c>
      <c r="BF14" s="19">
        <f t="shared" si="6"/>
        <v>1.032611150909666E-3</v>
      </c>
      <c r="BG14" s="19">
        <f t="shared" si="6"/>
        <v>2.1620295972171132E-3</v>
      </c>
      <c r="BH14" s="19">
        <f t="shared" si="6"/>
        <v>1.5166476278985718E-3</v>
      </c>
      <c r="BI14" s="20">
        <v>1.4843785294326446E-3</v>
      </c>
      <c r="BJ14" s="19">
        <f t="shared" ref="BJ14:BS14" si="7">BJ2/(22.9897*2+15.9994)*2</f>
        <v>2.323375089546748E-3</v>
      </c>
      <c r="BK14" s="19">
        <f t="shared" si="7"/>
        <v>1.2262257417052281E-3</v>
      </c>
      <c r="BL14" s="19">
        <f t="shared" si="7"/>
        <v>1.677993120228207E-3</v>
      </c>
      <c r="BM14" s="19">
        <f t="shared" si="7"/>
        <v>1.1294184463074473E-3</v>
      </c>
      <c r="BN14" s="19">
        <f t="shared" si="7"/>
        <v>1.0003420524437388E-3</v>
      </c>
      <c r="BO14" s="19">
        <f t="shared" si="7"/>
        <v>1.7102622186941341E-3</v>
      </c>
      <c r="BP14" s="19">
        <f t="shared" si="7"/>
        <v>1.1294184463074473E-3</v>
      </c>
      <c r="BQ14" s="19">
        <f t="shared" si="7"/>
        <v>1.161687544773374E-3</v>
      </c>
      <c r="BR14" s="19">
        <f t="shared" si="7"/>
        <v>1.0648802493755929E-3</v>
      </c>
      <c r="BS14" s="19">
        <f t="shared" si="7"/>
        <v>5.8084377238668699E-4</v>
      </c>
      <c r="BT14" s="20">
        <v>1.4843785294326446E-3</v>
      </c>
      <c r="BU14" s="19">
        <f t="shared" ref="BU14:CE14" si="8">BU2/(22.9897*2+15.9994)*2</f>
        <v>1.3553021355689366E-3</v>
      </c>
      <c r="BV14" s="19">
        <f t="shared" si="8"/>
        <v>1.161687544773374E-3</v>
      </c>
      <c r="BW14" s="19">
        <f t="shared" si="8"/>
        <v>9.0353475704595771E-4</v>
      </c>
      <c r="BX14" s="19">
        <f t="shared" si="8"/>
        <v>1.161687544773374E-3</v>
      </c>
      <c r="BY14" s="19">
        <f t="shared" si="8"/>
        <v>1.4198403325007905E-3</v>
      </c>
      <c r="BZ14" s="19">
        <f t="shared" si="8"/>
        <v>1.7425313171600611E-3</v>
      </c>
      <c r="CA14" s="19">
        <f t="shared" si="8"/>
        <v>1.3553021355689366E-3</v>
      </c>
      <c r="CB14" s="19">
        <f t="shared" si="8"/>
        <v>1.9684150064215506E-3</v>
      </c>
      <c r="CC14" s="19">
        <f t="shared" si="8"/>
        <v>1.4843785294326446E-3</v>
      </c>
      <c r="CD14" s="19">
        <f t="shared" si="8"/>
        <v>1.7748004156259883E-3</v>
      </c>
      <c r="CE14" s="19">
        <f t="shared" si="8"/>
        <v>3.1623716496608518E-3</v>
      </c>
      <c r="CF14" s="20">
        <v>1.4843785294326446E-3</v>
      </c>
      <c r="CG14" s="19">
        <f t="shared" ref="CG14:CQ14" si="9">CG2/(22.9897*2+15.9994)*2</f>
        <v>2.6783351726719462E-3</v>
      </c>
      <c r="CH14" s="19">
        <f t="shared" si="9"/>
        <v>1.5166476278985718E-3</v>
      </c>
      <c r="CI14" s="19">
        <f t="shared" si="9"/>
        <v>1.9038768094896963E-3</v>
      </c>
      <c r="CJ14" s="19">
        <f t="shared" si="9"/>
        <v>1.032611150909666E-3</v>
      </c>
      <c r="CK14" s="19">
        <f t="shared" si="9"/>
        <v>1.2584948401711553E-3</v>
      </c>
      <c r="CL14" s="19">
        <f t="shared" si="9"/>
        <v>1.5811858248304259E-3</v>
      </c>
      <c r="CM14" s="19">
        <f t="shared" si="9"/>
        <v>1.8716077110237696E-3</v>
      </c>
      <c r="CN14" s="19">
        <f t="shared" si="9"/>
        <v>2.0329532033534045E-3</v>
      </c>
      <c r="CO14" s="19">
        <f t="shared" si="9"/>
        <v>1.7425313171600611E-3</v>
      </c>
      <c r="CP14" s="19">
        <f t="shared" si="9"/>
        <v>3.8722918159112473E-4</v>
      </c>
      <c r="CQ14" s="19">
        <f t="shared" si="9"/>
        <v>1.4843785294326446E-3</v>
      </c>
      <c r="CR14" s="20">
        <v>1.4843785294326446E-3</v>
      </c>
      <c r="CS14" s="19">
        <f t="shared" ref="CS14:CW14" si="10">CS2/(22.9897*2+15.9994)*2</f>
        <v>1.7425313171600611E-3</v>
      </c>
      <c r="CT14" s="19">
        <f t="shared" si="10"/>
        <v>2.4201823849445293E-3</v>
      </c>
      <c r="CU14" s="19">
        <f t="shared" si="10"/>
        <v>1.677993120228207E-3</v>
      </c>
      <c r="CV14" s="19">
        <f t="shared" si="10"/>
        <v>1.3553021355689366E-3</v>
      </c>
      <c r="CW14" s="19">
        <f t="shared" si="10"/>
        <v>1.4843785294326446E-3</v>
      </c>
      <c r="CX14" s="20"/>
    </row>
    <row r="15" spans="1:102" s="3" customFormat="1" x14ac:dyDescent="0.2">
      <c r="A15" s="12" t="s">
        <v>77</v>
      </c>
      <c r="B15" s="19">
        <f t="shared" ref="B15:G15" si="11">B3/(9.0121+15.9994)</f>
        <v>0.52271954900745665</v>
      </c>
      <c r="C15" s="19">
        <f t="shared" si="11"/>
        <v>0.54910741059112811</v>
      </c>
      <c r="D15" s="19">
        <f t="shared" si="11"/>
        <v>0.49401275413309881</v>
      </c>
      <c r="E15" s="19">
        <f t="shared" si="11"/>
        <v>0.4957719449053436</v>
      </c>
      <c r="F15" s="19">
        <f t="shared" si="11"/>
        <v>0.6096795474081923</v>
      </c>
      <c r="G15" s="19">
        <f t="shared" si="11"/>
        <v>0.59852467864782211</v>
      </c>
      <c r="H15" s="20">
        <v>0.52783719489035053</v>
      </c>
      <c r="I15" s="19">
        <f t="shared" ref="I15:S15" si="12">I3/(9.0121+15.9994)</f>
        <v>0.56725906083201738</v>
      </c>
      <c r="J15" s="19">
        <f t="shared" si="12"/>
        <v>0.50488775163424826</v>
      </c>
      <c r="K15" s="19">
        <f t="shared" si="12"/>
        <v>0.55050676688723188</v>
      </c>
      <c r="L15" s="19">
        <f t="shared" si="12"/>
        <v>0.5597425184415169</v>
      </c>
      <c r="M15" s="19">
        <f t="shared" si="12"/>
        <v>0.57525538252403896</v>
      </c>
      <c r="N15" s="19">
        <f t="shared" si="12"/>
        <v>0.57041760790036589</v>
      </c>
      <c r="O15" s="19">
        <f t="shared" si="12"/>
        <v>0.48981468524478744</v>
      </c>
      <c r="P15" s="19">
        <f t="shared" si="12"/>
        <v>0.54870759450652706</v>
      </c>
      <c r="Q15" s="19">
        <f t="shared" si="12"/>
        <v>0.57765427903164546</v>
      </c>
      <c r="R15" s="19">
        <f t="shared" si="12"/>
        <v>0.55766347480159129</v>
      </c>
      <c r="S15" s="19">
        <f t="shared" si="12"/>
        <v>0.55814325410311261</v>
      </c>
      <c r="T15" s="20">
        <v>0.52783719489035053</v>
      </c>
      <c r="U15" s="19">
        <f t="shared" ref="U15:X15" si="13">U3/(9.0121+15.9994)</f>
        <v>0.52207984327209489</v>
      </c>
      <c r="V15" s="19">
        <f t="shared" si="13"/>
        <v>0.57793415029086626</v>
      </c>
      <c r="W15" s="19">
        <f t="shared" si="13"/>
        <v>0.59252743737880575</v>
      </c>
      <c r="X15" s="19">
        <f t="shared" si="13"/>
        <v>0.52267956739899657</v>
      </c>
      <c r="Y15" s="20">
        <v>0.52783719489035053</v>
      </c>
      <c r="Z15" s="19">
        <f t="shared" ref="Z15:AF15" si="14">Z3/(9.0121+15.9994)</f>
        <v>0.54638866121584073</v>
      </c>
      <c r="AA15" s="19">
        <f t="shared" si="14"/>
        <v>0.56022229774303822</v>
      </c>
      <c r="AB15" s="19">
        <f t="shared" si="14"/>
        <v>0.53867221078303984</v>
      </c>
      <c r="AC15" s="19">
        <f t="shared" si="14"/>
        <v>0.53359454650860605</v>
      </c>
      <c r="AD15" s="19">
        <f t="shared" si="14"/>
        <v>0.54586890030585933</v>
      </c>
      <c r="AE15" s="19">
        <f t="shared" si="14"/>
        <v>0.59024848569657962</v>
      </c>
      <c r="AF15" s="19">
        <f t="shared" si="14"/>
        <v>0.56270115746756499</v>
      </c>
      <c r="AG15" s="19">
        <f t="shared" ref="AG15:AM15" si="15">AG3/(9.0121+15.9994)</f>
        <v>0.57077744237650685</v>
      </c>
      <c r="AH15" s="19">
        <f t="shared" si="15"/>
        <v>0.54786798072886478</v>
      </c>
      <c r="AI15" s="19">
        <f t="shared" si="15"/>
        <v>0.58077284449153388</v>
      </c>
      <c r="AJ15" s="19">
        <f t="shared" si="15"/>
        <v>0.58689003058593048</v>
      </c>
      <c r="AK15" s="19">
        <f t="shared" si="15"/>
        <v>0.55578433920396619</v>
      </c>
      <c r="AL15" s="19">
        <f t="shared" si="15"/>
        <v>0.53859224756611968</v>
      </c>
      <c r="AM15" s="19">
        <f t="shared" si="15"/>
        <v>0.56458029306519009</v>
      </c>
      <c r="AN15" s="20">
        <v>0.52783719489035053</v>
      </c>
      <c r="AO15" s="19">
        <f t="shared" ref="AO15:AW15" si="16">AO3/(9.0121+15.9994)</f>
        <v>0.58924894548507689</v>
      </c>
      <c r="AP15" s="19">
        <f t="shared" si="16"/>
        <v>0.58876916618355568</v>
      </c>
      <c r="AQ15" s="19">
        <f t="shared" si="16"/>
        <v>0.55510465186014435</v>
      </c>
      <c r="AR15" s="19">
        <f t="shared" si="16"/>
        <v>0.57389600783639527</v>
      </c>
      <c r="AS15" s="19">
        <f t="shared" si="16"/>
        <v>0.54131099694140694</v>
      </c>
      <c r="AT15" s="19">
        <f t="shared" si="16"/>
        <v>0.59544609479639377</v>
      </c>
      <c r="AU15" s="19">
        <f t="shared" si="16"/>
        <v>0.56949803090578333</v>
      </c>
      <c r="AV15" s="19">
        <f t="shared" si="16"/>
        <v>0.53455410511164869</v>
      </c>
      <c r="AW15" s="19">
        <f t="shared" si="16"/>
        <v>0.56921815964656264</v>
      </c>
      <c r="AX15" s="20">
        <v>0.52783719489035053</v>
      </c>
      <c r="AY15" s="19">
        <f t="shared" ref="AY15:BH15" si="17">AY3/(9.0121+15.9994)</f>
        <v>0.50472782520040782</v>
      </c>
      <c r="AZ15" s="19">
        <f t="shared" si="17"/>
        <v>0.54139096015832722</v>
      </c>
      <c r="BA15" s="19">
        <f t="shared" si="17"/>
        <v>0.48569657957339624</v>
      </c>
      <c r="BB15" s="19">
        <f t="shared" si="17"/>
        <v>0.53567359014853166</v>
      </c>
      <c r="BC15" s="19">
        <f t="shared" si="17"/>
        <v>0.5462287347820004</v>
      </c>
      <c r="BD15" s="19">
        <f t="shared" si="17"/>
        <v>0.52771725006497017</v>
      </c>
      <c r="BE15" s="19">
        <f t="shared" si="17"/>
        <v>0.5058473102372909</v>
      </c>
      <c r="BF15" s="19">
        <f t="shared" si="17"/>
        <v>0.4839373888011515</v>
      </c>
      <c r="BG15" s="19">
        <f t="shared" si="17"/>
        <v>0.52136017431981285</v>
      </c>
      <c r="BH15" s="19">
        <f t="shared" si="17"/>
        <v>0.48617635887491756</v>
      </c>
      <c r="BI15" s="20">
        <v>0.52783719489035053</v>
      </c>
      <c r="BJ15" s="19">
        <f t="shared" ref="BJ15:BS15" si="18">BJ3/(9.0121+15.9994)</f>
        <v>0.52619794894348604</v>
      </c>
      <c r="BK15" s="19">
        <f t="shared" si="18"/>
        <v>0.56250124942526447</v>
      </c>
      <c r="BL15" s="19">
        <f t="shared" si="18"/>
        <v>0.50220898386742108</v>
      </c>
      <c r="BM15" s="19">
        <f t="shared" si="18"/>
        <v>0.53203526377866184</v>
      </c>
      <c r="BN15" s="19">
        <f t="shared" si="18"/>
        <v>0.54331007736441239</v>
      </c>
      <c r="BO15" s="19">
        <f t="shared" si="18"/>
        <v>0.52499850068968279</v>
      </c>
      <c r="BP15" s="19">
        <f t="shared" si="18"/>
        <v>0.51480319053235513</v>
      </c>
      <c r="BQ15" s="19">
        <f t="shared" si="18"/>
        <v>0.51872138816144575</v>
      </c>
      <c r="BR15" s="19">
        <f t="shared" si="18"/>
        <v>0.5361133878415929</v>
      </c>
      <c r="BS15" s="19">
        <f t="shared" si="18"/>
        <v>0.52140015592827305</v>
      </c>
      <c r="BT15" s="20">
        <v>0.52783719489035053</v>
      </c>
      <c r="BU15" s="19">
        <f t="shared" ref="BU15:CE15" si="19">BU3/(9.0121+15.9994)</f>
        <v>0.49241348979469451</v>
      </c>
      <c r="BV15" s="19">
        <f t="shared" si="19"/>
        <v>0.54710833016812266</v>
      </c>
      <c r="BW15" s="19">
        <f t="shared" si="19"/>
        <v>0.48545668992263558</v>
      </c>
      <c r="BX15" s="19">
        <f t="shared" si="19"/>
        <v>0.51164464346400662</v>
      </c>
      <c r="BY15" s="19">
        <f t="shared" si="19"/>
        <v>0.50988545269176189</v>
      </c>
      <c r="BZ15" s="19">
        <f t="shared" si="19"/>
        <v>0.53663314875157431</v>
      </c>
      <c r="CA15" s="19">
        <f t="shared" si="19"/>
        <v>0.53835235791535896</v>
      </c>
      <c r="CB15" s="19">
        <f t="shared" si="19"/>
        <v>0.52815704775803141</v>
      </c>
      <c r="CC15" s="19">
        <f t="shared" si="19"/>
        <v>0.5401115486876038</v>
      </c>
      <c r="CD15" s="19">
        <f t="shared" si="19"/>
        <v>0.49321312196389666</v>
      </c>
      <c r="CE15" s="19">
        <f t="shared" si="19"/>
        <v>0.51496311696619557</v>
      </c>
      <c r="CF15" s="20">
        <v>0.52783719489035053</v>
      </c>
      <c r="CG15" s="19">
        <f t="shared" ref="CG15:CQ15" si="20">CG3/(9.0121+15.9994)</f>
        <v>0.49065429902244972</v>
      </c>
      <c r="CH15" s="19">
        <f t="shared" si="20"/>
        <v>0.5045279171581073</v>
      </c>
      <c r="CI15" s="19">
        <f t="shared" si="20"/>
        <v>0.51316394458549075</v>
      </c>
      <c r="CJ15" s="19">
        <f t="shared" si="20"/>
        <v>0.50284868960278273</v>
      </c>
      <c r="CK15" s="19">
        <f t="shared" si="20"/>
        <v>0.49097415189013055</v>
      </c>
      <c r="CL15" s="19">
        <f t="shared" si="20"/>
        <v>0.51976090998140856</v>
      </c>
      <c r="CM15" s="19">
        <f t="shared" si="20"/>
        <v>0.50880594926333889</v>
      </c>
      <c r="CN15" s="19">
        <f t="shared" si="20"/>
        <v>0.51104491933710494</v>
      </c>
      <c r="CO15" s="19">
        <f t="shared" si="20"/>
        <v>0.52195989844671453</v>
      </c>
      <c r="CP15" s="19">
        <f t="shared" si="20"/>
        <v>0.51536293305079672</v>
      </c>
      <c r="CQ15" s="19">
        <f t="shared" si="20"/>
        <v>0.50392819303120562</v>
      </c>
      <c r="CR15" s="20">
        <v>0.52783719489035053</v>
      </c>
      <c r="CS15" s="19">
        <f t="shared" ref="CS15:CW15" si="21">CS3/(9.0121+15.9994)</f>
        <v>0.52016072606600972</v>
      </c>
      <c r="CT15" s="19">
        <f t="shared" si="21"/>
        <v>0.50220898386742108</v>
      </c>
      <c r="CU15" s="19">
        <f t="shared" si="21"/>
        <v>0.52839693740879201</v>
      </c>
      <c r="CV15" s="19">
        <f t="shared" si="21"/>
        <v>0.51760190312456278</v>
      </c>
      <c r="CW15" s="19">
        <f t="shared" si="21"/>
        <v>0.52783719489035053</v>
      </c>
      <c r="CX15" s="20"/>
    </row>
    <row r="16" spans="1:102" s="3" customFormat="1" x14ac:dyDescent="0.2">
      <c r="A16" s="12" t="s">
        <v>76</v>
      </c>
      <c r="B16" s="19">
        <f t="shared" ref="B16:G16" si="22">B4/(28.0855+15.9994*2)</f>
        <v>1.1143510035067397</v>
      </c>
      <c r="C16" s="19">
        <f t="shared" si="22"/>
        <v>1.1088920067305434</v>
      </c>
      <c r="D16" s="19">
        <f t="shared" si="22"/>
        <v>1.1118212245128927</v>
      </c>
      <c r="E16" s="19">
        <f t="shared" si="22"/>
        <v>1.1061125784938828</v>
      </c>
      <c r="F16" s="19">
        <f t="shared" si="22"/>
        <v>1.1090417962762318</v>
      </c>
      <c r="G16" s="19">
        <f t="shared" si="22"/>
        <v>1.1212579658912563</v>
      </c>
      <c r="H16" s="20">
        <v>1.0913666298850115</v>
      </c>
      <c r="I16" s="19">
        <f t="shared" ref="I16:S16" si="23">I4/(28.0855+15.9994*2)</f>
        <v>1.105480133745421</v>
      </c>
      <c r="J16" s="19">
        <f t="shared" si="23"/>
        <v>1.1111388499158683</v>
      </c>
      <c r="K16" s="19">
        <f t="shared" si="23"/>
        <v>1.1236712419051234</v>
      </c>
      <c r="L16" s="19">
        <f t="shared" si="23"/>
        <v>1.1161151914892911</v>
      </c>
      <c r="M16" s="19">
        <f t="shared" si="23"/>
        <v>1.1107227678445117</v>
      </c>
      <c r="N16" s="19">
        <f t="shared" si="23"/>
        <v>1.1082762052649362</v>
      </c>
      <c r="O16" s="19">
        <f t="shared" si="23"/>
        <v>1.1185284675031582</v>
      </c>
      <c r="P16" s="19">
        <f t="shared" si="23"/>
        <v>1.113835061738258</v>
      </c>
      <c r="Q16" s="19">
        <f t="shared" si="23"/>
        <v>1.103666015914307</v>
      </c>
      <c r="R16" s="19">
        <f t="shared" si="23"/>
        <v>1.1036160860657445</v>
      </c>
      <c r="S16" s="19">
        <f t="shared" si="23"/>
        <v>1.0976910773696289</v>
      </c>
      <c r="T16" s="20">
        <v>1.0913666298850115</v>
      </c>
      <c r="U16" s="19">
        <f t="shared" ref="U16:X16" si="24">U4/(28.0855+15.9994*2)</f>
        <v>1.1019184712146102</v>
      </c>
      <c r="V16" s="19">
        <f t="shared" si="24"/>
        <v>1.1086590007705841</v>
      </c>
      <c r="W16" s="19">
        <f t="shared" si="24"/>
        <v>1.1176463735118827</v>
      </c>
      <c r="X16" s="19">
        <f t="shared" si="24"/>
        <v>1.1094745216304427</v>
      </c>
      <c r="Y16" s="20">
        <v>1.0913666298850115</v>
      </c>
      <c r="Z16" s="19">
        <f t="shared" ref="Z16:AF16" si="25">Z4/(28.0855+15.9994*2)</f>
        <v>1.102950354751574</v>
      </c>
      <c r="AA16" s="19">
        <f t="shared" si="25"/>
        <v>1.1000710668177875</v>
      </c>
      <c r="AB16" s="19">
        <f t="shared" si="25"/>
        <v>1.1107227678445117</v>
      </c>
      <c r="AC16" s="19">
        <f t="shared" si="25"/>
        <v>1.1156491795693717</v>
      </c>
      <c r="AD16" s="19">
        <f t="shared" si="25"/>
        <v>1.1112553528958482</v>
      </c>
      <c r="AE16" s="19">
        <f t="shared" si="25"/>
        <v>1.1130195408783992</v>
      </c>
      <c r="AF16" s="19">
        <f t="shared" si="25"/>
        <v>1.114367646789594</v>
      </c>
      <c r="AG16" s="19">
        <f t="shared" ref="AG16:AM16" si="26">AG4/(28.0855+15.9994*2)</f>
        <v>1.1072609650108265</v>
      </c>
      <c r="AH16" s="19">
        <f t="shared" si="26"/>
        <v>1.1081929888506648</v>
      </c>
      <c r="AI16" s="19">
        <f t="shared" si="26"/>
        <v>1.1078934097592881</v>
      </c>
      <c r="AJ16" s="19">
        <f t="shared" si="26"/>
        <v>1.1054634904625669</v>
      </c>
      <c r="AK16" s="19">
        <f t="shared" si="26"/>
        <v>1.1115549319872247</v>
      </c>
      <c r="AL16" s="19">
        <f t="shared" si="26"/>
        <v>1.1097907440046735</v>
      </c>
      <c r="AM16" s="19">
        <f t="shared" si="26"/>
        <v>1.1040820979856634</v>
      </c>
      <c r="AN16" s="20">
        <v>1.0913666298850115</v>
      </c>
      <c r="AO16" s="19">
        <f t="shared" ref="AO16:AW16" si="27">AO4/(28.0855+15.9994*2)</f>
        <v>1.1027506353573229</v>
      </c>
      <c r="AP16" s="19">
        <f t="shared" si="27"/>
        <v>1.1048643322798137</v>
      </c>
      <c r="AQ16" s="19">
        <f t="shared" si="27"/>
        <v>1.1091250126905032</v>
      </c>
      <c r="AR16" s="19">
        <f t="shared" si="27"/>
        <v>1.1094911649132968</v>
      </c>
      <c r="AS16" s="19">
        <f t="shared" si="27"/>
        <v>1.1131693304240875</v>
      </c>
      <c r="AT16" s="19">
        <f t="shared" si="27"/>
        <v>1.1112553528958482</v>
      </c>
      <c r="AU16" s="19">
        <f t="shared" si="27"/>
        <v>1.1069613859194498</v>
      </c>
      <c r="AV16" s="19">
        <f t="shared" si="27"/>
        <v>1.1032000039943879</v>
      </c>
      <c r="AW16" s="19">
        <f t="shared" si="27"/>
        <v>1.1025842025287804</v>
      </c>
      <c r="AX16" s="20">
        <v>1.0913666298850115</v>
      </c>
      <c r="AY16" s="19">
        <f t="shared" ref="AY16:BH16" si="28">AY4/(28.0855+15.9994*2)</f>
        <v>1.1062790113224252</v>
      </c>
      <c r="AZ16" s="19">
        <f t="shared" si="28"/>
        <v>1.105480133745421</v>
      </c>
      <c r="BA16" s="19">
        <f t="shared" si="28"/>
        <v>1.1070612456165754</v>
      </c>
      <c r="BB16" s="19">
        <f t="shared" si="28"/>
        <v>1.1053303441997326</v>
      </c>
      <c r="BC16" s="19">
        <f t="shared" si="28"/>
        <v>1.0818133855266683</v>
      </c>
      <c r="BD16" s="19">
        <f t="shared" si="28"/>
        <v>1.0887869210426018</v>
      </c>
      <c r="BE16" s="19">
        <f t="shared" si="28"/>
        <v>1.1046479696027083</v>
      </c>
      <c r="BF16" s="19">
        <f t="shared" si="28"/>
        <v>1.1037325890457239</v>
      </c>
      <c r="BG16" s="19">
        <f t="shared" si="28"/>
        <v>1.0817800989609601</v>
      </c>
      <c r="BH16" s="19">
        <f t="shared" si="28"/>
        <v>1.0946786431730084</v>
      </c>
      <c r="BI16" s="20">
        <v>1.0913666298850115</v>
      </c>
      <c r="BJ16" s="19">
        <f t="shared" ref="BJ16:BS16" si="29">BJ4/(28.0855+15.9994*2)</f>
        <v>1.1027839219230315</v>
      </c>
      <c r="BK16" s="19">
        <f t="shared" si="29"/>
        <v>1.1000710668177875</v>
      </c>
      <c r="BL16" s="19">
        <f t="shared" si="29"/>
        <v>1.0964261878727055</v>
      </c>
      <c r="BM16" s="19">
        <f t="shared" si="29"/>
        <v>1.1029669980344283</v>
      </c>
      <c r="BN16" s="19">
        <f t="shared" si="29"/>
        <v>1.1026341323773432</v>
      </c>
      <c r="BO16" s="19">
        <f t="shared" si="29"/>
        <v>1.0971418490354388</v>
      </c>
      <c r="BP16" s="19">
        <f t="shared" si="29"/>
        <v>1.1041986009656433</v>
      </c>
      <c r="BQ16" s="19">
        <f t="shared" si="29"/>
        <v>1.0980072997438599</v>
      </c>
      <c r="BR16" s="19">
        <f t="shared" si="29"/>
        <v>1.1030169278829911</v>
      </c>
      <c r="BS16" s="19">
        <f t="shared" si="29"/>
        <v>1.1029669980344283</v>
      </c>
      <c r="BT16" s="20">
        <v>1.0913666298850115</v>
      </c>
      <c r="BU16" s="19">
        <f t="shared" ref="BU16:CE16" si="30">BU4/(28.0855+15.9994*2)</f>
        <v>1.1030502144486996</v>
      </c>
      <c r="BV16" s="19">
        <f t="shared" si="30"/>
        <v>1.105346987482587</v>
      </c>
      <c r="BW16" s="19">
        <f t="shared" si="30"/>
        <v>1.1000377802520791</v>
      </c>
      <c r="BX16" s="19">
        <f t="shared" si="30"/>
        <v>1.0998879907063908</v>
      </c>
      <c r="BY16" s="19">
        <f t="shared" si="30"/>
        <v>1.0970586326211673</v>
      </c>
      <c r="BZ16" s="19">
        <f t="shared" si="30"/>
        <v>1.1006202951519781</v>
      </c>
      <c r="CA16" s="19">
        <f t="shared" si="30"/>
        <v>1.0997215578778483</v>
      </c>
      <c r="CB16" s="19">
        <f t="shared" si="30"/>
        <v>1.1003706459091642</v>
      </c>
      <c r="CC16" s="19">
        <f t="shared" si="30"/>
        <v>1.1023844831345293</v>
      </c>
      <c r="CD16" s="19">
        <f t="shared" si="30"/>
        <v>1.1038990218742666</v>
      </c>
      <c r="CE16" s="19">
        <f t="shared" si="30"/>
        <v>1.0931807477161257</v>
      </c>
      <c r="CF16" s="20">
        <v>1.0913666298850115</v>
      </c>
      <c r="CG16" s="19">
        <f t="shared" ref="CG16:CQ16" si="31">CG4/(28.0855+15.9994*2)</f>
        <v>1.1014691025775452</v>
      </c>
      <c r="CH16" s="19">
        <f t="shared" si="31"/>
        <v>1.099172329543658</v>
      </c>
      <c r="CI16" s="19">
        <f t="shared" si="31"/>
        <v>1.0959768192356405</v>
      </c>
      <c r="CJ16" s="19">
        <f t="shared" si="31"/>
        <v>1.1063788710195508</v>
      </c>
      <c r="CK16" s="19">
        <f t="shared" si="31"/>
        <v>1.1030502144486996</v>
      </c>
      <c r="CL16" s="19">
        <f t="shared" si="31"/>
        <v>1.0947285730215712</v>
      </c>
      <c r="CM16" s="19">
        <f t="shared" si="31"/>
        <v>1.0959268893870777</v>
      </c>
      <c r="CN16" s="19">
        <f t="shared" si="31"/>
        <v>1.092431799987684</v>
      </c>
      <c r="CO16" s="19">
        <f t="shared" si="31"/>
        <v>1.0904179627623189</v>
      </c>
      <c r="CP16" s="19">
        <f t="shared" si="31"/>
        <v>1.0913333433193031</v>
      </c>
      <c r="CQ16" s="19">
        <f t="shared" si="31"/>
        <v>1.0966259072669566</v>
      </c>
      <c r="CR16" s="20">
        <v>1.0913666298850115</v>
      </c>
      <c r="CS16" s="19">
        <f t="shared" ref="CS16:CW16" si="32">CS4/(28.0855+15.9994*2)</f>
        <v>1.0916162791278254</v>
      </c>
      <c r="CT16" s="19">
        <f t="shared" si="32"/>
        <v>1.0875719613942412</v>
      </c>
      <c r="CU16" s="19">
        <f t="shared" si="32"/>
        <v>1.0924151567048297</v>
      </c>
      <c r="CV16" s="19">
        <f t="shared" si="32"/>
        <v>1.092248723876287</v>
      </c>
      <c r="CW16" s="19">
        <f t="shared" si="32"/>
        <v>1.0913666298850115</v>
      </c>
      <c r="CX16" s="20"/>
    </row>
    <row r="17" spans="1:102" s="3" customFormat="1" x14ac:dyDescent="0.2">
      <c r="A17" s="12" t="s">
        <v>69</v>
      </c>
      <c r="B17" s="19">
        <f t="shared" ref="B17:G17" si="33">B5/(39.0983*2+15.9994)</f>
        <v>1.0616162045097457E-5</v>
      </c>
      <c r="C17" s="19">
        <f t="shared" si="33"/>
        <v>3.1848486135292372E-5</v>
      </c>
      <c r="D17" s="19">
        <f t="shared" si="33"/>
        <v>5.3080810225487281E-5</v>
      </c>
      <c r="E17" s="19">
        <f t="shared" si="33"/>
        <v>0</v>
      </c>
      <c r="F17" s="19">
        <f t="shared" si="33"/>
        <v>8.4929296360779653E-5</v>
      </c>
      <c r="G17" s="19">
        <f t="shared" si="33"/>
        <v>7.4313134315682198E-5</v>
      </c>
      <c r="H17" s="20">
        <v>1.114697014735233E-3</v>
      </c>
      <c r="I17" s="19">
        <f t="shared" ref="I17:S17" si="34">I5/(39.0983*2+15.9994)</f>
        <v>1.0616162045097456E-4</v>
      </c>
      <c r="J17" s="19">
        <f t="shared" si="34"/>
        <v>2.8663637521763132E-4</v>
      </c>
      <c r="K17" s="19">
        <f t="shared" si="34"/>
        <v>1.2739394454116949E-4</v>
      </c>
      <c r="L17" s="19">
        <f t="shared" si="34"/>
        <v>5.3080810225487281E-5</v>
      </c>
      <c r="M17" s="19">
        <f t="shared" si="34"/>
        <v>3.0786869930782626E-4</v>
      </c>
      <c r="N17" s="19">
        <f t="shared" si="34"/>
        <v>3.3971718544311861E-4</v>
      </c>
      <c r="O17" s="19">
        <f t="shared" si="34"/>
        <v>2.6540405112743644E-4</v>
      </c>
      <c r="P17" s="19">
        <f t="shared" si="34"/>
        <v>2.441717270372415E-4</v>
      </c>
      <c r="Q17" s="19">
        <f t="shared" si="34"/>
        <v>2.2293940294704659E-4</v>
      </c>
      <c r="R17" s="19">
        <f t="shared" si="34"/>
        <v>6.3696972270584743E-5</v>
      </c>
      <c r="S17" s="19">
        <f t="shared" si="34"/>
        <v>3.1848486135292367E-4</v>
      </c>
      <c r="T17" s="20">
        <v>1.114697014735233E-3</v>
      </c>
      <c r="U17" s="19">
        <f t="shared" ref="U17:X17" si="35">U5/(39.0983*2+15.9994)</f>
        <v>1.0616162045097456E-4</v>
      </c>
      <c r="V17" s="19">
        <f t="shared" si="35"/>
        <v>1.0616162045097456E-4</v>
      </c>
      <c r="W17" s="19">
        <f t="shared" si="35"/>
        <v>7.4313134315682198E-5</v>
      </c>
      <c r="X17" s="19">
        <f t="shared" si="35"/>
        <v>3.1848486135292372E-5</v>
      </c>
      <c r="Y17" s="20">
        <v>1.114697014735233E-3</v>
      </c>
      <c r="Z17" s="19">
        <f t="shared" ref="Z17:AF17" si="36">Z5/(39.0983*2+15.9994)</f>
        <v>4.2464648180389826E-5</v>
      </c>
      <c r="AA17" s="19">
        <f t="shared" si="36"/>
        <v>0</v>
      </c>
      <c r="AB17" s="19">
        <f t="shared" si="36"/>
        <v>9.5545458405877108E-5</v>
      </c>
      <c r="AC17" s="19">
        <f t="shared" si="36"/>
        <v>0</v>
      </c>
      <c r="AD17" s="19">
        <f t="shared" si="36"/>
        <v>0</v>
      </c>
      <c r="AE17" s="19">
        <f t="shared" si="36"/>
        <v>6.3696972270584743E-5</v>
      </c>
      <c r="AF17" s="19">
        <f t="shared" si="36"/>
        <v>0</v>
      </c>
      <c r="AG17" s="19">
        <f t="shared" ref="AG17:AM17" si="37">AG5/(39.0983*2+15.9994)</f>
        <v>1.0616162045097456E-4</v>
      </c>
      <c r="AH17" s="19">
        <f t="shared" si="37"/>
        <v>1.0616162045097456E-4</v>
      </c>
      <c r="AI17" s="19">
        <f t="shared" si="37"/>
        <v>2.1232324090194913E-5</v>
      </c>
      <c r="AJ17" s="19">
        <f t="shared" si="37"/>
        <v>0</v>
      </c>
      <c r="AK17" s="19">
        <f t="shared" si="37"/>
        <v>2.0170707885685166E-4</v>
      </c>
      <c r="AL17" s="19">
        <f t="shared" si="37"/>
        <v>0</v>
      </c>
      <c r="AM17" s="19">
        <f t="shared" si="37"/>
        <v>0</v>
      </c>
      <c r="AN17" s="20">
        <v>1.114697014735233E-3</v>
      </c>
      <c r="AO17" s="19">
        <f t="shared" ref="AO17:AW17" si="38">AO5/(39.0983*2+15.9994)</f>
        <v>7.4313134315682198E-5</v>
      </c>
      <c r="AP17" s="19">
        <f t="shared" si="38"/>
        <v>6.3696972270584743E-5</v>
      </c>
      <c r="AQ17" s="19">
        <f t="shared" si="38"/>
        <v>2.3355556499214404E-4</v>
      </c>
      <c r="AR17" s="19">
        <f t="shared" si="38"/>
        <v>2.1232324090194913E-5</v>
      </c>
      <c r="AS17" s="19">
        <f t="shared" si="38"/>
        <v>1.8047475476665677E-4</v>
      </c>
      <c r="AT17" s="19">
        <f t="shared" si="38"/>
        <v>8.4929296360779653E-5</v>
      </c>
      <c r="AU17" s="19">
        <f t="shared" si="38"/>
        <v>3.1848486135292372E-5</v>
      </c>
      <c r="AV17" s="19">
        <f t="shared" si="38"/>
        <v>0</v>
      </c>
      <c r="AW17" s="19">
        <f t="shared" si="38"/>
        <v>2.1232324090194913E-5</v>
      </c>
      <c r="AX17" s="20">
        <v>1.114697014735233E-3</v>
      </c>
      <c r="AY17" s="19">
        <f t="shared" ref="AY17:BH17" si="39">AY5/(39.0983*2+15.9994)</f>
        <v>4.2464648180389826E-5</v>
      </c>
      <c r="AZ17" s="19">
        <f t="shared" si="39"/>
        <v>0</v>
      </c>
      <c r="BA17" s="19">
        <f t="shared" si="39"/>
        <v>1.5924243067646184E-4</v>
      </c>
      <c r="BB17" s="19">
        <f t="shared" si="39"/>
        <v>5.3080810225487281E-5</v>
      </c>
      <c r="BC17" s="19">
        <f t="shared" si="39"/>
        <v>1.8047475476665677E-4</v>
      </c>
      <c r="BD17" s="19">
        <f t="shared" si="39"/>
        <v>3.1848486135292372E-5</v>
      </c>
      <c r="BE17" s="19">
        <f t="shared" si="39"/>
        <v>6.2635356066074988E-4</v>
      </c>
      <c r="BF17" s="19">
        <f t="shared" si="39"/>
        <v>1.486262686313644E-4</v>
      </c>
      <c r="BG17" s="19">
        <f t="shared" si="39"/>
        <v>9.129899358783812E-4</v>
      </c>
      <c r="BH17" s="19">
        <f t="shared" si="39"/>
        <v>6.3696972270584735E-4</v>
      </c>
      <c r="BI17" s="20">
        <v>1.114697014735233E-3</v>
      </c>
      <c r="BJ17" s="19">
        <f t="shared" ref="BJ17:BS17" si="40">BJ5/(39.0983*2+15.9994)</f>
        <v>1.2420909592764024E-3</v>
      </c>
      <c r="BK17" s="19">
        <f t="shared" si="40"/>
        <v>9.129899358783812E-4</v>
      </c>
      <c r="BL17" s="19">
        <f t="shared" si="40"/>
        <v>1.2102424731411101E-3</v>
      </c>
      <c r="BM17" s="19">
        <f t="shared" si="40"/>
        <v>1.5181111724489361E-3</v>
      </c>
      <c r="BN17" s="19">
        <f t="shared" si="40"/>
        <v>1.0191515563293559E-3</v>
      </c>
      <c r="BO17" s="19">
        <f t="shared" si="40"/>
        <v>1.5499596585842287E-3</v>
      </c>
      <c r="BP17" s="19">
        <f t="shared" si="40"/>
        <v>8.0682831542740663E-4</v>
      </c>
      <c r="BQ17" s="19">
        <f t="shared" si="40"/>
        <v>6.5820204679604229E-4</v>
      </c>
      <c r="BR17" s="19">
        <f t="shared" si="40"/>
        <v>4.9895961611958048E-4</v>
      </c>
      <c r="BS17" s="19">
        <f t="shared" si="40"/>
        <v>4.564949679391906E-4</v>
      </c>
      <c r="BT17" s="20">
        <v>1.114697014735233E-3</v>
      </c>
      <c r="BU17" s="19">
        <f t="shared" ref="BU17:CE17" si="41">BU5/(39.0983*2+15.9994)</f>
        <v>1.9109091681175422E-4</v>
      </c>
      <c r="BV17" s="19">
        <f t="shared" si="41"/>
        <v>5.2019194020977541E-4</v>
      </c>
      <c r="BW17" s="19">
        <f t="shared" si="41"/>
        <v>3.7156567157841102E-4</v>
      </c>
      <c r="BX17" s="19">
        <f t="shared" si="41"/>
        <v>3.2910102339802114E-4</v>
      </c>
      <c r="BY17" s="19">
        <f t="shared" si="41"/>
        <v>1.0085353942842583E-3</v>
      </c>
      <c r="BZ17" s="19">
        <f t="shared" si="41"/>
        <v>7.5374750520191939E-4</v>
      </c>
      <c r="CA17" s="19">
        <f t="shared" si="41"/>
        <v>6.6881820884113975E-4</v>
      </c>
      <c r="CB17" s="19">
        <f t="shared" si="41"/>
        <v>6.4758588475094482E-4</v>
      </c>
      <c r="CC17" s="19">
        <f t="shared" si="41"/>
        <v>1.0297677183744532E-3</v>
      </c>
      <c r="CD17" s="19">
        <f t="shared" si="41"/>
        <v>4.6711112998428807E-4</v>
      </c>
      <c r="CE17" s="19">
        <f t="shared" si="41"/>
        <v>1.5074950104038388E-3</v>
      </c>
      <c r="CF17" s="20">
        <v>1.114697014735233E-3</v>
      </c>
      <c r="CG17" s="19">
        <f t="shared" ref="CG17:CQ17" si="42">CG5/(39.0983*2+15.9994)</f>
        <v>1.5074950104038388E-3</v>
      </c>
      <c r="CH17" s="19">
        <f t="shared" si="42"/>
        <v>1.4650303622234491E-3</v>
      </c>
      <c r="CI17" s="19">
        <f t="shared" si="42"/>
        <v>2.3355556499214404E-4</v>
      </c>
      <c r="CJ17" s="19">
        <f t="shared" si="42"/>
        <v>1.3057879315469872E-3</v>
      </c>
      <c r="CK17" s="19">
        <f t="shared" si="42"/>
        <v>3.6094950953331355E-4</v>
      </c>
      <c r="CL17" s="19">
        <f t="shared" si="42"/>
        <v>1.4331818760881568E-3</v>
      </c>
      <c r="CM17" s="19">
        <f t="shared" si="42"/>
        <v>7.0066669497643216E-4</v>
      </c>
      <c r="CN17" s="19">
        <f t="shared" si="42"/>
        <v>7.218990190666271E-4</v>
      </c>
      <c r="CO17" s="19">
        <f t="shared" si="42"/>
        <v>1.0297677183744532E-3</v>
      </c>
      <c r="CP17" s="19">
        <f t="shared" si="42"/>
        <v>7.7497982929211433E-4</v>
      </c>
      <c r="CQ17" s="19">
        <f t="shared" si="42"/>
        <v>3.0786869930782626E-4</v>
      </c>
      <c r="CR17" s="20">
        <v>1.114697014735233E-3</v>
      </c>
      <c r="CS17" s="19">
        <f t="shared" ref="CS17:CW17" si="43">CS5/(39.0983*2+15.9994)</f>
        <v>9.4483842201367361E-4</v>
      </c>
      <c r="CT17" s="19">
        <f t="shared" si="43"/>
        <v>1.6455051169901058E-3</v>
      </c>
      <c r="CU17" s="19">
        <f t="shared" si="43"/>
        <v>0</v>
      </c>
      <c r="CV17" s="19">
        <f t="shared" si="43"/>
        <v>1.1677778249607202E-3</v>
      </c>
      <c r="CW17" s="19">
        <f t="shared" si="43"/>
        <v>1.114697014735233E-3</v>
      </c>
      <c r="CX17" s="20"/>
    </row>
    <row r="18" spans="1:102" s="3" customFormat="1" x14ac:dyDescent="0.2">
      <c r="A18" s="12" t="s">
        <v>75</v>
      </c>
      <c r="B18" s="19">
        <f t="shared" ref="B18:G18" si="44">B6/(55.845+15.9994)</f>
        <v>1.0188685548212527E-2</v>
      </c>
      <c r="C18" s="19">
        <f t="shared" si="44"/>
        <v>8.1425970569731256E-3</v>
      </c>
      <c r="D18" s="19">
        <f t="shared" si="44"/>
        <v>1.2346125794077201E-2</v>
      </c>
      <c r="E18" s="19">
        <f t="shared" si="44"/>
        <v>2.71141522512541E-2</v>
      </c>
      <c r="F18" s="19">
        <f t="shared" si="44"/>
        <v>1.7635334138777693E-2</v>
      </c>
      <c r="G18" s="19">
        <f t="shared" si="44"/>
        <v>8.8803024313655627E-3</v>
      </c>
      <c r="H18" s="20">
        <v>3.1178491295076587E-3</v>
      </c>
      <c r="I18" s="19">
        <f t="shared" ref="I18:S18" si="45">I6/(55.845+15.9994)</f>
        <v>1.8860203439655703E-2</v>
      </c>
      <c r="J18" s="19">
        <f t="shared" si="45"/>
        <v>2.0530479759034805E-2</v>
      </c>
      <c r="K18" s="19">
        <f t="shared" si="45"/>
        <v>1.5032486874411925E-3</v>
      </c>
      <c r="L18" s="19">
        <f t="shared" si="45"/>
        <v>1.0508821842760188E-2</v>
      </c>
      <c r="M18" s="19">
        <f t="shared" si="45"/>
        <v>1.1566663511700286E-2</v>
      </c>
      <c r="N18" s="19">
        <f t="shared" si="45"/>
        <v>1.9124663856890729E-2</v>
      </c>
      <c r="O18" s="19">
        <f t="shared" si="45"/>
        <v>2.0335614188440577E-2</v>
      </c>
      <c r="P18" s="19">
        <f t="shared" si="45"/>
        <v>2.4845360250764153E-2</v>
      </c>
      <c r="Q18" s="19">
        <f t="shared" si="45"/>
        <v>2.1031562654848533E-2</v>
      </c>
      <c r="R18" s="19">
        <f t="shared" si="45"/>
        <v>1.082895813730785E-2</v>
      </c>
      <c r="S18" s="19">
        <f t="shared" si="45"/>
        <v>1.2485315487358794E-2</v>
      </c>
      <c r="T18" s="20">
        <v>3.1178491295076587E-3</v>
      </c>
      <c r="U18" s="19">
        <f t="shared" ref="U18:X18" si="46">U6/(55.845+15.9994)</f>
        <v>8.6297609834586984E-3</v>
      </c>
      <c r="V18" s="19">
        <f t="shared" si="46"/>
        <v>9.2700335725540203E-3</v>
      </c>
      <c r="W18" s="19">
        <f t="shared" si="46"/>
        <v>5.1778565900752185E-3</v>
      </c>
      <c r="X18" s="19">
        <f t="shared" si="46"/>
        <v>3.3892690314067629E-2</v>
      </c>
      <c r="Y18" s="20">
        <v>3.1178491295076587E-3</v>
      </c>
      <c r="Z18" s="19">
        <f t="shared" ref="Z18:AF18" si="47">Z6/(55.845+15.9994)</f>
        <v>5.3031273140286515E-2</v>
      </c>
      <c r="AA18" s="19">
        <f t="shared" si="47"/>
        <v>4.4359755248843336E-2</v>
      </c>
      <c r="AB18" s="19">
        <f t="shared" si="47"/>
        <v>2.7448207515129924E-2</v>
      </c>
      <c r="AC18" s="19">
        <f t="shared" si="47"/>
        <v>2.8436454337429227E-2</v>
      </c>
      <c r="AD18" s="19">
        <f t="shared" si="47"/>
        <v>3.5897021897322551E-2</v>
      </c>
      <c r="AE18" s="19">
        <f t="shared" si="47"/>
        <v>3.1136734387092108E-2</v>
      </c>
      <c r="AF18" s="19">
        <f t="shared" si="47"/>
        <v>3.0064973748823852E-2</v>
      </c>
      <c r="AG18" s="19">
        <f t="shared" ref="AG18:AM18" si="48">AG6/(55.845+15.9994)</f>
        <v>1.4935054089114811E-2</v>
      </c>
      <c r="AH18" s="19">
        <f t="shared" si="48"/>
        <v>1.7482225476167942E-2</v>
      </c>
      <c r="AI18" s="19">
        <f t="shared" si="48"/>
        <v>1.3236939831079389E-2</v>
      </c>
      <c r="AJ18" s="19">
        <f t="shared" si="48"/>
        <v>1.4141672837409736E-2</v>
      </c>
      <c r="AK18" s="19">
        <f t="shared" si="48"/>
        <v>1.5171676567693517E-2</v>
      </c>
      <c r="AL18" s="19">
        <f t="shared" si="48"/>
        <v>1.5644921524850929E-2</v>
      </c>
      <c r="AM18" s="19">
        <f t="shared" si="48"/>
        <v>3.2695658951845938E-2</v>
      </c>
      <c r="AN18" s="20">
        <v>3.1178491295076587E-3</v>
      </c>
      <c r="AO18" s="19">
        <f t="shared" ref="AO18:AW18" si="49">AO6/(55.845+15.9994)</f>
        <v>1.3612752002939687E-2</v>
      </c>
      <c r="AP18" s="19">
        <f t="shared" si="49"/>
        <v>1.0995985769245761E-2</v>
      </c>
      <c r="AQ18" s="19">
        <f t="shared" si="49"/>
        <v>1.322302086175123E-2</v>
      </c>
      <c r="AR18" s="19">
        <f t="shared" si="49"/>
        <v>1.407207799076894E-2</v>
      </c>
      <c r="AS18" s="19">
        <f t="shared" si="49"/>
        <v>1.9430881182110227E-2</v>
      </c>
      <c r="AT18" s="19">
        <f t="shared" si="49"/>
        <v>1.9194258703531523E-2</v>
      </c>
      <c r="AU18" s="19">
        <f t="shared" si="49"/>
        <v>2.0154667587174505E-2</v>
      </c>
      <c r="AV18" s="19">
        <f t="shared" si="49"/>
        <v>3.3029714215721762E-2</v>
      </c>
      <c r="AW18" s="19">
        <f t="shared" si="49"/>
        <v>2.3996303121746443E-2</v>
      </c>
      <c r="AX18" s="20">
        <v>3.1178491295076587E-3</v>
      </c>
      <c r="AY18" s="19">
        <f t="shared" ref="AY18:BH18" si="50">AY6/(55.845+15.9994)</f>
        <v>1.494897305844297E-2</v>
      </c>
      <c r="AZ18" s="19">
        <f t="shared" si="50"/>
        <v>1.5686678432835405E-2</v>
      </c>
      <c r="BA18" s="19">
        <f t="shared" si="50"/>
        <v>2.0182505525830823E-2</v>
      </c>
      <c r="BB18" s="19">
        <f t="shared" si="50"/>
        <v>1.237396373273352E-2</v>
      </c>
      <c r="BC18" s="19">
        <f t="shared" si="50"/>
        <v>6.945565694751436E-3</v>
      </c>
      <c r="BD18" s="19">
        <f t="shared" si="50"/>
        <v>1.011909070157173E-2</v>
      </c>
      <c r="BE18" s="19">
        <f t="shared" si="50"/>
        <v>3.1178491295076587E-3</v>
      </c>
      <c r="BF18" s="19">
        <f t="shared" si="50"/>
        <v>4.3148804917293492E-3</v>
      </c>
      <c r="BG18" s="19">
        <f t="shared" si="50"/>
        <v>3.0900111908513401E-3</v>
      </c>
      <c r="BH18" s="19">
        <f t="shared" si="50"/>
        <v>4.2174477064322348E-3</v>
      </c>
      <c r="BI18" s="20">
        <v>3.1178491295076587E-3</v>
      </c>
      <c r="BJ18" s="19">
        <f t="shared" ref="BJ18:BS18" si="51">BJ6/(55.845+15.9994)</f>
        <v>4.2313666757603932E-3</v>
      </c>
      <c r="BK18" s="19">
        <f t="shared" si="51"/>
        <v>3.9251493505408908E-3</v>
      </c>
      <c r="BL18" s="19">
        <f t="shared" si="51"/>
        <v>4.0504200744943238E-3</v>
      </c>
      <c r="BM18" s="19">
        <f t="shared" si="51"/>
        <v>3.8416355345719366E-3</v>
      </c>
      <c r="BN18" s="19">
        <f t="shared" si="51"/>
        <v>3.8277165652437777E-3</v>
      </c>
      <c r="BO18" s="19">
        <f t="shared" si="51"/>
        <v>4.6628547249333288E-3</v>
      </c>
      <c r="BP18" s="19">
        <f t="shared" si="51"/>
        <v>4.6767736942614881E-3</v>
      </c>
      <c r="BQ18" s="19">
        <f t="shared" si="51"/>
        <v>2.4497386017560173E-3</v>
      </c>
      <c r="BR18" s="19">
        <f t="shared" si="51"/>
        <v>3.2570388227892507E-3</v>
      </c>
      <c r="BS18" s="19">
        <f t="shared" si="51"/>
        <v>3.0482542828668626E-3</v>
      </c>
      <c r="BT18" s="20">
        <v>3.1178491295076587E-3</v>
      </c>
      <c r="BU18" s="19">
        <f t="shared" ref="BU18:CE18" si="52">BU6/(55.845+15.9994)</f>
        <v>3.3962285160708421E-3</v>
      </c>
      <c r="BV18" s="19">
        <f t="shared" si="52"/>
        <v>3.4240664547271608E-3</v>
      </c>
      <c r="BW18" s="19">
        <f t="shared" si="52"/>
        <v>3.4240664547271608E-3</v>
      </c>
      <c r="BX18" s="19">
        <f t="shared" si="52"/>
        <v>3.7302837799466633E-3</v>
      </c>
      <c r="BY18" s="19">
        <f t="shared" si="52"/>
        <v>1.8929798286296499E-3</v>
      </c>
      <c r="BZ18" s="19">
        <f t="shared" si="52"/>
        <v>6.6393483695319335E-3</v>
      </c>
      <c r="CA18" s="19">
        <f t="shared" si="52"/>
        <v>5.1917755594033778E-3</v>
      </c>
      <c r="CB18" s="19">
        <f t="shared" si="52"/>
        <v>5.6511015472326311E-3</v>
      </c>
      <c r="CC18" s="19">
        <f t="shared" si="52"/>
        <v>4.6628547249333288E-3</v>
      </c>
      <c r="CD18" s="19">
        <f t="shared" si="52"/>
        <v>3.2152819148047731E-3</v>
      </c>
      <c r="CE18" s="19">
        <f t="shared" si="52"/>
        <v>2.6306852030220868E-3</v>
      </c>
      <c r="CF18" s="20">
        <v>3.1178491295076587E-3</v>
      </c>
      <c r="CG18" s="19">
        <f t="shared" ref="CG18:CQ18" si="53">CG6/(55.845+15.9994)</f>
        <v>3.451904393383479E-3</v>
      </c>
      <c r="CH18" s="19">
        <f t="shared" si="53"/>
        <v>3.8833924425564145E-3</v>
      </c>
      <c r="CI18" s="19">
        <f t="shared" si="53"/>
        <v>3.3962285160708421E-3</v>
      </c>
      <c r="CJ18" s="19">
        <f t="shared" si="53"/>
        <v>4.1060959518069611E-3</v>
      </c>
      <c r="CK18" s="19">
        <f t="shared" si="53"/>
        <v>5.3866411299976066E-3</v>
      </c>
      <c r="CL18" s="19">
        <f t="shared" si="53"/>
        <v>4.0365011051661645E-3</v>
      </c>
      <c r="CM18" s="19">
        <f t="shared" si="53"/>
        <v>4.0921769824788018E-3</v>
      </c>
      <c r="CN18" s="19">
        <f t="shared" si="53"/>
        <v>3.7024458412903446E-3</v>
      </c>
      <c r="CO18" s="19">
        <f t="shared" si="53"/>
        <v>3.8416355345719366E-3</v>
      </c>
      <c r="CP18" s="19">
        <f t="shared" si="53"/>
        <v>2.5193334483968131E-3</v>
      </c>
      <c r="CQ18" s="19">
        <f t="shared" si="53"/>
        <v>3.980825227853528E-3</v>
      </c>
      <c r="CR18" s="20">
        <v>3.1178491295076587E-3</v>
      </c>
      <c r="CS18" s="19">
        <f t="shared" ref="CS18:CW18" si="54">CS6/(55.845+15.9994)</f>
        <v>2.9647404668979075E-3</v>
      </c>
      <c r="CT18" s="19">
        <f t="shared" si="54"/>
        <v>3.9112303812127323E-3</v>
      </c>
      <c r="CU18" s="19">
        <f t="shared" si="54"/>
        <v>3.2570388227892507E-3</v>
      </c>
      <c r="CV18" s="19">
        <f t="shared" si="54"/>
        <v>4.4819081236672593E-3</v>
      </c>
      <c r="CW18" s="19">
        <f t="shared" si="54"/>
        <v>3.1178491295076587E-3</v>
      </c>
      <c r="CX18" s="20"/>
    </row>
    <row r="19" spans="1:102" s="3" customFormat="1" x14ac:dyDescent="0.2">
      <c r="A19" s="12" t="s">
        <v>67</v>
      </c>
      <c r="B19" s="19">
        <f t="shared" ref="B19:G19" si="55">B7/(26.9815*2+15.9994*3)*2</f>
        <v>0.37025849048461579</v>
      </c>
      <c r="C19" s="19">
        <f t="shared" si="55"/>
        <v>0.36800273045040666</v>
      </c>
      <c r="D19" s="19">
        <f t="shared" si="55"/>
        <v>0.37143540876333353</v>
      </c>
      <c r="E19" s="19">
        <f t="shared" si="55"/>
        <v>0.35809700160453195</v>
      </c>
      <c r="F19" s="19">
        <f t="shared" si="55"/>
        <v>0.35564508852386989</v>
      </c>
      <c r="G19" s="19">
        <f t="shared" si="55"/>
        <v>0.36715927235065893</v>
      </c>
      <c r="H19" s="20">
        <v>0.36572735511155224</v>
      </c>
      <c r="I19" s="19">
        <f t="shared" ref="I19:S19" si="56">I7/(26.9815*2+15.9994*3)*2</f>
        <v>0.35611585583535704</v>
      </c>
      <c r="J19" s="19">
        <f t="shared" si="56"/>
        <v>0.35693969863045943</v>
      </c>
      <c r="K19" s="19">
        <f t="shared" si="56"/>
        <v>0.37137656284939763</v>
      </c>
      <c r="L19" s="19">
        <f t="shared" si="56"/>
        <v>0.36470735926999687</v>
      </c>
      <c r="M19" s="19">
        <f t="shared" si="56"/>
        <v>0.35968584128080094</v>
      </c>
      <c r="N19" s="19">
        <f t="shared" si="56"/>
        <v>0.35670431497471589</v>
      </c>
      <c r="O19" s="19">
        <f t="shared" si="56"/>
        <v>0.35896007500892502</v>
      </c>
      <c r="P19" s="19">
        <f t="shared" si="56"/>
        <v>0.35652777723290818</v>
      </c>
      <c r="Q19" s="19">
        <f t="shared" si="56"/>
        <v>0.35244779386668657</v>
      </c>
      <c r="R19" s="19">
        <f t="shared" si="56"/>
        <v>0.36525658780006515</v>
      </c>
      <c r="S19" s="19">
        <f t="shared" si="56"/>
        <v>0.36249082984507836</v>
      </c>
      <c r="T19" s="20">
        <v>0.36572735511155224</v>
      </c>
      <c r="U19" s="19">
        <f t="shared" ref="U19:X19" si="57">U7/(26.9815*2+15.9994*3)*2</f>
        <v>0.36337351855411665</v>
      </c>
      <c r="V19" s="19">
        <f t="shared" si="57"/>
        <v>0.36839503654331257</v>
      </c>
      <c r="W19" s="19">
        <f t="shared" si="57"/>
        <v>0.36651196729736413</v>
      </c>
      <c r="X19" s="19">
        <f t="shared" si="57"/>
        <v>0.3450724393200551</v>
      </c>
      <c r="Y19" s="20">
        <v>0.36572735511155224</v>
      </c>
      <c r="Z19" s="19">
        <f t="shared" ref="Z19:AF19" si="58">Z7/(26.9815*2+15.9994*3)*2</f>
        <v>0.32663405295347647</v>
      </c>
      <c r="AA19" s="19">
        <f t="shared" si="58"/>
        <v>0.33616709101109055</v>
      </c>
      <c r="AB19" s="19">
        <f t="shared" si="58"/>
        <v>0.34962318999776393</v>
      </c>
      <c r="AC19" s="19">
        <f t="shared" si="58"/>
        <v>0.3523497173434601</v>
      </c>
      <c r="AD19" s="19">
        <f t="shared" si="58"/>
        <v>0.34836781050046495</v>
      </c>
      <c r="AE19" s="19">
        <f t="shared" si="58"/>
        <v>0.34711243100316597</v>
      </c>
      <c r="AF19" s="19">
        <f t="shared" si="58"/>
        <v>0.34885819311659733</v>
      </c>
      <c r="AG19" s="19">
        <f t="shared" ref="AG19:AM19" si="59">AG7/(26.9815*2+15.9994*3)*2</f>
        <v>0.36098045138739049</v>
      </c>
      <c r="AH19" s="19">
        <f t="shared" si="59"/>
        <v>0.36119621973848881</v>
      </c>
      <c r="AI19" s="19">
        <f t="shared" si="59"/>
        <v>0.36351082568663379</v>
      </c>
      <c r="AJ19" s="19">
        <f t="shared" si="59"/>
        <v>0.36237313801720661</v>
      </c>
      <c r="AK19" s="19">
        <f t="shared" si="59"/>
        <v>0.35690046802116887</v>
      </c>
      <c r="AL19" s="19">
        <f t="shared" si="59"/>
        <v>0.36092160547345459</v>
      </c>
      <c r="AM19" s="19">
        <f t="shared" si="59"/>
        <v>0.34972126652099039</v>
      </c>
      <c r="AN19" s="20">
        <v>0.36572735511155224</v>
      </c>
      <c r="AO19" s="19">
        <f t="shared" ref="AO19:AW19" si="60">AO7/(26.9815*2+15.9994*3)*2</f>
        <v>0.36441312970031742</v>
      </c>
      <c r="AP19" s="19">
        <f t="shared" si="60"/>
        <v>0.36358928690521497</v>
      </c>
      <c r="AQ19" s="19">
        <f t="shared" si="60"/>
        <v>0.36335390324947142</v>
      </c>
      <c r="AR19" s="19">
        <f t="shared" si="60"/>
        <v>0.36468774396535153</v>
      </c>
      <c r="AS19" s="19">
        <f t="shared" si="60"/>
        <v>0.36655119790665475</v>
      </c>
      <c r="AT19" s="19">
        <f t="shared" si="60"/>
        <v>0.36574697041619758</v>
      </c>
      <c r="AU19" s="19">
        <f t="shared" si="60"/>
        <v>0.36156891052674944</v>
      </c>
      <c r="AV19" s="19">
        <f t="shared" si="60"/>
        <v>0.33908977140323965</v>
      </c>
      <c r="AW19" s="19">
        <f t="shared" si="60"/>
        <v>0.34754396770536244</v>
      </c>
      <c r="AX19" s="20">
        <v>0.36572735511155224</v>
      </c>
      <c r="AY19" s="19">
        <f t="shared" ref="AY19:BH19" si="61">AY7/(26.9815*2+15.9994*3)*2</f>
        <v>0.360215454506224</v>
      </c>
      <c r="AZ19" s="19">
        <f t="shared" si="61"/>
        <v>0.35819507812775842</v>
      </c>
      <c r="BA19" s="19">
        <f t="shared" si="61"/>
        <v>0.35227125612487892</v>
      </c>
      <c r="BB19" s="19">
        <f t="shared" si="61"/>
        <v>0.35878353726711731</v>
      </c>
      <c r="BC19" s="19">
        <f t="shared" si="61"/>
        <v>0.35527239773560926</v>
      </c>
      <c r="BD19" s="19">
        <f t="shared" si="61"/>
        <v>0.35462509268231451</v>
      </c>
      <c r="BE19" s="19">
        <f t="shared" si="61"/>
        <v>0.36723773356924011</v>
      </c>
      <c r="BF19" s="19">
        <f t="shared" si="61"/>
        <v>0.3627262135008219</v>
      </c>
      <c r="BG19" s="19">
        <f t="shared" si="61"/>
        <v>0.36545274084651813</v>
      </c>
      <c r="BH19" s="19">
        <f t="shared" si="61"/>
        <v>0.36568812450226168</v>
      </c>
      <c r="BI19" s="20">
        <v>0.36572735511155224</v>
      </c>
      <c r="BJ19" s="19">
        <f t="shared" ref="BJ19:BS19" si="62">BJ7/(26.9815*2+15.9994*3)*2</f>
        <v>0.36406005421670207</v>
      </c>
      <c r="BK19" s="19">
        <f t="shared" si="62"/>
        <v>0.36951310890809452</v>
      </c>
      <c r="BL19" s="19">
        <f t="shared" si="62"/>
        <v>0.36843426715260319</v>
      </c>
      <c r="BM19" s="19">
        <f t="shared" si="62"/>
        <v>0.35864623013460023</v>
      </c>
      <c r="BN19" s="19">
        <f t="shared" si="62"/>
        <v>0.36478582048857805</v>
      </c>
      <c r="BO19" s="19">
        <f t="shared" si="62"/>
        <v>0.36511928066754812</v>
      </c>
      <c r="BP19" s="19">
        <f t="shared" si="62"/>
        <v>0.35366394275469498</v>
      </c>
      <c r="BQ19" s="19">
        <f t="shared" si="62"/>
        <v>0.36292236654727483</v>
      </c>
      <c r="BR19" s="19">
        <f t="shared" si="62"/>
        <v>0.36933657116628682</v>
      </c>
      <c r="BS19" s="19">
        <f t="shared" si="62"/>
        <v>0.36806157636434256</v>
      </c>
      <c r="BT19" s="20">
        <v>0.36572735511155224</v>
      </c>
      <c r="BU19" s="19">
        <f t="shared" ref="BU19:CE19" si="63">BU7/(26.9815*2+15.9994*3)*2</f>
        <v>0.36535466432329167</v>
      </c>
      <c r="BV19" s="19">
        <f t="shared" si="63"/>
        <v>0.36621773772768473</v>
      </c>
      <c r="BW19" s="19">
        <f t="shared" si="63"/>
        <v>0.36196121661965536</v>
      </c>
      <c r="BX19" s="19">
        <f t="shared" si="63"/>
        <v>0.3627850594147578</v>
      </c>
      <c r="BY19" s="19">
        <f t="shared" si="63"/>
        <v>0.36615889181374883</v>
      </c>
      <c r="BZ19" s="19">
        <f t="shared" si="63"/>
        <v>0.35790084855807897</v>
      </c>
      <c r="CA19" s="19">
        <f t="shared" si="63"/>
        <v>0.3585089230020832</v>
      </c>
      <c r="CB19" s="19">
        <f t="shared" si="63"/>
        <v>0.35827353934633965</v>
      </c>
      <c r="CC19" s="19">
        <f t="shared" si="63"/>
        <v>0.36623735303232996</v>
      </c>
      <c r="CD19" s="19">
        <f t="shared" si="63"/>
        <v>0.36829696002008611</v>
      </c>
      <c r="CE19" s="19">
        <f t="shared" si="63"/>
        <v>0.36511928066754812</v>
      </c>
      <c r="CF19" s="20">
        <v>0.36572735511155224</v>
      </c>
      <c r="CG19" s="19">
        <f t="shared" ref="CG19:CQ19" si="64">CG7/(26.9815*2+15.9994*3)*2</f>
        <v>0.36203967783823654</v>
      </c>
      <c r="CH19" s="19">
        <f t="shared" si="64"/>
        <v>0.36682581217168886</v>
      </c>
      <c r="CI19" s="19">
        <f t="shared" si="64"/>
        <v>0.36313813489837315</v>
      </c>
      <c r="CJ19" s="19">
        <f t="shared" si="64"/>
        <v>0.36751234783427428</v>
      </c>
      <c r="CK19" s="19">
        <f t="shared" si="64"/>
        <v>0.36957195482203037</v>
      </c>
      <c r="CL19" s="19">
        <f t="shared" si="64"/>
        <v>0.3667865815623983</v>
      </c>
      <c r="CM19" s="19">
        <f t="shared" si="64"/>
        <v>0.36731619478782124</v>
      </c>
      <c r="CN19" s="19">
        <f t="shared" si="64"/>
        <v>0.36184352479178356</v>
      </c>
      <c r="CO19" s="19">
        <f t="shared" si="64"/>
        <v>0.36217698497075357</v>
      </c>
      <c r="CP19" s="19">
        <f t="shared" si="64"/>
        <v>0.36249082984507836</v>
      </c>
      <c r="CQ19" s="19">
        <f t="shared" si="64"/>
        <v>0.36757119374821018</v>
      </c>
      <c r="CR19" s="20">
        <v>0.36572735511155224</v>
      </c>
      <c r="CS19" s="19">
        <f t="shared" ref="CS19:CW19" si="65">CS7/(26.9815*2+15.9994*3)*2</f>
        <v>0.36870888141763736</v>
      </c>
      <c r="CT19" s="19">
        <f t="shared" si="65"/>
        <v>0.36407966952134735</v>
      </c>
      <c r="CU19" s="19">
        <f t="shared" si="65"/>
        <v>0.36696311930420594</v>
      </c>
      <c r="CV19" s="19">
        <f t="shared" si="65"/>
        <v>0.36776734679466305</v>
      </c>
      <c r="CW19" s="19">
        <f t="shared" si="65"/>
        <v>0.36572735511155224</v>
      </c>
      <c r="CX19" s="20"/>
    </row>
    <row r="20" spans="1:102" s="3" customFormat="1" x14ac:dyDescent="0.2">
      <c r="A20" s="12" t="s">
        <v>74</v>
      </c>
      <c r="B20" s="19">
        <f t="shared" ref="B20:G20" si="66">B8/(40.078+15.9994)</f>
        <v>0</v>
      </c>
      <c r="C20" s="19">
        <f t="shared" si="66"/>
        <v>7.1329983201788954E-5</v>
      </c>
      <c r="D20" s="19">
        <f t="shared" si="66"/>
        <v>0</v>
      </c>
      <c r="E20" s="19">
        <f t="shared" si="66"/>
        <v>0</v>
      </c>
      <c r="F20" s="19">
        <f t="shared" si="66"/>
        <v>0</v>
      </c>
      <c r="G20" s="19">
        <f t="shared" si="66"/>
        <v>0</v>
      </c>
      <c r="H20" s="20">
        <v>3.9231490760983923E-4</v>
      </c>
      <c r="I20" s="19">
        <f t="shared" ref="I20:S20" si="67">I8/(40.078+15.9994)</f>
        <v>0</v>
      </c>
      <c r="J20" s="19">
        <f t="shared" si="67"/>
        <v>0</v>
      </c>
      <c r="K20" s="19">
        <f t="shared" si="67"/>
        <v>0</v>
      </c>
      <c r="L20" s="19">
        <f t="shared" si="67"/>
        <v>0</v>
      </c>
      <c r="M20" s="19">
        <f t="shared" si="67"/>
        <v>0</v>
      </c>
      <c r="N20" s="19">
        <f t="shared" si="67"/>
        <v>0</v>
      </c>
      <c r="O20" s="19">
        <f t="shared" si="67"/>
        <v>0</v>
      </c>
      <c r="P20" s="19">
        <f t="shared" si="67"/>
        <v>0</v>
      </c>
      <c r="Q20" s="19">
        <f t="shared" si="67"/>
        <v>0</v>
      </c>
      <c r="R20" s="19">
        <f t="shared" si="67"/>
        <v>3.5664991600894477E-5</v>
      </c>
      <c r="S20" s="19">
        <f t="shared" si="67"/>
        <v>0</v>
      </c>
      <c r="T20" s="20">
        <v>3.9231490760983923E-4</v>
      </c>
      <c r="U20" s="19">
        <f t="shared" ref="U20:X20" si="68">U8/(40.078+15.9994)</f>
        <v>0</v>
      </c>
      <c r="V20" s="19">
        <f t="shared" si="68"/>
        <v>7.1329983201788954E-5</v>
      </c>
      <c r="W20" s="19">
        <f t="shared" si="68"/>
        <v>1.2482747060313067E-4</v>
      </c>
      <c r="X20" s="19">
        <f t="shared" si="68"/>
        <v>0</v>
      </c>
      <c r="Y20" s="20">
        <v>3.9231490760983923E-4</v>
      </c>
      <c r="Z20" s="19">
        <f t="shared" ref="Z20:AF20" si="69">Z8/(40.078+15.9994)</f>
        <v>0</v>
      </c>
      <c r="AA20" s="19">
        <f t="shared" si="69"/>
        <v>0</v>
      </c>
      <c r="AB20" s="19">
        <f t="shared" si="69"/>
        <v>0</v>
      </c>
      <c r="AC20" s="19">
        <f t="shared" si="69"/>
        <v>3.5664991600894477E-5</v>
      </c>
      <c r="AD20" s="19">
        <f t="shared" si="69"/>
        <v>3.5664991600894477E-5</v>
      </c>
      <c r="AE20" s="19">
        <f t="shared" si="69"/>
        <v>0</v>
      </c>
      <c r="AF20" s="19">
        <f t="shared" si="69"/>
        <v>5.3497487401341712E-5</v>
      </c>
      <c r="AG20" s="19">
        <f t="shared" ref="AG20:AM20" si="70">AG8/(40.078+15.9994)</f>
        <v>0</v>
      </c>
      <c r="AH20" s="19">
        <f t="shared" si="70"/>
        <v>0</v>
      </c>
      <c r="AI20" s="19">
        <f t="shared" si="70"/>
        <v>0</v>
      </c>
      <c r="AJ20" s="19">
        <f t="shared" si="70"/>
        <v>3.5664991600894477E-5</v>
      </c>
      <c r="AK20" s="19">
        <f t="shared" si="70"/>
        <v>1.7832495800447238E-5</v>
      </c>
      <c r="AL20" s="19">
        <f t="shared" si="70"/>
        <v>0</v>
      </c>
      <c r="AM20" s="19">
        <f t="shared" si="70"/>
        <v>0</v>
      </c>
      <c r="AN20" s="20">
        <v>3.9231490760983923E-4</v>
      </c>
      <c r="AO20" s="19">
        <f t="shared" ref="AO20:AW20" si="71">AO8/(40.078+15.9994)</f>
        <v>0</v>
      </c>
      <c r="AP20" s="19">
        <f t="shared" si="71"/>
        <v>0</v>
      </c>
      <c r="AQ20" s="19">
        <f t="shared" si="71"/>
        <v>1.7832495800447238E-5</v>
      </c>
      <c r="AR20" s="19">
        <f t="shared" si="71"/>
        <v>0</v>
      </c>
      <c r="AS20" s="19">
        <f t="shared" si="71"/>
        <v>0</v>
      </c>
      <c r="AT20" s="19">
        <f t="shared" si="71"/>
        <v>0</v>
      </c>
      <c r="AU20" s="19">
        <f t="shared" si="71"/>
        <v>0</v>
      </c>
      <c r="AV20" s="19">
        <f t="shared" si="71"/>
        <v>5.3497487401341712E-5</v>
      </c>
      <c r="AW20" s="19">
        <f t="shared" si="71"/>
        <v>0</v>
      </c>
      <c r="AX20" s="20">
        <v>3.9231490760983923E-4</v>
      </c>
      <c r="AY20" s="19">
        <f t="shared" ref="AY20:BH20" si="72">AY8/(40.078+15.9994)</f>
        <v>5.3497487401341712E-5</v>
      </c>
      <c r="AZ20" s="19">
        <f t="shared" si="72"/>
        <v>0</v>
      </c>
      <c r="BA20" s="19">
        <f t="shared" si="72"/>
        <v>0</v>
      </c>
      <c r="BB20" s="19">
        <f t="shared" si="72"/>
        <v>5.3497487401341712E-5</v>
      </c>
      <c r="BC20" s="19">
        <f t="shared" si="72"/>
        <v>5.3497487401341712E-5</v>
      </c>
      <c r="BD20" s="19">
        <f t="shared" si="72"/>
        <v>1.2482747060313067E-4</v>
      </c>
      <c r="BE20" s="19">
        <f t="shared" si="72"/>
        <v>2.1398994960536685E-4</v>
      </c>
      <c r="BF20" s="19">
        <f t="shared" si="72"/>
        <v>0</v>
      </c>
      <c r="BG20" s="19">
        <f t="shared" si="72"/>
        <v>2.3182244540581408E-4</v>
      </c>
      <c r="BH20" s="19">
        <f t="shared" si="72"/>
        <v>1.7832495800447238E-4</v>
      </c>
      <c r="BI20" s="20">
        <v>3.9231490760983923E-4</v>
      </c>
      <c r="BJ20" s="19">
        <f t="shared" ref="BJ20:BS20" si="73">BJ8/(40.078+15.9994)</f>
        <v>3.3881742020849749E-4</v>
      </c>
      <c r="BK20" s="19">
        <f t="shared" si="73"/>
        <v>1.0699497480268342E-4</v>
      </c>
      <c r="BL20" s="19">
        <f t="shared" si="73"/>
        <v>7.1329983201788954E-5</v>
      </c>
      <c r="BM20" s="19">
        <f t="shared" si="73"/>
        <v>1.6049246220402512E-4</v>
      </c>
      <c r="BN20" s="19">
        <f t="shared" si="73"/>
        <v>2.1398994960536685E-4</v>
      </c>
      <c r="BO20" s="19">
        <f t="shared" si="73"/>
        <v>3.5664991600894477E-5</v>
      </c>
      <c r="BP20" s="19">
        <f t="shared" si="73"/>
        <v>1.9615745380491961E-4</v>
      </c>
      <c r="BQ20" s="19">
        <f t="shared" si="73"/>
        <v>1.4265996640357791E-4</v>
      </c>
      <c r="BR20" s="19">
        <f t="shared" si="73"/>
        <v>2.4965494120626134E-4</v>
      </c>
      <c r="BS20" s="19">
        <f t="shared" si="73"/>
        <v>2.1398994960536685E-4</v>
      </c>
      <c r="BT20" s="20">
        <v>3.9231490760983923E-4</v>
      </c>
      <c r="BU20" s="19">
        <f t="shared" ref="BU20:CE20" si="74">BU8/(40.078+15.9994)</f>
        <v>1.4265996640357791E-4</v>
      </c>
      <c r="BV20" s="19">
        <f t="shared" si="74"/>
        <v>1.2482747060313067E-4</v>
      </c>
      <c r="BW20" s="19">
        <f t="shared" si="74"/>
        <v>0</v>
      </c>
      <c r="BX20" s="19">
        <f t="shared" si="74"/>
        <v>1.4265996640357791E-4</v>
      </c>
      <c r="BY20" s="19">
        <f t="shared" si="74"/>
        <v>1.7832495800447238E-4</v>
      </c>
      <c r="BZ20" s="19">
        <f t="shared" si="74"/>
        <v>3.5664991600894477E-5</v>
      </c>
      <c r="CA20" s="19">
        <f t="shared" si="74"/>
        <v>1.0699497480268342E-4</v>
      </c>
      <c r="CB20" s="19">
        <f t="shared" si="74"/>
        <v>2.8531993280715581E-4</v>
      </c>
      <c r="CC20" s="19">
        <f t="shared" si="74"/>
        <v>7.1329983201788954E-5</v>
      </c>
      <c r="CD20" s="19">
        <f t="shared" si="74"/>
        <v>0</v>
      </c>
      <c r="CE20" s="19">
        <f t="shared" si="74"/>
        <v>2.3182244540581408E-4</v>
      </c>
      <c r="CF20" s="20">
        <v>3.9231490760983923E-4</v>
      </c>
      <c r="CG20" s="19">
        <f t="shared" ref="CG20:CQ20" si="75">CG8/(40.078+15.9994)</f>
        <v>2.1398994960536685E-4</v>
      </c>
      <c r="CH20" s="19">
        <f t="shared" si="75"/>
        <v>1.0699497480268342E-4</v>
      </c>
      <c r="CI20" s="19">
        <f t="shared" si="75"/>
        <v>3.2098492440805023E-4</v>
      </c>
      <c r="CJ20" s="19">
        <f t="shared" si="75"/>
        <v>4.1014740341028643E-4</v>
      </c>
      <c r="CK20" s="19">
        <f t="shared" si="75"/>
        <v>4.4581239501118096E-4</v>
      </c>
      <c r="CL20" s="19">
        <f t="shared" si="75"/>
        <v>3.2098492440805023E-4</v>
      </c>
      <c r="CM20" s="19">
        <f t="shared" si="75"/>
        <v>3.3881742020849749E-4</v>
      </c>
      <c r="CN20" s="19">
        <f t="shared" si="75"/>
        <v>2.6748743700670855E-4</v>
      </c>
      <c r="CO20" s="19">
        <f t="shared" si="75"/>
        <v>1.6049246220402512E-4</v>
      </c>
      <c r="CP20" s="19">
        <f t="shared" si="75"/>
        <v>1.6049246220402512E-4</v>
      </c>
      <c r="CQ20" s="19">
        <f t="shared" si="75"/>
        <v>2.4965494120626134E-4</v>
      </c>
      <c r="CR20" s="20">
        <v>3.9231490760983923E-4</v>
      </c>
      <c r="CS20" s="19">
        <f t="shared" ref="CS20:CW20" si="76">CS8/(40.078+15.9994)</f>
        <v>3.2098492440805023E-4</v>
      </c>
      <c r="CT20" s="19">
        <f t="shared" si="76"/>
        <v>3.7448241180939202E-4</v>
      </c>
      <c r="CU20" s="19">
        <f t="shared" si="76"/>
        <v>1.2482747060313067E-4</v>
      </c>
      <c r="CV20" s="19">
        <f t="shared" si="76"/>
        <v>1.2482747060313067E-4</v>
      </c>
      <c r="CW20" s="19">
        <f t="shared" si="76"/>
        <v>3.9231490760983923E-4</v>
      </c>
      <c r="CX20" s="20"/>
    </row>
    <row r="21" spans="1:102" s="3" customFormat="1" x14ac:dyDescent="0.2">
      <c r="A21" s="12" t="s">
        <v>65</v>
      </c>
      <c r="B21" s="19">
        <f t="shared" ref="B21:G21" si="77">B9/(132.9054*2+15.9994)*2</f>
        <v>0</v>
      </c>
      <c r="C21" s="19">
        <f t="shared" si="77"/>
        <v>0</v>
      </c>
      <c r="D21" s="19">
        <f t="shared" si="77"/>
        <v>0</v>
      </c>
      <c r="E21" s="19">
        <f t="shared" si="77"/>
        <v>0</v>
      </c>
      <c r="F21" s="19">
        <f t="shared" si="77"/>
        <v>3.4065480951363724E-4</v>
      </c>
      <c r="G21" s="19">
        <f t="shared" si="77"/>
        <v>2.7678203272983029E-4</v>
      </c>
      <c r="H21" s="20">
        <v>0</v>
      </c>
      <c r="I21" s="19">
        <f t="shared" ref="I21:S21" si="78">I9/(132.9054*2+15.9994)*2</f>
        <v>4.4001246228844812E-4</v>
      </c>
      <c r="J21" s="19">
        <f t="shared" si="78"/>
        <v>0</v>
      </c>
      <c r="K21" s="19">
        <f t="shared" si="78"/>
        <v>6.3872776783806983E-5</v>
      </c>
      <c r="L21" s="19">
        <f t="shared" si="78"/>
        <v>0</v>
      </c>
      <c r="M21" s="19">
        <f t="shared" si="78"/>
        <v>0</v>
      </c>
      <c r="N21" s="19">
        <f t="shared" si="78"/>
        <v>4.2581851189204655E-5</v>
      </c>
      <c r="O21" s="19">
        <f t="shared" si="78"/>
        <v>0</v>
      </c>
      <c r="P21" s="19">
        <f t="shared" si="78"/>
        <v>2.8387900792803106E-5</v>
      </c>
      <c r="Q21" s="19">
        <f t="shared" si="78"/>
        <v>5.6775801585606212E-5</v>
      </c>
      <c r="R21" s="19">
        <f t="shared" si="78"/>
        <v>0</v>
      </c>
      <c r="S21" s="19">
        <f t="shared" si="78"/>
        <v>0</v>
      </c>
      <c r="T21" s="20">
        <v>0</v>
      </c>
      <c r="U21" s="19">
        <f t="shared" ref="U21:X21" si="79">U9/(132.9054*2+15.9994)*2</f>
        <v>0</v>
      </c>
      <c r="V21" s="19">
        <f t="shared" si="79"/>
        <v>0</v>
      </c>
      <c r="W21" s="19">
        <f t="shared" si="79"/>
        <v>0</v>
      </c>
      <c r="X21" s="19">
        <f t="shared" si="79"/>
        <v>3.5484875991003884E-5</v>
      </c>
      <c r="Y21" s="20">
        <v>0</v>
      </c>
      <c r="Z21" s="19">
        <f t="shared" ref="Z21:AF21" si="80">Z9/(132.9054*2+15.9994)*2</f>
        <v>0</v>
      </c>
      <c r="AA21" s="19">
        <f t="shared" si="80"/>
        <v>2.1290925594602328E-4</v>
      </c>
      <c r="AB21" s="19">
        <f t="shared" si="80"/>
        <v>0</v>
      </c>
      <c r="AC21" s="19">
        <f t="shared" si="80"/>
        <v>4.2581851189204655E-5</v>
      </c>
      <c r="AD21" s="19">
        <f t="shared" si="80"/>
        <v>2.9097598312623186E-4</v>
      </c>
      <c r="AE21" s="19">
        <f t="shared" si="80"/>
        <v>9.9357652774810867E-5</v>
      </c>
      <c r="AF21" s="19">
        <f t="shared" si="80"/>
        <v>1.3484252876581475E-4</v>
      </c>
      <c r="AG21" s="19">
        <f t="shared" ref="AG21:AM21" si="81">AG9/(132.9054*2+15.9994)*2</f>
        <v>0</v>
      </c>
      <c r="AH21" s="19">
        <f t="shared" si="81"/>
        <v>4.2581851189204655E-5</v>
      </c>
      <c r="AI21" s="19">
        <f t="shared" si="81"/>
        <v>3.5484875991003884E-5</v>
      </c>
      <c r="AJ21" s="19">
        <f t="shared" si="81"/>
        <v>3.5484875991003884E-5</v>
      </c>
      <c r="AK21" s="19">
        <f t="shared" si="81"/>
        <v>0</v>
      </c>
      <c r="AL21" s="19">
        <f t="shared" si="81"/>
        <v>0</v>
      </c>
      <c r="AM21" s="19">
        <f t="shared" si="81"/>
        <v>0</v>
      </c>
      <c r="AN21" s="20">
        <v>0</v>
      </c>
      <c r="AO21" s="19">
        <f t="shared" ref="AO21:AW21" si="82">AO9/(132.9054*2+15.9994)*2</f>
        <v>0</v>
      </c>
      <c r="AP21" s="19">
        <f t="shared" si="82"/>
        <v>0</v>
      </c>
      <c r="AQ21" s="19">
        <f t="shared" si="82"/>
        <v>2.696850575316295E-4</v>
      </c>
      <c r="AR21" s="19">
        <f t="shared" si="82"/>
        <v>0</v>
      </c>
      <c r="AS21" s="19">
        <f t="shared" si="82"/>
        <v>0</v>
      </c>
      <c r="AT21" s="19">
        <f t="shared" si="82"/>
        <v>0</v>
      </c>
      <c r="AU21" s="19">
        <f t="shared" si="82"/>
        <v>0</v>
      </c>
      <c r="AV21" s="19">
        <f t="shared" si="82"/>
        <v>2.483941319370272E-4</v>
      </c>
      <c r="AW21" s="19">
        <f t="shared" si="82"/>
        <v>0</v>
      </c>
      <c r="AX21" s="20">
        <v>0</v>
      </c>
      <c r="AY21" s="19">
        <f t="shared" ref="AY21:BH21" si="83">AY9/(132.9054*2+15.9994)*2</f>
        <v>0</v>
      </c>
      <c r="AZ21" s="19">
        <f t="shared" si="83"/>
        <v>0</v>
      </c>
      <c r="BA21" s="19">
        <f t="shared" si="83"/>
        <v>0</v>
      </c>
      <c r="BB21" s="19">
        <f t="shared" si="83"/>
        <v>1.4193950396401553E-5</v>
      </c>
      <c r="BC21" s="19">
        <f t="shared" si="83"/>
        <v>0</v>
      </c>
      <c r="BD21" s="19">
        <f t="shared" si="83"/>
        <v>0</v>
      </c>
      <c r="BE21" s="19">
        <f t="shared" si="83"/>
        <v>5.4646709026145979E-4</v>
      </c>
      <c r="BF21" s="19">
        <f t="shared" si="83"/>
        <v>1.7032740475681862E-4</v>
      </c>
      <c r="BG21" s="19">
        <f t="shared" si="83"/>
        <v>0</v>
      </c>
      <c r="BH21" s="19">
        <f t="shared" si="83"/>
        <v>1.4903647916221629E-4</v>
      </c>
      <c r="BI21" s="20">
        <v>0</v>
      </c>
      <c r="BJ21" s="19">
        <f t="shared" ref="BJ21:BS21" si="84">BJ9/(132.9054*2+15.9994)*2</f>
        <v>0</v>
      </c>
      <c r="BK21" s="19">
        <f t="shared" si="84"/>
        <v>0</v>
      </c>
      <c r="BL21" s="19">
        <f t="shared" si="84"/>
        <v>1.8452135515322016E-4</v>
      </c>
      <c r="BM21" s="19">
        <f t="shared" si="84"/>
        <v>2.2710320634242485E-4</v>
      </c>
      <c r="BN21" s="19">
        <f t="shared" si="84"/>
        <v>0</v>
      </c>
      <c r="BO21" s="19">
        <f t="shared" si="84"/>
        <v>2.3420018154062563E-4</v>
      </c>
      <c r="BP21" s="19">
        <f t="shared" si="84"/>
        <v>0</v>
      </c>
      <c r="BQ21" s="19">
        <f t="shared" si="84"/>
        <v>0</v>
      </c>
      <c r="BR21" s="19">
        <f t="shared" si="84"/>
        <v>1.0645462797301164E-4</v>
      </c>
      <c r="BS21" s="19">
        <f t="shared" si="84"/>
        <v>4.3291548709024734E-4</v>
      </c>
      <c r="BT21" s="20">
        <v>0</v>
      </c>
      <c r="BU21" s="19">
        <f t="shared" ref="BU21:CE21" si="85">BU9/(132.9054*2+15.9994)*2</f>
        <v>2.696850575316295E-4</v>
      </c>
      <c r="BV21" s="19">
        <f t="shared" si="85"/>
        <v>2.8387900792803106E-5</v>
      </c>
      <c r="BW21" s="19">
        <f t="shared" si="85"/>
        <v>0</v>
      </c>
      <c r="BX21" s="19">
        <f t="shared" si="85"/>
        <v>0</v>
      </c>
      <c r="BY21" s="19">
        <f t="shared" si="85"/>
        <v>7.8066727180208526E-5</v>
      </c>
      <c r="BZ21" s="19">
        <f t="shared" si="85"/>
        <v>0</v>
      </c>
      <c r="CA21" s="19">
        <f t="shared" si="85"/>
        <v>0</v>
      </c>
      <c r="CB21" s="19">
        <f t="shared" si="85"/>
        <v>0</v>
      </c>
      <c r="CC21" s="19">
        <f t="shared" si="85"/>
        <v>3.9033363590104268E-4</v>
      </c>
      <c r="CD21" s="19">
        <f t="shared" si="85"/>
        <v>1.9161833035142095E-4</v>
      </c>
      <c r="CE21" s="19">
        <f t="shared" si="85"/>
        <v>0</v>
      </c>
      <c r="CF21" s="20">
        <v>0</v>
      </c>
      <c r="CG21" s="19">
        <f t="shared" ref="CG21:CQ21" si="86">CG9/(132.9054*2+15.9994)*2</f>
        <v>0</v>
      </c>
      <c r="CH21" s="19">
        <f t="shared" si="86"/>
        <v>0</v>
      </c>
      <c r="CI21" s="19">
        <f t="shared" si="86"/>
        <v>0</v>
      </c>
      <c r="CJ21" s="19">
        <f t="shared" si="86"/>
        <v>0</v>
      </c>
      <c r="CK21" s="19">
        <f t="shared" si="86"/>
        <v>0</v>
      </c>
      <c r="CL21" s="19">
        <f t="shared" si="86"/>
        <v>0</v>
      </c>
      <c r="CM21" s="19">
        <f t="shared" si="86"/>
        <v>7.8066727180208526E-5</v>
      </c>
      <c r="CN21" s="19">
        <f t="shared" si="86"/>
        <v>1.2064857836941319E-4</v>
      </c>
      <c r="CO21" s="19">
        <f t="shared" si="86"/>
        <v>0</v>
      </c>
      <c r="CP21" s="19">
        <f t="shared" si="86"/>
        <v>0</v>
      </c>
      <c r="CQ21" s="19">
        <f t="shared" si="86"/>
        <v>1.4193950396401554E-4</v>
      </c>
      <c r="CR21" s="20">
        <v>0</v>
      </c>
      <c r="CS21" s="19">
        <f t="shared" ref="CS21:CW21" si="87">CS9/(132.9054*2+15.9994)*2</f>
        <v>0</v>
      </c>
      <c r="CT21" s="19">
        <f t="shared" si="87"/>
        <v>0</v>
      </c>
      <c r="CU21" s="19">
        <f t="shared" si="87"/>
        <v>0</v>
      </c>
      <c r="CV21" s="19">
        <f t="shared" si="87"/>
        <v>1.7742437995501941E-4</v>
      </c>
      <c r="CW21" s="19">
        <f t="shared" si="87"/>
        <v>0</v>
      </c>
      <c r="CX21" s="20"/>
    </row>
    <row r="22" spans="1:102" s="3" customFormat="1" x14ac:dyDescent="0.2">
      <c r="A22" s="12" t="s">
        <v>73</v>
      </c>
      <c r="B22" s="19">
        <f t="shared" ref="B22:G22" si="88">B10/(24.305*15.9994)</f>
        <v>1.3886552426440124E-4</v>
      </c>
      <c r="C22" s="19">
        <f t="shared" si="88"/>
        <v>1.2343602156835665E-4</v>
      </c>
      <c r="D22" s="19">
        <f t="shared" si="88"/>
        <v>1.1057810265498615E-4</v>
      </c>
      <c r="E22" s="19">
        <f t="shared" si="88"/>
        <v>1.0029176752428978E-4</v>
      </c>
      <c r="F22" s="19">
        <f t="shared" si="88"/>
        <v>7.4575929697548815E-5</v>
      </c>
      <c r="G22" s="19">
        <f t="shared" si="88"/>
        <v>3.6002172957437359E-5</v>
      </c>
      <c r="H22" s="20">
        <v>1.5429502696044582E-5</v>
      </c>
      <c r="I22" s="19">
        <f t="shared" ref="I22:S22" si="89">I10/(24.305*15.9994)</f>
        <v>3.3430589174763261E-5</v>
      </c>
      <c r="J22" s="19">
        <f t="shared" si="89"/>
        <v>2.8287421609415063E-5</v>
      </c>
      <c r="K22" s="19">
        <f t="shared" si="89"/>
        <v>2.5715837826740971E-6</v>
      </c>
      <c r="L22" s="19">
        <f t="shared" si="89"/>
        <v>1.2857918913370484E-5</v>
      </c>
      <c r="M22" s="19">
        <f t="shared" si="89"/>
        <v>0</v>
      </c>
      <c r="N22" s="19">
        <f t="shared" si="89"/>
        <v>2.5715837826740968E-5</v>
      </c>
      <c r="O22" s="19">
        <f t="shared" si="89"/>
        <v>5.9146427001504229E-5</v>
      </c>
      <c r="P22" s="19">
        <f t="shared" si="89"/>
        <v>5.1431675653481937E-5</v>
      </c>
      <c r="Q22" s="19">
        <f t="shared" si="89"/>
        <v>5.4003259436156034E-5</v>
      </c>
      <c r="R22" s="19">
        <f t="shared" si="89"/>
        <v>1.5429502696044582E-5</v>
      </c>
      <c r="S22" s="19">
        <f t="shared" si="89"/>
        <v>2.0572670261392777E-5</v>
      </c>
      <c r="T22" s="20">
        <v>1.5429502696044582E-5</v>
      </c>
      <c r="U22" s="19">
        <f t="shared" ref="U22:X22" si="90">U10/(24.305*15.9994)</f>
        <v>2.5715837826740968E-5</v>
      </c>
      <c r="V22" s="19">
        <f t="shared" si="90"/>
        <v>1.8001086478718679E-5</v>
      </c>
      <c r="W22" s="19">
        <f t="shared" si="90"/>
        <v>1.0029176752428978E-4</v>
      </c>
      <c r="X22" s="19">
        <f t="shared" si="90"/>
        <v>2.0829828639660185E-4</v>
      </c>
      <c r="Y22" s="20">
        <v>1.5429502696044582E-5</v>
      </c>
      <c r="Z22" s="19">
        <f t="shared" ref="Z22:AF22" si="91">Z10/(24.305*15.9994)</f>
        <v>1.8001086478718679E-5</v>
      </c>
      <c r="AA22" s="19">
        <f t="shared" si="91"/>
        <v>1.0800651887231207E-4</v>
      </c>
      <c r="AB22" s="19">
        <f t="shared" si="91"/>
        <v>1.5429502696044582E-5</v>
      </c>
      <c r="AC22" s="19">
        <f t="shared" si="91"/>
        <v>3.0859005392089163E-5</v>
      </c>
      <c r="AD22" s="19">
        <f t="shared" si="91"/>
        <v>7.9719097262896996E-5</v>
      </c>
      <c r="AE22" s="19">
        <f t="shared" si="91"/>
        <v>7.4575929697548815E-5</v>
      </c>
      <c r="AF22" s="19">
        <f t="shared" si="91"/>
        <v>5.1431675653481942E-6</v>
      </c>
      <c r="AG22" s="19">
        <f t="shared" ref="AG22:AM22" si="92">AG10/(24.305*15.9994)</f>
        <v>4.8860091870807839E-5</v>
      </c>
      <c r="AH22" s="19">
        <f t="shared" si="92"/>
        <v>3.3430589174763261E-5</v>
      </c>
      <c r="AI22" s="19">
        <f t="shared" si="92"/>
        <v>7.2004345914874717E-5</v>
      </c>
      <c r="AJ22" s="19">
        <f t="shared" si="92"/>
        <v>1.9029719991788316E-4</v>
      </c>
      <c r="AK22" s="19">
        <f t="shared" si="92"/>
        <v>2.0829828639660185E-4</v>
      </c>
      <c r="AL22" s="19">
        <f t="shared" si="92"/>
        <v>2.1344145396195004E-4</v>
      </c>
      <c r="AM22" s="19">
        <f t="shared" si="92"/>
        <v>1.0543493508963797E-4</v>
      </c>
      <c r="AN22" s="20">
        <v>1.5429502696044582E-5</v>
      </c>
      <c r="AO22" s="19">
        <f t="shared" ref="AO22:AW22" si="93">AO10/(24.305*15.9994)</f>
        <v>5.9146427001504229E-5</v>
      </c>
      <c r="AP22" s="19">
        <f t="shared" si="93"/>
        <v>1.8001086478718679E-5</v>
      </c>
      <c r="AQ22" s="19">
        <f t="shared" si="93"/>
        <v>3.0859005392089163E-5</v>
      </c>
      <c r="AR22" s="19">
        <f t="shared" si="93"/>
        <v>1.0286335130696388E-5</v>
      </c>
      <c r="AS22" s="19">
        <f t="shared" si="93"/>
        <v>5.1431675653481937E-5</v>
      </c>
      <c r="AT22" s="19">
        <f t="shared" si="93"/>
        <v>1.0286335130696388E-5</v>
      </c>
      <c r="AU22" s="19">
        <f t="shared" si="93"/>
        <v>2.0572670261392777E-5</v>
      </c>
      <c r="AV22" s="19">
        <f t="shared" si="93"/>
        <v>1.0569209346790538E-3</v>
      </c>
      <c r="AW22" s="19">
        <f t="shared" si="93"/>
        <v>1.3063645615984413E-3</v>
      </c>
      <c r="AX22" s="20">
        <v>1.5429502696044582E-5</v>
      </c>
      <c r="AY22" s="19">
        <f t="shared" ref="AY22:BH22" si="94">AY10/(24.305*15.9994)</f>
        <v>6.7889811862596164E-4</v>
      </c>
      <c r="AZ22" s="19">
        <f t="shared" si="94"/>
        <v>2.545867944847356E-4</v>
      </c>
      <c r="BA22" s="19">
        <f t="shared" si="94"/>
        <v>1.3115077291637894E-3</v>
      </c>
      <c r="BB22" s="19">
        <f t="shared" si="94"/>
        <v>6.4803911323387247E-4</v>
      </c>
      <c r="BC22" s="19">
        <f t="shared" si="94"/>
        <v>4.500271619679669E-4</v>
      </c>
      <c r="BD22" s="19">
        <f t="shared" si="94"/>
        <v>3.548785620090254E-4</v>
      </c>
      <c r="BE22" s="19">
        <f t="shared" si="94"/>
        <v>3.8573756740111449E-5</v>
      </c>
      <c r="BF22" s="19">
        <f t="shared" si="94"/>
        <v>1.5429502696044582E-5</v>
      </c>
      <c r="BG22" s="19">
        <f t="shared" si="94"/>
        <v>4.1145340522785554E-5</v>
      </c>
      <c r="BH22" s="19">
        <f t="shared" si="94"/>
        <v>5.9146427001504229E-5</v>
      </c>
      <c r="BI22" s="20">
        <v>1.5429502696044582E-5</v>
      </c>
      <c r="BJ22" s="19">
        <f t="shared" ref="BJ22:BS22" si="95">BJ10/(24.305*15.9994)</f>
        <v>2.5715837826740968E-5</v>
      </c>
      <c r="BK22" s="19">
        <f t="shared" si="95"/>
        <v>3.6002172957437359E-5</v>
      </c>
      <c r="BL22" s="19">
        <f t="shared" si="95"/>
        <v>2.0572670261392777E-5</v>
      </c>
      <c r="BM22" s="19">
        <f t="shared" si="95"/>
        <v>4.3716924305459651E-5</v>
      </c>
      <c r="BN22" s="19">
        <f t="shared" si="95"/>
        <v>2.8287421609415063E-5</v>
      </c>
      <c r="BO22" s="19">
        <f t="shared" si="95"/>
        <v>1.8001086478718679E-5</v>
      </c>
      <c r="BP22" s="19">
        <f t="shared" si="95"/>
        <v>1.0286335130696388E-5</v>
      </c>
      <c r="BQ22" s="19">
        <f t="shared" si="95"/>
        <v>2.8287421609415063E-5</v>
      </c>
      <c r="BR22" s="19">
        <f t="shared" si="95"/>
        <v>2.5715837826740968E-5</v>
      </c>
      <c r="BS22" s="19">
        <f t="shared" si="95"/>
        <v>2.3144254044066871E-5</v>
      </c>
      <c r="BT22" s="20">
        <v>1.5429502696044582E-5</v>
      </c>
      <c r="BU22" s="19">
        <f t="shared" ref="BU22:CE22" si="96">BU10/(24.305*15.9994)</f>
        <v>1.0286335130696388E-5</v>
      </c>
      <c r="BV22" s="19">
        <f t="shared" si="96"/>
        <v>2.5715837826740968E-5</v>
      </c>
      <c r="BW22" s="19">
        <f t="shared" si="96"/>
        <v>2.5715837826740968E-5</v>
      </c>
      <c r="BX22" s="19">
        <f t="shared" si="96"/>
        <v>2.0572670261392777E-5</v>
      </c>
      <c r="BY22" s="19">
        <f t="shared" si="96"/>
        <v>2.0572670261392777E-5</v>
      </c>
      <c r="BZ22" s="19">
        <f t="shared" si="96"/>
        <v>2.0572670261392777E-5</v>
      </c>
      <c r="CA22" s="19">
        <f t="shared" si="96"/>
        <v>2.0572670261392777E-5</v>
      </c>
      <c r="CB22" s="19">
        <f t="shared" si="96"/>
        <v>2.3144254044066871E-5</v>
      </c>
      <c r="CC22" s="19">
        <f t="shared" si="96"/>
        <v>4.3716924305459651E-5</v>
      </c>
      <c r="CD22" s="19">
        <f t="shared" si="96"/>
        <v>2.3144254044066871E-5</v>
      </c>
      <c r="CE22" s="19">
        <f t="shared" si="96"/>
        <v>6.4289594566852425E-5</v>
      </c>
      <c r="CF22" s="20">
        <v>1.5429502696044582E-5</v>
      </c>
      <c r="CG22" s="19">
        <f t="shared" ref="CG22:CQ22" si="97">CG10/(24.305*15.9994)</f>
        <v>1.2857918913370484E-5</v>
      </c>
      <c r="CH22" s="19">
        <f t="shared" si="97"/>
        <v>1.0286335130696388E-5</v>
      </c>
      <c r="CI22" s="19">
        <f t="shared" si="97"/>
        <v>4.8860091870807839E-5</v>
      </c>
      <c r="CJ22" s="19">
        <f t="shared" si="97"/>
        <v>3.0859005392089163E-5</v>
      </c>
      <c r="CK22" s="19">
        <f t="shared" si="97"/>
        <v>4.1145340522785554E-5</v>
      </c>
      <c r="CL22" s="19">
        <f t="shared" si="97"/>
        <v>2.0572670261392777E-5</v>
      </c>
      <c r="CM22" s="19">
        <f t="shared" si="97"/>
        <v>3.3430589174763261E-5</v>
      </c>
      <c r="CN22" s="19">
        <f t="shared" si="97"/>
        <v>4.3716924305459651E-5</v>
      </c>
      <c r="CO22" s="19">
        <f t="shared" si="97"/>
        <v>2.3144254044066871E-5</v>
      </c>
      <c r="CP22" s="19">
        <f t="shared" si="97"/>
        <v>3.8573756740111449E-5</v>
      </c>
      <c r="CQ22" s="19">
        <f t="shared" si="97"/>
        <v>1.5429502696044582E-5</v>
      </c>
      <c r="CR22" s="20">
        <v>1.5429502696044582E-5</v>
      </c>
      <c r="CS22" s="19">
        <f t="shared" ref="CS22:CW22" si="98">CS10/(24.305*15.9994)</f>
        <v>6.6861178349526522E-5</v>
      </c>
      <c r="CT22" s="19">
        <f t="shared" si="98"/>
        <v>3.8573756740111449E-5</v>
      </c>
      <c r="CU22" s="19">
        <f t="shared" si="98"/>
        <v>3.8573756740111449E-5</v>
      </c>
      <c r="CV22" s="19">
        <f t="shared" si="98"/>
        <v>4.8860091870807839E-5</v>
      </c>
      <c r="CW22" s="19">
        <f t="shared" si="98"/>
        <v>1.5429502696044582E-5</v>
      </c>
      <c r="CX22" s="20"/>
    </row>
    <row r="23" spans="1:102" s="3" customFormat="1" x14ac:dyDescent="0.2">
      <c r="A23" s="12" t="s">
        <v>72</v>
      </c>
      <c r="B23" s="19">
        <f t="shared" ref="B23:G23" si="99">B14/2+B15+B16*2+B17/2+B18+B19/2*3+B20+B21/2+B22</f>
        <v>3.3174003036890873</v>
      </c>
      <c r="C23" s="19">
        <f t="shared" si="99"/>
        <v>3.3274746907218979</v>
      </c>
      <c r="D23" s="19">
        <f t="shared" si="99"/>
        <v>3.2875497133934566</v>
      </c>
      <c r="E23" s="19">
        <f t="shared" si="99"/>
        <v>3.2727281429510433</v>
      </c>
      <c r="F23" s="19">
        <f t="shared" si="99"/>
        <v>3.3795568385986976</v>
      </c>
      <c r="G23" s="19">
        <f t="shared" si="99"/>
        <v>3.4013392730719243</v>
      </c>
      <c r="H23" s="20">
        <v>3.2639866186395996</v>
      </c>
      <c r="I23" s="19">
        <f t="shared" ref="I23:S23" si="100">I14/2+I15+I16*2+I17/2+I18+I19/2*3+I20+I21/2+I22</f>
        <v>3.3359322959882278</v>
      </c>
      <c r="J23" s="19">
        <f t="shared" si="100"/>
        <v>3.2848905397032233</v>
      </c>
      <c r="K23" s="19">
        <f t="shared" si="100"/>
        <v>3.3571286614743143</v>
      </c>
      <c r="L23" s="19">
        <f t="shared" si="100"/>
        <v>3.3513408263582738</v>
      </c>
      <c r="M23" s="19">
        <f t="shared" si="100"/>
        <v>3.3495637329189143</v>
      </c>
      <c r="N23" s="19">
        <f t="shared" si="100"/>
        <v>3.3434977806040971</v>
      </c>
      <c r="O23" s="19">
        <f t="shared" si="100"/>
        <v>3.2862102900378556</v>
      </c>
      <c r="P23" s="19">
        <f t="shared" si="100"/>
        <v>3.3366380884020286</v>
      </c>
      <c r="Q23" s="19">
        <f t="shared" si="100"/>
        <v>3.3356740180892559</v>
      </c>
      <c r="R23" s="19">
        <f t="shared" si="100"/>
        <v>3.32549949926501</v>
      </c>
      <c r="S23" s="19">
        <f t="shared" si="100"/>
        <v>3.3117015846139104</v>
      </c>
      <c r="T23" s="20">
        <v>3.2639866186395996</v>
      </c>
      <c r="U23" s="19">
        <f t="shared" ref="U23:X23" si="101">U14/2+U15+U16*2+U17/2+U18+U19/2*3+U20+U21/2+U22</f>
        <v>3.2815733634242581</v>
      </c>
      <c r="V23" s="19">
        <f t="shared" si="101"/>
        <v>3.358192955954975</v>
      </c>
      <c r="W23" s="19">
        <f t="shared" si="101"/>
        <v>3.3896918365771915</v>
      </c>
      <c r="X23" s="19">
        <f t="shared" si="101"/>
        <v>3.2940657105385096</v>
      </c>
      <c r="Y23" s="20">
        <v>3.2639866186395996</v>
      </c>
      <c r="Z23" s="19">
        <f t="shared" ref="Z23:AF23" si="102">Z14/2+Z15+Z16*2+Z17/2+Z18+Z19/2*3+Z20+Z21/2+Z22</f>
        <v>3.2961176841617075</v>
      </c>
      <c r="AA23" s="19">
        <f t="shared" si="102"/>
        <v>3.3097539935140916</v>
      </c>
      <c r="AB23" s="19">
        <f t="shared" si="102"/>
        <v>3.3125802467911925</v>
      </c>
      <c r="AC23" s="19">
        <f t="shared" si="102"/>
        <v>3.322086961865653</v>
      </c>
      <c r="AD23" s="19">
        <f t="shared" si="102"/>
        <v>3.3274925795568264</v>
      </c>
      <c r="AE23" s="19">
        <f t="shared" si="102"/>
        <v>3.3686362807690302</v>
      </c>
      <c r="AF23" s="19">
        <f t="shared" si="102"/>
        <v>3.3452374673744814</v>
      </c>
      <c r="AG23" s="19">
        <f t="shared" ref="AG23:AM23" si="103">AG14/2+AG15+AG16*2+AG17/2+AG18+AG19/2*3+AG20+AG21/2+AG22</f>
        <v>3.3433559611968211</v>
      </c>
      <c r="AH23" s="19">
        <f t="shared" si="103"/>
        <v>3.325042021622358</v>
      </c>
      <c r="AI23" s="19">
        <f t="shared" si="103"/>
        <v>3.3564055656080338</v>
      </c>
      <c r="AJ23" s="19">
        <f t="shared" si="103"/>
        <v>3.3580532019948794</v>
      </c>
      <c r="AK23" s="19">
        <f t="shared" si="103"/>
        <v>3.3314215592197161</v>
      </c>
      <c r="AL23" s="19">
        <f t="shared" si="103"/>
        <v>3.3177862855017066</v>
      </c>
      <c r="AM23" s="19">
        <f t="shared" si="103"/>
        <v>3.3349033092778955</v>
      </c>
      <c r="AN23" s="20">
        <v>3.2639866186395996</v>
      </c>
      <c r="AO23" s="19">
        <f t="shared" ref="AO23:AW23" si="104">AO14/2+AO15+AO16*2+AO17/2+AO18+AO19/2*3+AO20+AO21/2+AO22</f>
        <v>3.3559663659551107</v>
      </c>
      <c r="AP23" s="19">
        <f t="shared" si="104"/>
        <v>3.3565571859153951</v>
      </c>
      <c r="AQ23" s="19">
        <f t="shared" si="104"/>
        <v>3.3334093778682292</v>
      </c>
      <c r="AR23" s="19">
        <f t="shared" si="104"/>
        <v>3.3551968907422003</v>
      </c>
      <c r="AS23" s="19">
        <f t="shared" si="104"/>
        <v>3.3382429615279507</v>
      </c>
      <c r="AT23" s="19">
        <f t="shared" si="104"/>
        <v>3.3868730115993722</v>
      </c>
      <c r="AU23" s="19">
        <f t="shared" si="104"/>
        <v>3.3479982862386644</v>
      </c>
      <c r="AV23" s="19">
        <f t="shared" si="104"/>
        <v>3.2886289264820117</v>
      </c>
      <c r="AW23" s="19">
        <f t="shared" si="104"/>
        <v>3.3258722994266785</v>
      </c>
      <c r="AX23" s="20">
        <v>3.2639866186395996</v>
      </c>
      <c r="AY23" s="19">
        <f t="shared" ref="AY23:BH23" si="105">AY14/2+AY15+AY16*2+AY17/2+AY18+AY19/2*3+AY20+AY21/2+AY22</f>
        <v>3.2769903078182705</v>
      </c>
      <c r="AZ23" s="19">
        <f t="shared" si="105"/>
        <v>3.3079246197069065</v>
      </c>
      <c r="BA23" s="19">
        <f t="shared" si="105"/>
        <v>3.2546722233325531</v>
      </c>
      <c r="BB23" s="19">
        <f t="shared" si="105"/>
        <v>3.3001679809411608</v>
      </c>
      <c r="BC23" s="19">
        <f t="shared" si="105"/>
        <v>3.2529817653329269</v>
      </c>
      <c r="BD23" s="19">
        <f t="shared" si="105"/>
        <v>3.2506347291681994</v>
      </c>
      <c r="BE23" s="19">
        <f t="shared" si="105"/>
        <v>3.2706827276733654</v>
      </c>
      <c r="BF23" s="19">
        <f t="shared" si="105"/>
        <v>3.2404979795504056</v>
      </c>
      <c r="BG23" s="19">
        <f t="shared" si="105"/>
        <v>3.2379999722548378</v>
      </c>
      <c r="BH23" s="19">
        <f t="shared" si="105"/>
        <v>3.2296720779806485</v>
      </c>
      <c r="BI23" s="20">
        <v>3.2639866186395996</v>
      </c>
      <c r="BJ23" s="19">
        <f t="shared" ref="BJ23:BS23" si="106">BJ14/2+BJ15+BJ16*2+BJ17/2+BJ18+BJ19/2*3+BJ20+BJ21/2+BJ22</f>
        <v>3.2842345070728092</v>
      </c>
      <c r="BK23" s="19">
        <f t="shared" si="106"/>
        <v>3.3220508007600746</v>
      </c>
      <c r="BL23" s="19">
        <f t="shared" si="106"/>
        <v>3.2533914615439556</v>
      </c>
      <c r="BM23" s="19">
        <f t="shared" si="106"/>
        <v>3.2814217663830498</v>
      </c>
      <c r="BN23" s="19">
        <f t="shared" si="106"/>
        <v>3.3008368135928112</v>
      </c>
      <c r="BO23" s="19">
        <f t="shared" si="106"/>
        <v>3.2734248515943052</v>
      </c>
      <c r="BP23" s="19">
        <f t="shared" si="106"/>
        <v>3.2595476474597485</v>
      </c>
      <c r="BQ23" s="19">
        <f t="shared" si="106"/>
        <v>3.2626501682556315</v>
      </c>
      <c r="BR23" s="19">
        <f t="shared" si="106"/>
        <v>3.3005196572055611</v>
      </c>
      <c r="BS23" s="19">
        <f t="shared" si="106"/>
        <v>3.2834470321438682</v>
      </c>
      <c r="BT23" s="20">
        <v>3.2639866186395996</v>
      </c>
      <c r="BU23" s="19">
        <f t="shared" ref="BU23:CE23" si="107">BU14/2+BU15+BU16*2+BU17/2+BU18+BU19/2*3+BU20+BU21/2+BU22</f>
        <v>3.2510031290495931</v>
      </c>
      <c r="BV23" s="19">
        <f t="shared" si="107"/>
        <v>3.3115586551808684</v>
      </c>
      <c r="BW23" s="19">
        <f t="shared" si="107"/>
        <v>3.2325614078631433</v>
      </c>
      <c r="BX23" s="19">
        <f t="shared" si="107"/>
        <v>3.2602371246996227</v>
      </c>
      <c r="BY23" s="19">
        <f t="shared" si="107"/>
        <v>3.2565861543385983</v>
      </c>
      <c r="BZ23" s="19">
        <f t="shared" si="107"/>
        <v>3.2826687373352241</v>
      </c>
      <c r="CA23" s="19">
        <f t="shared" si="107"/>
        <v>3.2818902615508532</v>
      </c>
      <c r="CB23" s="19">
        <f t="shared" si="107"/>
        <v>3.2735762147755398</v>
      </c>
      <c r="CC23" s="19">
        <f t="shared" si="107"/>
        <v>3.3004666860794525</v>
      </c>
      <c r="CD23" s="19">
        <f t="shared" si="107"/>
        <v>3.2579117968493887</v>
      </c>
      <c r="CE23" s="19">
        <f t="shared" si="107"/>
        <v>3.2542652639727967</v>
      </c>
      <c r="CF23" s="20">
        <v>3.2639866186395996</v>
      </c>
      <c r="CG23" s="19">
        <f t="shared" ref="CG23:CQ23" si="108">CG14/2+CG15+CG16*2+CG17/2+CG18+CG19/2*3+CG20+CG21/2+CG22</f>
        <v>3.2424236882883353</v>
      </c>
      <c r="CH23" s="19">
        <f t="shared" si="108"/>
        <v>3.2586028072505071</v>
      </c>
      <c r="CI23" s="19">
        <f t="shared" si="108"/>
        <v>3.254659575123922</v>
      </c>
      <c r="CJ23" s="19">
        <f t="shared" si="108"/>
        <v>3.2725912552951333</v>
      </c>
      <c r="CK23" s="19">
        <f t="shared" si="108"/>
        <v>3.2581158340609586</v>
      </c>
      <c r="CL23" s="19">
        <f t="shared" si="108"/>
        <v>3.2652831709184431</v>
      </c>
      <c r="CM23" s="19">
        <f t="shared" si="108"/>
        <v>3.2574236157776788</v>
      </c>
      <c r="CN23" s="19">
        <f t="shared" si="108"/>
        <v>3.2441252071031457</v>
      </c>
      <c r="CO23" s="19">
        <f t="shared" si="108"/>
        <v>3.2514727231960694</v>
      </c>
      <c r="CP23" s="19">
        <f t="shared" si="108"/>
        <v>3.2450653686298034</v>
      </c>
      <c r="CQ23" s="19">
        <f t="shared" si="108"/>
        <v>3.2537498012255419</v>
      </c>
      <c r="CR23" s="20">
        <v>3.2639866186395996</v>
      </c>
      <c r="CS23" s="19">
        <f t="shared" ref="CS23:CW23" si="109">CS14/2+CS15+CS16*2+CS17/2+CS18+CS19/2*3+CS20+CS21/2+CS22</f>
        <v>3.2611528778873593</v>
      </c>
      <c r="CT23" s="19">
        <f t="shared" si="109"/>
        <v>3.2298295412386544</v>
      </c>
      <c r="CU23" s="19">
        <f t="shared" si="109"/>
        <v>3.2679313663850067</v>
      </c>
      <c r="CV23" s="19">
        <f t="shared" si="109"/>
        <v>3.2597562189255149</v>
      </c>
      <c r="CW23" s="19">
        <f t="shared" si="109"/>
        <v>3.2639866186395996</v>
      </c>
      <c r="CX23" s="20"/>
    </row>
    <row r="24" spans="1:102" s="3" customFormat="1" x14ac:dyDescent="0.2">
      <c r="A24" s="12">
        <v>18</v>
      </c>
      <c r="B24" s="19">
        <f>$A$24/B23</f>
        <v>5.4259354772419988</v>
      </c>
      <c r="C24" s="19">
        <f t="shared" ref="C24:AN24" si="110">$A$24/C23</f>
        <v>5.4095077117160244</v>
      </c>
      <c r="D24" s="19">
        <f t="shared" si="110"/>
        <v>5.4752023753946943</v>
      </c>
      <c r="E24" s="19">
        <f t="shared" si="110"/>
        <v>5.4999985375409963</v>
      </c>
      <c r="F24" s="19">
        <f t="shared" si="110"/>
        <v>5.326142112604189</v>
      </c>
      <c r="G24" s="19">
        <f t="shared" si="110"/>
        <v>5.292033094876559</v>
      </c>
      <c r="H24" s="19">
        <f t="shared" si="110"/>
        <v>5.5147284909832868</v>
      </c>
      <c r="I24" s="19">
        <f t="shared" si="110"/>
        <v>5.3957929606804944</v>
      </c>
      <c r="J24" s="19">
        <f t="shared" si="110"/>
        <v>5.4796346430545686</v>
      </c>
      <c r="K24" s="19">
        <f t="shared" si="110"/>
        <v>5.3617247996968729</v>
      </c>
      <c r="L24" s="19">
        <f t="shared" si="110"/>
        <v>5.370984609631499</v>
      </c>
      <c r="M24" s="19">
        <f t="shared" si="110"/>
        <v>5.3738341572961321</v>
      </c>
      <c r="N24" s="19">
        <f t="shared" si="110"/>
        <v>5.3835836543452986</v>
      </c>
      <c r="O24" s="19">
        <f t="shared" si="110"/>
        <v>5.4774340079717323</v>
      </c>
      <c r="P24" s="19">
        <f t="shared" si="110"/>
        <v>5.394651599334976</v>
      </c>
      <c r="Q24" s="19">
        <f t="shared" si="110"/>
        <v>5.3962107515262474</v>
      </c>
      <c r="R24" s="19">
        <f t="shared" si="110"/>
        <v>5.412720706762487</v>
      </c>
      <c r="S24" s="19">
        <f t="shared" si="110"/>
        <v>5.4352723336026374</v>
      </c>
      <c r="T24" s="19">
        <f t="shared" si="110"/>
        <v>5.5147284909832868</v>
      </c>
      <c r="U24" s="19">
        <f t="shared" si="110"/>
        <v>5.4851737281342841</v>
      </c>
      <c r="V24" s="19">
        <f t="shared" si="110"/>
        <v>5.360025536376992</v>
      </c>
      <c r="W24" s="19">
        <f t="shared" si="110"/>
        <v>5.310217231480209</v>
      </c>
      <c r="X24" s="19">
        <f t="shared" si="110"/>
        <v>5.4643718679969453</v>
      </c>
      <c r="Y24" s="19">
        <f t="shared" si="110"/>
        <v>5.5147284909832868</v>
      </c>
      <c r="Z24" s="19">
        <f t="shared" si="110"/>
        <v>5.4609700638094454</v>
      </c>
      <c r="AA24" s="19">
        <f t="shared" si="110"/>
        <v>5.4384706643676308</v>
      </c>
      <c r="AB24" s="19">
        <f t="shared" si="110"/>
        <v>5.4338306271783505</v>
      </c>
      <c r="AC24" s="19">
        <f t="shared" si="110"/>
        <v>5.418280799576471</v>
      </c>
      <c r="AD24" s="19">
        <f t="shared" si="110"/>
        <v>5.4094786298208177</v>
      </c>
      <c r="AE24" s="19">
        <f t="shared" si="110"/>
        <v>5.343408578349325</v>
      </c>
      <c r="AF24" s="19">
        <f t="shared" si="110"/>
        <v>5.3807839280621677</v>
      </c>
      <c r="AG24" s="19">
        <f t="shared" si="110"/>
        <v>5.3838120167008903</v>
      </c>
      <c r="AH24" s="19">
        <f t="shared" si="110"/>
        <v>5.4134654187670748</v>
      </c>
      <c r="AI24" s="19">
        <f t="shared" si="110"/>
        <v>5.3628799166703764</v>
      </c>
      <c r="AJ24" s="19">
        <f t="shared" si="110"/>
        <v>5.3602486075285976</v>
      </c>
      <c r="AK24" s="19">
        <f t="shared" si="110"/>
        <v>5.4030988513552005</v>
      </c>
      <c r="AL24" s="19">
        <f t="shared" si="110"/>
        <v>5.425304239353105</v>
      </c>
      <c r="AM24" s="19">
        <f t="shared" si="110"/>
        <v>5.3974578363105614</v>
      </c>
      <c r="AN24" s="19">
        <f t="shared" si="110"/>
        <v>5.5147284909832868</v>
      </c>
      <c r="AO24" s="19">
        <f t="shared" ref="AO24:CJ24" si="111">$A$24/AO23</f>
        <v>5.3635817636918377</v>
      </c>
      <c r="AP24" s="19">
        <f t="shared" si="111"/>
        <v>5.3626376680041776</v>
      </c>
      <c r="AQ24" s="19">
        <f t="shared" si="111"/>
        <v>5.3998768106638311</v>
      </c>
      <c r="AR24" s="19">
        <f t="shared" si="111"/>
        <v>5.364811838514262</v>
      </c>
      <c r="AS24" s="19">
        <f t="shared" si="111"/>
        <v>5.3920580998577767</v>
      </c>
      <c r="AT24" s="19">
        <f t="shared" si="111"/>
        <v>5.3146368164243389</v>
      </c>
      <c r="AU24" s="19">
        <f t="shared" si="111"/>
        <v>5.3763468380452029</v>
      </c>
      <c r="AV24" s="19">
        <f t="shared" si="111"/>
        <v>5.473405605312661</v>
      </c>
      <c r="AW24" s="19">
        <f t="shared" si="111"/>
        <v>5.4121139897953636</v>
      </c>
      <c r="AX24" s="19">
        <f t="shared" si="111"/>
        <v>5.5147284909832868</v>
      </c>
      <c r="AY24" s="19">
        <f t="shared" si="111"/>
        <v>5.4928450526861345</v>
      </c>
      <c r="AZ24" s="19">
        <f t="shared" si="111"/>
        <v>5.4414782890653841</v>
      </c>
      <c r="BA24" s="19">
        <f t="shared" si="111"/>
        <v>5.5305108363782569</v>
      </c>
      <c r="BB24" s="19">
        <f t="shared" si="111"/>
        <v>5.4542678142300671</v>
      </c>
      <c r="BC24" s="19">
        <f t="shared" si="111"/>
        <v>5.5333848445835931</v>
      </c>
      <c r="BD24" s="19">
        <f t="shared" si="111"/>
        <v>5.5373800810298963</v>
      </c>
      <c r="BE24" s="19">
        <f t="shared" si="111"/>
        <v>5.5034381194181101</v>
      </c>
      <c r="BF24" s="19">
        <f t="shared" si="111"/>
        <v>5.5547018123730982</v>
      </c>
      <c r="BG24" s="19">
        <f t="shared" si="111"/>
        <v>5.5589870766630627</v>
      </c>
      <c r="BH24" s="19">
        <f t="shared" si="111"/>
        <v>5.5733212429586647</v>
      </c>
      <c r="BI24" s="19">
        <f t="shared" si="111"/>
        <v>5.5147284909832868</v>
      </c>
      <c r="BJ24" s="19">
        <f t="shared" si="111"/>
        <v>5.4807292113994439</v>
      </c>
      <c r="BK24" s="19">
        <f t="shared" si="111"/>
        <v>5.4183397785132179</v>
      </c>
      <c r="BL24" s="19">
        <f t="shared" si="111"/>
        <v>5.5326880311715625</v>
      </c>
      <c r="BM24" s="19">
        <f t="shared" si="111"/>
        <v>5.4854271353970194</v>
      </c>
      <c r="BN24" s="19">
        <f t="shared" si="111"/>
        <v>5.4531626422355055</v>
      </c>
      <c r="BO24" s="19">
        <f t="shared" si="111"/>
        <v>5.4988279297852802</v>
      </c>
      <c r="BP24" s="19">
        <f t="shared" si="111"/>
        <v>5.5222386499021958</v>
      </c>
      <c r="BQ24" s="19">
        <f t="shared" si="111"/>
        <v>5.5169874401899666</v>
      </c>
      <c r="BR24" s="19">
        <f t="shared" si="111"/>
        <v>5.4536866522528138</v>
      </c>
      <c r="BS24" s="19">
        <f t="shared" si="111"/>
        <v>5.4820436644130117</v>
      </c>
      <c r="BT24" s="19">
        <f t="shared" si="111"/>
        <v>5.5147284909832868</v>
      </c>
      <c r="BU24" s="19">
        <f t="shared" si="111"/>
        <v>5.5367525915799929</v>
      </c>
      <c r="BV24" s="19">
        <f t="shared" si="111"/>
        <v>5.4355069241607286</v>
      </c>
      <c r="BW24" s="19">
        <f t="shared" si="111"/>
        <v>5.5683396937844236</v>
      </c>
      <c r="BX24" s="19">
        <f t="shared" si="111"/>
        <v>5.5210708029890325</v>
      </c>
      <c r="BY24" s="19">
        <f t="shared" si="111"/>
        <v>5.5272604951720492</v>
      </c>
      <c r="BZ24" s="19">
        <f t="shared" si="111"/>
        <v>5.4833434136311547</v>
      </c>
      <c r="CA24" s="19">
        <f t="shared" si="111"/>
        <v>5.4846440817597975</v>
      </c>
      <c r="CB24" s="19">
        <f t="shared" si="111"/>
        <v>5.4985736757114756</v>
      </c>
      <c r="CC24" s="19">
        <f t="shared" si="111"/>
        <v>5.4537741816693748</v>
      </c>
      <c r="CD24" s="19">
        <f t="shared" si="111"/>
        <v>5.5250114559292749</v>
      </c>
      <c r="CE24" s="19">
        <f t="shared" si="111"/>
        <v>5.5312024496815777</v>
      </c>
      <c r="CF24" s="19">
        <f t="shared" si="111"/>
        <v>5.5147284909832868</v>
      </c>
      <c r="CG24" s="19">
        <f t="shared" si="111"/>
        <v>5.5514028179032149</v>
      </c>
      <c r="CH24" s="19">
        <f t="shared" si="111"/>
        <v>5.5238398371072899</v>
      </c>
      <c r="CI24" s="19">
        <f t="shared" si="111"/>
        <v>5.5305323289655091</v>
      </c>
      <c r="CJ24" s="19">
        <f t="shared" si="111"/>
        <v>5.5002285943518174</v>
      </c>
      <c r="CK24" s="19">
        <f t="shared" ref="CK24:CW24" si="112">$A$24/CK23</f>
        <v>5.5246654559744615</v>
      </c>
      <c r="CL24" s="19">
        <f t="shared" si="112"/>
        <v>5.512538747117925</v>
      </c>
      <c r="CM24" s="19">
        <f t="shared" si="112"/>
        <v>5.5258394741215353</v>
      </c>
      <c r="CN24" s="19">
        <f t="shared" si="112"/>
        <v>5.5484911496597782</v>
      </c>
      <c r="CO24" s="19">
        <f t="shared" si="112"/>
        <v>5.5359529457490604</v>
      </c>
      <c r="CP24" s="19">
        <f t="shared" si="112"/>
        <v>5.5468836387725284</v>
      </c>
      <c r="CQ24" s="19">
        <f t="shared" si="112"/>
        <v>5.5320787090698262</v>
      </c>
      <c r="CR24" s="19">
        <f t="shared" si="112"/>
        <v>5.5147284909832868</v>
      </c>
      <c r="CS24" s="19">
        <f t="shared" si="112"/>
        <v>5.5195204499768078</v>
      </c>
      <c r="CT24" s="19">
        <f t="shared" si="112"/>
        <v>5.5730495279007561</v>
      </c>
      <c r="CU24" s="19">
        <f t="shared" si="112"/>
        <v>5.5080716153202571</v>
      </c>
      <c r="CV24" s="19">
        <f t="shared" si="112"/>
        <v>5.5218853162992607</v>
      </c>
      <c r="CW24" s="19">
        <f t="shared" si="112"/>
        <v>5.5147284909832868</v>
      </c>
      <c r="CX24" s="20"/>
    </row>
    <row r="25" spans="1:102" x14ac:dyDescent="0.2">
      <c r="A2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</row>
    <row r="26" spans="1:102" s="3" customFormat="1" x14ac:dyDescent="0.2">
      <c r="A26" s="4" t="s">
        <v>71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</row>
    <row r="27" spans="1:102" s="3" customFormat="1" x14ac:dyDescent="0.2">
      <c r="A27" s="3" t="s">
        <v>56</v>
      </c>
      <c r="B27" s="19">
        <f t="shared" ref="B27:F27" si="113">B24*B14</f>
        <v>2.8014407389582241E-3</v>
      </c>
      <c r="C27" s="19">
        <f t="shared" si="113"/>
        <v>2.4438391180217865E-3</v>
      </c>
      <c r="D27" s="19">
        <f t="shared" si="113"/>
        <v>2.826877513159826E-3</v>
      </c>
      <c r="E27" s="19">
        <f t="shared" si="113"/>
        <v>4.0820398705184004E-3</v>
      </c>
      <c r="F27" s="19">
        <f t="shared" si="113"/>
        <v>4.2967451068786338E-3</v>
      </c>
      <c r="G27" s="19">
        <f t="shared" ref="G27:M27" si="114">G24*G14</f>
        <v>4.9523049736819756E-3</v>
      </c>
      <c r="H27" s="19">
        <f t="shared" si="114"/>
        <v>8.1859445676660779E-3</v>
      </c>
      <c r="I27" s="19">
        <f t="shared" si="114"/>
        <v>4.7185808448837796E-2</v>
      </c>
      <c r="J27" s="19">
        <f t="shared" si="114"/>
        <v>1.7682286985403296E-2</v>
      </c>
      <c r="K27" s="19">
        <f t="shared" si="114"/>
        <v>6.5746849693276137E-3</v>
      </c>
      <c r="L27" s="19">
        <f t="shared" si="114"/>
        <v>1.8891534603762365E-2</v>
      </c>
      <c r="M27" s="19">
        <f t="shared" si="114"/>
        <v>1.7340878356135105E-2</v>
      </c>
      <c r="N27" s="20">
        <v>8.1606592438457186E-3</v>
      </c>
      <c r="O27" s="19">
        <f t="shared" ref="O27:W27" si="115">O24*O14</f>
        <v>4.065292718908718E-3</v>
      </c>
      <c r="P27" s="19">
        <f t="shared" si="115"/>
        <v>4.7001746785044025E-3</v>
      </c>
      <c r="Q27" s="19">
        <f t="shared" si="115"/>
        <v>8.5324119481108417E-3</v>
      </c>
      <c r="R27" s="19">
        <f t="shared" si="115"/>
        <v>1.9562325154969074E-2</v>
      </c>
      <c r="S27" s="19">
        <f t="shared" si="115"/>
        <v>1.9293047193436792E-2</v>
      </c>
      <c r="T27" s="19">
        <f t="shared" si="115"/>
        <v>8.1859445676660779E-3</v>
      </c>
      <c r="U27" s="19">
        <f t="shared" si="115"/>
        <v>2.0709188502898129E-2</v>
      </c>
      <c r="V27" s="19">
        <f t="shared" si="115"/>
        <v>1.0031865125167495E-2</v>
      </c>
      <c r="W27" s="19">
        <f t="shared" si="115"/>
        <v>7.0769996082574241E-2</v>
      </c>
      <c r="X27" s="19">
        <f t="shared" ref="X27:Y27" si="116">X24*X14</f>
        <v>7.582205216101914E-3</v>
      </c>
      <c r="Y27" s="19">
        <f t="shared" si="116"/>
        <v>8.1859445676660779E-3</v>
      </c>
      <c r="Z27" s="20">
        <v>8.1606592438457186E-3</v>
      </c>
      <c r="AA27" s="19">
        <f t="shared" ref="AA27:AD27" si="117">AA24*AA14</f>
        <v>6.1423090880387199E-3</v>
      </c>
      <c r="AB27" s="19">
        <f t="shared" si="117"/>
        <v>5.6110340977788284E-3</v>
      </c>
      <c r="AC27" s="19">
        <f t="shared" si="117"/>
        <v>1.573587329738176E-3</v>
      </c>
      <c r="AD27" s="19">
        <f t="shared" si="117"/>
        <v>4.3639749638754045E-3</v>
      </c>
      <c r="AE27" s="20">
        <v>8.1606592438457186E-3</v>
      </c>
      <c r="AF27" s="19">
        <f t="shared" ref="AF27:AJ27" si="118">AF24*AF14</f>
        <v>3.4726609279703176E-3</v>
      </c>
      <c r="AG27" s="19">
        <f t="shared" si="118"/>
        <v>1.6678152968540388E-2</v>
      </c>
      <c r="AH27" s="19">
        <f t="shared" si="118"/>
        <v>1.5197825431687463E-2</v>
      </c>
      <c r="AI27" s="19">
        <f t="shared" si="118"/>
        <v>1.3325258107082389E-2</v>
      </c>
      <c r="AJ27" s="19">
        <f t="shared" si="118"/>
        <v>2.4561795396782795E-2</v>
      </c>
      <c r="AK27" s="19">
        <f t="shared" ref="AK27:AP27" si="119">AK24*AK14</f>
        <v>1.8132725400973909E-2</v>
      </c>
      <c r="AL27" s="19">
        <f t="shared" si="119"/>
        <v>2.5735242475972638E-2</v>
      </c>
      <c r="AM27" s="19">
        <f t="shared" si="119"/>
        <v>5.1554645122136152E-2</v>
      </c>
      <c r="AN27" s="19">
        <f t="shared" si="119"/>
        <v>8.1859445676660779E-3</v>
      </c>
      <c r="AO27" s="19">
        <f t="shared" si="119"/>
        <v>9.5192871434442439E-3</v>
      </c>
      <c r="AP27" s="19">
        <f t="shared" si="119"/>
        <v>1.7477795777537542E-2</v>
      </c>
      <c r="AQ27" s="20">
        <v>8.1606592438457186E-3</v>
      </c>
      <c r="AR27" s="19">
        <f t="shared" ref="AR27:AY27" si="120">AR24*AR14</f>
        <v>1.2810705468645904E-2</v>
      </c>
      <c r="AS27" s="19">
        <f t="shared" si="120"/>
        <v>1.2875767178114951E-2</v>
      </c>
      <c r="AT27" s="19">
        <f t="shared" si="120"/>
        <v>1.1147405018089477E-2</v>
      </c>
      <c r="AU27" s="19">
        <f t="shared" si="120"/>
        <v>2.1859723053485887E-2</v>
      </c>
      <c r="AV27" s="19">
        <f t="shared" si="120"/>
        <v>5.2280071868850239E-2</v>
      </c>
      <c r="AW27" s="19">
        <f t="shared" si="120"/>
        <v>5.2567855812903914E-2</v>
      </c>
      <c r="AX27" s="19">
        <f t="shared" si="120"/>
        <v>8.1859445676660779E-3</v>
      </c>
      <c r="AY27" s="19">
        <f t="shared" si="120"/>
        <v>4.0412807992811696E-2</v>
      </c>
      <c r="AZ27" s="19">
        <f t="shared" ref="AZ27:BH27" si="121">AZ24*AZ14</f>
        <v>2.5460781812957998E-2</v>
      </c>
      <c r="BA27" s="19">
        <f t="shared" si="121"/>
        <v>5.3896308821281907E-2</v>
      </c>
      <c r="BB27" s="19">
        <f t="shared" si="121"/>
        <v>2.7808680214794431E-2</v>
      </c>
      <c r="BC27" s="19">
        <f t="shared" si="121"/>
        <v>2.9640518506356257E-2</v>
      </c>
      <c r="BD27" s="19">
        <f t="shared" si="121"/>
        <v>3.0912723512496919E-2</v>
      </c>
      <c r="BE27" s="19">
        <f t="shared" si="121"/>
        <v>7.9915943959487749E-3</v>
      </c>
      <c r="BF27" s="19">
        <f t="shared" si="121"/>
        <v>5.7358470314345924E-3</v>
      </c>
      <c r="BG27" s="19">
        <f t="shared" si="121"/>
        <v>1.2018694590292979E-2</v>
      </c>
      <c r="BH27" s="19">
        <f t="shared" si="121"/>
        <v>8.4527644426499789E-3</v>
      </c>
      <c r="BI27" s="20">
        <v>8.1606592438457186E-3</v>
      </c>
      <c r="BJ27" s="19">
        <f t="shared" ref="BJ27:BQ27" si="122">BJ24*BJ14</f>
        <v>1.273378972231666E-2</v>
      </c>
      <c r="BK27" s="19">
        <f t="shared" si="122"/>
        <v>6.6441077137183117E-3</v>
      </c>
      <c r="BL27" s="19">
        <f t="shared" si="122"/>
        <v>9.2838124526748254E-3</v>
      </c>
      <c r="BM27" s="19">
        <f t="shared" si="122"/>
        <v>6.1953425925928129E-3</v>
      </c>
      <c r="BN27" s="19">
        <f t="shared" si="122"/>
        <v>5.4550279098433876E-3</v>
      </c>
      <c r="BO27" s="19">
        <f t="shared" si="122"/>
        <v>9.4044376554118462E-3</v>
      </c>
      <c r="BP27" s="19">
        <f t="shared" si="122"/>
        <v>6.2369181961114736E-3</v>
      </c>
      <c r="BQ27" s="19">
        <f t="shared" si="122"/>
        <v>6.4090155939398241E-3</v>
      </c>
      <c r="BR27" s="20">
        <v>8.1606592438457186E-3</v>
      </c>
      <c r="BS27" s="19">
        <f t="shared" ref="BS27:BZ27" si="123">BS24*BS14</f>
        <v>3.1842109224261908E-3</v>
      </c>
      <c r="BT27" s="19">
        <f t="shared" si="123"/>
        <v>8.1859445676660779E-3</v>
      </c>
      <c r="BU27" s="19">
        <f t="shared" si="123"/>
        <v>7.5039726114852082E-3</v>
      </c>
      <c r="BV27" s="19">
        <f t="shared" si="123"/>
        <v>6.3143606933269503E-3</v>
      </c>
      <c r="BW27" s="19">
        <f t="shared" si="123"/>
        <v>5.0311884523728716E-3</v>
      </c>
      <c r="BX27" s="19">
        <f t="shared" si="123"/>
        <v>6.4137591856442897E-3</v>
      </c>
      <c r="BY27" s="19">
        <f t="shared" si="123"/>
        <v>7.8478273792835663E-3</v>
      </c>
      <c r="BZ27" s="19">
        <f t="shared" si="123"/>
        <v>9.5548976209956418E-3</v>
      </c>
      <c r="CA27" s="20">
        <v>8.1606592438457186E-3</v>
      </c>
      <c r="CB27" s="19">
        <f t="shared" ref="CB27:CI27" si="124">CB24*CB14</f>
        <v>1.0823474937184973E-2</v>
      </c>
      <c r="CC27" s="19">
        <f t="shared" si="124"/>
        <v>8.0954652996441112E-3</v>
      </c>
      <c r="CD27" s="19">
        <f t="shared" si="124"/>
        <v>9.8057926283216228E-3</v>
      </c>
      <c r="CE27" s="19">
        <f t="shared" si="124"/>
        <v>1.7491717815407676E-2</v>
      </c>
      <c r="CF27" s="19">
        <f t="shared" si="124"/>
        <v>8.1859445676660779E-3</v>
      </c>
      <c r="CG27" s="19">
        <f t="shared" si="124"/>
        <v>1.4868517424860336E-2</v>
      </c>
      <c r="CH27" s="19">
        <f t="shared" si="124"/>
        <v>8.377718585840405E-3</v>
      </c>
      <c r="CI27" s="19">
        <f t="shared" si="124"/>
        <v>1.0529452245250473E-2</v>
      </c>
      <c r="CJ27" s="20">
        <v>8.1606592438457186E-3</v>
      </c>
      <c r="CK27" s="19">
        <f t="shared" ref="CK27:CR27" si="125">CK24*CK14</f>
        <v>6.9527629700156827E-3</v>
      </c>
      <c r="CL27" s="19">
        <f t="shared" si="125"/>
        <v>8.7163481257713383E-3</v>
      </c>
      <c r="CM27" s="19">
        <f t="shared" si="125"/>
        <v>1.0342203769645397E-2</v>
      </c>
      <c r="CN27" s="19">
        <f t="shared" si="125"/>
        <v>1.127982285647886E-2</v>
      </c>
      <c r="CO27" s="19">
        <f t="shared" si="125"/>
        <v>9.6465713782922305E-3</v>
      </c>
      <c r="CP27" s="19">
        <f t="shared" si="125"/>
        <v>2.1479152118230862E-3</v>
      </c>
      <c r="CQ27" s="19">
        <f t="shared" si="125"/>
        <v>8.2116988588747108E-3</v>
      </c>
      <c r="CR27" s="19">
        <f t="shared" si="125"/>
        <v>8.1859445676660779E-3</v>
      </c>
      <c r="CS27" s="20">
        <v>8.1606592438457186E-3</v>
      </c>
      <c r="CT27" s="19">
        <f>CT24*CT14</f>
        <v>1.3487796297848836E-2</v>
      </c>
      <c r="CU27" s="19">
        <f>CU24*CU14</f>
        <v>9.2425062762316584E-3</v>
      </c>
      <c r="CV27" s="19">
        <f>CV24*CV14</f>
        <v>7.4838229615471407E-3</v>
      </c>
      <c r="CW27" s="19">
        <f>CW24*CW14</f>
        <v>8.1859445676660779E-3</v>
      </c>
      <c r="CX27" s="20"/>
    </row>
    <row r="28" spans="1:102" s="1" customFormat="1" x14ac:dyDescent="0.2">
      <c r="A28" s="1" t="s">
        <v>70</v>
      </c>
      <c r="B28" s="22">
        <f t="shared" ref="B28:F28" si="126">B24*B15</f>
        <v>2.8362425456074969</v>
      </c>
      <c r="C28" s="22">
        <f t="shared" si="126"/>
        <v>2.9704007721531247</v>
      </c>
      <c r="D28" s="22">
        <f t="shared" si="126"/>
        <v>2.7048198049048175</v>
      </c>
      <c r="E28" s="22">
        <f t="shared" si="126"/>
        <v>2.7267449719332451</v>
      </c>
      <c r="F28" s="22">
        <f t="shared" si="126"/>
        <v>3.2472399126442353</v>
      </c>
      <c r="G28" s="22">
        <f t="shared" ref="G28:M28" si="127">G24*G15</f>
        <v>3.1674124075046319</v>
      </c>
      <c r="H28" s="22">
        <f t="shared" si="127"/>
        <v>2.910878817262514</v>
      </c>
      <c r="I28" s="22">
        <f t="shared" si="127"/>
        <v>3.0608124473196279</v>
      </c>
      <c r="J28" s="22">
        <f t="shared" si="127"/>
        <v>2.7666004147089578</v>
      </c>
      <c r="K28" s="22">
        <f t="shared" si="127"/>
        <v>2.9516657844202165</v>
      </c>
      <c r="L28" s="22">
        <f t="shared" si="127"/>
        <v>3.0063684519057627</v>
      </c>
      <c r="M28" s="22">
        <f t="shared" si="127"/>
        <v>3.0913270237761332</v>
      </c>
      <c r="N28" s="23">
        <v>2.9018874891527395</v>
      </c>
      <c r="O28" s="22">
        <f t="shared" ref="O28:W28" si="128">O24*O15</f>
        <v>2.6829276145637686</v>
      </c>
      <c r="P28" s="22">
        <f t="shared" si="128"/>
        <v>2.9600863022718835</v>
      </c>
      <c r="Q28" s="22">
        <f t="shared" si="128"/>
        <v>3.117144231175708</v>
      </c>
      <c r="R28" s="22">
        <f t="shared" si="128"/>
        <v>3.0184766374636935</v>
      </c>
      <c r="S28" s="22">
        <f t="shared" si="128"/>
        <v>3.0336605872135949</v>
      </c>
      <c r="T28" s="22">
        <f t="shared" si="128"/>
        <v>2.910878817262514</v>
      </c>
      <c r="U28" s="22">
        <f t="shared" si="128"/>
        <v>2.8636986403045595</v>
      </c>
      <c r="V28" s="22">
        <f t="shared" si="128"/>
        <v>3.0977418039033813</v>
      </c>
      <c r="W28" s="22">
        <f t="shared" si="128"/>
        <v>3.1464494080937446</v>
      </c>
      <c r="X28" s="22">
        <f t="shared" ref="X28:Y28" si="129">X24*X15</f>
        <v>2.8561155240718903</v>
      </c>
      <c r="Y28" s="22">
        <f t="shared" si="129"/>
        <v>2.910878817262514</v>
      </c>
      <c r="Z28" s="23">
        <v>2.9018874891527395</v>
      </c>
      <c r="AA28" s="22">
        <f t="shared" ref="AA28:AD28" si="130">AA24*AA15</f>
        <v>3.0467525318001418</v>
      </c>
      <c r="AB28" s="22">
        <f t="shared" si="130"/>
        <v>2.927053556962754</v>
      </c>
      <c r="AC28" s="22">
        <f t="shared" si="130"/>
        <v>2.8911650861062945</v>
      </c>
      <c r="AD28" s="22">
        <f t="shared" si="130"/>
        <v>2.9528661508883363</v>
      </c>
      <c r="AE28" s="23">
        <v>2.9018874891527395</v>
      </c>
      <c r="AF28" s="22">
        <f t="shared" ref="AF28:AJ28" si="131">AF24*AF15</f>
        <v>3.0277733444034527</v>
      </c>
      <c r="AG28" s="22">
        <f t="shared" si="131"/>
        <v>3.0729584531284377</v>
      </c>
      <c r="AH28" s="22">
        <f t="shared" si="131"/>
        <v>2.9658643677254557</v>
      </c>
      <c r="AI28" s="22">
        <f t="shared" si="131"/>
        <v>3.1146150238711745</v>
      </c>
      <c r="AJ28" s="22">
        <f t="shared" si="131"/>
        <v>3.1458764692206498</v>
      </c>
      <c r="AK28" s="22">
        <f t="shared" ref="AK28:AP28" si="132">AK24*AK15</f>
        <v>3.0029577247541588</v>
      </c>
      <c r="AL28" s="22">
        <f t="shared" si="132"/>
        <v>2.922026804003186</v>
      </c>
      <c r="AM28" s="22">
        <f t="shared" si="132"/>
        <v>3.0472983270312235</v>
      </c>
      <c r="AN28" s="22">
        <f t="shared" si="132"/>
        <v>2.910878817262514</v>
      </c>
      <c r="AO28" s="22">
        <f t="shared" si="132"/>
        <v>3.1604848982784044</v>
      </c>
      <c r="AP28" s="22">
        <f t="shared" si="132"/>
        <v>3.1573557083353472</v>
      </c>
      <c r="AQ28" s="23">
        <v>2.9018874891527395</v>
      </c>
      <c r="AR28" s="22">
        <f t="shared" ref="AR28:AY28" si="133">AR24*AR15</f>
        <v>3.0788440969167672</v>
      </c>
      <c r="AS28" s="22">
        <f t="shared" si="133"/>
        <v>2.9187803456000014</v>
      </c>
      <c r="AT28" s="22">
        <f t="shared" si="133"/>
        <v>3.1645797376010112</v>
      </c>
      <c r="AU28" s="22">
        <f t="shared" si="133"/>
        <v>3.0618189377332774</v>
      </c>
      <c r="AV28" s="22">
        <f t="shared" si="133"/>
        <v>2.9258314352609913</v>
      </c>
      <c r="AW28" s="22">
        <f t="shared" si="133"/>
        <v>3.0806735650687322</v>
      </c>
      <c r="AX28" s="22">
        <f t="shared" si="133"/>
        <v>2.910878817262514</v>
      </c>
      <c r="AY28" s="22">
        <f t="shared" si="133"/>
        <v>2.7723917376050924</v>
      </c>
      <c r="AZ28" s="22">
        <f t="shared" ref="AZ28:BH28" si="134">AZ24*AZ15</f>
        <v>2.9459671555978</v>
      </c>
      <c r="BA28" s="22">
        <f t="shared" si="134"/>
        <v>2.6861501965225223</v>
      </c>
      <c r="BB28" s="22">
        <f t="shared" si="134"/>
        <v>2.9217072216802045</v>
      </c>
      <c r="BC28" s="22">
        <f t="shared" si="134"/>
        <v>3.0224938027187922</v>
      </c>
      <c r="BD28" s="22">
        <f t="shared" si="134"/>
        <v>2.9221709889256386</v>
      </c>
      <c r="BE28" s="22">
        <f t="shared" si="134"/>
        <v>2.7838993697650256</v>
      </c>
      <c r="BF28" s="22">
        <f t="shared" si="134"/>
        <v>2.688127890648861</v>
      </c>
      <c r="BG28" s="22">
        <f t="shared" si="134"/>
        <v>2.8982344713306412</v>
      </c>
      <c r="BH28" s="22">
        <f t="shared" si="134"/>
        <v>2.7096170287418735</v>
      </c>
      <c r="BI28" s="23">
        <v>2.9018874891527395</v>
      </c>
      <c r="BJ28" s="22">
        <f t="shared" ref="BJ28:BQ28" si="135">BJ24*BJ15</f>
        <v>2.8839484697530371</v>
      </c>
      <c r="BK28" s="22">
        <f t="shared" si="135"/>
        <v>3.0478228952242961</v>
      </c>
      <c r="BL28" s="22">
        <f t="shared" si="135"/>
        <v>2.7785656341901128</v>
      </c>
      <c r="BM28" s="22">
        <f t="shared" si="135"/>
        <v>2.9184406729195826</v>
      </c>
      <c r="BN28" s="22">
        <f t="shared" si="135"/>
        <v>2.9627582170336959</v>
      </c>
      <c r="BO28" s="22">
        <f t="shared" si="135"/>
        <v>2.8868764186878244</v>
      </c>
      <c r="BP28" s="22">
        <f t="shared" si="135"/>
        <v>2.8428660758507358</v>
      </c>
      <c r="BQ28" s="22">
        <f t="shared" si="135"/>
        <v>2.8617793834446008</v>
      </c>
      <c r="BR28" s="23">
        <v>2.9018874891527395</v>
      </c>
      <c r="BS28" s="22">
        <f t="shared" ref="BS28:BZ28" si="136">BS24*BS15</f>
        <v>2.8583384214305458</v>
      </c>
      <c r="BT28" s="22">
        <f t="shared" si="136"/>
        <v>2.910878817262514</v>
      </c>
      <c r="BU28" s="22">
        <f t="shared" si="136"/>
        <v>2.7263716657497232</v>
      </c>
      <c r="BV28" s="22">
        <f t="shared" si="136"/>
        <v>2.9738111168948449</v>
      </c>
      <c r="BW28" s="22">
        <f t="shared" si="136"/>
        <v>2.7031877561094086</v>
      </c>
      <c r="BX28" s="22">
        <f t="shared" si="136"/>
        <v>2.8248263025348601</v>
      </c>
      <c r="BY28" s="22">
        <f t="shared" si="136"/>
        <v>2.8182697197260924</v>
      </c>
      <c r="BZ28" s="22">
        <f t="shared" si="136"/>
        <v>2.9425438417430927</v>
      </c>
      <c r="CA28" s="23">
        <v>2.9018874891527395</v>
      </c>
      <c r="CB28" s="22">
        <f t="shared" ref="CB28:CI28" si="137">CB24*CB15</f>
        <v>2.9041104394438002</v>
      </c>
      <c r="CC28" s="22">
        <f t="shared" si="137"/>
        <v>2.9456464194539151</v>
      </c>
      <c r="CD28" s="22">
        <f t="shared" si="137"/>
        <v>2.7250081490651716</v>
      </c>
      <c r="CE28" s="22">
        <f t="shared" si="137"/>
        <v>2.8483652540590816</v>
      </c>
      <c r="CF28" s="22">
        <f t="shared" si="137"/>
        <v>2.910878817262514</v>
      </c>
      <c r="CG28" s="22">
        <f t="shared" si="137"/>
        <v>2.7238196582095542</v>
      </c>
      <c r="CH28" s="22">
        <f t="shared" si="137"/>
        <v>2.7869314077307195</v>
      </c>
      <c r="CI28" s="22">
        <f t="shared" si="137"/>
        <v>2.8380697855895214</v>
      </c>
      <c r="CJ28" s="23">
        <v>2.9018874891527395</v>
      </c>
      <c r="CK28" s="22">
        <f t="shared" ref="CK28:CR28" si="138">CK24*CK15</f>
        <v>2.7124679367237627</v>
      </c>
      <c r="CL28" s="22">
        <f t="shared" si="138"/>
        <v>2.8652021555097864</v>
      </c>
      <c r="CM28" s="22">
        <f t="shared" si="138"/>
        <v>2.811579999107237</v>
      </c>
      <c r="CN28" s="22">
        <f t="shared" si="138"/>
        <v>2.8355282120205221</v>
      </c>
      <c r="CO28" s="22">
        <f t="shared" si="138"/>
        <v>2.8895454373689695</v>
      </c>
      <c r="CP28" s="22">
        <f t="shared" si="138"/>
        <v>2.8586582213692862</v>
      </c>
      <c r="CQ28" s="22">
        <f t="shared" si="138"/>
        <v>2.787770427567962</v>
      </c>
      <c r="CR28" s="22">
        <f t="shared" si="138"/>
        <v>2.910878817262514</v>
      </c>
      <c r="CS28" s="23">
        <v>2.9018874891527395</v>
      </c>
      <c r="CT28" s="22">
        <f>CT24*CT15</f>
        <v>2.7988355404498493</v>
      </c>
      <c r="CU28" s="22">
        <f>CU24*CU15</f>
        <v>2.9104481725635218</v>
      </c>
      <c r="CV28" s="22">
        <f>CV24*CV15</f>
        <v>2.8581383485520755</v>
      </c>
      <c r="CW28" s="22">
        <f>CW24*CW15</f>
        <v>2.910878817262514</v>
      </c>
      <c r="CX28" s="23"/>
    </row>
    <row r="29" spans="1:102" s="3" customFormat="1" x14ac:dyDescent="0.2">
      <c r="A29" s="3" t="s">
        <v>69</v>
      </c>
      <c r="B29" s="19">
        <f t="shared" ref="B29:F29" si="139">B24*B17</f>
        <v>5.7602610272644263E-5</v>
      </c>
      <c r="C29" s="19">
        <f t="shared" si="139"/>
        <v>1.7228463135534496E-4</v>
      </c>
      <c r="D29" s="19">
        <f t="shared" si="139"/>
        <v>2.9062817823446297E-4</v>
      </c>
      <c r="E29" s="19">
        <f t="shared" si="139"/>
        <v>0</v>
      </c>
      <c r="F29" s="19">
        <f t="shared" si="139"/>
        <v>4.5234550194099018E-4</v>
      </c>
      <c r="G29" s="19">
        <f t="shared" ref="G29:M29" si="140">G24*G17</f>
        <v>3.932675661825971E-4</v>
      </c>
      <c r="H29" s="19">
        <f t="shared" si="140"/>
        <v>6.1472513859744064E-3</v>
      </c>
      <c r="I29" s="19">
        <f t="shared" si="140"/>
        <v>5.7282612432380301E-4</v>
      </c>
      <c r="J29" s="19">
        <f t="shared" si="140"/>
        <v>1.5706626116021205E-3</v>
      </c>
      <c r="K29" s="19">
        <f t="shared" si="140"/>
        <v>6.8305127177759647E-4</v>
      </c>
      <c r="L29" s="19">
        <f t="shared" si="140"/>
        <v>2.850962147878625E-4</v>
      </c>
      <c r="M29" s="19">
        <f t="shared" si="140"/>
        <v>1.6544353323027288E-3</v>
      </c>
      <c r="N29" s="20">
        <v>6.1282633216631129E-3</v>
      </c>
      <c r="O29" s="19">
        <f t="shared" ref="O29:W29" si="141">O24*O17</f>
        <v>1.4537331754988887E-3</v>
      </c>
      <c r="P29" s="19">
        <f t="shared" si="141"/>
        <v>1.3172213977738381E-3</v>
      </c>
      <c r="Q29" s="19">
        <f t="shared" si="141"/>
        <v>1.2030280031216953E-3</v>
      </c>
      <c r="R29" s="19">
        <f t="shared" si="141"/>
        <v>3.4477392076707E-4</v>
      </c>
      <c r="S29" s="19">
        <f t="shared" si="141"/>
        <v>1.7310519555828179E-3</v>
      </c>
      <c r="T29" s="19">
        <f t="shared" si="141"/>
        <v>6.1472513859744064E-3</v>
      </c>
      <c r="U29" s="19">
        <f t="shared" si="141"/>
        <v>5.82314931433849E-4</v>
      </c>
      <c r="V29" s="19">
        <f t="shared" si="141"/>
        <v>5.6902899660038562E-4</v>
      </c>
      <c r="W29" s="19">
        <f t="shared" si="141"/>
        <v>3.9461888636843883E-4</v>
      </c>
      <c r="X29" s="19">
        <f t="shared" ref="X29:Y29" si="142">X24*X17</f>
        <v>1.7403197167598238E-4</v>
      </c>
      <c r="Y29" s="19">
        <f t="shared" si="142"/>
        <v>6.1472513859744064E-3</v>
      </c>
      <c r="Z29" s="20">
        <v>6.1282633216631129E-3</v>
      </c>
      <c r="AA29" s="19">
        <f t="shared" ref="AA29:AD29" si="143">AA24*AA17</f>
        <v>0</v>
      </c>
      <c r="AB29" s="19">
        <f t="shared" si="143"/>
        <v>5.1917783817365018E-4</v>
      </c>
      <c r="AC29" s="19">
        <f t="shared" si="143"/>
        <v>0</v>
      </c>
      <c r="AD29" s="19">
        <f t="shared" si="143"/>
        <v>0</v>
      </c>
      <c r="AE29" s="20">
        <v>6.1282633216631129E-3</v>
      </c>
      <c r="AF29" s="19">
        <f t="shared" ref="AF29:AJ29" si="144">AF24*AF17</f>
        <v>0</v>
      </c>
      <c r="AG29" s="19">
        <f t="shared" si="144"/>
        <v>5.7155420789639579E-4</v>
      </c>
      <c r="AH29" s="19">
        <f t="shared" si="144"/>
        <v>5.7470226111162631E-4</v>
      </c>
      <c r="AI29" s="19">
        <f t="shared" si="144"/>
        <v>1.1386640444754292E-4</v>
      </c>
      <c r="AJ29" s="19">
        <f t="shared" si="144"/>
        <v>0</v>
      </c>
      <c r="AK29" s="19">
        <f t="shared" ref="AK29:AP29" si="145">AK24*AK17</f>
        <v>1.089843286081668E-3</v>
      </c>
      <c r="AL29" s="19">
        <f t="shared" si="145"/>
        <v>0</v>
      </c>
      <c r="AM29" s="19">
        <f t="shared" si="145"/>
        <v>0</v>
      </c>
      <c r="AN29" s="19">
        <f t="shared" si="145"/>
        <v>6.1472513859744064E-3</v>
      </c>
      <c r="AO29" s="19">
        <f t="shared" si="145"/>
        <v>3.9858457201837516E-4</v>
      </c>
      <c r="AP29" s="19">
        <f t="shared" si="145"/>
        <v>3.4158378283605532E-4</v>
      </c>
      <c r="AQ29" s="20">
        <v>6.1282633216631129E-3</v>
      </c>
      <c r="AR29" s="19">
        <f t="shared" ref="AR29:AY29" si="146">AR24*AR17</f>
        <v>1.1390742363824923E-4</v>
      </c>
      <c r="AS29" s="19">
        <f t="shared" si="146"/>
        <v>9.7313036325939761E-4</v>
      </c>
      <c r="AT29" s="19">
        <f t="shared" si="146"/>
        <v>4.5136836523201315E-4</v>
      </c>
      <c r="AU29" s="19">
        <f t="shared" si="146"/>
        <v>1.7122850773000563E-4</v>
      </c>
      <c r="AV29" s="19">
        <f t="shared" si="146"/>
        <v>0</v>
      </c>
      <c r="AW29" s="19">
        <f t="shared" si="146"/>
        <v>1.14911758244413E-4</v>
      </c>
      <c r="AX29" s="19">
        <f t="shared" si="146"/>
        <v>6.1472513859744064E-3</v>
      </c>
      <c r="AY29" s="19">
        <f t="shared" si="146"/>
        <v>2.3325173267171152E-4</v>
      </c>
      <c r="AZ29" s="19">
        <f t="shared" ref="AZ29:BH29" si="147">AZ24*AZ17</f>
        <v>0</v>
      </c>
      <c r="BA29" s="19">
        <f t="shared" si="147"/>
        <v>8.8069198846738559E-4</v>
      </c>
      <c r="BB29" s="19">
        <f t="shared" si="147"/>
        <v>2.8951695476612952E-4</v>
      </c>
      <c r="BC29" s="19">
        <f t="shared" si="147"/>
        <v>9.9863627285575927E-4</v>
      </c>
      <c r="BD29" s="19">
        <f t="shared" si="147"/>
        <v>1.763571727365248E-4</v>
      </c>
      <c r="BE29" s="19">
        <f t="shared" si="147"/>
        <v>3.4470980619736346E-3</v>
      </c>
      <c r="BF29" s="19">
        <f t="shared" si="147"/>
        <v>8.2557460373289075E-4</v>
      </c>
      <c r="BG29" s="19">
        <f t="shared" si="147"/>
        <v>5.0752992546713597E-3</v>
      </c>
      <c r="BH29" s="19">
        <f t="shared" si="147"/>
        <v>3.5500368866779892E-3</v>
      </c>
      <c r="BI29" s="20">
        <v>6.1282633216631129E-3</v>
      </c>
      <c r="BJ29" s="19">
        <f t="shared" ref="BJ29:BQ29" si="148">BJ24*BJ17</f>
        <v>6.8075642037213361E-3</v>
      </c>
      <c r="BK29" s="19">
        <f t="shared" si="148"/>
        <v>4.946889686952065E-3</v>
      </c>
      <c r="BL29" s="19">
        <f t="shared" si="148"/>
        <v>6.6958940459632913E-3</v>
      </c>
      <c r="BM29" s="19">
        <f t="shared" si="148"/>
        <v>8.3274882199007791E-3</v>
      </c>
      <c r="BN29" s="19">
        <f t="shared" si="148"/>
        <v>5.5575991937514176E-3</v>
      </c>
      <c r="BO29" s="19">
        <f t="shared" si="148"/>
        <v>8.5229614606634144E-3</v>
      </c>
      <c r="BP29" s="19">
        <f t="shared" si="148"/>
        <v>4.4554985072887045E-3</v>
      </c>
      <c r="BQ29" s="19">
        <f t="shared" si="148"/>
        <v>3.6312924252810937E-3</v>
      </c>
      <c r="BR29" s="20">
        <v>6.1282633216631129E-3</v>
      </c>
      <c r="BS29" s="19">
        <f t="shared" ref="BS29:BZ29" si="149">BS24*BS17</f>
        <v>2.5025253468274606E-3</v>
      </c>
      <c r="BT29" s="19">
        <f t="shared" si="149"/>
        <v>6.1472513859744064E-3</v>
      </c>
      <c r="BU29" s="19">
        <f t="shared" si="149"/>
        <v>1.0580231288848769E-3</v>
      </c>
      <c r="BV29" s="19">
        <f t="shared" si="149"/>
        <v>2.8275068929028381E-3</v>
      </c>
      <c r="BW29" s="19">
        <f t="shared" si="149"/>
        <v>2.0690038778977331E-3</v>
      </c>
      <c r="BX29" s="19">
        <f t="shared" si="149"/>
        <v>1.816990051516625E-3</v>
      </c>
      <c r="BY29" s="19">
        <f t="shared" si="149"/>
        <v>5.5744378428101479E-3</v>
      </c>
      <c r="BZ29" s="19">
        <f t="shared" si="149"/>
        <v>4.133056418189859E-3</v>
      </c>
      <c r="CA29" s="20">
        <v>6.1282633216631129E-3</v>
      </c>
      <c r="CB29" s="19">
        <f t="shared" ref="CB29:CI29" si="150">CB24*CB17</f>
        <v>3.5607986986538709E-3</v>
      </c>
      <c r="CC29" s="19">
        <f t="shared" si="150"/>
        <v>5.6161205955871729E-3</v>
      </c>
      <c r="CD29" s="19">
        <f t="shared" si="150"/>
        <v>2.58079434435526E-3</v>
      </c>
      <c r="CE29" s="19">
        <f t="shared" si="150"/>
        <v>8.3382600944284686E-3</v>
      </c>
      <c r="CF29" s="19">
        <f t="shared" si="150"/>
        <v>6.1472513859744064E-3</v>
      </c>
      <c r="CG29" s="19">
        <f t="shared" si="150"/>
        <v>8.3687120487309068E-3</v>
      </c>
      <c r="CH29" s="19">
        <f t="shared" si="150"/>
        <v>8.0925930774216111E-3</v>
      </c>
      <c r="CI29" s="19">
        <f t="shared" si="150"/>
        <v>1.2916866027988577E-3</v>
      </c>
      <c r="CJ29" s="20">
        <v>6.1282633216631129E-3</v>
      </c>
      <c r="CK29" s="19">
        <f t="shared" ref="CK29:CR29" si="151">CK24*CK17</f>
        <v>1.9941252866696219E-3</v>
      </c>
      <c r="CL29" s="19">
        <f t="shared" si="151"/>
        <v>7.9004706236031255E-3</v>
      </c>
      <c r="CM29" s="19">
        <f t="shared" si="151"/>
        <v>3.8717716813030422E-3</v>
      </c>
      <c r="CN29" s="19">
        <f t="shared" si="151"/>
        <v>4.0054503182392559E-3</v>
      </c>
      <c r="CO29" s="19">
        <f t="shared" si="151"/>
        <v>5.7007456339723435E-3</v>
      </c>
      <c r="CP29" s="19">
        <f t="shared" si="151"/>
        <v>4.2987229354791564E-3</v>
      </c>
      <c r="CQ29" s="19">
        <f t="shared" si="151"/>
        <v>1.703153876629846E-3</v>
      </c>
      <c r="CR29" s="19">
        <f t="shared" si="151"/>
        <v>6.1472513859744064E-3</v>
      </c>
      <c r="CS29" s="20">
        <v>6.1282633216631129E-3</v>
      </c>
      <c r="CT29" s="19">
        <f>CT24*CT17</f>
        <v>9.1704815153999877E-3</v>
      </c>
      <c r="CU29" s="19">
        <f>CU24*CU17</f>
        <v>0</v>
      </c>
      <c r="CV29" s="19">
        <f>CV24*CV17</f>
        <v>6.4483352243504891E-3</v>
      </c>
      <c r="CW29" s="19">
        <f>CW24*CW17</f>
        <v>6.1472513859744064E-3</v>
      </c>
      <c r="CX29" s="20"/>
    </row>
    <row r="30" spans="1:102" s="3" customFormat="1" x14ac:dyDescent="0.2">
      <c r="A30" s="3" t="s">
        <v>68</v>
      </c>
      <c r="B30" s="19">
        <f t="shared" ref="B30:F30" si="152">B24*B18</f>
        <v>5.5283150382509194E-2</v>
      </c>
      <c r="C30" s="19">
        <f t="shared" si="152"/>
        <v>4.404744157309233E-2</v>
      </c>
      <c r="D30" s="19">
        <f t="shared" si="152"/>
        <v>6.7597537274653202E-2</v>
      </c>
      <c r="E30" s="19">
        <f t="shared" si="152"/>
        <v>0.14912779772856147</v>
      </c>
      <c r="F30" s="19">
        <f t="shared" si="152"/>
        <v>9.3928295826390201E-2</v>
      </c>
      <c r="G30" s="19">
        <f t="shared" ref="G30:M30" si="153">G24*G18</f>
        <v>4.6994854359299329E-2</v>
      </c>
      <c r="H30" s="19">
        <f t="shared" si="153"/>
        <v>1.7194091425083324E-2</v>
      </c>
      <c r="I30" s="19">
        <f t="shared" si="153"/>
        <v>0.10176575295669629</v>
      </c>
      <c r="J30" s="19">
        <f t="shared" si="153"/>
        <v>0.11249952812613773</v>
      </c>
      <c r="K30" s="19">
        <f t="shared" si="153"/>
        <v>8.0600057675652148E-3</v>
      </c>
      <c r="L30" s="19">
        <f t="shared" si="153"/>
        <v>5.6442720382824295E-2</v>
      </c>
      <c r="M30" s="19">
        <f t="shared" si="153"/>
        <v>6.2157331465125823E-2</v>
      </c>
      <c r="N30" s="20">
        <v>1.7140981100931197E-2</v>
      </c>
      <c r="O30" s="19">
        <f t="shared" ref="O30:W30" si="154">O24*O18</f>
        <v>0.1113869847287569</v>
      </c>
      <c r="P30" s="19">
        <f t="shared" si="154"/>
        <v>0.13403206241283847</v>
      </c>
      <c r="Q30" s="19">
        <f t="shared" si="154"/>
        <v>0.11349074451949157</v>
      </c>
      <c r="R30" s="19">
        <f t="shared" si="154"/>
        <v>5.8614125942470334E-2</v>
      </c>
      <c r="S30" s="19">
        <f t="shared" si="154"/>
        <v>6.786108984474179E-2</v>
      </c>
      <c r="T30" s="19">
        <f t="shared" si="154"/>
        <v>1.7194091425083324E-2</v>
      </c>
      <c r="U30" s="19">
        <f t="shared" si="154"/>
        <v>4.7335738226545937E-2</v>
      </c>
      <c r="V30" s="19">
        <f t="shared" si="154"/>
        <v>4.9687616671961587E-2</v>
      </c>
      <c r="W30" s="19">
        <f t="shared" si="154"/>
        <v>2.7495543286750784E-2</v>
      </c>
      <c r="X30" s="19">
        <f t="shared" ref="X30:Y30" si="155">X24*X18</f>
        <v>0.18520226348292371</v>
      </c>
      <c r="Y30" s="19">
        <f t="shared" si="155"/>
        <v>1.7194091425083324E-2</v>
      </c>
      <c r="Z30" s="20">
        <v>1.7140981100931197E-2</v>
      </c>
      <c r="AA30" s="19">
        <f t="shared" ref="AA30:AD30" si="156">AA24*AA18</f>
        <v>0.24124922759936251</v>
      </c>
      <c r="AB30" s="19">
        <f t="shared" si="156"/>
        <v>0.14914891065685995</v>
      </c>
      <c r="AC30" s="19">
        <f t="shared" si="156"/>
        <v>0.15407669454452583</v>
      </c>
      <c r="AD30" s="19">
        <f t="shared" si="156"/>
        <v>0.19418417282777628</v>
      </c>
      <c r="AE30" s="20">
        <v>1.7140981100931197E-2</v>
      </c>
      <c r="AF30" s="19">
        <f t="shared" ref="AF30:AJ30" si="157">AF24*AF18</f>
        <v>0.16177312754528236</v>
      </c>
      <c r="AG30" s="19">
        <f t="shared" si="157"/>
        <v>8.0407523675054091E-2</v>
      </c>
      <c r="AH30" s="19">
        <f t="shared" si="157"/>
        <v>9.4639423058323915E-2</v>
      </c>
      <c r="AI30" s="19">
        <f t="shared" si="157"/>
        <v>7.0988118778269826E-2</v>
      </c>
      <c r="AJ30" s="19">
        <f t="shared" si="157"/>
        <v>7.5802882134850536E-2</v>
      </c>
      <c r="AK30" s="19">
        <f t="shared" ref="AK30:AP30" si="158">AK24*AK18</f>
        <v>8.1974068236037451E-2</v>
      </c>
      <c r="AL30" s="19">
        <f t="shared" si="158"/>
        <v>8.4878459073120388E-2</v>
      </c>
      <c r="AM30" s="19">
        <f t="shared" si="158"/>
        <v>0.1764734406229784</v>
      </c>
      <c r="AN30" s="19">
        <f t="shared" si="158"/>
        <v>1.7194091425083324E-2</v>
      </c>
      <c r="AO30" s="19">
        <f t="shared" si="158"/>
        <v>7.301310839662685E-2</v>
      </c>
      <c r="AP30" s="19">
        <f t="shared" si="158"/>
        <v>5.8967487482995212E-2</v>
      </c>
      <c r="AQ30" s="20">
        <v>1.7140981100931197E-2</v>
      </c>
      <c r="AR30" s="19">
        <f t="shared" ref="AR30:AY30" si="159">AR24*AR18</f>
        <v>7.54940505973732E-2</v>
      </c>
      <c r="AS30" s="19">
        <f t="shared" si="159"/>
        <v>0.1047724402653715</v>
      </c>
      <c r="AT30" s="19">
        <f t="shared" si="159"/>
        <v>0.10201051396976193</v>
      </c>
      <c r="AU30" s="19">
        <f t="shared" si="159"/>
        <v>0.10835848335415779</v>
      </c>
      <c r="AV30" s="19">
        <f t="shared" si="159"/>
        <v>0.18078502293020676</v>
      </c>
      <c r="AW30" s="19">
        <f t="shared" si="159"/>
        <v>0.12987072782857409</v>
      </c>
      <c r="AX30" s="19">
        <f t="shared" si="159"/>
        <v>1.7194091425083324E-2</v>
      </c>
      <c r="AY30" s="19">
        <f t="shared" si="159"/>
        <v>8.2112392706806786E-2</v>
      </c>
      <c r="AZ30" s="19">
        <f t="shared" ref="AZ30:BH30" si="160">AZ24*AZ18</f>
        <v>8.5358720119824066E-2</v>
      </c>
      <c r="BA30" s="19">
        <f t="shared" si="160"/>
        <v>0.11161956551587142</v>
      </c>
      <c r="BB30" s="19">
        <f t="shared" si="160"/>
        <v>6.7490912121898575E-2</v>
      </c>
      <c r="BC30" s="19">
        <f t="shared" si="160"/>
        <v>3.8432487952397308E-2</v>
      </c>
      <c r="BD30" s="19">
        <f t="shared" si="160"/>
        <v>5.6033251289018135E-2</v>
      </c>
      <c r="BE30" s="19">
        <f t="shared" si="160"/>
        <v>1.715888974992702E-2</v>
      </c>
      <c r="BF30" s="19">
        <f t="shared" si="160"/>
        <v>2.3967874487582343E-2</v>
      </c>
      <c r="BG30" s="19">
        <f t="shared" si="160"/>
        <v>1.717733227668684E-2</v>
      </c>
      <c r="BH30" s="19">
        <f t="shared" si="160"/>
        <v>2.3505190893326072E-2</v>
      </c>
      <c r="BI30" s="20">
        <v>1.7140981100931197E-2</v>
      </c>
      <c r="BJ30" s="19">
        <f t="shared" ref="BJ30:BQ30" si="161">BJ24*BJ18</f>
        <v>2.3190974943982146E-2</v>
      </c>
      <c r="BK30" s="19">
        <f t="shared" si="161"/>
        <v>2.1267792862641032E-2</v>
      </c>
      <c r="BL30" s="19">
        <f t="shared" si="161"/>
        <v>2.2409710667371775E-2</v>
      </c>
      <c r="BM30" s="19">
        <f t="shared" si="161"/>
        <v>2.1073011805646337E-2</v>
      </c>
      <c r="BN30" s="19">
        <f t="shared" si="161"/>
        <v>2.0873160978653372E-2</v>
      </c>
      <c r="BO30" s="19">
        <f t="shared" si="161"/>
        <v>2.5640235793994649E-2</v>
      </c>
      <c r="BP30" s="19">
        <f t="shared" si="161"/>
        <v>2.5826260451296663E-2</v>
      </c>
      <c r="BQ30" s="19">
        <f t="shared" si="161"/>
        <v>1.3515177097636479E-2</v>
      </c>
      <c r="BR30" s="20">
        <v>1.7140981100931197E-2</v>
      </c>
      <c r="BS30" s="19">
        <f t="shared" ref="BS30:BZ30" si="162">BS24*BS18</f>
        <v>1.6710663078910112E-2</v>
      </c>
      <c r="BT30" s="19">
        <f t="shared" si="162"/>
        <v>1.7194091425083324E-2</v>
      </c>
      <c r="BU30" s="19">
        <f t="shared" si="162"/>
        <v>1.8804077037953108E-2</v>
      </c>
      <c r="BV30" s="19">
        <f t="shared" si="162"/>
        <v>1.8611536923455959E-2</v>
      </c>
      <c r="BW30" s="19">
        <f t="shared" si="162"/>
        <v>1.9066365154012957E-2</v>
      </c>
      <c r="BX30" s="19">
        <f t="shared" si="162"/>
        <v>2.0595160864327087E-2</v>
      </c>
      <c r="BY30" s="19">
        <f t="shared" si="162"/>
        <v>1.0462992624942219E-2</v>
      </c>
      <c r="BZ30" s="19">
        <f t="shared" si="162"/>
        <v>3.6405827152875672E-2</v>
      </c>
      <c r="CA30" s="20">
        <v>1.7140981100931197E-2</v>
      </c>
      <c r="CB30" s="19">
        <f t="shared" ref="CB30:CI30" si="163">CB24*CB18</f>
        <v>3.1072998206385736E-2</v>
      </c>
      <c r="CC30" s="19">
        <f t="shared" si="163"/>
        <v>2.5430156711716442E-2</v>
      </c>
      <c r="CD30" s="19">
        <f t="shared" si="163"/>
        <v>1.7764469413338587E-2</v>
      </c>
      <c r="CE30" s="19">
        <f t="shared" si="163"/>
        <v>1.4550852439296845E-2</v>
      </c>
      <c r="CF30" s="19">
        <f t="shared" si="163"/>
        <v>1.7194091425083324E-2</v>
      </c>
      <c r="CG30" s="19">
        <f t="shared" si="163"/>
        <v>1.9162911776561532E-2</v>
      </c>
      <c r="CH30" s="19">
        <f t="shared" si="163"/>
        <v>2.1451237877314504E-2</v>
      </c>
      <c r="CI30" s="19">
        <f t="shared" si="163"/>
        <v>1.878295160468435E-2</v>
      </c>
      <c r="CJ30" s="20">
        <v>1.7140981100931197E-2</v>
      </c>
      <c r="CK30" s="19">
        <f t="shared" ref="CK30:CR30" si="164">CK24*CK18</f>
        <v>2.9759390174629016E-2</v>
      </c>
      <c r="CL30" s="19">
        <f t="shared" si="164"/>
        <v>2.2251368745012809E-2</v>
      </c>
      <c r="CM30" s="19">
        <f t="shared" si="164"/>
        <v>2.2612713104872912E-2</v>
      </c>
      <c r="CN30" s="19">
        <f t="shared" si="164"/>
        <v>2.054298798249413E-2</v>
      </c>
      <c r="CO30" s="19">
        <f t="shared" si="164"/>
        <v>2.1267113554107778E-2</v>
      </c>
      <c r="CP30" s="19">
        <f t="shared" si="164"/>
        <v>1.3974449485524657E-2</v>
      </c>
      <c r="CQ30" s="19">
        <f t="shared" si="164"/>
        <v>2.2022238487536542E-2</v>
      </c>
      <c r="CR30" s="19">
        <f t="shared" si="164"/>
        <v>1.7194091425083324E-2</v>
      </c>
      <c r="CS30" s="20">
        <v>1.7140981100931197E-2</v>
      </c>
      <c r="CT30" s="19">
        <f>CT24*CT18</f>
        <v>2.1797480629528711E-2</v>
      </c>
      <c r="CU30" s="19">
        <f>CU24*CU18</f>
        <v>1.7940003089801575E-2</v>
      </c>
      <c r="CV30" s="19">
        <f>CV24*CV18</f>
        <v>2.474858265708061E-2</v>
      </c>
      <c r="CW30" s="19">
        <f>CW24*CW18</f>
        <v>1.7194091425083324E-2</v>
      </c>
      <c r="CX30" s="20"/>
    </row>
    <row r="31" spans="1:102" s="3" customFormat="1" x14ac:dyDescent="0.2">
      <c r="A31" s="3" t="s">
        <v>67</v>
      </c>
      <c r="B31" s="19">
        <f t="shared" ref="B31:F31" si="165">B24*B19</f>
        <v>2.0089986792705457</v>
      </c>
      <c r="C31" s="19">
        <f t="shared" si="165"/>
        <v>1.9907136083040282</v>
      </c>
      <c r="D31" s="19">
        <f t="shared" si="165"/>
        <v>2.0336840323667031</v>
      </c>
      <c r="E31" s="19">
        <f t="shared" si="165"/>
        <v>1.9695329851227414</v>
      </c>
      <c r="F31" s="19">
        <f t="shared" si="165"/>
        <v>1.8942162831278282</v>
      </c>
      <c r="G31" s="19">
        <f t="shared" ref="G31:M31" si="166">G24*G19</f>
        <v>1.9430190203704829</v>
      </c>
      <c r="H31" s="19">
        <f t="shared" si="166"/>
        <v>2.0168870651656392</v>
      </c>
      <c r="I31" s="19">
        <f t="shared" si="166"/>
        <v>1.9215274281031294</v>
      </c>
      <c r="J31" s="19">
        <f t="shared" si="166"/>
        <v>1.9558991380969228</v>
      </c>
      <c r="K31" s="19">
        <f t="shared" si="166"/>
        <v>1.9912189270557996</v>
      </c>
      <c r="L31" s="19">
        <f t="shared" si="166"/>
        <v>1.9588376136584991</v>
      </c>
      <c r="M31" s="19">
        <f t="shared" si="166"/>
        <v>1.9328920597705632</v>
      </c>
      <c r="N31" s="24">
        <v>2.0106571619296405</v>
      </c>
      <c r="O31" s="19">
        <f t="shared" ref="O31:W31" si="167">O24*O19</f>
        <v>1.9661801223579698</v>
      </c>
      <c r="P31" s="19">
        <f t="shared" si="167"/>
        <v>1.9233431436568522</v>
      </c>
      <c r="Q31" s="19">
        <f t="shared" si="167"/>
        <v>1.9018825746151207</v>
      </c>
      <c r="R31" s="19">
        <f t="shared" si="167"/>
        <v>1.9770318960668229</v>
      </c>
      <c r="S31" s="19">
        <f t="shared" si="167"/>
        <v>1.9702363786416155</v>
      </c>
      <c r="T31" s="19">
        <f t="shared" si="167"/>
        <v>2.0168870651656392</v>
      </c>
      <c r="U31" s="19">
        <f t="shared" si="167"/>
        <v>1.9931668774727564</v>
      </c>
      <c r="V31" s="19">
        <f t="shared" si="167"/>
        <v>1.9746068033466906</v>
      </c>
      <c r="W31" s="19">
        <f t="shared" si="167"/>
        <v>1.9462581642861738</v>
      </c>
      <c r="X31" s="19">
        <f t="shared" ref="X31:Y31" si="168">X24*X19</f>
        <v>1.885604129841592</v>
      </c>
      <c r="Y31" s="19">
        <f t="shared" si="168"/>
        <v>2.0168870651656392</v>
      </c>
      <c r="Z31" s="24">
        <v>2.0106571619296405</v>
      </c>
      <c r="AA31" s="19">
        <f t="shared" ref="AA31:AD31" si="169">AA24*AA19</f>
        <v>1.8282348627896194</v>
      </c>
      <c r="AB31" s="19">
        <f t="shared" si="169"/>
        <v>1.8997931977816451</v>
      </c>
      <c r="AC31" s="19">
        <f t="shared" si="169"/>
        <v>1.9091297082182666</v>
      </c>
      <c r="AD31" s="19">
        <f t="shared" si="169"/>
        <v>1.8844882262197333</v>
      </c>
      <c r="AE31" s="24">
        <v>2.0106571619296405</v>
      </c>
      <c r="AF31" s="19">
        <f t="shared" ref="AF31:AJ31" si="170">AF24*AF19</f>
        <v>1.8771305586945948</v>
      </c>
      <c r="AG31" s="19">
        <f t="shared" si="170"/>
        <v>1.9434508919735445</v>
      </c>
      <c r="AH31" s="19">
        <f t="shared" si="170"/>
        <v>1.9553232449437026</v>
      </c>
      <c r="AI31" s="19">
        <f t="shared" si="170"/>
        <v>1.9494649065671144</v>
      </c>
      <c r="AJ31" s="19">
        <f t="shared" si="170"/>
        <v>1.9424101084625001</v>
      </c>
      <c r="AK31" s="19">
        <f t="shared" ref="AK31:AP31" si="171">AK24*AK19</f>
        <v>1.9283685088133109</v>
      </c>
      <c r="AL31" s="19">
        <f t="shared" si="171"/>
        <v>1.9581095162492621</v>
      </c>
      <c r="AM31" s="19">
        <f t="shared" si="171"/>
        <v>1.887605790508174</v>
      </c>
      <c r="AN31" s="19">
        <f t="shared" si="171"/>
        <v>2.0168870651656392</v>
      </c>
      <c r="AO31" s="19">
        <f t="shared" si="171"/>
        <v>1.9545596169104908</v>
      </c>
      <c r="AP31" s="19">
        <f t="shared" si="171"/>
        <v>1.9497976056406838</v>
      </c>
      <c r="AQ31" s="24">
        <v>2.0106571619296405</v>
      </c>
      <c r="AR31" s="19">
        <f t="shared" ref="AR31:AY31" si="172">AR24*AR19</f>
        <v>1.9564811261863759</v>
      </c>
      <c r="AS31" s="19">
        <f t="shared" si="172"/>
        <v>1.9764653556851486</v>
      </c>
      <c r="AT31" s="19">
        <f t="shared" si="172"/>
        <v>1.9438123144695871</v>
      </c>
      <c r="AU31" s="19">
        <f t="shared" si="172"/>
        <v>1.9439198688459383</v>
      </c>
      <c r="AV31" s="19">
        <f t="shared" si="172"/>
        <v>1.8559758555026808</v>
      </c>
      <c r="AW31" s="19">
        <f t="shared" si="172"/>
        <v>1.8809475696871802</v>
      </c>
      <c r="AX31" s="19">
        <f t="shared" si="172"/>
        <v>2.0168870651656392</v>
      </c>
      <c r="AY31" s="19">
        <f t="shared" si="172"/>
        <v>1.9786076771855998</v>
      </c>
      <c r="AZ31" s="19">
        <f t="shared" ref="AZ31:BH31" si="173">AZ24*AZ19</f>
        <v>1.9491107408822765</v>
      </c>
      <c r="BA31" s="19">
        <f t="shared" si="173"/>
        <v>1.9482399993432233</v>
      </c>
      <c r="BB31" s="19">
        <f t="shared" si="173"/>
        <v>1.9569014995916518</v>
      </c>
      <c r="BC31" s="19">
        <f t="shared" si="173"/>
        <v>1.9658589013290948</v>
      </c>
      <c r="BD31" s="19">
        <f t="shared" si="173"/>
        <v>1.9636939244524292</v>
      </c>
      <c r="BE31" s="19">
        <f t="shared" si="173"/>
        <v>2.0210701418136678</v>
      </c>
      <c r="BF31" s="19">
        <f t="shared" si="173"/>
        <v>2.0148359555282469</v>
      </c>
      <c r="BG31" s="19">
        <f t="shared" si="173"/>
        <v>2.0315470634968897</v>
      </c>
      <c r="BH31" s="19">
        <f t="shared" si="173"/>
        <v>2.0380973925861681</v>
      </c>
      <c r="BI31" s="24">
        <v>2.0106571619296405</v>
      </c>
      <c r="BJ31" s="19">
        <f t="shared" ref="BJ31:BQ31" si="174">BJ24*BJ19</f>
        <v>1.9953145738491442</v>
      </c>
      <c r="BK31" s="19">
        <f t="shared" si="174"/>
        <v>2.0021475766788153</v>
      </c>
      <c r="BL31" s="19">
        <f t="shared" si="174"/>
        <v>2.0384318601486737</v>
      </c>
      <c r="BM31" s="19">
        <f t="shared" si="174"/>
        <v>1.9673277627881802</v>
      </c>
      <c r="BN31" s="19">
        <f t="shared" si="174"/>
        <v>1.989236408705541</v>
      </c>
      <c r="BO31" s="19">
        <f t="shared" si="174"/>
        <v>2.0077280982378243</v>
      </c>
      <c r="BP31" s="19">
        <f t="shared" si="174"/>
        <v>1.9530166937567743</v>
      </c>
      <c r="BQ31" s="19">
        <f t="shared" si="174"/>
        <v>2.0022381380053345</v>
      </c>
      <c r="BR31" s="24">
        <v>2.0106571619296405</v>
      </c>
      <c r="BS31" s="19">
        <f t="shared" ref="BS31:BZ31" si="175">BS24*BS19</f>
        <v>2.01772963282201</v>
      </c>
      <c r="BT31" s="19">
        <f t="shared" si="175"/>
        <v>2.0168870651656392</v>
      </c>
      <c r="BU31" s="19">
        <f t="shared" si="175"/>
        <v>2.0228783845378233</v>
      </c>
      <c r="BV31" s="19">
        <f t="shared" si="175"/>
        <v>1.9905790491693081</v>
      </c>
      <c r="BW31" s="19">
        <f t="shared" si="175"/>
        <v>2.0155230101137289</v>
      </c>
      <c r="BX31" s="19">
        <f t="shared" si="175"/>
        <v>2.0029619992954606</v>
      </c>
      <c r="BY31" s="19">
        <f t="shared" si="175"/>
        <v>2.02385557767811</v>
      </c>
      <c r="BZ31" s="19">
        <f t="shared" si="175"/>
        <v>1.9624932606739436</v>
      </c>
      <c r="CA31" s="24">
        <v>2.0106571619296405</v>
      </c>
      <c r="CB31" s="19">
        <f t="shared" ref="CB31:CI31" si="176">CB24*CB19</f>
        <v>1.9699934521537628</v>
      </c>
      <c r="CC31" s="19">
        <f t="shared" si="176"/>
        <v>1.9973758203306533</v>
      </c>
      <c r="CD31" s="19">
        <f t="shared" si="176"/>
        <v>2.034844923294902</v>
      </c>
      <c r="CE31" s="19">
        <f t="shared" si="176"/>
        <v>2.0195486596543177</v>
      </c>
      <c r="CF31" s="19">
        <f t="shared" si="176"/>
        <v>2.0168870651656392</v>
      </c>
      <c r="CG31" s="19">
        <f t="shared" si="176"/>
        <v>2.0098280877439585</v>
      </c>
      <c r="CH31" s="19">
        <f t="shared" si="176"/>
        <v>2.0262870345532109</v>
      </c>
      <c r="CI31" s="19">
        <f t="shared" si="176"/>
        <v>2.0083471949356908</v>
      </c>
      <c r="CJ31" s="24">
        <v>2.0106571619296405</v>
      </c>
      <c r="CK31" s="19">
        <f t="shared" ref="CK31:CR31" si="177">CK24*CK19</f>
        <v>2.0417614123022254</v>
      </c>
      <c r="CL31" s="19">
        <f t="shared" si="177"/>
        <v>2.0219252427856498</v>
      </c>
      <c r="CM31" s="19">
        <f t="shared" si="177"/>
        <v>2.0297303286426573</v>
      </c>
      <c r="CN31" s="19">
        <f t="shared" si="177"/>
        <v>2.0076855948689096</v>
      </c>
      <c r="CO31" s="19">
        <f t="shared" si="177"/>
        <v>2.0049947468313563</v>
      </c>
      <c r="CP31" s="19">
        <f t="shared" si="177"/>
        <v>2.0106944532727415</v>
      </c>
      <c r="CQ31" s="19">
        <f t="shared" si="177"/>
        <v>2.0334327750018537</v>
      </c>
      <c r="CR31" s="19">
        <f t="shared" si="177"/>
        <v>2.0168870651656392</v>
      </c>
      <c r="CS31" s="24">
        <v>2.0106571619296405</v>
      </c>
      <c r="CT31" s="19">
        <f>CT24*CT19</f>
        <v>2.0290340303442083</v>
      </c>
      <c r="CU31" s="19">
        <f>CU24*CU19</f>
        <v>2.0212591413088781</v>
      </c>
      <c r="CV31" s="19">
        <f>CV24*CV19</f>
        <v>2.0307691120797879</v>
      </c>
      <c r="CW31" s="19">
        <f>CW24*CW19</f>
        <v>2.0168870651656392</v>
      </c>
      <c r="CX31" s="20"/>
    </row>
    <row r="32" spans="1:102" s="3" customFormat="1" x14ac:dyDescent="0.2">
      <c r="A32" s="3" t="s">
        <v>66</v>
      </c>
      <c r="B32" s="19">
        <f t="shared" ref="B32:F32" si="178">B24*B20</f>
        <v>0</v>
      </c>
      <c r="C32" s="19">
        <f t="shared" si="178"/>
        <v>3.8586009420665183E-4</v>
      </c>
      <c r="D32" s="19">
        <f t="shared" si="178"/>
        <v>0</v>
      </c>
      <c r="E32" s="19">
        <f t="shared" si="178"/>
        <v>0</v>
      </c>
      <c r="F32" s="19">
        <f t="shared" si="178"/>
        <v>0</v>
      </c>
      <c r="G32" s="19">
        <f t="shared" ref="G32:M32" si="179">G24*G20</f>
        <v>0</v>
      </c>
      <c r="H32" s="19">
        <f t="shared" si="179"/>
        <v>2.1635101984334563E-3</v>
      </c>
      <c r="I32" s="19">
        <f t="shared" si="179"/>
        <v>0</v>
      </c>
      <c r="J32" s="19">
        <f t="shared" si="179"/>
        <v>0</v>
      </c>
      <c r="K32" s="19">
        <f t="shared" si="179"/>
        <v>0</v>
      </c>
      <c r="L32" s="19">
        <f t="shared" si="179"/>
        <v>0</v>
      </c>
      <c r="M32" s="19">
        <f t="shared" si="179"/>
        <v>0</v>
      </c>
      <c r="N32" s="20">
        <v>2.156827395306237E-3</v>
      </c>
      <c r="O32" s="19">
        <f t="shared" ref="O32:W32" si="180">O24*O20</f>
        <v>0</v>
      </c>
      <c r="P32" s="19">
        <f t="shared" si="180"/>
        <v>0</v>
      </c>
      <c r="Q32" s="19">
        <f t="shared" si="180"/>
        <v>0</v>
      </c>
      <c r="R32" s="19">
        <f t="shared" si="180"/>
        <v>1.9304463854467172E-4</v>
      </c>
      <c r="S32" s="19">
        <f t="shared" si="180"/>
        <v>0</v>
      </c>
      <c r="T32" s="19">
        <f t="shared" si="180"/>
        <v>2.1635101984334563E-3</v>
      </c>
      <c r="U32" s="19">
        <f t="shared" si="180"/>
        <v>0</v>
      </c>
      <c r="V32" s="19">
        <f t="shared" si="180"/>
        <v>3.8233053147093064E-4</v>
      </c>
      <c r="W32" s="19">
        <f t="shared" si="180"/>
        <v>6.6286098535883373E-4</v>
      </c>
      <c r="X32" s="19">
        <f t="shared" ref="X32:Y32" si="181">X24*X20</f>
        <v>0</v>
      </c>
      <c r="Y32" s="19">
        <f t="shared" si="181"/>
        <v>2.1635101984334563E-3</v>
      </c>
      <c r="Z32" s="20">
        <v>2.156827395306237E-3</v>
      </c>
      <c r="AA32" s="19">
        <f t="shared" ref="AA32:AD32" si="182">AA24*AA20</f>
        <v>0</v>
      </c>
      <c r="AB32" s="19">
        <f t="shared" si="182"/>
        <v>0</v>
      </c>
      <c r="AC32" s="19">
        <f t="shared" si="182"/>
        <v>1.9324293920818265E-4</v>
      </c>
      <c r="AD32" s="19">
        <f t="shared" si="182"/>
        <v>1.9292900989777763E-4</v>
      </c>
      <c r="AE32" s="20">
        <v>2.156827395306237E-3</v>
      </c>
      <c r="AF32" s="19">
        <f t="shared" ref="AF32:AJ32" si="183">AF24*AF20</f>
        <v>2.8785842040084781E-4</v>
      </c>
      <c r="AG32" s="19">
        <f t="shared" si="183"/>
        <v>0</v>
      </c>
      <c r="AH32" s="19">
        <f t="shared" si="183"/>
        <v>0</v>
      </c>
      <c r="AI32" s="19">
        <f t="shared" si="183"/>
        <v>0</v>
      </c>
      <c r="AJ32" s="19">
        <f t="shared" si="183"/>
        <v>1.9117322156621375E-4</v>
      </c>
      <c r="AK32" s="19">
        <f t="shared" ref="AK32:AP32" si="184">AK24*AK20</f>
        <v>9.6350737576192909E-5</v>
      </c>
      <c r="AL32" s="19">
        <f t="shared" si="184"/>
        <v>0</v>
      </c>
      <c r="AM32" s="19">
        <f t="shared" si="184"/>
        <v>0</v>
      </c>
      <c r="AN32" s="19">
        <f t="shared" si="184"/>
        <v>2.1635101984334563E-3</v>
      </c>
      <c r="AO32" s="19">
        <f t="shared" si="184"/>
        <v>0</v>
      </c>
      <c r="AP32" s="19">
        <f t="shared" si="184"/>
        <v>0</v>
      </c>
      <c r="AQ32" s="20">
        <v>2.156827395306237E-3</v>
      </c>
      <c r="AR32" s="19">
        <f t="shared" ref="AR32:AY32" si="185">AR24*AR20</f>
        <v>0</v>
      </c>
      <c r="AS32" s="19">
        <f t="shared" si="185"/>
        <v>0</v>
      </c>
      <c r="AT32" s="19">
        <f t="shared" si="185"/>
        <v>0</v>
      </c>
      <c r="AU32" s="19">
        <f t="shared" si="185"/>
        <v>0</v>
      </c>
      <c r="AV32" s="19">
        <f t="shared" si="185"/>
        <v>2.9281344741264719E-4</v>
      </c>
      <c r="AW32" s="19">
        <f t="shared" si="185"/>
        <v>0</v>
      </c>
      <c r="AX32" s="19">
        <f t="shared" si="185"/>
        <v>2.1635101984334563E-3</v>
      </c>
      <c r="AY32" s="19">
        <f t="shared" si="185"/>
        <v>2.9385340900359863E-4</v>
      </c>
      <c r="AZ32" s="19">
        <f t="shared" ref="AZ32:BH32" si="186">AZ24*AZ20</f>
        <v>0</v>
      </c>
      <c r="BA32" s="19">
        <f t="shared" si="186"/>
        <v>0</v>
      </c>
      <c r="BB32" s="19">
        <f t="shared" si="186"/>
        <v>2.9178962367531661E-4</v>
      </c>
      <c r="BC32" s="19">
        <f t="shared" si="186"/>
        <v>2.9602218600988594E-4</v>
      </c>
      <c r="BD32" s="19">
        <f t="shared" si="186"/>
        <v>6.9121714928312074E-4</v>
      </c>
      <c r="BE32" s="19">
        <f t="shared" si="186"/>
        <v>1.1776804458305363E-3</v>
      </c>
      <c r="BF32" s="19">
        <f t="shared" si="186"/>
        <v>0</v>
      </c>
      <c r="BG32" s="19">
        <f t="shared" si="186"/>
        <v>1.2886979780913489E-3</v>
      </c>
      <c r="BH32" s="19">
        <f t="shared" si="186"/>
        <v>9.9386227659603761E-4</v>
      </c>
      <c r="BI32" s="20">
        <v>2.156827395306237E-3</v>
      </c>
      <c r="BJ32" s="19">
        <f t="shared" ref="BJ32:BQ32" si="187">BJ24*BJ20</f>
        <v>1.8569665322677124E-3</v>
      </c>
      <c r="BK32" s="19">
        <f t="shared" si="187"/>
        <v>5.7973512807439902E-4</v>
      </c>
      <c r="BL32" s="19">
        <f t="shared" si="187"/>
        <v>3.9464654432420633E-4</v>
      </c>
      <c r="BM32" s="19">
        <f t="shared" si="187"/>
        <v>8.8036970720063994E-4</v>
      </c>
      <c r="BN32" s="19">
        <f t="shared" si="187"/>
        <v>1.166921999001845E-3</v>
      </c>
      <c r="BO32" s="19">
        <f t="shared" si="187"/>
        <v>1.96115651930556E-4</v>
      </c>
      <c r="BP32" s="19">
        <f t="shared" si="187"/>
        <v>1.0832282728679317E-3</v>
      </c>
      <c r="BQ32" s="19">
        <f t="shared" si="187"/>
        <v>7.8705324286646187E-4</v>
      </c>
      <c r="BR32" s="20">
        <v>2.156827395306237E-3</v>
      </c>
      <c r="BS32" s="19">
        <f t="shared" ref="BS32:BZ32" si="188">BS24*BS20</f>
        <v>1.1731022474821609E-3</v>
      </c>
      <c r="BT32" s="19">
        <f t="shared" si="188"/>
        <v>2.1635101984334563E-3</v>
      </c>
      <c r="BU32" s="19">
        <f t="shared" si="188"/>
        <v>7.8987293869972467E-4</v>
      </c>
      <c r="BV32" s="19">
        <f t="shared" si="188"/>
        <v>6.785005807887866E-4</v>
      </c>
      <c r="BW32" s="19">
        <f t="shared" si="188"/>
        <v>0</v>
      </c>
      <c r="BX32" s="19">
        <f t="shared" si="188"/>
        <v>7.8763577526619029E-4</v>
      </c>
      <c r="BY32" s="19">
        <f t="shared" si="188"/>
        <v>9.8564849568133495E-4</v>
      </c>
      <c r="BZ32" s="19">
        <f t="shared" si="188"/>
        <v>1.9556339679197517E-4</v>
      </c>
      <c r="CA32" s="20">
        <v>2.156827395306237E-3</v>
      </c>
      <c r="CB32" s="19">
        <f t="shared" ref="CB32:CI32" si="189">CB24*CB20</f>
        <v>1.568852671689194E-3</v>
      </c>
      <c r="CC32" s="19">
        <f t="shared" si="189"/>
        <v>3.8901762076482682E-4</v>
      </c>
      <c r="CD32" s="19">
        <f t="shared" si="189"/>
        <v>0</v>
      </c>
      <c r="CE32" s="19">
        <f t="shared" si="189"/>
        <v>1.2822568779198126E-3</v>
      </c>
      <c r="CF32" s="19">
        <f t="shared" si="189"/>
        <v>2.1635101984334563E-3</v>
      </c>
      <c r="CG32" s="19">
        <f t="shared" si="189"/>
        <v>1.1879444092422005E-3</v>
      </c>
      <c r="CH32" s="19">
        <f t="shared" si="189"/>
        <v>5.9102310418535336E-4</v>
      </c>
      <c r="CI32" s="19">
        <f t="shared" si="189"/>
        <v>1.7752175015492719E-3</v>
      </c>
      <c r="CJ32" s="20">
        <v>2.156827395306237E-3</v>
      </c>
      <c r="CK32" s="19">
        <f t="shared" ref="CK32:CR32" si="190">CK24*CK20</f>
        <v>2.4629643385635129E-3</v>
      </c>
      <c r="CL32" s="19">
        <f t="shared" si="190"/>
        <v>1.7694418330400951E-3</v>
      </c>
      <c r="CM32" s="19">
        <f t="shared" si="190"/>
        <v>1.8722506751081391E-3</v>
      </c>
      <c r="CN32" s="19">
        <f t="shared" si="190"/>
        <v>1.4841516768768998E-3</v>
      </c>
      <c r="CO32" s="19">
        <f t="shared" si="190"/>
        <v>8.8847871890889254E-4</v>
      </c>
      <c r="CP32" s="19">
        <f t="shared" si="190"/>
        <v>8.9023301274582527E-4</v>
      </c>
      <c r="CQ32" s="19">
        <f t="shared" si="190"/>
        <v>1.3811107848612377E-3</v>
      </c>
      <c r="CR32" s="19">
        <f t="shared" si="190"/>
        <v>2.1635101984334563E-3</v>
      </c>
      <c r="CS32" s="20">
        <v>2.156827395306237E-3</v>
      </c>
      <c r="CT32" s="19">
        <f>CT24*CT20</f>
        <v>2.0870090283414688E-3</v>
      </c>
      <c r="CU32" s="19">
        <f>CU24*CU20</f>
        <v>6.8755864764132783E-4</v>
      </c>
      <c r="CV32" s="19">
        <f>CV24*CV20</f>
        <v>6.8928297699420488E-4</v>
      </c>
      <c r="CW32" s="19">
        <f>CW24*CW20</f>
        <v>2.1635101984334563E-3</v>
      </c>
      <c r="CX32" s="20"/>
    </row>
    <row r="33" spans="1:102" s="3" customFormat="1" x14ac:dyDescent="0.2">
      <c r="A33" s="3" t="s">
        <v>65</v>
      </c>
      <c r="B33" s="19">
        <f t="shared" ref="B33:F33" si="191">B24*B21</f>
        <v>0</v>
      </c>
      <c r="C33" s="19">
        <f t="shared" si="191"/>
        <v>0</v>
      </c>
      <c r="D33" s="19">
        <f t="shared" si="191"/>
        <v>0</v>
      </c>
      <c r="E33" s="19">
        <f t="shared" si="191"/>
        <v>0</v>
      </c>
      <c r="F33" s="19">
        <f t="shared" si="191"/>
        <v>1.8143759268117415E-3</v>
      </c>
      <c r="G33" s="19">
        <f t="shared" ref="G33:M33" si="192">G24*G21</f>
        <v>1.4647396772734689E-3</v>
      </c>
      <c r="H33" s="19">
        <f t="shared" si="192"/>
        <v>0</v>
      </c>
      <c r="I33" s="19">
        <f t="shared" si="192"/>
        <v>2.3742161466276997E-3</v>
      </c>
      <c r="J33" s="19">
        <f t="shared" si="192"/>
        <v>0</v>
      </c>
      <c r="K33" s="19">
        <f t="shared" si="192"/>
        <v>3.4246825130724055E-4</v>
      </c>
      <c r="L33" s="19">
        <f t="shared" si="192"/>
        <v>0</v>
      </c>
      <c r="M33" s="19">
        <f t="shared" si="192"/>
        <v>0</v>
      </c>
      <c r="N33" s="20">
        <v>0</v>
      </c>
      <c r="O33" s="19">
        <f t="shared" ref="O33:W33" si="193">O24*O21</f>
        <v>0</v>
      </c>
      <c r="P33" s="19">
        <f t="shared" si="193"/>
        <v>1.531428344136579E-4</v>
      </c>
      <c r="Q33" s="19">
        <f t="shared" si="193"/>
        <v>3.0637419094276918E-4</v>
      </c>
      <c r="R33" s="19">
        <f t="shared" si="193"/>
        <v>0</v>
      </c>
      <c r="S33" s="19">
        <f t="shared" si="193"/>
        <v>0</v>
      </c>
      <c r="T33" s="19">
        <f t="shared" si="193"/>
        <v>0</v>
      </c>
      <c r="U33" s="19">
        <f t="shared" si="193"/>
        <v>0</v>
      </c>
      <c r="V33" s="19">
        <f t="shared" si="193"/>
        <v>0</v>
      </c>
      <c r="W33" s="19">
        <f t="shared" si="193"/>
        <v>0</v>
      </c>
      <c r="X33" s="19">
        <f t="shared" ref="X33:Y33" si="194">X24*X21</f>
        <v>1.9390255810460184E-4</v>
      </c>
      <c r="Y33" s="19">
        <f t="shared" si="194"/>
        <v>0</v>
      </c>
      <c r="Z33" s="20">
        <v>0</v>
      </c>
      <c r="AA33" s="19">
        <f t="shared" ref="AA33:AD33" si="195">AA24*AA21</f>
        <v>1.1579007426347871E-3</v>
      </c>
      <c r="AB33" s="19">
        <f t="shared" si="195"/>
        <v>0</v>
      </c>
      <c r="AC33" s="19">
        <f t="shared" si="195"/>
        <v>2.3072042670889011E-4</v>
      </c>
      <c r="AD33" s="19">
        <f t="shared" si="195"/>
        <v>1.5740283625124542E-3</v>
      </c>
      <c r="AE33" s="20">
        <v>0</v>
      </c>
      <c r="AF33" s="19">
        <f t="shared" ref="AF33:AJ33" si="196">AF24*AF21</f>
        <v>7.2555851160235657E-4</v>
      </c>
      <c r="AG33" s="19">
        <f t="shared" si="196"/>
        <v>0</v>
      </c>
      <c r="AH33" s="19">
        <f t="shared" si="196"/>
        <v>2.3051537887984504E-4</v>
      </c>
      <c r="AI33" s="19">
        <f t="shared" si="196"/>
        <v>1.9030112879769355E-4</v>
      </c>
      <c r="AJ33" s="19">
        <f t="shared" si="196"/>
        <v>1.9020775711910354E-4</v>
      </c>
      <c r="AK33" s="19">
        <f t="shared" ref="AK33:AP33" si="197">AK24*AK21</f>
        <v>0</v>
      </c>
      <c r="AL33" s="19">
        <f t="shared" si="197"/>
        <v>0</v>
      </c>
      <c r="AM33" s="19">
        <f t="shared" si="197"/>
        <v>0</v>
      </c>
      <c r="AN33" s="19">
        <f t="shared" si="197"/>
        <v>0</v>
      </c>
      <c r="AO33" s="19">
        <f t="shared" si="197"/>
        <v>0</v>
      </c>
      <c r="AP33" s="19">
        <f t="shared" si="197"/>
        <v>0</v>
      </c>
      <c r="AQ33" s="20">
        <v>0</v>
      </c>
      <c r="AR33" s="19">
        <f t="shared" ref="AR33:AY33" si="198">AR24*AR21</f>
        <v>0</v>
      </c>
      <c r="AS33" s="19">
        <f t="shared" si="198"/>
        <v>0</v>
      </c>
      <c r="AT33" s="19">
        <f t="shared" si="198"/>
        <v>0</v>
      </c>
      <c r="AU33" s="19">
        <f t="shared" si="198"/>
        <v>0</v>
      </c>
      <c r="AV33" s="19">
        <f t="shared" si="198"/>
        <v>1.3595618340708974E-3</v>
      </c>
      <c r="AW33" s="19">
        <f t="shared" si="198"/>
        <v>0</v>
      </c>
      <c r="AX33" s="19">
        <f t="shared" si="198"/>
        <v>0</v>
      </c>
      <c r="AY33" s="19">
        <f t="shared" si="198"/>
        <v>0</v>
      </c>
      <c r="AZ33" s="19">
        <f t="shared" ref="AZ33:BH33" si="199">AZ24*AZ21</f>
        <v>0</v>
      </c>
      <c r="BA33" s="19">
        <f t="shared" si="199"/>
        <v>0</v>
      </c>
      <c r="BB33" s="19">
        <f t="shared" si="199"/>
        <v>7.7417606803871088E-5</v>
      </c>
      <c r="BC33" s="19">
        <f t="shared" si="199"/>
        <v>0</v>
      </c>
      <c r="BD33" s="19">
        <f t="shared" si="199"/>
        <v>0</v>
      </c>
      <c r="BE33" s="19">
        <f t="shared" si="199"/>
        <v>3.007447815552415E-3</v>
      </c>
      <c r="BF33" s="19">
        <f t="shared" si="199"/>
        <v>9.4611794389950663E-4</v>
      </c>
      <c r="BG33" s="19">
        <f t="shared" si="199"/>
        <v>0</v>
      </c>
      <c r="BH33" s="19">
        <f t="shared" si="199"/>
        <v>8.3062817529054643E-4</v>
      </c>
      <c r="BI33" s="20">
        <v>0</v>
      </c>
      <c r="BJ33" s="19">
        <f t="shared" ref="BJ33:BQ33" si="200">BJ24*BJ21</f>
        <v>0</v>
      </c>
      <c r="BK33" s="19">
        <f t="shared" si="200"/>
        <v>0</v>
      </c>
      <c r="BL33" s="19">
        <f t="shared" si="200"/>
        <v>1.0208990931517784E-3</v>
      </c>
      <c r="BM33" s="19">
        <f t="shared" si="200"/>
        <v>1.2457580906064056E-3</v>
      </c>
      <c r="BN33" s="19">
        <f t="shared" si="200"/>
        <v>0</v>
      </c>
      <c r="BO33" s="19">
        <f t="shared" si="200"/>
        <v>1.2878264994163752E-3</v>
      </c>
      <c r="BP33" s="19">
        <f t="shared" si="200"/>
        <v>0</v>
      </c>
      <c r="BQ33" s="19">
        <f t="shared" si="200"/>
        <v>0</v>
      </c>
      <c r="BR33" s="20">
        <v>0</v>
      </c>
      <c r="BS33" s="19">
        <f t="shared" ref="BS33:BZ33" si="201">BS24*BS21</f>
        <v>2.3732616032293634E-3</v>
      </c>
      <c r="BT33" s="19">
        <f t="shared" si="201"/>
        <v>0</v>
      </c>
      <c r="BU33" s="19">
        <f t="shared" si="201"/>
        <v>1.4931794411986491E-3</v>
      </c>
      <c r="BV33" s="19">
        <f t="shared" si="201"/>
        <v>1.5430263132166911E-4</v>
      </c>
      <c r="BW33" s="19">
        <f t="shared" si="201"/>
        <v>0</v>
      </c>
      <c r="BX33" s="19">
        <f t="shared" si="201"/>
        <v>0</v>
      </c>
      <c r="BY33" s="19">
        <f t="shared" si="201"/>
        <v>4.3149513713054065E-4</v>
      </c>
      <c r="BZ33" s="19">
        <f t="shared" si="201"/>
        <v>0</v>
      </c>
      <c r="CA33" s="20">
        <v>0</v>
      </c>
      <c r="CB33" s="19">
        <f t="shared" ref="CB33:CI33" si="202">CB24*CB21</f>
        <v>0</v>
      </c>
      <c r="CC33" s="19">
        <f t="shared" si="202"/>
        <v>2.1287915057142406E-3</v>
      </c>
      <c r="CD33" s="19">
        <f t="shared" si="202"/>
        <v>1.0586934703576409E-3</v>
      </c>
      <c r="CE33" s="19">
        <f t="shared" si="202"/>
        <v>0</v>
      </c>
      <c r="CF33" s="19">
        <f t="shared" si="202"/>
        <v>0</v>
      </c>
      <c r="CG33" s="19">
        <f t="shared" si="202"/>
        <v>0</v>
      </c>
      <c r="CH33" s="19">
        <f t="shared" si="202"/>
        <v>0</v>
      </c>
      <c r="CI33" s="19">
        <f t="shared" si="202"/>
        <v>0</v>
      </c>
      <c r="CJ33" s="20">
        <v>0</v>
      </c>
      <c r="CK33" s="19">
        <f t="shared" ref="CK33:CR33" si="203">CK24*CK21</f>
        <v>0</v>
      </c>
      <c r="CL33" s="19">
        <f t="shared" si="203"/>
        <v>0</v>
      </c>
      <c r="CM33" s="19">
        <f t="shared" si="203"/>
        <v>4.3138420266787287E-4</v>
      </c>
      <c r="CN33" s="19">
        <f t="shared" si="203"/>
        <v>6.6941756930172323E-4</v>
      </c>
      <c r="CO33" s="19">
        <f t="shared" si="203"/>
        <v>0</v>
      </c>
      <c r="CP33" s="19">
        <f t="shared" si="203"/>
        <v>0</v>
      </c>
      <c r="CQ33" s="19">
        <f t="shared" si="203"/>
        <v>7.852205078552625E-4</v>
      </c>
      <c r="CR33" s="19">
        <f t="shared" si="203"/>
        <v>0</v>
      </c>
      <c r="CS33" s="20">
        <v>0</v>
      </c>
      <c r="CT33" s="19">
        <f>CT24*CT21</f>
        <v>0</v>
      </c>
      <c r="CU33" s="19">
        <f>CU24*CU21</f>
        <v>0</v>
      </c>
      <c r="CV33" s="19">
        <f>CV24*CV21</f>
        <v>9.7971707842712261E-4</v>
      </c>
      <c r="CW33" s="19">
        <f>CW24*CW21</f>
        <v>0</v>
      </c>
      <c r="CX33" s="20"/>
    </row>
    <row r="34" spans="1:102" s="3" customFormat="1" x14ac:dyDescent="0.2">
      <c r="A34" s="3" t="s">
        <v>64</v>
      </c>
      <c r="B34" s="19">
        <f t="shared" ref="B34:F34" si="204">B24*B22</f>
        <v>7.5347537467202429E-4</v>
      </c>
      <c r="C34" s="19">
        <f t="shared" si="204"/>
        <v>6.6772811057757089E-4</v>
      </c>
      <c r="D34" s="19">
        <f t="shared" si="204"/>
        <v>6.0543749032321856E-4</v>
      </c>
      <c r="E34" s="19">
        <f t="shared" si="204"/>
        <v>5.516045747109954E-4</v>
      </c>
      <c r="F34" s="19">
        <f t="shared" si="204"/>
        <v>3.9720199974872415E-4</v>
      </c>
      <c r="G34" s="19">
        <f t="shared" ref="G34:M34" si="205">G24*G22</f>
        <v>1.9052469077822839E-4</v>
      </c>
      <c r="H34" s="19">
        <f t="shared" si="205"/>
        <v>8.5089518119580495E-5</v>
      </c>
      <c r="I34" s="19">
        <f t="shared" si="205"/>
        <v>1.8038453774058913E-4</v>
      </c>
      <c r="J34" s="19">
        <f t="shared" si="205"/>
        <v>1.5500473541364121E-4</v>
      </c>
      <c r="K34" s="19">
        <f t="shared" si="205"/>
        <v>1.3788124542062001E-5</v>
      </c>
      <c r="L34" s="19">
        <f t="shared" si="205"/>
        <v>6.9059684595602637E-5</v>
      </c>
      <c r="M34" s="19">
        <f t="shared" si="205"/>
        <v>0</v>
      </c>
      <c r="N34" s="20">
        <v>8.4826687605448942E-5</v>
      </c>
      <c r="O34" s="19">
        <f t="shared" ref="O34:W34" si="206">O24*O22</f>
        <v>3.239706507080568E-4</v>
      </c>
      <c r="P34" s="19">
        <f t="shared" si="206"/>
        <v>2.7745597132053406E-4</v>
      </c>
      <c r="Q34" s="19">
        <f t="shared" si="206"/>
        <v>2.9141296918684645E-4</v>
      </c>
      <c r="R34" s="19">
        <f t="shared" si="206"/>
        <v>8.3515588737928122E-5</v>
      </c>
      <c r="S34" s="19">
        <f t="shared" si="206"/>
        <v>1.118180655000779E-4</v>
      </c>
      <c r="T34" s="19">
        <f t="shared" si="206"/>
        <v>8.5089518119580495E-5</v>
      </c>
      <c r="U34" s="19">
        <f t="shared" si="206"/>
        <v>1.410558380442014E-4</v>
      </c>
      <c r="V34" s="19">
        <f t="shared" si="206"/>
        <v>9.6486283208462701E-5</v>
      </c>
      <c r="W34" s="19">
        <f t="shared" si="206"/>
        <v>5.3257107208309082E-4</v>
      </c>
      <c r="X34" s="19">
        <f t="shared" ref="X34:Y34" si="207">X24*X22</f>
        <v>1.1382192963375619E-3</v>
      </c>
      <c r="Y34" s="19">
        <f t="shared" si="207"/>
        <v>8.5089518119580495E-5</v>
      </c>
      <c r="Z34" s="20">
        <v>8.4826687605448942E-5</v>
      </c>
      <c r="AA34" s="19">
        <f t="shared" ref="AA34:AD34" si="208">AA24*AA22</f>
        <v>5.8739028444753803E-4</v>
      </c>
      <c r="AB34" s="19">
        <f t="shared" si="208"/>
        <v>8.3841304311897986E-5</v>
      </c>
      <c r="AC34" s="19">
        <f t="shared" si="208"/>
        <v>1.6720275640998351E-4</v>
      </c>
      <c r="AD34" s="19">
        <f t="shared" si="208"/>
        <v>4.3123875303224856E-4</v>
      </c>
      <c r="AE34" s="20">
        <v>8.4826687605448942E-5</v>
      </c>
      <c r="AF34" s="19">
        <f t="shared" ref="AF34:AJ34" si="209">AF24*AF22</f>
        <v>2.7674273374956193E-5</v>
      </c>
      <c r="AG34" s="19">
        <f t="shared" si="209"/>
        <v>2.6305354975116475E-4</v>
      </c>
      <c r="AH34" s="19">
        <f t="shared" si="209"/>
        <v>1.8097533842658983E-4</v>
      </c>
      <c r="AI34" s="19">
        <f t="shared" si="209"/>
        <v>3.8615066061986831E-4</v>
      </c>
      <c r="AJ34" s="19">
        <f t="shared" si="209"/>
        <v>1.0200403008764243E-3</v>
      </c>
      <c r="AK34" s="19">
        <f t="shared" ref="AK34:AP34" si="210">AK24*AK22</f>
        <v>1.125456231968736E-3</v>
      </c>
      <c r="AL34" s="19">
        <f t="shared" si="210"/>
        <v>1.1579848250334581E-3</v>
      </c>
      <c r="AM34" s="19">
        <f t="shared" si="210"/>
        <v>5.6908061662046185E-4</v>
      </c>
      <c r="AN34" s="19">
        <f t="shared" si="210"/>
        <v>8.5089518119580495E-5</v>
      </c>
      <c r="AO34" s="19">
        <f t="shared" si="210"/>
        <v>3.1723669725279861E-4</v>
      </c>
      <c r="AP34" s="19">
        <f t="shared" si="210"/>
        <v>9.6533304415777476E-5</v>
      </c>
      <c r="AQ34" s="20">
        <v>8.4826687605448942E-5</v>
      </c>
      <c r="AR34" s="19">
        <f t="shared" ref="AR34:AY34" si="211">AR24*AR22</f>
        <v>5.5184252484085131E-5</v>
      </c>
      <c r="AS34" s="19">
        <f t="shared" si="211"/>
        <v>2.7732258329661531E-4</v>
      </c>
      <c r="AT34" s="19">
        <f t="shared" si="211"/>
        <v>5.4668135391678092E-5</v>
      </c>
      <c r="AU34" s="19">
        <f t="shared" si="211"/>
        <v>1.1060581070998564E-4</v>
      </c>
      <c r="AV34" s="19">
        <f t="shared" si="211"/>
        <v>5.7849569682446303E-3</v>
      </c>
      <c r="AW34" s="19">
        <f t="shared" si="211"/>
        <v>7.070193919599811E-3</v>
      </c>
      <c r="AX34" s="19">
        <f t="shared" si="211"/>
        <v>8.5089518119580495E-5</v>
      </c>
      <c r="AY34" s="19">
        <f t="shared" si="211"/>
        <v>3.7290821721725378E-3</v>
      </c>
      <c r="AZ34" s="19">
        <f t="shared" ref="AZ34:BH34" si="212">AZ24*AZ22</f>
        <v>1.3853285148714397E-3</v>
      </c>
      <c r="BA34" s="19">
        <f t="shared" si="212"/>
        <v>7.2533077081341777E-3</v>
      </c>
      <c r="BB34" s="19">
        <f t="shared" si="212"/>
        <v>3.5345788776737046E-3</v>
      </c>
      <c r="BC34" s="19">
        <f t="shared" si="212"/>
        <v>2.4901734776845139E-3</v>
      </c>
      <c r="BD34" s="19">
        <f t="shared" si="212"/>
        <v>1.9650974804533102E-3</v>
      </c>
      <c r="BE34" s="19">
        <f t="shared" si="212"/>
        <v>2.122882832526906E-4</v>
      </c>
      <c r="BF34" s="19">
        <f t="shared" si="212"/>
        <v>8.5706286589734443E-5</v>
      </c>
      <c r="BG34" s="19">
        <f t="shared" si="212"/>
        <v>2.2872641623106592E-4</v>
      </c>
      <c r="BH34" s="19">
        <f t="shared" si="212"/>
        <v>3.296420380525875E-4</v>
      </c>
      <c r="BI34" s="20">
        <v>8.4826687605448942E-5</v>
      </c>
      <c r="BJ34" s="19">
        <f t="shared" ref="BJ34:BQ34" si="213">BJ24*BJ22</f>
        <v>1.4094154357263003E-4</v>
      </c>
      <c r="BK34" s="19">
        <f t="shared" si="213"/>
        <v>1.950720058481957E-4</v>
      </c>
      <c r="BL34" s="19">
        <f t="shared" si="213"/>
        <v>1.1382216652444695E-4</v>
      </c>
      <c r="BM34" s="19">
        <f t="shared" si="213"/>
        <v>2.3980600286126587E-4</v>
      </c>
      <c r="BN34" s="19">
        <f t="shared" si="213"/>
        <v>1.5425591076562758E-4</v>
      </c>
      <c r="BO34" s="19">
        <f t="shared" si="213"/>
        <v>9.8984877095658431E-5</v>
      </c>
      <c r="BP34" s="19">
        <f t="shared" si="213"/>
        <v>5.6803597424578353E-5</v>
      </c>
      <c r="BQ34" s="19">
        <f t="shared" si="213"/>
        <v>1.5606134973450116E-4</v>
      </c>
      <c r="BR34" s="20">
        <v>8.4826687605448942E-5</v>
      </c>
      <c r="BS34" s="19">
        <f t="shared" ref="BS34:BZ34" si="214">BS24*BS22</f>
        <v>1.2687781124984203E-4</v>
      </c>
      <c r="BT34" s="19">
        <f t="shared" si="214"/>
        <v>8.5089518119580495E-5</v>
      </c>
      <c r="BU34" s="19">
        <f t="shared" si="214"/>
        <v>5.6952892692743551E-5</v>
      </c>
      <c r="BV34" s="19">
        <f t="shared" si="214"/>
        <v>1.3977861456784493E-4</v>
      </c>
      <c r="BW34" s="19">
        <f t="shared" si="214"/>
        <v>1.4319452052956471E-4</v>
      </c>
      <c r="BX34" s="19">
        <f t="shared" si="214"/>
        <v>1.1358316911969641E-4</v>
      </c>
      <c r="BY34" s="19">
        <f t="shared" si="214"/>
        <v>1.1371050761599714E-4</v>
      </c>
      <c r="BZ34" s="19">
        <f t="shared" si="214"/>
        <v>1.1280701597861361E-4</v>
      </c>
      <c r="CA34" s="20">
        <v>8.4826687605448942E-5</v>
      </c>
      <c r="CB34" s="19">
        <f t="shared" ref="CB34:CI34" si="215">CB24*CB22</f>
        <v>1.2726038603068495E-4</v>
      </c>
      <c r="CC34" s="19">
        <f t="shared" si="215"/>
        <v>2.384222330791102E-4</v>
      </c>
      <c r="CD34" s="19">
        <f t="shared" si="215"/>
        <v>1.2787226873240692E-4</v>
      </c>
      <c r="CE34" s="19">
        <f t="shared" si="215"/>
        <v>3.5559876295720956E-4</v>
      </c>
      <c r="CF34" s="19">
        <f t="shared" si="215"/>
        <v>8.5089518119580495E-5</v>
      </c>
      <c r="CG34" s="19">
        <f t="shared" si="215"/>
        <v>7.1379487288055943E-5</v>
      </c>
      <c r="CH34" s="19">
        <f t="shared" si="215"/>
        <v>5.6820067772776935E-5</v>
      </c>
      <c r="CI34" s="19">
        <f t="shared" si="215"/>
        <v>2.7022231768772761E-4</v>
      </c>
      <c r="CJ34" s="20">
        <v>8.4826687605448942E-5</v>
      </c>
      <c r="CK34" s="19">
        <f t="shared" ref="CK34:CR34" si="216">CK24*CK22</f>
        <v>2.2731424146053955E-4</v>
      </c>
      <c r="CL34" s="19">
        <f t="shared" si="216"/>
        <v>1.1340764194760833E-4</v>
      </c>
      <c r="CM34" s="19">
        <f t="shared" si="216"/>
        <v>1.847320693050469E-4</v>
      </c>
      <c r="CN34" s="19">
        <f t="shared" si="216"/>
        <v>2.4256296759918932E-4</v>
      </c>
      <c r="CO34" s="19">
        <f t="shared" si="216"/>
        <v>1.281255013524166E-4</v>
      </c>
      <c r="CP34" s="19">
        <f t="shared" si="216"/>
        <v>2.1396414014771575E-4</v>
      </c>
      <c r="CQ34" s="19">
        <f t="shared" si="216"/>
        <v>8.5357223356323714E-5</v>
      </c>
      <c r="CR34" s="19">
        <f t="shared" si="216"/>
        <v>8.5089518119580495E-5</v>
      </c>
      <c r="CS34" s="20">
        <v>8.4826687605448942E-5</v>
      </c>
      <c r="CT34" s="19">
        <f>CT24*CT22</f>
        <v>2.1497345678983673E-4</v>
      </c>
      <c r="CU34" s="19">
        <f>CU24*CU22</f>
        <v>2.1246701459647633E-4</v>
      </c>
      <c r="CV34" s="19">
        <f>CV24*CV22</f>
        <v>2.6979982385444667E-4</v>
      </c>
      <c r="CW34" s="19">
        <f>CW24*CW22</f>
        <v>8.5089518119580495E-5</v>
      </c>
      <c r="CX34" s="20"/>
    </row>
    <row r="35" spans="1:102" x14ac:dyDescent="0.2">
      <c r="A35" s="1" t="s">
        <v>94</v>
      </c>
      <c r="B35" s="21">
        <f t="shared" ref="B35:AN35" si="217">B24*B16</f>
        <v>6.0463966440274417</v>
      </c>
      <c r="C35" s="21">
        <f t="shared" si="217"/>
        <v>5.9985598618691327</v>
      </c>
      <c r="D35" s="21">
        <f t="shared" si="217"/>
        <v>6.0874462094672275</v>
      </c>
      <c r="E35" s="21">
        <f t="shared" si="217"/>
        <v>6.083617564072056</v>
      </c>
      <c r="F35" s="21">
        <f t="shared" si="217"/>
        <v>5.9069142157850338</v>
      </c>
      <c r="G35" s="21">
        <f t="shared" si="217"/>
        <v>5.9337342633904999</v>
      </c>
      <c r="H35" s="21">
        <f t="shared" si="217"/>
        <v>6.0185906479352846</v>
      </c>
      <c r="I35" s="21">
        <f t="shared" si="217"/>
        <v>5.9649419238356742</v>
      </c>
      <c r="J35" s="21">
        <f t="shared" si="217"/>
        <v>6.0886349352428031</v>
      </c>
      <c r="K35" s="21">
        <f t="shared" si="217"/>
        <v>6.0248159644288837</v>
      </c>
      <c r="L35" s="21">
        <f t="shared" si="217"/>
        <v>5.9946375160648957</v>
      </c>
      <c r="M35" s="21">
        <f t="shared" si="217"/>
        <v>5.9688399491293396</v>
      </c>
      <c r="N35" s="21">
        <f t="shared" si="217"/>
        <v>5.9664976631641453</v>
      </c>
      <c r="O35" s="21">
        <f t="shared" si="217"/>
        <v>6.1266658667863032</v>
      </c>
      <c r="P35" s="21">
        <f t="shared" si="217"/>
        <v>6.0087520972016648</v>
      </c>
      <c r="Q35" s="21">
        <f t="shared" si="217"/>
        <v>5.9556144211709219</v>
      </c>
      <c r="R35" s="21">
        <f t="shared" si="217"/>
        <v>5.9735656413642264</v>
      </c>
      <c r="S35" s="21">
        <f t="shared" si="217"/>
        <v>5.9662499436696157</v>
      </c>
      <c r="T35" s="21">
        <f t="shared" si="217"/>
        <v>6.0185906479352846</v>
      </c>
      <c r="U35" s="21">
        <f t="shared" si="217"/>
        <v>6.0442142488522741</v>
      </c>
      <c r="V35" s="21">
        <f t="shared" si="217"/>
        <v>5.9424405552645299</v>
      </c>
      <c r="W35" s="21">
        <f t="shared" si="217"/>
        <v>5.9349450313241654</v>
      </c>
      <c r="X35" s="21">
        <f t="shared" si="217"/>
        <v>6.0625813642567596</v>
      </c>
      <c r="Y35" s="21">
        <f t="shared" si="217"/>
        <v>6.0185906479352846</v>
      </c>
      <c r="Z35" s="21">
        <f t="shared" si="217"/>
        <v>6.0231788691663537</v>
      </c>
      <c r="AA35" s="21">
        <f t="shared" si="217"/>
        <v>5.9827042256081411</v>
      </c>
      <c r="AB35" s="21">
        <f t="shared" si="217"/>
        <v>6.0354793942178162</v>
      </c>
      <c r="AC35" s="21">
        <f t="shared" si="217"/>
        <v>6.0449005287239697</v>
      </c>
      <c r="AD35" s="21">
        <f t="shared" si="217"/>
        <v>6.0113120837640821</v>
      </c>
      <c r="AE35" s="21">
        <f t="shared" si="217"/>
        <v>5.9473181626000651</v>
      </c>
      <c r="AF35" s="21">
        <f t="shared" si="217"/>
        <v>5.9961715237979059</v>
      </c>
      <c r="AG35" s="21">
        <f t="shared" si="217"/>
        <v>5.9612848890491117</v>
      </c>
      <c r="AH35" s="21">
        <f t="shared" si="217"/>
        <v>5.9991644224631999</v>
      </c>
      <c r="AI35" s="21">
        <f t="shared" si="217"/>
        <v>5.9414993170095505</v>
      </c>
      <c r="AJ35" s="21">
        <f t="shared" si="217"/>
        <v>5.9255591354256767</v>
      </c>
      <c r="AK35" s="21">
        <f t="shared" si="217"/>
        <v>6.0058411762383814</v>
      </c>
      <c r="AL35" s="21">
        <f t="shared" si="217"/>
        <v>6.0209524282433913</v>
      </c>
      <c r="AM35" s="21">
        <f t="shared" si="217"/>
        <v>5.9592365717029239</v>
      </c>
      <c r="AN35" s="21">
        <f t="shared" si="217"/>
        <v>6.0185906479352846</v>
      </c>
      <c r="AO35" s="21">
        <f t="shared" ref="AO35:CJ35" si="218">AO24*AO16</f>
        <v>5.9146931977021246</v>
      </c>
      <c r="AP35" s="21">
        <f t="shared" si="218"/>
        <v>5.924987086318013</v>
      </c>
      <c r="AQ35" s="21">
        <f t="shared" si="218"/>
        <v>5.9891384361546756</v>
      </c>
      <c r="AR35" s="21">
        <f t="shared" si="218"/>
        <v>5.9522113362538338</v>
      </c>
      <c r="AS35" s="21">
        <f t="shared" si="218"/>
        <v>6.0022737046264591</v>
      </c>
      <c r="AT35" s="21">
        <f t="shared" si="218"/>
        <v>5.9059186109488957</v>
      </c>
      <c r="AU35" s="21">
        <f t="shared" si="218"/>
        <v>5.9514083470261694</v>
      </c>
      <c r="AV35" s="21">
        <f t="shared" si="218"/>
        <v>6.0382610856438328</v>
      </c>
      <c r="AW35" s="21">
        <f t="shared" si="218"/>
        <v>5.9673113874333774</v>
      </c>
      <c r="AX35" s="21">
        <f t="shared" si="218"/>
        <v>6.0185906479352846</v>
      </c>
      <c r="AY35" s="21">
        <f t="shared" si="218"/>
        <v>6.076619194232892</v>
      </c>
      <c r="AZ35" s="21">
        <f t="shared" si="218"/>
        <v>6.015446146768805</v>
      </c>
      <c r="BA35" s="21">
        <f t="shared" si="218"/>
        <v>6.1226142154168812</v>
      </c>
      <c r="BB35" s="21">
        <f t="shared" si="218"/>
        <v>6.0287677204604435</v>
      </c>
      <c r="BC35" s="21">
        <f t="shared" si="218"/>
        <v>5.986089792140934</v>
      </c>
      <c r="BD35" s="21">
        <f t="shared" si="218"/>
        <v>6.0290270090671738</v>
      </c>
      <c r="BE35" s="21">
        <f t="shared" si="218"/>
        <v>6.0793617444493622</v>
      </c>
      <c r="BF35" s="21">
        <f t="shared" si="218"/>
        <v>6.1309054127475342</v>
      </c>
      <c r="BG35" s="21">
        <f t="shared" si="218"/>
        <v>6.0136015899152664</v>
      </c>
      <c r="BH35" s="21">
        <f t="shared" si="218"/>
        <v>6.1009957362092964</v>
      </c>
      <c r="BI35" s="21">
        <f t="shared" si="218"/>
        <v>6.0185906479352846</v>
      </c>
      <c r="BJ35" s="21">
        <f t="shared" si="218"/>
        <v>6.0440600547452021</v>
      </c>
      <c r="BK35" s="21">
        <f t="shared" si="218"/>
        <v>5.9605588205302906</v>
      </c>
      <c r="BL35" s="21">
        <f t="shared" si="218"/>
        <v>6.0661840467063808</v>
      </c>
      <c r="BM35" s="21">
        <f t="shared" si="218"/>
        <v>6.0502451004654443</v>
      </c>
      <c r="BN35" s="21">
        <f t="shared" si="218"/>
        <v>6.0128432587338869</v>
      </c>
      <c r="BO35" s="21">
        <f t="shared" si="218"/>
        <v>6.032994242412336</v>
      </c>
      <c r="BP35" s="21">
        <f t="shared" si="218"/>
        <v>6.097648191420407</v>
      </c>
      <c r="BQ35" s="21">
        <f t="shared" si="218"/>
        <v>6.057692481923775</v>
      </c>
      <c r="BR35" s="21">
        <f t="shared" si="218"/>
        <v>6.0155086968043729</v>
      </c>
      <c r="BS35" s="21">
        <f t="shared" si="218"/>
        <v>6.046513243631277</v>
      </c>
      <c r="BT35" s="21">
        <f t="shared" si="218"/>
        <v>6.0185906479352846</v>
      </c>
      <c r="BU35" s="21">
        <f t="shared" si="218"/>
        <v>6.1073161334917039</v>
      </c>
      <c r="BV35" s="21">
        <f t="shared" si="218"/>
        <v>6.0081212040618039</v>
      </c>
      <c r="BW35" s="21">
        <f t="shared" si="218"/>
        <v>6.1253840364401588</v>
      </c>
      <c r="BX35" s="21">
        <f t="shared" si="218"/>
        <v>6.0725594720473266</v>
      </c>
      <c r="BY35" s="21">
        <f t="shared" si="218"/>
        <v>6.0637288409744441</v>
      </c>
      <c r="BZ35" s="21">
        <f t="shared" si="218"/>
        <v>6.0350790463303765</v>
      </c>
      <c r="CA35" s="21">
        <f t="shared" si="218"/>
        <v>6.031581333998405</v>
      </c>
      <c r="CB35" s="21">
        <f t="shared" si="218"/>
        <v>6.0504690671217638</v>
      </c>
      <c r="CC35" s="21">
        <f t="shared" si="218"/>
        <v>6.012156032392034</v>
      </c>
      <c r="CD35" s="21">
        <f t="shared" si="218"/>
        <v>6.0990547420444443</v>
      </c>
      <c r="CE35" s="21">
        <f t="shared" si="218"/>
        <v>6.0466040297121735</v>
      </c>
      <c r="CF35" s="21">
        <f t="shared" si="218"/>
        <v>6.0185906479352846</v>
      </c>
      <c r="CG35" s="21">
        <f t="shared" si="218"/>
        <v>6.1146986798823093</v>
      </c>
      <c r="CH35" s="21">
        <f t="shared" si="218"/>
        <v>6.0716519017792798</v>
      </c>
      <c r="CI35" s="21">
        <f t="shared" si="218"/>
        <v>6.0613352305794974</v>
      </c>
      <c r="CJ35" s="21">
        <f t="shared" si="218"/>
        <v>6.0853367025684149</v>
      </c>
      <c r="CK35" s="21">
        <f t="shared" ref="CK35:CW35" si="219">CK24*CK16</f>
        <v>6.0939834159699524</v>
      </c>
      <c r="CL35" s="21">
        <f t="shared" si="219"/>
        <v>6.0347336763585258</v>
      </c>
      <c r="CM35" s="21">
        <f t="shared" si="219"/>
        <v>6.0559160661263398</v>
      </c>
      <c r="CN35" s="21">
        <f t="shared" si="219"/>
        <v>6.0613481738385655</v>
      </c>
      <c r="CO35" s="21">
        <f t="shared" si="219"/>
        <v>6.036502533051749</v>
      </c>
      <c r="CP35" s="21">
        <f t="shared" si="219"/>
        <v>6.0534990665047648</v>
      </c>
      <c r="CQ35" s="21">
        <f t="shared" si="219"/>
        <v>6.0666208334059126</v>
      </c>
      <c r="CR35" s="21">
        <f t="shared" si="219"/>
        <v>6.0185906479352846</v>
      </c>
      <c r="CS35" s="21">
        <f t="shared" si="219"/>
        <v>6.0251983761736234</v>
      </c>
      <c r="CT35" s="21">
        <f t="shared" si="219"/>
        <v>6.0610924060062752</v>
      </c>
      <c r="CU35" s="21">
        <f t="shared" si="219"/>
        <v>6.0171009167915033</v>
      </c>
      <c r="CV35" s="21">
        <f t="shared" si="219"/>
        <v>6.0312721901190747</v>
      </c>
      <c r="CW35" s="21">
        <f t="shared" si="219"/>
        <v>6.0185906479352846</v>
      </c>
      <c r="CX35" s="21"/>
    </row>
    <row r="36" spans="1:102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T15"/>
  <sheetViews>
    <sheetView workbookViewId="0">
      <selection activeCell="E23" sqref="E23"/>
    </sheetView>
  </sheetViews>
  <sheetFormatPr defaultRowHeight="12" x14ac:dyDescent="0.2"/>
  <sheetData>
    <row r="1" spans="1:46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</row>
    <row r="2" spans="1:46" x14ac:dyDescent="0.2">
      <c r="A2" t="s">
        <v>6</v>
      </c>
      <c r="B2" s="26">
        <v>41.167999999999999</v>
      </c>
      <c r="C2" s="26">
        <v>43.863999999999997</v>
      </c>
      <c r="D2" s="26">
        <v>42.752000000000002</v>
      </c>
      <c r="E2" s="26">
        <v>41.558999999999997</v>
      </c>
      <c r="F2" s="26">
        <v>44.475000000000001</v>
      </c>
      <c r="G2" s="26">
        <v>44.088999999999999</v>
      </c>
      <c r="H2" s="26">
        <v>40.57</v>
      </c>
      <c r="I2" s="26">
        <v>42.381</v>
      </c>
      <c r="J2" s="26">
        <v>42.040999999999997</v>
      </c>
      <c r="K2" s="26">
        <v>45.845999999999997</v>
      </c>
      <c r="L2" s="26">
        <v>45.503</v>
      </c>
      <c r="M2" s="26">
        <v>42.470999999999997</v>
      </c>
      <c r="N2" s="26">
        <v>39.537999999999997</v>
      </c>
      <c r="O2" s="26">
        <v>44.418999999999997</v>
      </c>
      <c r="P2" s="26">
        <v>42.959000000000003</v>
      </c>
      <c r="Q2" s="26">
        <v>40.427</v>
      </c>
      <c r="R2" s="26">
        <v>39.439</v>
      </c>
      <c r="S2" s="26">
        <v>42.527000000000001</v>
      </c>
      <c r="T2" s="26">
        <v>42.646999999999998</v>
      </c>
      <c r="U2" s="26">
        <v>43.008000000000003</v>
      </c>
      <c r="V2" s="26">
        <v>42.386000000000003</v>
      </c>
      <c r="W2" s="26">
        <v>39.963999999999999</v>
      </c>
      <c r="X2" s="26">
        <v>39.006</v>
      </c>
      <c r="Y2" s="26">
        <v>41.542000000000002</v>
      </c>
      <c r="Z2" s="26">
        <v>41.329000000000001</v>
      </c>
      <c r="AA2" s="26">
        <v>41.884</v>
      </c>
      <c r="AB2" s="27">
        <v>39.305999999999997</v>
      </c>
      <c r="AC2" s="27">
        <v>39.39</v>
      </c>
      <c r="AD2" s="26">
        <v>40.284999999999997</v>
      </c>
      <c r="AE2" s="26">
        <v>41.06</v>
      </c>
      <c r="AF2" s="26">
        <v>41.16</v>
      </c>
      <c r="AG2" s="26">
        <v>39.802999999999997</v>
      </c>
      <c r="AH2" s="26">
        <v>39.972999999999999</v>
      </c>
      <c r="AI2" s="26">
        <v>40.427</v>
      </c>
      <c r="AJ2" s="26">
        <v>40.393999999999998</v>
      </c>
      <c r="AK2" s="26">
        <v>41.625999999999998</v>
      </c>
      <c r="AL2" s="26">
        <v>41.536000000000001</v>
      </c>
      <c r="AM2" s="26">
        <v>43.683999999999997</v>
      </c>
      <c r="AN2" s="26">
        <v>41.213000000000001</v>
      </c>
      <c r="AO2" s="26">
        <v>39.659999999999997</v>
      </c>
      <c r="AP2" s="26">
        <v>40.252000000000002</v>
      </c>
      <c r="AQ2" s="26">
        <v>44.203000000000003</v>
      </c>
      <c r="AR2" s="26">
        <v>43.536999999999999</v>
      </c>
      <c r="AS2" s="26">
        <v>43.887999999999998</v>
      </c>
      <c r="AT2" s="26">
        <v>43.066000000000003</v>
      </c>
    </row>
    <row r="3" spans="1:46" x14ac:dyDescent="0.2">
      <c r="A3" t="s">
        <v>38</v>
      </c>
      <c r="B3" s="26">
        <v>48.701999999999998</v>
      </c>
      <c r="C3" s="26">
        <v>50.648000000000003</v>
      </c>
      <c r="D3" s="26">
        <v>48.517000000000003</v>
      </c>
      <c r="E3" s="26">
        <v>48.582000000000001</v>
      </c>
      <c r="F3" s="26">
        <v>45.588999999999999</v>
      </c>
      <c r="G3" s="26">
        <v>48.261000000000003</v>
      </c>
      <c r="H3" s="26">
        <v>49.369</v>
      </c>
      <c r="I3" s="26">
        <v>49.381</v>
      </c>
      <c r="J3" s="26">
        <v>48.235999999999997</v>
      </c>
      <c r="K3" s="26">
        <v>45.902999999999999</v>
      </c>
      <c r="L3" s="26">
        <v>44.664000000000001</v>
      </c>
      <c r="M3" s="26">
        <v>48.118000000000002</v>
      </c>
      <c r="N3" s="26">
        <v>49.4</v>
      </c>
      <c r="O3" s="26">
        <v>48.835999999999999</v>
      </c>
      <c r="P3" s="26">
        <v>47.79</v>
      </c>
      <c r="Q3" s="26">
        <v>49.642000000000003</v>
      </c>
      <c r="R3" s="26">
        <v>51.39</v>
      </c>
      <c r="S3" s="26">
        <v>50.512</v>
      </c>
      <c r="T3" s="26">
        <v>49.901000000000003</v>
      </c>
      <c r="U3" s="26">
        <v>50.264000000000003</v>
      </c>
      <c r="V3" s="26">
        <v>51.42</v>
      </c>
      <c r="W3" s="26">
        <v>52.307000000000002</v>
      </c>
      <c r="X3" s="26">
        <v>52.579000000000001</v>
      </c>
      <c r="Y3" s="26">
        <v>50.966000000000001</v>
      </c>
      <c r="Z3" s="26">
        <v>50.725999999999999</v>
      </c>
      <c r="AA3" s="26">
        <v>50.506999999999998</v>
      </c>
      <c r="AB3" s="27">
        <v>52.908999999999999</v>
      </c>
      <c r="AC3" s="27">
        <v>53.417999999999999</v>
      </c>
      <c r="AD3" s="26">
        <v>51.695</v>
      </c>
      <c r="AE3" s="26">
        <v>49.956000000000003</v>
      </c>
      <c r="AF3" s="26">
        <v>51.223999999999997</v>
      </c>
      <c r="AG3" s="26">
        <v>50.087000000000003</v>
      </c>
      <c r="AH3" s="26">
        <v>50.069000000000003</v>
      </c>
      <c r="AI3" s="26">
        <v>50.851999999999997</v>
      </c>
      <c r="AJ3" s="26">
        <v>50.503999999999998</v>
      </c>
      <c r="AK3" s="26">
        <v>50.052999999999997</v>
      </c>
      <c r="AL3" s="26">
        <v>50.424999999999997</v>
      </c>
      <c r="AM3" s="26">
        <v>49.954000000000001</v>
      </c>
      <c r="AN3" s="26">
        <v>50.645000000000003</v>
      </c>
      <c r="AO3" s="26">
        <v>52.973999999999997</v>
      </c>
      <c r="AP3" s="26">
        <v>51.302999999999997</v>
      </c>
      <c r="AQ3" s="26">
        <v>48.99</v>
      </c>
      <c r="AR3" s="26">
        <v>48.771000000000001</v>
      </c>
      <c r="AS3" s="26">
        <v>49.844999999999999</v>
      </c>
      <c r="AT3" s="26">
        <v>48.262</v>
      </c>
    </row>
    <row r="4" spans="1:46" x14ac:dyDescent="0.2">
      <c r="A4" t="s">
        <v>92</v>
      </c>
      <c r="B4" s="26">
        <f t="shared" ref="B4:AT4" si="0">B15*18/B11/2</f>
        <v>7.3508251284452948</v>
      </c>
      <c r="C4" s="26">
        <f t="shared" si="0"/>
        <v>7.7390922471218984</v>
      </c>
      <c r="D4" s="26">
        <f t="shared" si="0"/>
        <v>7.4794613609183989</v>
      </c>
      <c r="E4" s="26">
        <f t="shared" si="0"/>
        <v>7.3770109773122314</v>
      </c>
      <c r="F4" s="26">
        <f t="shared" si="0"/>
        <v>7.4151676229278625</v>
      </c>
      <c r="G4" s="26">
        <f t="shared" si="0"/>
        <v>7.5805607917503091</v>
      </c>
      <c r="H4" s="26">
        <f t="shared" si="0"/>
        <v>7.3469851811564846</v>
      </c>
      <c r="I4" s="26">
        <f t="shared" si="0"/>
        <v>7.5107957102950564</v>
      </c>
      <c r="J4" s="26">
        <f t="shared" si="0"/>
        <v>7.3944568753956563</v>
      </c>
      <c r="K4" s="26">
        <f t="shared" si="0"/>
        <v>7.5620151088399581</v>
      </c>
      <c r="L4" s="26">
        <f t="shared" si="0"/>
        <v>7.438366376849439</v>
      </c>
      <c r="M4" s="26">
        <f t="shared" si="0"/>
        <v>7.4243008280715292</v>
      </c>
      <c r="N4" s="26">
        <f t="shared" si="0"/>
        <v>7.2564714530767436</v>
      </c>
      <c r="O4" s="26">
        <f t="shared" si="0"/>
        <v>7.6533105352669448</v>
      </c>
      <c r="P4" s="26">
        <f t="shared" si="0"/>
        <v>7.4436345572848506</v>
      </c>
      <c r="Q4" s="26">
        <f t="shared" si="0"/>
        <v>7.3545673905767153</v>
      </c>
      <c r="R4" s="26">
        <f t="shared" si="0"/>
        <v>7.3966045894375787</v>
      </c>
      <c r="S4" s="26">
        <f t="shared" si="0"/>
        <v>7.6086344073692942</v>
      </c>
      <c r="T4" s="26">
        <f t="shared" si="0"/>
        <v>7.5736690527682935</v>
      </c>
      <c r="U4" s="26">
        <f t="shared" si="0"/>
        <v>7.6333299508621657</v>
      </c>
      <c r="V4" s="26">
        <f t="shared" si="0"/>
        <v>7.6639541571264909</v>
      </c>
      <c r="W4" s="26">
        <f t="shared" si="0"/>
        <v>7.5125096269010978</v>
      </c>
      <c r="X4" s="26">
        <f t="shared" si="0"/>
        <v>7.44670213352929</v>
      </c>
      <c r="Y4" s="26">
        <f t="shared" si="0"/>
        <v>7.5540287696939172</v>
      </c>
      <c r="Z4" s="26">
        <f t="shared" si="0"/>
        <v>7.5168934308053723</v>
      </c>
      <c r="AA4" s="26">
        <f t="shared" si="0"/>
        <v>7.5504177021409014</v>
      </c>
      <c r="AB4" s="26">
        <f t="shared" si="0"/>
        <v>7.4984041668487107</v>
      </c>
      <c r="AC4" s="26">
        <f t="shared" si="0"/>
        <v>7.544081535046419</v>
      </c>
      <c r="AD4" s="26">
        <f t="shared" si="0"/>
        <v>7.4955506993657277</v>
      </c>
      <c r="AE4" s="26">
        <f t="shared" si="0"/>
        <v>7.435026742792985</v>
      </c>
      <c r="AF4" s="26">
        <f t="shared" si="0"/>
        <v>7.538987890456001</v>
      </c>
      <c r="AG4" s="26">
        <f t="shared" si="0"/>
        <v>7.3317621200806711</v>
      </c>
      <c r="AH4" s="26">
        <f t="shared" si="0"/>
        <v>7.3457066893985576</v>
      </c>
      <c r="AI4" s="26">
        <f t="shared" si="0"/>
        <v>7.445189009949269</v>
      </c>
      <c r="AJ4" s="26">
        <f t="shared" si="0"/>
        <v>7.416157357558161</v>
      </c>
      <c r="AK4" s="26">
        <f t="shared" si="0"/>
        <v>7.4932070116537943</v>
      </c>
      <c r="AL4" s="26">
        <f t="shared" si="0"/>
        <v>7.512971428702989</v>
      </c>
      <c r="AM4" s="26">
        <f t="shared" si="0"/>
        <v>7.6709236525775273</v>
      </c>
      <c r="AN4" s="26">
        <f t="shared" si="0"/>
        <v>7.5003920336762109</v>
      </c>
      <c r="AO4" s="26">
        <f t="shared" si="0"/>
        <v>7.5351169849057449</v>
      </c>
      <c r="AP4" s="26">
        <f t="shared" si="0"/>
        <v>7.4632237153610719</v>
      </c>
      <c r="AQ4" s="26">
        <f t="shared" si="0"/>
        <v>7.6454135226375364</v>
      </c>
      <c r="AR4" s="26">
        <f t="shared" si="0"/>
        <v>7.5691005158665554</v>
      </c>
      <c r="AS4" s="26">
        <f t="shared" si="0"/>
        <v>7.6811114088720807</v>
      </c>
      <c r="AT4" s="26">
        <f t="shared" si="0"/>
        <v>7.4886098580478659</v>
      </c>
    </row>
    <row r="7" spans="1:46" x14ac:dyDescent="0.2">
      <c r="A7" t="s">
        <v>26</v>
      </c>
      <c r="B7" s="25">
        <f t="shared" ref="B7:AT7" si="1">B2/25.012</f>
        <v>1.6459299536222614</v>
      </c>
      <c r="C7" s="25">
        <f t="shared" si="1"/>
        <v>1.7537182152566766</v>
      </c>
      <c r="D7" s="25">
        <f t="shared" si="1"/>
        <v>1.7092595554134016</v>
      </c>
      <c r="E7" s="25">
        <f t="shared" si="1"/>
        <v>1.6615624500239883</v>
      </c>
      <c r="F7" s="25">
        <f t="shared" si="1"/>
        <v>1.7781464896849513</v>
      </c>
      <c r="G7" s="25">
        <f t="shared" si="1"/>
        <v>1.762713897329282</v>
      </c>
      <c r="H7" s="25">
        <f t="shared" si="1"/>
        <v>1.6220214297137374</v>
      </c>
      <c r="I7" s="25">
        <f t="shared" si="1"/>
        <v>1.6944266751959058</v>
      </c>
      <c r="J7" s="25">
        <f t="shared" si="1"/>
        <v>1.6808332000639692</v>
      </c>
      <c r="K7" s="25">
        <f t="shared" si="1"/>
        <v>1.8329601791140251</v>
      </c>
      <c r="L7" s="25">
        <f t="shared" si="1"/>
        <v>1.8192467615544539</v>
      </c>
      <c r="M7" s="25">
        <f t="shared" si="1"/>
        <v>1.6980249480249479</v>
      </c>
      <c r="N7" s="25">
        <f t="shared" si="1"/>
        <v>1.5807612346073883</v>
      </c>
      <c r="O7" s="25">
        <f t="shared" si="1"/>
        <v>1.7759075643691027</v>
      </c>
      <c r="P7" s="25">
        <f t="shared" si="1"/>
        <v>1.7175355829201984</v>
      </c>
      <c r="Q7" s="25">
        <f t="shared" si="1"/>
        <v>1.6163041739964816</v>
      </c>
      <c r="R7" s="25">
        <f t="shared" si="1"/>
        <v>1.5768031344954421</v>
      </c>
      <c r="S7" s="25">
        <f t="shared" si="1"/>
        <v>1.7002638733407964</v>
      </c>
      <c r="T7" s="25">
        <f t="shared" si="1"/>
        <v>1.7050615704461858</v>
      </c>
      <c r="U7" s="25">
        <f t="shared" si="1"/>
        <v>1.7194946425715658</v>
      </c>
      <c r="V7" s="25">
        <f t="shared" si="1"/>
        <v>1.6946265792419639</v>
      </c>
      <c r="W7" s="25">
        <f t="shared" si="1"/>
        <v>1.5977930593315208</v>
      </c>
      <c r="X7" s="25">
        <f t="shared" si="1"/>
        <v>1.5594914441068286</v>
      </c>
      <c r="Y7" s="25">
        <f t="shared" si="1"/>
        <v>1.6608827762673917</v>
      </c>
      <c r="Z7" s="25">
        <f t="shared" si="1"/>
        <v>1.6523668639053255</v>
      </c>
      <c r="AA7" s="25">
        <f t="shared" si="1"/>
        <v>1.6745562130177514</v>
      </c>
      <c r="AB7" s="25">
        <f t="shared" si="1"/>
        <v>1.5714856868703022</v>
      </c>
      <c r="AC7" s="25">
        <f t="shared" si="1"/>
        <v>1.5748440748440748</v>
      </c>
      <c r="AD7" s="25">
        <f t="shared" si="1"/>
        <v>1.6106268990884374</v>
      </c>
      <c r="AE7" s="25">
        <f t="shared" si="1"/>
        <v>1.641612026227411</v>
      </c>
      <c r="AF7" s="25">
        <f t="shared" si="1"/>
        <v>1.6456101071485685</v>
      </c>
      <c r="AG7" s="25">
        <f t="shared" si="1"/>
        <v>1.5913561490484567</v>
      </c>
      <c r="AH7" s="25">
        <f t="shared" si="1"/>
        <v>1.598152886614425</v>
      </c>
      <c r="AI7" s="25">
        <f t="shared" si="1"/>
        <v>1.6163041739964816</v>
      </c>
      <c r="AJ7" s="25">
        <f t="shared" si="1"/>
        <v>1.6149848072924995</v>
      </c>
      <c r="AK7" s="25">
        <f t="shared" si="1"/>
        <v>1.6642411642411641</v>
      </c>
      <c r="AL7" s="25">
        <f t="shared" si="1"/>
        <v>1.6606428914121223</v>
      </c>
      <c r="AM7" s="25">
        <f t="shared" si="1"/>
        <v>1.7465216695985926</v>
      </c>
      <c r="AN7" s="25">
        <f t="shared" si="1"/>
        <v>1.6477290900367823</v>
      </c>
      <c r="AO7" s="25">
        <f t="shared" si="1"/>
        <v>1.5856388933312009</v>
      </c>
      <c r="AP7" s="25">
        <f t="shared" si="1"/>
        <v>1.6093075323844555</v>
      </c>
      <c r="AQ7" s="25">
        <f t="shared" si="1"/>
        <v>1.7672717095794019</v>
      </c>
      <c r="AR7" s="25">
        <f t="shared" si="1"/>
        <v>1.7406444906444907</v>
      </c>
      <c r="AS7" s="25">
        <f t="shared" si="1"/>
        <v>1.7546777546777546</v>
      </c>
      <c r="AT7" s="25">
        <f t="shared" si="1"/>
        <v>1.7218135295058372</v>
      </c>
    </row>
    <row r="8" spans="1:46" x14ac:dyDescent="0.2">
      <c r="A8" t="s">
        <v>39</v>
      </c>
      <c r="B8" s="25">
        <f t="shared" ref="B8:AT8" si="2">B3/60.085</f>
        <v>0.81055171839893481</v>
      </c>
      <c r="C8" s="25">
        <f t="shared" si="2"/>
        <v>0.84293916950986103</v>
      </c>
      <c r="D8" s="25">
        <f t="shared" si="2"/>
        <v>0.80747274694183246</v>
      </c>
      <c r="E8" s="25">
        <f t="shared" si="2"/>
        <v>0.80855454772405755</v>
      </c>
      <c r="F8" s="25">
        <f t="shared" si="2"/>
        <v>0.75874178247482726</v>
      </c>
      <c r="G8" s="25">
        <f t="shared" si="2"/>
        <v>0.80321211616876098</v>
      </c>
      <c r="H8" s="25">
        <f t="shared" si="2"/>
        <v>0.82165265873346094</v>
      </c>
      <c r="I8" s="25">
        <f t="shared" si="2"/>
        <v>0.82185237580094861</v>
      </c>
      <c r="J8" s="25">
        <f t="shared" si="2"/>
        <v>0.80279603894482809</v>
      </c>
      <c r="K8" s="25">
        <f t="shared" si="2"/>
        <v>0.76396771240742278</v>
      </c>
      <c r="L8" s="25">
        <f t="shared" si="2"/>
        <v>0.74334692518931511</v>
      </c>
      <c r="M8" s="25">
        <f t="shared" si="2"/>
        <v>0.8008321544478656</v>
      </c>
      <c r="N8" s="25">
        <f t="shared" si="2"/>
        <v>0.82216859449113755</v>
      </c>
      <c r="O8" s="25">
        <f t="shared" si="2"/>
        <v>0.81278189231921438</v>
      </c>
      <c r="P8" s="25">
        <f t="shared" si="2"/>
        <v>0.79537322126986765</v>
      </c>
      <c r="Q8" s="25">
        <f t="shared" si="2"/>
        <v>0.82619622201880671</v>
      </c>
      <c r="R8" s="25">
        <f t="shared" si="2"/>
        <v>0.85528834151618538</v>
      </c>
      <c r="S8" s="25">
        <f t="shared" si="2"/>
        <v>0.8406757094116668</v>
      </c>
      <c r="T8" s="25">
        <f t="shared" si="2"/>
        <v>0.83050678205875017</v>
      </c>
      <c r="U8" s="25">
        <f t="shared" si="2"/>
        <v>0.83654822335025381</v>
      </c>
      <c r="V8" s="25">
        <f t="shared" si="2"/>
        <v>0.85578763418490478</v>
      </c>
      <c r="W8" s="25">
        <f t="shared" si="2"/>
        <v>0.87055005409003916</v>
      </c>
      <c r="X8" s="25">
        <f t="shared" si="2"/>
        <v>0.87507697428642761</v>
      </c>
      <c r="Y8" s="25">
        <f t="shared" si="2"/>
        <v>0.84823167179828574</v>
      </c>
      <c r="Z8" s="25">
        <f t="shared" si="2"/>
        <v>0.84423733044853122</v>
      </c>
      <c r="AA8" s="25">
        <f t="shared" si="2"/>
        <v>0.84059249396688018</v>
      </c>
      <c r="AB8" s="25">
        <f t="shared" si="2"/>
        <v>0.88056919364233999</v>
      </c>
      <c r="AC8" s="25">
        <f t="shared" si="2"/>
        <v>0.88904052592161098</v>
      </c>
      <c r="AD8" s="25">
        <f t="shared" si="2"/>
        <v>0.86036448364816509</v>
      </c>
      <c r="AE8" s="25">
        <f t="shared" si="2"/>
        <v>0.83142215195140223</v>
      </c>
      <c r="AF8" s="25">
        <f t="shared" si="2"/>
        <v>0.85252558874927176</v>
      </c>
      <c r="AG8" s="25">
        <f t="shared" si="2"/>
        <v>0.83360239660480995</v>
      </c>
      <c r="AH8" s="25">
        <f t="shared" si="2"/>
        <v>0.83330282100357833</v>
      </c>
      <c r="AI8" s="25">
        <f t="shared" si="2"/>
        <v>0.84633435965715231</v>
      </c>
      <c r="AJ8" s="25">
        <f t="shared" si="2"/>
        <v>0.84054256470000832</v>
      </c>
      <c r="AK8" s="25">
        <f t="shared" si="2"/>
        <v>0.83303653158026125</v>
      </c>
      <c r="AL8" s="25">
        <f t="shared" si="2"/>
        <v>0.8392277606723807</v>
      </c>
      <c r="AM8" s="25">
        <f t="shared" si="2"/>
        <v>0.83138886577348758</v>
      </c>
      <c r="AN8" s="25">
        <f t="shared" si="2"/>
        <v>0.84288924024298917</v>
      </c>
      <c r="AO8" s="25">
        <f t="shared" si="2"/>
        <v>0.88165099442456518</v>
      </c>
      <c r="AP8" s="25">
        <f t="shared" si="2"/>
        <v>0.85384039277689938</v>
      </c>
      <c r="AQ8" s="25">
        <f t="shared" si="2"/>
        <v>0.81534492801864034</v>
      </c>
      <c r="AR8" s="25">
        <f t="shared" si="2"/>
        <v>0.8117000915369893</v>
      </c>
      <c r="AS8" s="25">
        <f t="shared" si="2"/>
        <v>0.82957476907714067</v>
      </c>
      <c r="AT8" s="25">
        <f t="shared" si="2"/>
        <v>0.80322875925771819</v>
      </c>
    </row>
    <row r="9" spans="1:46" x14ac:dyDescent="0.2">
      <c r="A9" t="s">
        <v>83</v>
      </c>
      <c r="B9" s="25">
        <f t="shared" ref="B9:AA9" si="3">B7+B8*2</f>
        <v>3.267033390420131</v>
      </c>
      <c r="C9" s="25">
        <f t="shared" si="3"/>
        <v>3.4395965542763989</v>
      </c>
      <c r="D9" s="25">
        <f t="shared" si="3"/>
        <v>3.3242050492970665</v>
      </c>
      <c r="E9" s="25">
        <f t="shared" si="3"/>
        <v>3.2786715454721032</v>
      </c>
      <c r="F9" s="25">
        <f t="shared" si="3"/>
        <v>3.2956300546346058</v>
      </c>
      <c r="G9" s="25">
        <f t="shared" si="3"/>
        <v>3.3691381296668039</v>
      </c>
      <c r="H9" s="25">
        <f t="shared" si="3"/>
        <v>3.2653267471806595</v>
      </c>
      <c r="I9" s="25">
        <f t="shared" si="3"/>
        <v>3.3381314267978031</v>
      </c>
      <c r="J9" s="25">
        <f t="shared" si="3"/>
        <v>3.2864252779536254</v>
      </c>
      <c r="K9" s="25">
        <f t="shared" si="3"/>
        <v>3.3608956039288707</v>
      </c>
      <c r="L9" s="25">
        <f t="shared" si="3"/>
        <v>3.3059406119330843</v>
      </c>
      <c r="M9" s="25">
        <f t="shared" si="3"/>
        <v>3.2996892569206793</v>
      </c>
      <c r="N9" s="25">
        <f t="shared" si="3"/>
        <v>3.2250984235896634</v>
      </c>
      <c r="O9" s="25">
        <f t="shared" si="3"/>
        <v>3.4014713490075312</v>
      </c>
      <c r="P9" s="25">
        <f t="shared" si="3"/>
        <v>3.3082820254599339</v>
      </c>
      <c r="Q9" s="25">
        <f t="shared" si="3"/>
        <v>3.2686966180340953</v>
      </c>
      <c r="R9" s="25">
        <f t="shared" si="3"/>
        <v>3.2873798175278131</v>
      </c>
      <c r="S9" s="25">
        <f t="shared" si="3"/>
        <v>3.3816152921641303</v>
      </c>
      <c r="T9" s="25">
        <f t="shared" si="3"/>
        <v>3.3660751345636859</v>
      </c>
      <c r="U9" s="25">
        <f t="shared" si="3"/>
        <v>3.3925910892720736</v>
      </c>
      <c r="V9" s="25">
        <f t="shared" si="3"/>
        <v>3.4062018476117735</v>
      </c>
      <c r="W9" s="25">
        <f t="shared" si="3"/>
        <v>3.3388931675115989</v>
      </c>
      <c r="X9" s="25">
        <f t="shared" si="3"/>
        <v>3.3096453926796841</v>
      </c>
      <c r="Y9" s="25">
        <f t="shared" si="3"/>
        <v>3.3573461198639629</v>
      </c>
      <c r="Z9" s="25">
        <f t="shared" si="3"/>
        <v>3.3408415248023879</v>
      </c>
      <c r="AA9" s="25">
        <f t="shared" si="3"/>
        <v>3.3557412009515115</v>
      </c>
      <c r="AB9" s="25">
        <f t="shared" ref="AB9:AT9" si="4">AB7+AB8*2</f>
        <v>3.3326240741549822</v>
      </c>
      <c r="AC9" s="25">
        <f t="shared" si="4"/>
        <v>3.352925126687297</v>
      </c>
      <c r="AD9" s="25">
        <f t="shared" si="4"/>
        <v>3.3313558663847678</v>
      </c>
      <c r="AE9" s="25">
        <f t="shared" si="4"/>
        <v>3.3044563301302157</v>
      </c>
      <c r="AF9" s="25">
        <f t="shared" si="4"/>
        <v>3.3506612846471118</v>
      </c>
      <c r="AG9" s="25">
        <f t="shared" si="4"/>
        <v>3.2585609422580766</v>
      </c>
      <c r="AH9" s="25">
        <f t="shared" si="4"/>
        <v>3.2647585286215817</v>
      </c>
      <c r="AI9" s="25">
        <f t="shared" si="4"/>
        <v>3.308972893310786</v>
      </c>
      <c r="AJ9" s="25">
        <f t="shared" si="4"/>
        <v>3.2960699366925161</v>
      </c>
      <c r="AK9" s="25">
        <f t="shared" si="4"/>
        <v>3.3303142274016864</v>
      </c>
      <c r="AL9" s="25">
        <f t="shared" si="4"/>
        <v>3.3390984127568837</v>
      </c>
      <c r="AM9" s="25">
        <f t="shared" si="4"/>
        <v>3.4092994011455677</v>
      </c>
      <c r="AN9" s="25">
        <f t="shared" si="4"/>
        <v>3.3335075705227606</v>
      </c>
      <c r="AO9" s="25">
        <f t="shared" si="4"/>
        <v>3.3489408821803313</v>
      </c>
      <c r="AP9" s="25">
        <f t="shared" si="4"/>
        <v>3.3169883179382542</v>
      </c>
      <c r="AQ9" s="25">
        <f t="shared" si="4"/>
        <v>3.3979615656166828</v>
      </c>
      <c r="AR9" s="25">
        <f t="shared" si="4"/>
        <v>3.3640446737184693</v>
      </c>
      <c r="AS9" s="25">
        <f t="shared" si="4"/>
        <v>3.4138272928320359</v>
      </c>
      <c r="AT9" s="25">
        <f t="shared" si="4"/>
        <v>3.3282710480212736</v>
      </c>
    </row>
    <row r="10" spans="1:46" x14ac:dyDescent="0.2">
      <c r="A10" s="12" t="s">
        <v>95</v>
      </c>
      <c r="B10" s="25">
        <f t="shared" ref="B10:AB10" si="5">B9/8*9</f>
        <v>3.6754125642226474</v>
      </c>
      <c r="C10" s="25">
        <f t="shared" si="5"/>
        <v>3.8695461235609487</v>
      </c>
      <c r="D10" s="25">
        <f t="shared" si="5"/>
        <v>3.7397306804591999</v>
      </c>
      <c r="E10" s="25">
        <f t="shared" si="5"/>
        <v>3.6885054886561162</v>
      </c>
      <c r="F10" s="25">
        <f t="shared" si="5"/>
        <v>3.7075838114639317</v>
      </c>
      <c r="G10" s="25">
        <f t="shared" si="5"/>
        <v>3.7902803958751545</v>
      </c>
      <c r="H10" s="25">
        <f t="shared" si="5"/>
        <v>3.6734925905782418</v>
      </c>
      <c r="I10" s="25">
        <f t="shared" si="5"/>
        <v>3.7553978551475282</v>
      </c>
      <c r="J10" s="25">
        <f t="shared" si="5"/>
        <v>3.6972284376978286</v>
      </c>
      <c r="K10" s="25">
        <f t="shared" si="5"/>
        <v>3.7810075544199795</v>
      </c>
      <c r="L10" s="25">
        <f t="shared" si="5"/>
        <v>3.71918318842472</v>
      </c>
      <c r="M10" s="25">
        <f t="shared" si="5"/>
        <v>3.7121504140357642</v>
      </c>
      <c r="N10" s="25">
        <f t="shared" si="5"/>
        <v>3.6282357265383713</v>
      </c>
      <c r="O10" s="25">
        <f t="shared" si="5"/>
        <v>3.8266552676334724</v>
      </c>
      <c r="P10" s="25">
        <f t="shared" si="5"/>
        <v>3.7218172786424257</v>
      </c>
      <c r="Q10" s="25">
        <f t="shared" si="5"/>
        <v>3.6772836952883572</v>
      </c>
      <c r="R10" s="25">
        <f t="shared" si="5"/>
        <v>3.6983022947187898</v>
      </c>
      <c r="S10" s="25">
        <f t="shared" si="5"/>
        <v>3.8043172036846467</v>
      </c>
      <c r="T10" s="25">
        <f t="shared" si="5"/>
        <v>3.7868345263841467</v>
      </c>
      <c r="U10" s="25">
        <f t="shared" si="5"/>
        <v>3.8166649754310829</v>
      </c>
      <c r="V10" s="25">
        <f t="shared" si="5"/>
        <v>3.831977078563245</v>
      </c>
      <c r="W10" s="25">
        <f t="shared" si="5"/>
        <v>3.7562548134505489</v>
      </c>
      <c r="X10" s="25">
        <f t="shared" si="5"/>
        <v>3.7233510667646446</v>
      </c>
      <c r="Y10" s="25">
        <f t="shared" si="5"/>
        <v>3.7770143848469582</v>
      </c>
      <c r="Z10" s="25">
        <f t="shared" si="5"/>
        <v>3.7584467154026866</v>
      </c>
      <c r="AA10" s="25">
        <f t="shared" si="5"/>
        <v>3.7752088510704507</v>
      </c>
      <c r="AB10" s="25">
        <f t="shared" si="5"/>
        <v>3.7492020834243549</v>
      </c>
      <c r="AC10" s="25">
        <f t="shared" ref="AC10:AT10" si="6">AC9/8*9</f>
        <v>3.772040767523209</v>
      </c>
      <c r="AD10" s="25">
        <f t="shared" si="6"/>
        <v>3.7477753496828639</v>
      </c>
      <c r="AE10" s="25">
        <f t="shared" si="6"/>
        <v>3.7175133713964925</v>
      </c>
      <c r="AF10" s="25">
        <f t="shared" si="6"/>
        <v>3.7694939452280005</v>
      </c>
      <c r="AG10" s="25">
        <f t="shared" si="6"/>
        <v>3.665881060040336</v>
      </c>
      <c r="AH10" s="25">
        <f t="shared" si="6"/>
        <v>3.6728533446992793</v>
      </c>
      <c r="AI10" s="25">
        <f t="shared" si="6"/>
        <v>3.7225945049746345</v>
      </c>
      <c r="AJ10" s="25">
        <f t="shared" si="6"/>
        <v>3.7080786787790805</v>
      </c>
      <c r="AK10" s="25">
        <f t="shared" si="6"/>
        <v>3.7466035058268972</v>
      </c>
      <c r="AL10" s="25">
        <f t="shared" si="6"/>
        <v>3.756485714351494</v>
      </c>
      <c r="AM10" s="25">
        <f t="shared" si="6"/>
        <v>3.8354618262887636</v>
      </c>
      <c r="AN10" s="25">
        <f t="shared" si="6"/>
        <v>3.7501960168381059</v>
      </c>
      <c r="AO10" s="25">
        <f t="shared" si="6"/>
        <v>3.7675584924528724</v>
      </c>
      <c r="AP10" s="25">
        <f t="shared" si="6"/>
        <v>3.7316118576805359</v>
      </c>
      <c r="AQ10" s="25">
        <f t="shared" si="6"/>
        <v>3.8227067613187682</v>
      </c>
      <c r="AR10" s="25">
        <f t="shared" si="6"/>
        <v>3.7845502579332777</v>
      </c>
      <c r="AS10" s="25">
        <f t="shared" si="6"/>
        <v>3.8405557044360403</v>
      </c>
      <c r="AT10" s="25">
        <f t="shared" si="6"/>
        <v>3.744304929023933</v>
      </c>
    </row>
    <row r="11" spans="1:46" x14ac:dyDescent="0.2">
      <c r="A11">
        <v>9</v>
      </c>
      <c r="B11" s="25">
        <f t="shared" ref="B11:AB11" si="7">9/B10</f>
        <v>2.4487046944357136</v>
      </c>
      <c r="C11" s="25">
        <f t="shared" si="7"/>
        <v>2.325854173232532</v>
      </c>
      <c r="D11" s="25">
        <f t="shared" si="7"/>
        <v>2.4065904122525996</v>
      </c>
      <c r="E11" s="25">
        <f t="shared" si="7"/>
        <v>2.4400126359250978</v>
      </c>
      <c r="F11" s="25">
        <f t="shared" si="7"/>
        <v>2.427456925497355</v>
      </c>
      <c r="G11" s="25">
        <f t="shared" si="7"/>
        <v>2.374494512277884</v>
      </c>
      <c r="H11" s="25">
        <f t="shared" si="7"/>
        <v>2.4499845251037558</v>
      </c>
      <c r="I11" s="25">
        <f t="shared" si="7"/>
        <v>2.3965503382454378</v>
      </c>
      <c r="J11" s="25">
        <f t="shared" si="7"/>
        <v>2.434255862643985</v>
      </c>
      <c r="K11" s="25">
        <f t="shared" si="7"/>
        <v>2.3803179100975465</v>
      </c>
      <c r="L11" s="25">
        <f t="shared" si="7"/>
        <v>2.4198861803879037</v>
      </c>
      <c r="M11" s="25">
        <f t="shared" si="7"/>
        <v>2.4244707234843448</v>
      </c>
      <c r="N11" s="25">
        <f t="shared" si="7"/>
        <v>2.4805444514451995</v>
      </c>
      <c r="O11" s="25">
        <f t="shared" si="7"/>
        <v>2.3519233823134247</v>
      </c>
      <c r="P11" s="25">
        <f t="shared" si="7"/>
        <v>2.4181735228234662</v>
      </c>
      <c r="Q11" s="25">
        <f t="shared" si="7"/>
        <v>2.4474587075050942</v>
      </c>
      <c r="R11" s="25">
        <f t="shared" si="7"/>
        <v>2.4335490402858859</v>
      </c>
      <c r="S11" s="25">
        <f t="shared" si="7"/>
        <v>2.3657333282522046</v>
      </c>
      <c r="T11" s="25">
        <f t="shared" si="7"/>
        <v>2.3766552082732901</v>
      </c>
      <c r="U11" s="25">
        <f t="shared" si="7"/>
        <v>2.3580796475287884</v>
      </c>
      <c r="V11" s="25">
        <f t="shared" si="7"/>
        <v>2.3486570549567181</v>
      </c>
      <c r="W11" s="25">
        <f t="shared" si="7"/>
        <v>2.3960035852127062</v>
      </c>
      <c r="X11" s="25">
        <f t="shared" si="7"/>
        <v>2.4171773863431114</v>
      </c>
      <c r="Y11" s="25">
        <f t="shared" si="7"/>
        <v>2.3828344514935367</v>
      </c>
      <c r="Z11" s="25">
        <f t="shared" si="7"/>
        <v>2.3946062513316022</v>
      </c>
      <c r="AA11" s="25">
        <f t="shared" si="7"/>
        <v>2.3839740674077072</v>
      </c>
      <c r="AB11" s="25">
        <f t="shared" si="7"/>
        <v>2.4005107752900314</v>
      </c>
      <c r="AC11" s="25">
        <f t="shared" ref="AC11:AT11" si="8">9/AC10</f>
        <v>2.3859763334184652</v>
      </c>
      <c r="AD11" s="25">
        <f t="shared" si="8"/>
        <v>2.4014246213454546</v>
      </c>
      <c r="AE11" s="25">
        <f t="shared" si="8"/>
        <v>2.4209731346895276</v>
      </c>
      <c r="AF11" s="25">
        <f t="shared" si="8"/>
        <v>2.3875883953583665</v>
      </c>
      <c r="AG11" s="25">
        <f t="shared" si="8"/>
        <v>2.4550714692039062</v>
      </c>
      <c r="AH11" s="25">
        <f t="shared" si="8"/>
        <v>2.4504109354077381</v>
      </c>
      <c r="AI11" s="25">
        <f t="shared" si="8"/>
        <v>2.4176686415812902</v>
      </c>
      <c r="AJ11" s="25">
        <f t="shared" si="8"/>
        <v>2.4271329655182328</v>
      </c>
      <c r="AK11" s="25">
        <f t="shared" si="8"/>
        <v>2.4021757268957789</v>
      </c>
      <c r="AL11" s="25">
        <f t="shared" si="8"/>
        <v>2.3958563094266223</v>
      </c>
      <c r="AM11" s="25">
        <f t="shared" si="8"/>
        <v>2.3465231587791613</v>
      </c>
      <c r="AN11" s="25">
        <f t="shared" si="8"/>
        <v>2.3998745557807268</v>
      </c>
      <c r="AO11" s="25">
        <f t="shared" si="8"/>
        <v>2.3888149362587709</v>
      </c>
      <c r="AP11" s="25">
        <f t="shared" si="8"/>
        <v>2.411826401900798</v>
      </c>
      <c r="AQ11" s="25">
        <f t="shared" si="8"/>
        <v>2.3543527039712444</v>
      </c>
      <c r="AR11" s="25">
        <f t="shared" si="8"/>
        <v>2.3780897032967006</v>
      </c>
      <c r="AS11" s="25">
        <f t="shared" si="8"/>
        <v>2.34341087400569</v>
      </c>
      <c r="AT11" s="25">
        <f t="shared" si="8"/>
        <v>2.4036503892181997</v>
      </c>
    </row>
    <row r="12" spans="1:46" x14ac:dyDescent="0.2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x14ac:dyDescent="0.2">
      <c r="A13" t="s">
        <v>26</v>
      </c>
      <c r="B13" s="25">
        <f t="shared" ref="B13:AT13" si="9">B11*B2/25.012</f>
        <v>4.0303964041471874</v>
      </c>
      <c r="C13" s="25">
        <f t="shared" si="9"/>
        <v>4.0788928296286491</v>
      </c>
      <c r="D13" s="25">
        <f t="shared" si="9"/>
        <v>4.1134876581090332</v>
      </c>
      <c r="E13" s="25">
        <f t="shared" si="9"/>
        <v>4.0542333734371949</v>
      </c>
      <c r="F13" s="25">
        <f t="shared" si="9"/>
        <v>4.3163740109345463</v>
      </c>
      <c r="G13" s="25">
        <f t="shared" si="9"/>
        <v>4.1855544759243415</v>
      </c>
      <c r="H13" s="25">
        <f t="shared" si="9"/>
        <v>3.9739274021853261</v>
      </c>
      <c r="I13" s="25">
        <f t="shared" si="9"/>
        <v>4.0607788215728409</v>
      </c>
      <c r="J13" s="25">
        <f t="shared" si="9"/>
        <v>4.0915780713823668</v>
      </c>
      <c r="K13" s="25">
        <f t="shared" si="9"/>
        <v>4.3630279428407208</v>
      </c>
      <c r="L13" s="25">
        <f t="shared" si="9"/>
        <v>4.4023700970010706</v>
      </c>
      <c r="M13" s="25">
        <f t="shared" si="9"/>
        <v>4.1168117742325121</v>
      </c>
      <c r="N13" s="25">
        <f t="shared" si="9"/>
        <v>3.9211485095650205</v>
      </c>
      <c r="O13" s="25">
        <f t="shared" si="9"/>
        <v>4.1767985254669764</v>
      </c>
      <c r="P13" s="25">
        <f t="shared" si="9"/>
        <v>4.1532990711247919</v>
      </c>
      <c r="Q13" s="25">
        <f t="shared" si="9"/>
        <v>3.9558377246245175</v>
      </c>
      <c r="R13" s="25">
        <f t="shared" si="9"/>
        <v>3.8372277546711597</v>
      </c>
      <c r="S13" s="25">
        <f t="shared" si="9"/>
        <v>4.0223709119855071</v>
      </c>
      <c r="T13" s="25">
        <f t="shared" si="9"/>
        <v>4.0523434618275633</v>
      </c>
      <c r="U13" s="25">
        <f t="shared" si="9"/>
        <v>4.0547053206827979</v>
      </c>
      <c r="V13" s="25">
        <f t="shared" si="9"/>
        <v>3.9800966708538081</v>
      </c>
      <c r="W13" s="25">
        <f t="shared" si="9"/>
        <v>3.828317898586302</v>
      </c>
      <c r="X13" s="25">
        <f t="shared" si="9"/>
        <v>3.7695674528905885</v>
      </c>
      <c r="Y13" s="25">
        <f t="shared" si="9"/>
        <v>3.9576086991821726</v>
      </c>
      <c r="Z13" s="25">
        <f t="shared" si="9"/>
        <v>3.9567680218008872</v>
      </c>
      <c r="AA13" s="25">
        <f t="shared" si="9"/>
        <v>3.9920985862507758</v>
      </c>
      <c r="AB13" s="25">
        <f t="shared" si="9"/>
        <v>3.7723683245462167</v>
      </c>
      <c r="AC13" s="25">
        <f t="shared" si="9"/>
        <v>3.7575406914022604</v>
      </c>
      <c r="AD13" s="25">
        <f t="shared" si="9"/>
        <v>3.8677990912722544</v>
      </c>
      <c r="AE13" s="25">
        <f t="shared" si="9"/>
        <v>3.9742986130798017</v>
      </c>
      <c r="AF13" s="25">
        <f t="shared" si="9"/>
        <v>3.9290395951123602</v>
      </c>
      <c r="AG13" s="25">
        <f t="shared" si="9"/>
        <v>3.9068930788710645</v>
      </c>
      <c r="AH13" s="25">
        <f t="shared" si="9"/>
        <v>3.9161313098134296</v>
      </c>
      <c r="AI13" s="25">
        <f t="shared" si="9"/>
        <v>3.9076879167282432</v>
      </c>
      <c r="AJ13" s="25">
        <f t="shared" si="9"/>
        <v>3.919782864590736</v>
      </c>
      <c r="AK13" s="25">
        <f t="shared" si="9"/>
        <v>3.9977997284408953</v>
      </c>
      <c r="AL13" s="25">
        <f t="shared" si="9"/>
        <v>3.978661749094202</v>
      </c>
      <c r="AM13" s="25">
        <f t="shared" si="9"/>
        <v>4.098253545022744</v>
      </c>
      <c r="AN13" s="25">
        <f t="shared" si="9"/>
        <v>3.9543431179990045</v>
      </c>
      <c r="AO13" s="25">
        <f t="shared" si="9"/>
        <v>3.7877978719024008</v>
      </c>
      <c r="AP13" s="25">
        <f t="shared" si="9"/>
        <v>3.8813703953826533</v>
      </c>
      <c r="AQ13" s="25">
        <f t="shared" si="9"/>
        <v>4.1607809281001487</v>
      </c>
      <c r="AR13" s="25">
        <f t="shared" si="9"/>
        <v>4.1394087403017927</v>
      </c>
      <c r="AS13" s="25">
        <f t="shared" si="9"/>
        <v>4.1119309306877385</v>
      </c>
      <c r="AT13" s="25">
        <f t="shared" si="9"/>
        <v>4.1386377603578675</v>
      </c>
    </row>
    <row r="14" spans="1:46" x14ac:dyDescent="0.2">
      <c r="A14" t="s">
        <v>39</v>
      </c>
      <c r="B14" s="25">
        <f t="shared" ref="B14:AT14" si="10">B11*B8</f>
        <v>1.9848017979264063</v>
      </c>
      <c r="C14" s="25">
        <f t="shared" si="10"/>
        <v>1.960553585185675</v>
      </c>
      <c r="D14" s="25">
        <f t="shared" si="10"/>
        <v>1.9432561709454836</v>
      </c>
      <c r="E14" s="25">
        <f t="shared" si="10"/>
        <v>1.972883313281403</v>
      </c>
      <c r="F14" s="25">
        <f t="shared" si="10"/>
        <v>1.8418129945327271</v>
      </c>
      <c r="G14" s="25">
        <f t="shared" si="10"/>
        <v>1.9072227620378293</v>
      </c>
      <c r="H14" s="25">
        <f t="shared" si="10"/>
        <v>2.0130362989073367</v>
      </c>
      <c r="I14" s="25">
        <f t="shared" si="10"/>
        <v>1.96961058921358</v>
      </c>
      <c r="J14" s="25">
        <f t="shared" si="10"/>
        <v>1.9542109643088166</v>
      </c>
      <c r="K14" s="25">
        <f t="shared" si="10"/>
        <v>1.81848602857964</v>
      </c>
      <c r="L14" s="25">
        <f t="shared" si="10"/>
        <v>1.7988149514994645</v>
      </c>
      <c r="M14" s="25">
        <f t="shared" si="10"/>
        <v>1.9415941128837433</v>
      </c>
      <c r="N14" s="25">
        <f t="shared" si="10"/>
        <v>2.0394257452174895</v>
      </c>
      <c r="O14" s="25">
        <f t="shared" si="10"/>
        <v>1.9116007372665125</v>
      </c>
      <c r="P14" s="25">
        <f t="shared" si="10"/>
        <v>1.923350464437604</v>
      </c>
      <c r="Q14" s="25">
        <f t="shared" si="10"/>
        <v>2.0220811376877403</v>
      </c>
      <c r="R14" s="25">
        <f t="shared" si="10"/>
        <v>2.0813861226644201</v>
      </c>
      <c r="S14" s="25">
        <f t="shared" si="10"/>
        <v>1.9888145440072458</v>
      </c>
      <c r="T14" s="25">
        <f t="shared" si="10"/>
        <v>1.9738282690862188</v>
      </c>
      <c r="U14" s="25">
        <f t="shared" si="10"/>
        <v>1.9726473396586006</v>
      </c>
      <c r="V14" s="25">
        <f t="shared" si="10"/>
        <v>2.0099516645730957</v>
      </c>
      <c r="W14" s="25">
        <f t="shared" si="10"/>
        <v>2.0858410507068492</v>
      </c>
      <c r="X14" s="25">
        <f t="shared" si="10"/>
        <v>2.1152162735547053</v>
      </c>
      <c r="Y14" s="25">
        <f t="shared" si="10"/>
        <v>2.0211956504089139</v>
      </c>
      <c r="Z14" s="25">
        <f t="shared" si="10"/>
        <v>2.0216159890995566</v>
      </c>
      <c r="AA14" s="25">
        <f t="shared" si="10"/>
        <v>2.0039507068746119</v>
      </c>
      <c r="AB14" s="25">
        <f t="shared" si="10"/>
        <v>2.1138158377268912</v>
      </c>
      <c r="AC14" s="25">
        <f t="shared" si="10"/>
        <v>2.1212296542988693</v>
      </c>
      <c r="AD14" s="25">
        <f t="shared" si="10"/>
        <v>2.0661004543638724</v>
      </c>
      <c r="AE14" s="25">
        <f t="shared" si="10"/>
        <v>2.0128506934600989</v>
      </c>
      <c r="AF14" s="25">
        <f t="shared" si="10"/>
        <v>2.0354802024438206</v>
      </c>
      <c r="AG14" s="25">
        <f t="shared" si="10"/>
        <v>2.0465534605644682</v>
      </c>
      <c r="AH14" s="25">
        <f t="shared" si="10"/>
        <v>2.0419343450932854</v>
      </c>
      <c r="AI14" s="25">
        <f t="shared" si="10"/>
        <v>2.0461560416358786</v>
      </c>
      <c r="AJ14" s="25">
        <f t="shared" si="10"/>
        <v>2.0401085677046322</v>
      </c>
      <c r="AK14" s="25">
        <f t="shared" si="10"/>
        <v>2.0011001357795526</v>
      </c>
      <c r="AL14" s="25">
        <f t="shared" si="10"/>
        <v>2.0106691254528988</v>
      </c>
      <c r="AM14" s="25">
        <f t="shared" si="10"/>
        <v>1.9508732274886282</v>
      </c>
      <c r="AN14" s="25">
        <f t="shared" si="10"/>
        <v>2.022828441000498</v>
      </c>
      <c r="AO14" s="25">
        <f t="shared" si="10"/>
        <v>2.1061010640487998</v>
      </c>
      <c r="AP14" s="25">
        <f t="shared" si="10"/>
        <v>2.0593148023086734</v>
      </c>
      <c r="AQ14" s="25">
        <f t="shared" si="10"/>
        <v>1.9196095359499254</v>
      </c>
      <c r="AR14" s="25">
        <f t="shared" si="10"/>
        <v>1.9302956298491036</v>
      </c>
      <c r="AS14" s="25">
        <f t="shared" si="10"/>
        <v>1.9440345346561307</v>
      </c>
      <c r="AT14" s="25">
        <f t="shared" si="10"/>
        <v>1.930681119821066</v>
      </c>
    </row>
    <row r="15" spans="1:46" x14ac:dyDescent="0.2">
      <c r="A15" t="s">
        <v>82</v>
      </c>
      <c r="B15" s="25">
        <v>2</v>
      </c>
      <c r="C15" s="25">
        <v>2</v>
      </c>
      <c r="D15" s="25">
        <v>2</v>
      </c>
      <c r="E15" s="25">
        <v>2</v>
      </c>
      <c r="F15" s="25">
        <v>2</v>
      </c>
      <c r="G15" s="25">
        <v>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5">
        <v>2</v>
      </c>
      <c r="P15" s="25">
        <v>2</v>
      </c>
      <c r="Q15" s="25">
        <v>2</v>
      </c>
      <c r="R15" s="25">
        <v>2</v>
      </c>
      <c r="S15" s="25">
        <v>2</v>
      </c>
      <c r="T15" s="25">
        <v>2</v>
      </c>
      <c r="U15" s="25">
        <v>2</v>
      </c>
      <c r="V15" s="25">
        <v>2</v>
      </c>
      <c r="W15" s="25">
        <v>2</v>
      </c>
      <c r="X15" s="25">
        <v>2</v>
      </c>
      <c r="Y15" s="25">
        <v>2</v>
      </c>
      <c r="Z15" s="25">
        <v>2</v>
      </c>
      <c r="AA15" s="25">
        <v>2</v>
      </c>
      <c r="AB15" s="25">
        <v>2</v>
      </c>
      <c r="AC15" s="25">
        <v>2</v>
      </c>
      <c r="AD15" s="25">
        <v>2</v>
      </c>
      <c r="AE15" s="25">
        <v>2</v>
      </c>
      <c r="AF15" s="25">
        <v>2</v>
      </c>
      <c r="AG15" s="25">
        <v>2</v>
      </c>
      <c r="AH15" s="25">
        <v>2</v>
      </c>
      <c r="AI15" s="25">
        <v>2</v>
      </c>
      <c r="AJ15" s="25">
        <v>2</v>
      </c>
      <c r="AK15" s="25">
        <v>2</v>
      </c>
      <c r="AL15" s="25">
        <v>2</v>
      </c>
      <c r="AM15" s="25">
        <v>2</v>
      </c>
      <c r="AN15" s="25">
        <v>2</v>
      </c>
      <c r="AO15" s="25">
        <v>2</v>
      </c>
      <c r="AP15" s="25">
        <v>2</v>
      </c>
      <c r="AQ15" s="25">
        <v>2</v>
      </c>
      <c r="AR15" s="25">
        <v>2</v>
      </c>
      <c r="AS15" s="25">
        <v>2</v>
      </c>
      <c r="AT15" s="25">
        <v>2</v>
      </c>
    </row>
  </sheetData>
  <phoneticPr fontId="1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AK16"/>
  <sheetViews>
    <sheetView workbookViewId="0">
      <selection activeCell="B24" sqref="B24"/>
    </sheetView>
  </sheetViews>
  <sheetFormatPr defaultRowHeight="12" x14ac:dyDescent="0.2"/>
  <sheetData>
    <row r="3" spans="1:37" s="3" customFormat="1" x14ac:dyDescent="0.2"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>
        <v>32</v>
      </c>
      <c r="AI3" s="3">
        <v>33</v>
      </c>
      <c r="AJ3" s="3">
        <v>34</v>
      </c>
      <c r="AK3" s="3">
        <v>35</v>
      </c>
    </row>
    <row r="4" spans="1:37" s="3" customFormat="1" x14ac:dyDescent="0.2">
      <c r="A4" s="3">
        <v>25.012</v>
      </c>
      <c r="B4" s="3" t="s">
        <v>6</v>
      </c>
      <c r="C4" s="43">
        <v>45.944000000000003</v>
      </c>
      <c r="D4" s="43">
        <v>46.042000000000002</v>
      </c>
      <c r="E4" s="43">
        <v>44.000999999999998</v>
      </c>
      <c r="F4" s="43">
        <v>44.167000000000002</v>
      </c>
      <c r="G4" s="43">
        <v>45.634</v>
      </c>
      <c r="H4" s="43">
        <v>43.667999999999999</v>
      </c>
      <c r="I4" s="43">
        <v>45.982999999999997</v>
      </c>
      <c r="J4" s="43">
        <v>46.238999999999997</v>
      </c>
      <c r="K4" s="43">
        <v>47.771000000000001</v>
      </c>
      <c r="L4" s="43">
        <v>43.759</v>
      </c>
      <c r="M4" s="43">
        <v>46.293999999999997</v>
      </c>
      <c r="N4" s="43">
        <v>44.832999999999998</v>
      </c>
      <c r="O4" s="43">
        <v>46.308999999999997</v>
      </c>
      <c r="P4" s="43">
        <v>45.36</v>
      </c>
      <c r="Q4" s="43">
        <v>44.944000000000003</v>
      </c>
      <c r="R4" s="43">
        <v>44.319000000000003</v>
      </c>
      <c r="S4" s="43">
        <v>46.142000000000003</v>
      </c>
      <c r="T4" s="43">
        <v>43.954999999999998</v>
      </c>
      <c r="U4" s="43">
        <v>45.505000000000003</v>
      </c>
      <c r="V4" s="43">
        <v>45.978000000000002</v>
      </c>
      <c r="W4" s="43">
        <v>44.953000000000003</v>
      </c>
      <c r="X4" s="43">
        <v>47.213000000000001</v>
      </c>
      <c r="Y4" s="43">
        <v>46.271000000000001</v>
      </c>
      <c r="Z4" s="43">
        <v>45.944000000000003</v>
      </c>
      <c r="AA4" s="43">
        <v>42.406999999999996</v>
      </c>
      <c r="AB4" s="43">
        <v>45.744999999999997</v>
      </c>
      <c r="AC4" s="43">
        <v>42.768999999999998</v>
      </c>
      <c r="AD4" s="43">
        <v>46.84</v>
      </c>
      <c r="AE4" s="43">
        <v>48.454999999999998</v>
      </c>
      <c r="AF4" s="43">
        <v>46.927999999999997</v>
      </c>
      <c r="AG4" s="43">
        <v>44.256999999999998</v>
      </c>
      <c r="AH4" s="43">
        <v>53.475999999999999</v>
      </c>
      <c r="AI4" s="43">
        <v>43.323999999999998</v>
      </c>
      <c r="AJ4" s="43">
        <v>46.055</v>
      </c>
      <c r="AK4" s="3">
        <v>45.72</v>
      </c>
    </row>
    <row r="5" spans="1:37" s="3" customFormat="1" x14ac:dyDescent="0.2">
      <c r="A5" s="3">
        <v>60.085000000000001</v>
      </c>
      <c r="B5" s="3" t="s">
        <v>38</v>
      </c>
      <c r="C5" s="43">
        <v>52.12</v>
      </c>
      <c r="D5" s="43">
        <v>55.841000000000001</v>
      </c>
      <c r="E5" s="43">
        <v>55.286000000000001</v>
      </c>
      <c r="F5" s="43">
        <v>54.735999999999997</v>
      </c>
      <c r="G5" s="43">
        <v>54.691000000000003</v>
      </c>
      <c r="H5" s="43">
        <v>54.326000000000001</v>
      </c>
      <c r="I5" s="43">
        <v>54.661999999999999</v>
      </c>
      <c r="J5" s="43">
        <v>54.54</v>
      </c>
      <c r="K5" s="43">
        <v>54.442</v>
      </c>
      <c r="L5" s="43">
        <v>53.932000000000002</v>
      </c>
      <c r="M5" s="43">
        <v>53.814999999999998</v>
      </c>
      <c r="N5" s="43">
        <v>55.253999999999998</v>
      </c>
      <c r="O5" s="43">
        <v>54.103000000000002</v>
      </c>
      <c r="P5" s="43">
        <v>54.933</v>
      </c>
      <c r="Q5" s="43">
        <v>55.533999999999999</v>
      </c>
      <c r="R5" s="43">
        <v>55.738999999999997</v>
      </c>
      <c r="S5" s="43">
        <v>56.372</v>
      </c>
      <c r="T5" s="43">
        <v>56.210999999999999</v>
      </c>
      <c r="U5" s="43">
        <v>55.182000000000002</v>
      </c>
      <c r="V5" s="43">
        <v>56.484000000000002</v>
      </c>
      <c r="W5" s="43">
        <v>55.951999999999998</v>
      </c>
      <c r="X5" s="43">
        <v>56.103999999999999</v>
      </c>
      <c r="Y5" s="43">
        <v>54.966000000000001</v>
      </c>
      <c r="Z5" s="43">
        <v>55.378999999999998</v>
      </c>
      <c r="AA5" s="43">
        <v>55.604999999999997</v>
      </c>
      <c r="AB5" s="43">
        <v>55.497999999999998</v>
      </c>
      <c r="AC5" s="43">
        <v>55.582999999999998</v>
      </c>
      <c r="AD5" s="43">
        <v>55.426000000000002</v>
      </c>
      <c r="AE5" s="43">
        <v>55.619</v>
      </c>
      <c r="AF5" s="43">
        <v>56.384999999999998</v>
      </c>
      <c r="AG5" s="43">
        <v>56.122</v>
      </c>
      <c r="AH5" s="43">
        <v>52.444000000000003</v>
      </c>
      <c r="AI5" s="43">
        <v>52.401000000000003</v>
      </c>
      <c r="AJ5" s="43">
        <v>52.723999999999997</v>
      </c>
      <c r="AK5" s="3">
        <v>52.795000000000002</v>
      </c>
    </row>
    <row r="6" spans="1:37" s="3" customFormat="1" x14ac:dyDescent="0.2"/>
    <row r="7" spans="1:37" s="3" customFormat="1" x14ac:dyDescent="0.2">
      <c r="B7" s="3" t="s">
        <v>135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7" s="3" customFormat="1" x14ac:dyDescent="0.2">
      <c r="B8" s="3" t="s">
        <v>26</v>
      </c>
      <c r="C8" s="43">
        <f t="shared" ref="C8:AK8" si="0">C4/$A$4</f>
        <v>1.83687829841676</v>
      </c>
      <c r="D8" s="43">
        <f t="shared" si="0"/>
        <v>1.8407964177194946</v>
      </c>
      <c r="E8" s="43">
        <f t="shared" si="0"/>
        <v>1.759195586118663</v>
      </c>
      <c r="F8" s="43">
        <f t="shared" si="0"/>
        <v>1.765832400447785</v>
      </c>
      <c r="G8" s="43">
        <f t="shared" si="0"/>
        <v>1.8244842475611707</v>
      </c>
      <c r="H8" s="43">
        <f t="shared" si="0"/>
        <v>1.7458819766512073</v>
      </c>
      <c r="I8" s="43">
        <f t="shared" si="0"/>
        <v>1.8384375499760113</v>
      </c>
      <c r="J8" s="43">
        <f t="shared" si="0"/>
        <v>1.8486726371341755</v>
      </c>
      <c r="K8" s="43">
        <f t="shared" si="0"/>
        <v>1.9099232368463137</v>
      </c>
      <c r="L8" s="43">
        <f t="shared" si="0"/>
        <v>1.749520230289461</v>
      </c>
      <c r="M8" s="43">
        <f t="shared" si="0"/>
        <v>1.8508715816408123</v>
      </c>
      <c r="N8" s="43">
        <f t="shared" si="0"/>
        <v>1.7924596193826963</v>
      </c>
      <c r="O8" s="43">
        <f t="shared" si="0"/>
        <v>1.8514712937789859</v>
      </c>
      <c r="P8" s="43">
        <f t="shared" si="0"/>
        <v>1.8135295058371981</v>
      </c>
      <c r="Q8" s="43">
        <f t="shared" si="0"/>
        <v>1.7968974892051817</v>
      </c>
      <c r="R8" s="43">
        <f t="shared" si="0"/>
        <v>1.771909483447945</v>
      </c>
      <c r="S8" s="43">
        <f t="shared" si="0"/>
        <v>1.8447944986406526</v>
      </c>
      <c r="T8" s="43">
        <f t="shared" si="0"/>
        <v>1.7573564688949304</v>
      </c>
      <c r="U8" s="43">
        <f t="shared" si="0"/>
        <v>1.8193267231728771</v>
      </c>
      <c r="V8" s="43">
        <f t="shared" si="0"/>
        <v>1.8382376459299536</v>
      </c>
      <c r="W8" s="43">
        <f t="shared" si="0"/>
        <v>1.7972573164880858</v>
      </c>
      <c r="X8" s="43">
        <f t="shared" si="0"/>
        <v>1.887613945306253</v>
      </c>
      <c r="Y8" s="43">
        <f t="shared" si="0"/>
        <v>1.8499520230289461</v>
      </c>
      <c r="Z8" s="43">
        <f t="shared" si="0"/>
        <v>1.83687829841676</v>
      </c>
      <c r="AA8" s="43">
        <f t="shared" si="0"/>
        <v>1.6954661762354069</v>
      </c>
      <c r="AB8" s="43">
        <f t="shared" si="0"/>
        <v>1.8289221173836556</v>
      </c>
      <c r="AC8" s="43">
        <f t="shared" si="0"/>
        <v>1.7099392291699984</v>
      </c>
      <c r="AD8" s="43">
        <f t="shared" si="0"/>
        <v>1.8727011034703342</v>
      </c>
      <c r="AE8" s="43">
        <f t="shared" si="0"/>
        <v>1.9372701103470333</v>
      </c>
      <c r="AF8" s="43">
        <f t="shared" si="0"/>
        <v>1.876219414680953</v>
      </c>
      <c r="AG8" s="43">
        <f t="shared" si="0"/>
        <v>1.769430673276827</v>
      </c>
      <c r="AH8" s="43">
        <f t="shared" si="0"/>
        <v>2.1380137533983685</v>
      </c>
      <c r="AI8" s="43">
        <f t="shared" si="0"/>
        <v>1.7321285782824243</v>
      </c>
      <c r="AJ8" s="43">
        <f t="shared" si="0"/>
        <v>1.8413161682392452</v>
      </c>
      <c r="AK8" s="43">
        <f t="shared" si="0"/>
        <v>1.8279225971533664</v>
      </c>
    </row>
    <row r="9" spans="1:37" s="3" customFormat="1" x14ac:dyDescent="0.2">
      <c r="B9" s="3" t="s">
        <v>39</v>
      </c>
      <c r="C9" s="43">
        <f t="shared" ref="C9:AK9" si="1">C5/$A$5</f>
        <v>0.86743779645502195</v>
      </c>
      <c r="D9" s="43">
        <f t="shared" si="1"/>
        <v>0.92936673046517437</v>
      </c>
      <c r="E9" s="43">
        <f t="shared" si="1"/>
        <v>0.92012981609386701</v>
      </c>
      <c r="F9" s="43">
        <f t="shared" si="1"/>
        <v>0.91097611716734617</v>
      </c>
      <c r="G9" s="43">
        <f t="shared" si="1"/>
        <v>0.91022717816426735</v>
      </c>
      <c r="H9" s="43">
        <f t="shared" si="1"/>
        <v>0.90415245069484895</v>
      </c>
      <c r="I9" s="43">
        <f t="shared" si="1"/>
        <v>0.90974452858450527</v>
      </c>
      <c r="J9" s="43">
        <f t="shared" si="1"/>
        <v>0.90771407173171337</v>
      </c>
      <c r="K9" s="43">
        <f t="shared" si="1"/>
        <v>0.90608304901389702</v>
      </c>
      <c r="L9" s="43">
        <f t="shared" si="1"/>
        <v>0.89759507364566871</v>
      </c>
      <c r="M9" s="43">
        <f t="shared" si="1"/>
        <v>0.89564783223766331</v>
      </c>
      <c r="N9" s="43">
        <f t="shared" si="1"/>
        <v>0.91959723724723308</v>
      </c>
      <c r="O9" s="43">
        <f t="shared" si="1"/>
        <v>0.90044104185736873</v>
      </c>
      <c r="P9" s="43">
        <f t="shared" si="1"/>
        <v>0.9142548056919364</v>
      </c>
      <c r="Q9" s="43">
        <f t="shared" si="1"/>
        <v>0.92425730215528001</v>
      </c>
      <c r="R9" s="43">
        <f t="shared" si="1"/>
        <v>0.92766913539152862</v>
      </c>
      <c r="S9" s="43">
        <f t="shared" si="1"/>
        <v>0.93820421070150617</v>
      </c>
      <c r="T9" s="43">
        <f t="shared" si="1"/>
        <v>0.93552467337937917</v>
      </c>
      <c r="U9" s="43">
        <f t="shared" si="1"/>
        <v>0.91839893484230672</v>
      </c>
      <c r="V9" s="43">
        <f t="shared" si="1"/>
        <v>0.94006823666472494</v>
      </c>
      <c r="W9" s="43">
        <f t="shared" si="1"/>
        <v>0.93121411333943571</v>
      </c>
      <c r="X9" s="43">
        <f t="shared" si="1"/>
        <v>0.93374386286094702</v>
      </c>
      <c r="Y9" s="43">
        <f t="shared" si="1"/>
        <v>0.91480402762752766</v>
      </c>
      <c r="Z9" s="43">
        <f t="shared" si="1"/>
        <v>0.92167762336689685</v>
      </c>
      <c r="AA9" s="43">
        <f t="shared" si="1"/>
        <v>0.92543896147124904</v>
      </c>
      <c r="AB9" s="43">
        <f t="shared" si="1"/>
        <v>0.92365815095281678</v>
      </c>
      <c r="AC9" s="43">
        <f t="shared" si="1"/>
        <v>0.92507281351418824</v>
      </c>
      <c r="AD9" s="43">
        <f t="shared" si="1"/>
        <v>0.92245984854789054</v>
      </c>
      <c r="AE9" s="43">
        <f t="shared" si="1"/>
        <v>0.92567196471665136</v>
      </c>
      <c r="AF9" s="43">
        <f t="shared" si="1"/>
        <v>0.93842057085795116</v>
      </c>
      <c r="AG9" s="43">
        <f t="shared" si="1"/>
        <v>0.93404343846217852</v>
      </c>
      <c r="AH9" s="43">
        <f t="shared" si="1"/>
        <v>0.87283015727719071</v>
      </c>
      <c r="AI9" s="43">
        <f t="shared" si="1"/>
        <v>0.87211450445202632</v>
      </c>
      <c r="AJ9" s="43">
        <f t="shared" si="1"/>
        <v>0.87749022218523753</v>
      </c>
      <c r="AK9" s="43">
        <f t="shared" si="1"/>
        <v>0.87867188150120668</v>
      </c>
    </row>
    <row r="10" spans="1:37" s="3" customFormat="1" x14ac:dyDescent="0.2">
      <c r="B10" s="3" t="s">
        <v>83</v>
      </c>
      <c r="C10" s="43">
        <f t="shared" ref="C10:E10" si="2">C8+C9*2</f>
        <v>3.5717538913268037</v>
      </c>
      <c r="D10" s="43">
        <f t="shared" si="2"/>
        <v>3.6995298786498436</v>
      </c>
      <c r="E10" s="43">
        <f t="shared" si="2"/>
        <v>3.5994552183063968</v>
      </c>
      <c r="F10" s="43">
        <f t="shared" ref="F10:Z10" si="3">F8+F9*2</f>
        <v>3.5877846347824773</v>
      </c>
      <c r="G10" s="43">
        <f t="shared" si="3"/>
        <v>3.6449386038897051</v>
      </c>
      <c r="H10" s="43">
        <f t="shared" si="3"/>
        <v>3.5541868780409054</v>
      </c>
      <c r="I10" s="43">
        <f t="shared" si="3"/>
        <v>3.657926607145022</v>
      </c>
      <c r="J10" s="43">
        <f t="shared" si="3"/>
        <v>3.664100780597602</v>
      </c>
      <c r="K10" s="43">
        <f t="shared" si="3"/>
        <v>3.7220893348741075</v>
      </c>
      <c r="L10" s="43">
        <f t="shared" si="3"/>
        <v>3.5447103775807984</v>
      </c>
      <c r="M10" s="43">
        <f t="shared" si="3"/>
        <v>3.6421672461161387</v>
      </c>
      <c r="N10" s="43">
        <f t="shared" si="3"/>
        <v>3.6316540938771622</v>
      </c>
      <c r="O10" s="43">
        <f t="shared" si="3"/>
        <v>3.6523533774937231</v>
      </c>
      <c r="P10" s="43">
        <f t="shared" si="3"/>
        <v>3.6420391172210707</v>
      </c>
      <c r="Q10" s="43">
        <f t="shared" si="3"/>
        <v>3.6454120935157417</v>
      </c>
      <c r="R10" s="43">
        <f t="shared" si="3"/>
        <v>3.6272477542310022</v>
      </c>
      <c r="S10" s="43">
        <f t="shared" si="3"/>
        <v>3.7212029200436652</v>
      </c>
      <c r="T10" s="43">
        <f t="shared" si="3"/>
        <v>3.6284058156536885</v>
      </c>
      <c r="U10" s="43">
        <f t="shared" si="3"/>
        <v>3.6561245928574904</v>
      </c>
      <c r="V10" s="43">
        <f t="shared" si="3"/>
        <v>3.7183741192594035</v>
      </c>
      <c r="W10" s="43">
        <f t="shared" si="3"/>
        <v>3.6596855431669573</v>
      </c>
      <c r="X10" s="43">
        <f t="shared" si="3"/>
        <v>3.7551016710281471</v>
      </c>
      <c r="Y10" s="43">
        <f t="shared" si="3"/>
        <v>3.6795600782840014</v>
      </c>
      <c r="Z10" s="43">
        <f t="shared" si="3"/>
        <v>3.6802335451505535</v>
      </c>
      <c r="AA10" s="43">
        <f t="shared" ref="AA10:AH10" si="4">AA8+AA9*2</f>
        <v>3.5463440991779049</v>
      </c>
      <c r="AB10" s="43">
        <f t="shared" si="4"/>
        <v>3.6762384192892892</v>
      </c>
      <c r="AC10" s="43">
        <f t="shared" si="4"/>
        <v>3.5600848561983751</v>
      </c>
      <c r="AD10" s="43">
        <f t="shared" si="4"/>
        <v>3.7176208005661153</v>
      </c>
      <c r="AE10" s="43">
        <f t="shared" si="4"/>
        <v>3.7886140397803363</v>
      </c>
      <c r="AF10" s="43">
        <f t="shared" si="4"/>
        <v>3.7530605563968553</v>
      </c>
      <c r="AG10" s="43">
        <f t="shared" si="4"/>
        <v>3.6375175502011841</v>
      </c>
      <c r="AH10" s="43">
        <f t="shared" si="4"/>
        <v>3.8836740679527502</v>
      </c>
      <c r="AI10" s="43">
        <f t="shared" ref="AI10:AJ10" si="5">AI8+AI9*2</f>
        <v>3.4763575871864769</v>
      </c>
      <c r="AJ10" s="43">
        <f t="shared" si="5"/>
        <v>3.59629661260972</v>
      </c>
      <c r="AK10" s="43">
        <f t="shared" ref="AK10" si="6">AK8+AK9*2</f>
        <v>3.5852663601557797</v>
      </c>
    </row>
    <row r="11" spans="1:37" s="3" customFormat="1" x14ac:dyDescent="0.2">
      <c r="B11" s="3">
        <v>4</v>
      </c>
      <c r="C11" s="43">
        <f t="shared" ref="C11:AK11" si="7">$B$11/C10</f>
        <v>1.1198979889720553</v>
      </c>
      <c r="D11" s="43">
        <f t="shared" si="7"/>
        <v>1.0812184605087753</v>
      </c>
      <c r="E11" s="43">
        <f t="shared" si="7"/>
        <v>1.1112792790576975</v>
      </c>
      <c r="F11" s="43">
        <f t="shared" si="7"/>
        <v>1.1148941219105575</v>
      </c>
      <c r="G11" s="43">
        <f t="shared" si="7"/>
        <v>1.0974121747157524</v>
      </c>
      <c r="H11" s="43">
        <f t="shared" si="7"/>
        <v>1.125433224885696</v>
      </c>
      <c r="I11" s="43">
        <f t="shared" si="7"/>
        <v>1.0935156523334302</v>
      </c>
      <c r="J11" s="43">
        <f t="shared" si="7"/>
        <v>1.0916730296232775</v>
      </c>
      <c r="K11" s="43">
        <f t="shared" si="7"/>
        <v>1.0746652323795696</v>
      </c>
      <c r="L11" s="43">
        <f t="shared" si="7"/>
        <v>1.1284419808452528</v>
      </c>
      <c r="M11" s="43">
        <f t="shared" si="7"/>
        <v>1.0982472054970676</v>
      </c>
      <c r="N11" s="43">
        <f t="shared" si="7"/>
        <v>1.1014264840761834</v>
      </c>
      <c r="O11" s="43">
        <f t="shared" si="7"/>
        <v>1.0951842788949504</v>
      </c>
      <c r="P11" s="43">
        <f t="shared" si="7"/>
        <v>1.0982858424244655</v>
      </c>
      <c r="Q11" s="43">
        <f t="shared" si="7"/>
        <v>1.097269635747075</v>
      </c>
      <c r="R11" s="43">
        <f t="shared" si="7"/>
        <v>1.102764484541813</v>
      </c>
      <c r="S11" s="43">
        <f t="shared" si="7"/>
        <v>1.0749212246541673</v>
      </c>
      <c r="T11" s="43">
        <f t="shared" si="7"/>
        <v>1.1024125203259179</v>
      </c>
      <c r="U11" s="43">
        <f t="shared" si="7"/>
        <v>1.0940546194225151</v>
      </c>
      <c r="V11" s="43">
        <f t="shared" si="7"/>
        <v>1.0757389847573187</v>
      </c>
      <c r="W11" s="43">
        <f t="shared" si="7"/>
        <v>1.0929900814752918</v>
      </c>
      <c r="X11" s="43">
        <f t="shared" si="7"/>
        <v>1.0652174962029191</v>
      </c>
      <c r="Y11" s="43">
        <f t="shared" si="7"/>
        <v>1.0870864763445958</v>
      </c>
      <c r="Z11" s="43">
        <f t="shared" si="7"/>
        <v>1.0868875442078405</v>
      </c>
      <c r="AA11" s="43">
        <f t="shared" si="7"/>
        <v>1.1279221328035425</v>
      </c>
      <c r="AB11" s="43">
        <f t="shared" si="7"/>
        <v>1.0880687114883323</v>
      </c>
      <c r="AC11" s="43">
        <f t="shared" si="7"/>
        <v>1.1235687242217554</v>
      </c>
      <c r="AD11" s="43">
        <f t="shared" si="7"/>
        <v>1.0759569667220725</v>
      </c>
      <c r="AE11" s="43">
        <f t="shared" si="7"/>
        <v>1.0557950633134221</v>
      </c>
      <c r="AF11" s="43">
        <f t="shared" si="7"/>
        <v>1.0657968183279782</v>
      </c>
      <c r="AG11" s="43">
        <f t="shared" si="7"/>
        <v>1.0996510517945866</v>
      </c>
      <c r="AH11" s="43">
        <f t="shared" si="7"/>
        <v>1.0299525475134865</v>
      </c>
      <c r="AI11" s="43">
        <f t="shared" si="7"/>
        <v>1.1506296172590584</v>
      </c>
      <c r="AJ11" s="43">
        <f t="shared" si="7"/>
        <v>1.1122553089683349</v>
      </c>
      <c r="AK11" s="43">
        <f t="shared" si="7"/>
        <v>1.1156772184218413</v>
      </c>
    </row>
    <row r="12" spans="1:37" s="3" customFormat="1" x14ac:dyDescent="0.2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7" s="3" customFormat="1" x14ac:dyDescent="0.2">
      <c r="B13" s="3" t="s">
        <v>97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7" s="3" customFormat="1" x14ac:dyDescent="0.2">
      <c r="B14" s="3" t="s">
        <v>26</v>
      </c>
      <c r="C14" s="43">
        <f t="shared" ref="C14:E14" si="8">C11*C8</f>
        <v>2.0571163123833403</v>
      </c>
      <c r="D14" s="43">
        <f t="shared" si="8"/>
        <v>1.9903030688767405</v>
      </c>
      <c r="E14" s="43">
        <f t="shared" si="8"/>
        <v>1.9549576026634314</v>
      </c>
      <c r="F14" s="43">
        <f t="shared" ref="F14:Z14" si="9">F11*F8</f>
        <v>1.9687161635384451</v>
      </c>
      <c r="G14" s="43">
        <f t="shared" si="9"/>
        <v>2.0022112258507376</v>
      </c>
      <c r="H14" s="43">
        <f t="shared" si="9"/>
        <v>1.9648735832523816</v>
      </c>
      <c r="I14" s="43">
        <f t="shared" si="9"/>
        <v>2.0103602367362909</v>
      </c>
      <c r="J14" s="43">
        <f t="shared" si="9"/>
        <v>2.0181460585619195</v>
      </c>
      <c r="K14" s="43">
        <f t="shared" si="9"/>
        <v>2.0525280991525836</v>
      </c>
      <c r="L14" s="43">
        <f t="shared" si="9"/>
        <v>1.9742320741966823</v>
      </c>
      <c r="M14" s="43">
        <f t="shared" si="9"/>
        <v>2.0327145422709596</v>
      </c>
      <c r="N14" s="43">
        <f t="shared" si="9"/>
        <v>1.9742624964252171</v>
      </c>
      <c r="O14" s="43">
        <f t="shared" si="9"/>
        <v>2.0277022537720395</v>
      </c>
      <c r="P14" s="43">
        <f t="shared" si="9"/>
        <v>1.9917737810800316</v>
      </c>
      <c r="Q14" s="43">
        <f t="shared" si="9"/>
        <v>1.9716810534550033</v>
      </c>
      <c r="R14" s="43">
        <f t="shared" si="9"/>
        <v>1.9539988481692232</v>
      </c>
      <c r="S14" s="43">
        <f t="shared" si="9"/>
        <v>1.9830087617140808</v>
      </c>
      <c r="T14" s="43">
        <f t="shared" si="9"/>
        <v>1.9373317739855156</v>
      </c>
      <c r="U14" s="43">
        <f t="shared" si="9"/>
        <v>1.9904428057261137</v>
      </c>
      <c r="V14" s="43">
        <f t="shared" si="9"/>
        <v>1.9774638989753717</v>
      </c>
      <c r="W14" s="43">
        <f t="shared" si="9"/>
        <v>1.9643844207803771</v>
      </c>
      <c r="X14" s="43">
        <f t="shared" si="9"/>
        <v>2.0107194006168405</v>
      </c>
      <c r="Y14" s="43">
        <f t="shared" si="9"/>
        <v>2.0110578261210934</v>
      </c>
      <c r="Z14" s="43">
        <f t="shared" si="9"/>
        <v>1.9964801427748691</v>
      </c>
      <c r="AA14" s="43">
        <f t="shared" ref="AA14:AH14" si="10">AA11*AA8</f>
        <v>1.9123538255957069</v>
      </c>
      <c r="AB14" s="43">
        <f t="shared" si="10"/>
        <v>1.9899929316741465</v>
      </c>
      <c r="AC14" s="43">
        <f t="shared" si="10"/>
        <v>1.921234238215267</v>
      </c>
      <c r="AD14" s="43">
        <f t="shared" si="10"/>
        <v>2.0149457988670187</v>
      </c>
      <c r="AE14" s="43">
        <f t="shared" si="10"/>
        <v>2.0453602188090461</v>
      </c>
      <c r="AF14" s="43">
        <f t="shared" si="10"/>
        <v>1.9996686826521413</v>
      </c>
      <c r="AG14" s="43">
        <f t="shared" si="10"/>
        <v>1.9457563009464662</v>
      </c>
      <c r="AH14" s="43">
        <f t="shared" si="10"/>
        <v>2.202052711931521</v>
      </c>
      <c r="AI14" s="43">
        <f t="shared" ref="AI14:AJ14" si="11">AI11*AI8</f>
        <v>1.9930384430725829</v>
      </c>
      <c r="AJ14" s="43">
        <f t="shared" si="11"/>
        <v>2.0480136836133322</v>
      </c>
      <c r="AK14" s="43">
        <f t="shared" ref="AK14" si="12">AK11*AK8</f>
        <v>2.0393715986824956</v>
      </c>
    </row>
    <row r="15" spans="1:37" s="3" customFormat="1" x14ac:dyDescent="0.2">
      <c r="B15" s="3" t="s">
        <v>39</v>
      </c>
      <c r="C15" s="3">
        <v>0.9714418438083301</v>
      </c>
      <c r="D15" s="3">
        <v>1.0048484655616299</v>
      </c>
      <c r="E15" s="3">
        <v>1.0225211986682843</v>
      </c>
      <c r="F15" s="3">
        <v>1.0156419182307774</v>
      </c>
      <c r="G15" s="3">
        <v>0.99889438707463118</v>
      </c>
      <c r="H15" s="3">
        <v>1.0175632083738091</v>
      </c>
      <c r="I15" s="3">
        <v>0.9948198816318542</v>
      </c>
      <c r="J15" s="3">
        <v>0.99092697071904057</v>
      </c>
      <c r="K15" s="3">
        <v>0.97373595042370853</v>
      </c>
      <c r="L15" s="3">
        <v>1.0128839629016591</v>
      </c>
      <c r="M15" s="3">
        <v>0.98364272886452009</v>
      </c>
      <c r="N15" s="3">
        <v>1.0128687517873918</v>
      </c>
      <c r="O15" s="3">
        <v>0.98614887311398025</v>
      </c>
      <c r="P15" s="3">
        <v>1.0041131094599844</v>
      </c>
      <c r="Q15" s="3">
        <v>1.0141594732724983</v>
      </c>
      <c r="R15" s="3">
        <v>1.0230005759153884</v>
      </c>
      <c r="S15" s="3">
        <v>1.0084956191429595</v>
      </c>
      <c r="T15" s="3">
        <v>1.0313341130072424</v>
      </c>
      <c r="U15" s="3">
        <v>1.0047785971369432</v>
      </c>
      <c r="V15" s="3">
        <v>1.0112680505123139</v>
      </c>
      <c r="W15" s="3">
        <v>1.0178077896098114</v>
      </c>
      <c r="X15" s="3">
        <v>0.99464029969157985</v>
      </c>
      <c r="Y15" s="3">
        <v>0.9944710869394533</v>
      </c>
      <c r="Z15" s="3">
        <v>1.0017599286125656</v>
      </c>
      <c r="AA15" s="3">
        <v>1.0438230872021466</v>
      </c>
      <c r="AB15" s="3">
        <v>1.0050035341629269</v>
      </c>
      <c r="AC15" s="3">
        <v>1.0393828808923662</v>
      </c>
      <c r="AD15" s="3">
        <v>0.99252710056649074</v>
      </c>
      <c r="AE15" s="3">
        <v>0.97731989059547675</v>
      </c>
      <c r="AF15" s="3">
        <v>1.0001656586739294</v>
      </c>
      <c r="AG15" s="3">
        <v>1.0271218495267669</v>
      </c>
      <c r="AH15" s="3">
        <v>0.89897364403423974</v>
      </c>
      <c r="AI15" s="3">
        <v>1.0034807784637085</v>
      </c>
      <c r="AJ15" s="3">
        <v>0.97599315819333421</v>
      </c>
      <c r="AK15" s="3">
        <v>0.98031420065875208</v>
      </c>
    </row>
    <row r="16" spans="1:37" x14ac:dyDescent="0.2"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</sheetData>
  <phoneticPr fontId="1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S29"/>
  <sheetViews>
    <sheetView workbookViewId="0">
      <selection activeCell="F22" sqref="F22"/>
    </sheetView>
  </sheetViews>
  <sheetFormatPr defaultRowHeight="12" x14ac:dyDescent="0.2"/>
  <sheetData>
    <row r="2" spans="1:45" x14ac:dyDescent="0.2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</row>
    <row r="3" spans="1:45" x14ac:dyDescent="0.2">
      <c r="A3">
        <v>61.98</v>
      </c>
      <c r="B3" t="s">
        <v>17</v>
      </c>
      <c r="C3" s="26">
        <v>0.13</v>
      </c>
      <c r="D3" s="26">
        <v>0.113</v>
      </c>
      <c r="E3" s="26">
        <v>0.125</v>
      </c>
      <c r="F3" s="26">
        <v>0.115</v>
      </c>
      <c r="G3" s="26">
        <v>0.124</v>
      </c>
      <c r="H3" s="26">
        <v>0.13800000000000001</v>
      </c>
      <c r="I3" s="26">
        <v>0.13</v>
      </c>
      <c r="J3" s="26">
        <v>0.11799999999999999</v>
      </c>
      <c r="K3" s="26">
        <v>8.3000000000000004E-2</v>
      </c>
      <c r="L3" s="26">
        <v>0.13500000000000001</v>
      </c>
      <c r="M3" s="26">
        <v>0.121</v>
      </c>
      <c r="N3" s="26">
        <v>0.129</v>
      </c>
      <c r="O3" s="26">
        <v>0.14199999999999999</v>
      </c>
      <c r="P3" s="26">
        <v>0.11700000000000001</v>
      </c>
      <c r="Q3" s="26">
        <v>0.125</v>
      </c>
      <c r="R3" s="26">
        <v>0.13500000000000001</v>
      </c>
      <c r="S3" s="26">
        <v>0.113</v>
      </c>
      <c r="T3" s="26">
        <v>0.13700000000000001</v>
      </c>
      <c r="U3" s="26">
        <v>0.126</v>
      </c>
      <c r="V3" s="26">
        <v>0.13900000000000001</v>
      </c>
      <c r="W3" s="26">
        <v>0.127</v>
      </c>
      <c r="X3" s="26">
        <v>0.122</v>
      </c>
      <c r="Y3" s="26">
        <v>0.128</v>
      </c>
      <c r="Z3" s="26">
        <v>0.112</v>
      </c>
      <c r="AA3" s="26">
        <v>0.107</v>
      </c>
      <c r="AB3" s="26">
        <v>0.128</v>
      </c>
      <c r="AC3" s="26">
        <v>0.14099999999999999</v>
      </c>
      <c r="AD3" s="26">
        <v>0.109</v>
      </c>
      <c r="AE3" s="26">
        <v>0.13200000000000001</v>
      </c>
      <c r="AF3" s="26">
        <v>0.129</v>
      </c>
      <c r="AG3" s="26">
        <v>0.121</v>
      </c>
      <c r="AH3" s="26">
        <v>0.13500000000000001</v>
      </c>
      <c r="AI3" s="26">
        <v>8.3000000000000004E-2</v>
      </c>
      <c r="AJ3" s="26">
        <v>0.11799999999999999</v>
      </c>
      <c r="AK3" s="26">
        <v>0.13</v>
      </c>
      <c r="AL3" s="26">
        <v>0.13800000000000001</v>
      </c>
      <c r="AM3" s="26">
        <v>0.124</v>
      </c>
      <c r="AN3" s="26">
        <v>0.115</v>
      </c>
      <c r="AO3" s="26">
        <v>0.125</v>
      </c>
      <c r="AP3" s="26">
        <v>0.113</v>
      </c>
      <c r="AQ3" s="26">
        <v>0.13</v>
      </c>
      <c r="AR3" s="26">
        <v>0.13600000000000001</v>
      </c>
      <c r="AS3" s="26">
        <v>0.14199999999999999</v>
      </c>
    </row>
    <row r="4" spans="1:45" x14ac:dyDescent="0.2">
      <c r="A4">
        <v>25.012</v>
      </c>
      <c r="B4" t="s">
        <v>6</v>
      </c>
      <c r="C4" s="26">
        <v>13.784000000000001</v>
      </c>
      <c r="D4" s="26">
        <v>13.048999999999999</v>
      </c>
      <c r="E4" s="26">
        <v>13.477</v>
      </c>
      <c r="F4" s="26">
        <v>13.983000000000001</v>
      </c>
      <c r="G4" s="26">
        <v>13.102</v>
      </c>
      <c r="H4" s="26">
        <v>15.263999999999999</v>
      </c>
      <c r="I4" s="26">
        <v>15.105</v>
      </c>
      <c r="J4" s="26">
        <v>15.156000000000001</v>
      </c>
      <c r="K4" s="26">
        <v>13.811</v>
      </c>
      <c r="L4" s="26">
        <v>13.436999999999999</v>
      </c>
      <c r="M4" s="26">
        <v>13.124000000000001</v>
      </c>
      <c r="N4" s="26">
        <v>14.250999999999999</v>
      </c>
      <c r="O4" s="26">
        <v>13.589</v>
      </c>
      <c r="P4" s="26">
        <v>13.196999999999999</v>
      </c>
      <c r="Q4" s="26">
        <v>13.255000000000001</v>
      </c>
      <c r="R4" s="26">
        <v>12.991</v>
      </c>
      <c r="S4" s="26">
        <v>13.234</v>
      </c>
      <c r="T4" s="26">
        <v>13.663</v>
      </c>
      <c r="U4" s="26">
        <v>12.961</v>
      </c>
      <c r="V4" s="26">
        <v>13.291</v>
      </c>
      <c r="W4" s="26">
        <v>12.986000000000001</v>
      </c>
      <c r="X4" s="26">
        <v>13.345000000000001</v>
      </c>
      <c r="Y4" s="26">
        <v>14.606999999999999</v>
      </c>
      <c r="Z4" s="26">
        <v>14.66</v>
      </c>
      <c r="AA4" s="26">
        <v>13.749000000000001</v>
      </c>
      <c r="AB4" s="26">
        <v>13.975</v>
      </c>
      <c r="AC4" s="26">
        <v>14.186</v>
      </c>
      <c r="AD4" s="26">
        <v>13.548</v>
      </c>
      <c r="AE4" s="26">
        <v>13.956</v>
      </c>
      <c r="AF4" s="26">
        <v>14.250999999999999</v>
      </c>
      <c r="AG4" s="26">
        <v>13.124000000000001</v>
      </c>
      <c r="AH4" s="26">
        <v>13.436999999999999</v>
      </c>
      <c r="AI4" s="26">
        <v>13.811</v>
      </c>
      <c r="AJ4" s="26">
        <v>15.156000000000001</v>
      </c>
      <c r="AK4" s="26">
        <v>15.105</v>
      </c>
      <c r="AL4" s="26">
        <v>15.263999999999999</v>
      </c>
      <c r="AM4" s="26">
        <v>13.102</v>
      </c>
      <c r="AN4" s="26">
        <v>13.983000000000001</v>
      </c>
      <c r="AO4" s="26">
        <v>13.477</v>
      </c>
      <c r="AP4" s="26">
        <v>13.048999999999999</v>
      </c>
      <c r="AQ4" s="26">
        <v>13.784000000000001</v>
      </c>
      <c r="AR4" s="26">
        <v>14.051</v>
      </c>
      <c r="AS4" s="26">
        <v>15.169</v>
      </c>
    </row>
    <row r="5" spans="1:45" x14ac:dyDescent="0.2">
      <c r="A5">
        <f>30.974*2+80</f>
        <v>141.94800000000001</v>
      </c>
      <c r="B5" t="s">
        <v>89</v>
      </c>
      <c r="C5" s="26">
        <v>41.536999999999999</v>
      </c>
      <c r="D5" s="26">
        <v>41.279000000000003</v>
      </c>
      <c r="E5" s="26">
        <v>41.69</v>
      </c>
      <c r="F5" s="26">
        <v>41.747</v>
      </c>
      <c r="G5" s="26">
        <v>41.09</v>
      </c>
      <c r="H5" s="26">
        <v>40.746000000000002</v>
      </c>
      <c r="I5" s="26">
        <v>40.814</v>
      </c>
      <c r="J5" s="26">
        <v>41.290999999999997</v>
      </c>
      <c r="K5" s="26">
        <v>41.716000000000001</v>
      </c>
      <c r="L5" s="26">
        <v>42.128999999999998</v>
      </c>
      <c r="M5" s="26">
        <v>41.302</v>
      </c>
      <c r="N5" s="26">
        <v>41.87</v>
      </c>
      <c r="O5" s="26">
        <v>40.823999999999998</v>
      </c>
      <c r="P5" s="26">
        <v>41.64</v>
      </c>
      <c r="Q5" s="26">
        <v>41.723999999999997</v>
      </c>
      <c r="R5" s="26">
        <v>41.228000000000002</v>
      </c>
      <c r="S5" s="26">
        <v>41.250999999999998</v>
      </c>
      <c r="T5" s="26">
        <v>41.197000000000003</v>
      </c>
      <c r="U5" s="26">
        <v>41.295999999999999</v>
      </c>
      <c r="V5" s="26">
        <v>41.277999999999999</v>
      </c>
      <c r="W5" s="26">
        <v>41.216000000000001</v>
      </c>
      <c r="X5" s="26">
        <v>41.439</v>
      </c>
      <c r="Y5" s="26">
        <v>40.045999999999999</v>
      </c>
      <c r="Z5" s="26">
        <v>40.033000000000001</v>
      </c>
      <c r="AA5" s="26">
        <v>40.838999999999999</v>
      </c>
      <c r="AB5" s="26">
        <v>41.012999999999998</v>
      </c>
      <c r="AC5" s="26">
        <v>41.389000000000003</v>
      </c>
      <c r="AD5" s="26">
        <v>41.981999999999999</v>
      </c>
      <c r="AE5" s="26">
        <v>41.856000000000002</v>
      </c>
      <c r="AF5" s="26">
        <v>41.87</v>
      </c>
      <c r="AG5" s="26">
        <v>41.302</v>
      </c>
      <c r="AH5" s="26">
        <v>42.128999999999998</v>
      </c>
      <c r="AI5" s="26">
        <v>41.716000000000001</v>
      </c>
      <c r="AJ5" s="26">
        <v>41.290999999999997</v>
      </c>
      <c r="AK5" s="26">
        <v>40.814</v>
      </c>
      <c r="AL5" s="26">
        <v>40.746000000000002</v>
      </c>
      <c r="AM5" s="26">
        <v>41.09</v>
      </c>
      <c r="AN5" s="26">
        <v>41.747</v>
      </c>
      <c r="AO5" s="26">
        <v>41.69</v>
      </c>
      <c r="AP5" s="26">
        <v>41.279000000000003</v>
      </c>
      <c r="AQ5" s="26">
        <v>41.536999999999999</v>
      </c>
      <c r="AR5" s="26">
        <v>42.683</v>
      </c>
      <c r="AS5" s="26">
        <v>42.15</v>
      </c>
    </row>
    <row r="6" spans="1:45" x14ac:dyDescent="0.2">
      <c r="A6">
        <v>56.08</v>
      </c>
      <c r="B6" t="s">
        <v>15</v>
      </c>
      <c r="C6" s="26">
        <v>8.5999999999999993E-2</v>
      </c>
      <c r="D6" s="26">
        <v>6.9000000000000006E-2</v>
      </c>
      <c r="E6" s="26">
        <v>0.25700000000000001</v>
      </c>
      <c r="F6" s="26">
        <v>0.40799999999999997</v>
      </c>
      <c r="G6" s="26">
        <v>9.6000000000000002E-2</v>
      </c>
      <c r="H6" s="26">
        <v>8.2000000000000003E-2</v>
      </c>
      <c r="I6" s="26">
        <v>7.3999999999999996E-2</v>
      </c>
      <c r="J6" s="26">
        <v>4.8000000000000001E-2</v>
      </c>
      <c r="K6" s="26">
        <v>0.17499999999999999</v>
      </c>
      <c r="L6" s="26">
        <v>2.3E-2</v>
      </c>
      <c r="M6" s="26">
        <v>1.2E-2</v>
      </c>
      <c r="N6" s="26">
        <v>0</v>
      </c>
      <c r="O6" s="26">
        <v>0.02</v>
      </c>
      <c r="P6" s="26">
        <v>9.9000000000000005E-2</v>
      </c>
      <c r="Q6" s="26">
        <v>0.35</v>
      </c>
      <c r="R6" s="26">
        <v>0.01</v>
      </c>
      <c r="S6" s="26">
        <v>9.9000000000000005E-2</v>
      </c>
      <c r="T6" s="26">
        <v>6.6000000000000003E-2</v>
      </c>
      <c r="U6" s="26">
        <v>7.9000000000000001E-2</v>
      </c>
      <c r="V6" s="26">
        <v>0.16300000000000001</v>
      </c>
      <c r="W6" s="26">
        <v>0.17299999999999999</v>
      </c>
      <c r="X6" s="26">
        <v>0.17399999999999999</v>
      </c>
      <c r="Y6" s="26">
        <v>2.2269999999999999</v>
      </c>
      <c r="Z6" s="26">
        <v>1.4590000000000001</v>
      </c>
      <c r="AA6" s="26">
        <v>1.1830000000000001</v>
      </c>
      <c r="AB6" s="26">
        <v>0.112</v>
      </c>
      <c r="AC6" s="26">
        <v>0.189</v>
      </c>
      <c r="AD6" s="26">
        <v>0.06</v>
      </c>
      <c r="AE6" s="26">
        <v>3.2000000000000001E-2</v>
      </c>
      <c r="AF6" s="26">
        <v>0</v>
      </c>
      <c r="AG6" s="26">
        <v>1.2E-2</v>
      </c>
      <c r="AH6" s="26">
        <v>2.3E-2</v>
      </c>
      <c r="AI6" s="26">
        <v>0.17499999999999999</v>
      </c>
      <c r="AJ6" s="26">
        <v>4.8000000000000001E-2</v>
      </c>
      <c r="AK6" s="26">
        <v>7.3999999999999996E-2</v>
      </c>
      <c r="AL6" s="26">
        <v>8.2000000000000003E-2</v>
      </c>
      <c r="AM6" s="26">
        <v>9.6000000000000002E-2</v>
      </c>
      <c r="AN6" s="26">
        <v>0.40799999999999997</v>
      </c>
      <c r="AO6" s="26">
        <v>0.25700000000000001</v>
      </c>
      <c r="AP6" s="26">
        <v>6.9000000000000006E-2</v>
      </c>
      <c r="AQ6" s="26">
        <v>8.5999999999999993E-2</v>
      </c>
      <c r="AR6" s="26">
        <v>0.11799999999999999</v>
      </c>
      <c r="AS6" s="26">
        <v>0.107</v>
      </c>
    </row>
    <row r="7" spans="1:45" x14ac:dyDescent="0.2">
      <c r="A7">
        <v>153.33000000000001</v>
      </c>
      <c r="B7" t="s">
        <v>88</v>
      </c>
      <c r="C7" s="26">
        <v>44.024999999999999</v>
      </c>
      <c r="D7" s="26">
        <v>44.716999999999999</v>
      </c>
      <c r="E7" s="26">
        <v>44.296999999999997</v>
      </c>
      <c r="F7" s="26">
        <v>44.372999999999998</v>
      </c>
      <c r="G7" s="26">
        <v>44.701000000000001</v>
      </c>
      <c r="H7" s="26">
        <v>43.584000000000003</v>
      </c>
      <c r="I7" s="26">
        <v>44.216000000000001</v>
      </c>
      <c r="J7" s="26">
        <v>44.664000000000001</v>
      </c>
      <c r="K7" s="26">
        <v>44.386000000000003</v>
      </c>
      <c r="L7" s="26">
        <v>45.984000000000002</v>
      </c>
      <c r="M7" s="26">
        <v>46.162999999999997</v>
      </c>
      <c r="N7" s="26">
        <v>45.645000000000003</v>
      </c>
      <c r="O7" s="26">
        <v>45.790999999999997</v>
      </c>
      <c r="P7" s="26">
        <v>44.271000000000001</v>
      </c>
      <c r="Q7" s="26">
        <v>43.838999999999999</v>
      </c>
      <c r="R7" s="26">
        <v>43.856000000000002</v>
      </c>
      <c r="S7" s="26">
        <v>43.570999999999998</v>
      </c>
      <c r="T7" s="26">
        <v>43.302</v>
      </c>
      <c r="U7" s="26">
        <v>43.881999999999998</v>
      </c>
      <c r="V7" s="26">
        <v>43.968000000000004</v>
      </c>
      <c r="W7" s="26">
        <v>43.561</v>
      </c>
      <c r="X7" s="26">
        <v>44.122</v>
      </c>
      <c r="Y7" s="26">
        <v>41.305</v>
      </c>
      <c r="Z7" s="26">
        <v>41.576000000000001</v>
      </c>
      <c r="AA7" s="26">
        <v>43.195999999999998</v>
      </c>
      <c r="AB7" s="26">
        <v>46.182000000000002</v>
      </c>
      <c r="AC7" s="26">
        <v>44.837000000000003</v>
      </c>
      <c r="AD7" s="26">
        <v>45.811999999999998</v>
      </c>
      <c r="AE7" s="26">
        <v>45.444000000000003</v>
      </c>
      <c r="AF7" s="26">
        <v>45.646000000000001</v>
      </c>
      <c r="AG7" s="26">
        <v>46.162999999999997</v>
      </c>
      <c r="AH7" s="26">
        <v>45.984000000000002</v>
      </c>
      <c r="AI7" s="26">
        <v>44.386000000000003</v>
      </c>
      <c r="AJ7" s="26">
        <v>44.664000000000001</v>
      </c>
      <c r="AK7" s="26">
        <v>44.216000000000001</v>
      </c>
      <c r="AL7" s="26">
        <v>43.584000000000003</v>
      </c>
      <c r="AM7" s="26">
        <v>44.701000000000001</v>
      </c>
      <c r="AN7" s="26">
        <v>44.372999999999998</v>
      </c>
      <c r="AO7" s="26">
        <v>44.296999999999997</v>
      </c>
      <c r="AP7" s="26">
        <v>44.716999999999999</v>
      </c>
      <c r="AQ7" s="26">
        <v>44.024999999999999</v>
      </c>
      <c r="AR7" s="26">
        <v>41.843000000000004</v>
      </c>
      <c r="AS7" s="26">
        <v>42.265999999999998</v>
      </c>
    </row>
    <row r="8" spans="1:45" x14ac:dyDescent="0.2">
      <c r="A8">
        <f>28.085+32</f>
        <v>60.085000000000001</v>
      </c>
      <c r="B8" t="s">
        <v>38</v>
      </c>
      <c r="C8" s="26">
        <v>9.5000000000000001E-2</v>
      </c>
      <c r="D8" s="26">
        <v>7.5999999999999998E-2</v>
      </c>
      <c r="E8" s="26">
        <v>6.3E-2</v>
      </c>
      <c r="F8" s="26">
        <v>7.4999999999999997E-2</v>
      </c>
      <c r="G8" s="26">
        <v>5.8999999999999997E-2</v>
      </c>
      <c r="H8" s="26">
        <v>0.375</v>
      </c>
      <c r="I8" s="26">
        <v>8.6999999999999994E-2</v>
      </c>
      <c r="J8" s="26">
        <v>8.5999999999999993E-2</v>
      </c>
      <c r="K8" s="26">
        <v>6.8000000000000005E-2</v>
      </c>
      <c r="L8" s="26">
        <v>8.7999999999999995E-2</v>
      </c>
      <c r="M8" s="26">
        <v>5.6000000000000001E-2</v>
      </c>
      <c r="N8" s="26">
        <v>5.2999999999999999E-2</v>
      </c>
      <c r="O8" s="26">
        <v>7.4999999999999997E-2</v>
      </c>
      <c r="P8" s="26">
        <v>0.13600000000000001</v>
      </c>
      <c r="Q8" s="26">
        <v>7.9000000000000001E-2</v>
      </c>
      <c r="R8" s="26">
        <v>7.0000000000000007E-2</v>
      </c>
      <c r="S8" s="26">
        <v>0.128</v>
      </c>
      <c r="T8" s="26">
        <v>0.15</v>
      </c>
      <c r="U8" s="26">
        <v>8.6999999999999994E-2</v>
      </c>
      <c r="V8" s="26">
        <v>0.123</v>
      </c>
      <c r="W8" s="26">
        <v>9.7000000000000003E-2</v>
      </c>
      <c r="X8" s="26">
        <v>6.9000000000000006E-2</v>
      </c>
      <c r="Y8" s="26">
        <v>0.27500000000000002</v>
      </c>
      <c r="Z8" s="26">
        <v>7.8E-2</v>
      </c>
      <c r="AA8" s="26">
        <v>0.157</v>
      </c>
      <c r="AB8" s="26">
        <v>6.2E-2</v>
      </c>
      <c r="AC8" s="26">
        <v>0.23899999999999999</v>
      </c>
      <c r="AD8" s="26">
        <v>3.5999999999999997E-2</v>
      </c>
      <c r="AE8" s="26">
        <v>3.5999999999999997E-2</v>
      </c>
      <c r="AF8" s="26">
        <v>5.2999999999999999E-2</v>
      </c>
      <c r="AG8" s="26">
        <v>5.6000000000000001E-2</v>
      </c>
      <c r="AH8" s="26">
        <v>8.7999999999999995E-2</v>
      </c>
      <c r="AI8" s="26">
        <v>6.8000000000000005E-2</v>
      </c>
      <c r="AJ8" s="26">
        <v>8.5999999999999993E-2</v>
      </c>
      <c r="AK8" s="26">
        <v>8.6999999999999994E-2</v>
      </c>
      <c r="AL8" s="26">
        <v>0.375</v>
      </c>
      <c r="AM8" s="26">
        <v>5.8999999999999997E-2</v>
      </c>
      <c r="AN8" s="26">
        <v>7.4999999999999997E-2</v>
      </c>
      <c r="AO8" s="26">
        <v>6.3E-2</v>
      </c>
      <c r="AP8" s="26">
        <v>7.5999999999999998E-2</v>
      </c>
      <c r="AQ8" s="26">
        <v>9.5000000000000001E-2</v>
      </c>
      <c r="AR8" s="26">
        <v>8.4000000000000005E-2</v>
      </c>
      <c r="AS8" s="26">
        <v>9.0999999999999998E-2</v>
      </c>
    </row>
    <row r="9" spans="1:45" x14ac:dyDescent="0.2">
      <c r="A9">
        <v>103.62</v>
      </c>
      <c r="B9" t="s">
        <v>87</v>
      </c>
      <c r="C9" s="26">
        <v>7.3999999999999996E-2</v>
      </c>
      <c r="D9" s="26">
        <v>6.7000000000000004E-2</v>
      </c>
      <c r="E9" s="26">
        <v>4.2999999999999997E-2</v>
      </c>
      <c r="F9" s="26">
        <v>5.1999999999999998E-2</v>
      </c>
      <c r="G9" s="26">
        <v>0.06</v>
      </c>
      <c r="H9" s="26">
        <v>7.1999999999999995E-2</v>
      </c>
      <c r="I9" s="26">
        <v>6.6000000000000003E-2</v>
      </c>
      <c r="J9" s="26">
        <v>4.8000000000000001E-2</v>
      </c>
      <c r="K9" s="26">
        <v>4.5999999999999999E-2</v>
      </c>
      <c r="L9" s="26">
        <v>0.05</v>
      </c>
      <c r="M9" s="26">
        <v>6.6000000000000003E-2</v>
      </c>
      <c r="N9" s="26">
        <v>5.3999999999999999E-2</v>
      </c>
      <c r="O9" s="26">
        <v>1.6E-2</v>
      </c>
      <c r="P9" s="26">
        <v>7.5999999999999998E-2</v>
      </c>
      <c r="Q9" s="26">
        <v>9.4E-2</v>
      </c>
      <c r="R9" s="26">
        <v>6.3E-2</v>
      </c>
      <c r="S9" s="26">
        <v>5.6000000000000001E-2</v>
      </c>
      <c r="T9" s="26">
        <v>0</v>
      </c>
      <c r="U9" s="26">
        <v>2.4E-2</v>
      </c>
      <c r="V9" s="26">
        <v>4.3999999999999997E-2</v>
      </c>
      <c r="W9" s="26">
        <v>4.7E-2</v>
      </c>
      <c r="X9" s="26">
        <v>3.1E-2</v>
      </c>
      <c r="Y9" s="26">
        <v>9.0999999999999998E-2</v>
      </c>
      <c r="Z9" s="26">
        <v>4.2000000000000003E-2</v>
      </c>
      <c r="AA9" s="26">
        <v>5.6000000000000001E-2</v>
      </c>
      <c r="AB9" s="26">
        <v>4.1000000000000002E-2</v>
      </c>
      <c r="AC9" s="26">
        <v>3.5999999999999997E-2</v>
      </c>
      <c r="AD9" s="26">
        <v>4.2000000000000003E-2</v>
      </c>
      <c r="AE9" s="26">
        <v>7.0999999999999994E-2</v>
      </c>
      <c r="AF9" s="26">
        <v>5.3999999999999999E-2</v>
      </c>
      <c r="AG9" s="26">
        <v>6.6000000000000003E-2</v>
      </c>
      <c r="AH9" s="26">
        <v>0.05</v>
      </c>
      <c r="AI9" s="26">
        <v>4.5999999999999999E-2</v>
      </c>
      <c r="AJ9" s="26">
        <v>4.8000000000000001E-2</v>
      </c>
      <c r="AK9" s="26">
        <v>6.6000000000000003E-2</v>
      </c>
      <c r="AL9" s="26">
        <v>7.1999999999999995E-2</v>
      </c>
      <c r="AM9" s="26">
        <v>0.06</v>
      </c>
      <c r="AN9" s="26">
        <v>5.1999999999999998E-2</v>
      </c>
      <c r="AO9" s="26">
        <v>4.2999999999999997E-2</v>
      </c>
      <c r="AP9" s="26">
        <v>6.7000000000000004E-2</v>
      </c>
      <c r="AQ9" s="26">
        <v>7.3999999999999996E-2</v>
      </c>
      <c r="AR9" s="26">
        <v>8.5000000000000006E-2</v>
      </c>
      <c r="AS9" s="26">
        <v>7.0000000000000007E-2</v>
      </c>
    </row>
    <row r="10" spans="1:45" x14ac:dyDescent="0.2">
      <c r="B10" t="s">
        <v>21</v>
      </c>
      <c r="C10" s="26">
        <f t="shared" ref="C10:N10" si="0">SUM(C3:C9)</f>
        <v>99.730999999999995</v>
      </c>
      <c r="D10" s="26">
        <f t="shared" si="0"/>
        <v>99.36999999999999</v>
      </c>
      <c r="E10" s="26">
        <f t="shared" si="0"/>
        <v>99.952000000000012</v>
      </c>
      <c r="F10" s="26">
        <f t="shared" si="0"/>
        <v>100.75300000000001</v>
      </c>
      <c r="G10" s="26">
        <f t="shared" si="0"/>
        <v>99.231999999999999</v>
      </c>
      <c r="H10" s="26">
        <f t="shared" si="0"/>
        <v>100.26100000000001</v>
      </c>
      <c r="I10" s="26">
        <f t="shared" si="0"/>
        <v>100.492</v>
      </c>
      <c r="J10" s="26">
        <f t="shared" si="0"/>
        <v>101.411</v>
      </c>
      <c r="K10" s="26">
        <f t="shared" si="0"/>
        <v>100.285</v>
      </c>
      <c r="L10" s="26">
        <f t="shared" si="0"/>
        <v>101.84599999999999</v>
      </c>
      <c r="M10" s="26">
        <f t="shared" si="0"/>
        <v>100.84399999999999</v>
      </c>
      <c r="N10" s="26">
        <f t="shared" si="0"/>
        <v>102.00200000000001</v>
      </c>
      <c r="O10" s="26">
        <v>100.45700000000001</v>
      </c>
      <c r="P10" s="26">
        <v>99.535999999999987</v>
      </c>
      <c r="Q10" s="26">
        <v>99.465999999999994</v>
      </c>
      <c r="R10" s="26">
        <v>98.352999999999994</v>
      </c>
      <c r="S10" s="26">
        <v>98.451999999999998</v>
      </c>
      <c r="T10" s="26">
        <v>98.515000000000015</v>
      </c>
      <c r="U10" s="26">
        <v>98.454999999999998</v>
      </c>
      <c r="V10" s="26">
        <v>99.006</v>
      </c>
      <c r="W10" s="26">
        <v>98.206999999999994</v>
      </c>
      <c r="X10" s="26">
        <v>99.302000000000007</v>
      </c>
      <c r="Y10" s="26">
        <v>98.678999999999988</v>
      </c>
      <c r="Z10" s="26">
        <v>97.960000000000008</v>
      </c>
      <c r="AA10" s="26">
        <v>99.286999999999992</v>
      </c>
      <c r="AB10" s="26">
        <v>101.51299999999999</v>
      </c>
      <c r="AC10" s="26">
        <v>101.01700000000001</v>
      </c>
      <c r="AD10" s="26">
        <v>101.589</v>
      </c>
      <c r="AE10" s="26">
        <v>101.527</v>
      </c>
      <c r="AF10" s="26">
        <v>102.003</v>
      </c>
      <c r="AG10" s="26">
        <v>100.84399999999999</v>
      </c>
      <c r="AH10" s="26">
        <v>101.84599999999999</v>
      </c>
      <c r="AI10" s="26">
        <v>100.285</v>
      </c>
      <c r="AJ10" s="26">
        <v>101.411</v>
      </c>
      <c r="AK10" s="26">
        <v>100.492</v>
      </c>
      <c r="AL10" s="26">
        <v>100.26100000000001</v>
      </c>
      <c r="AM10" s="26">
        <v>99.231999999999999</v>
      </c>
      <c r="AN10" s="26">
        <v>100.75300000000001</v>
      </c>
      <c r="AO10" s="26">
        <v>99.952000000000012</v>
      </c>
      <c r="AP10" s="26">
        <v>99.36999999999999</v>
      </c>
      <c r="AQ10" s="26">
        <v>99.730999999999995</v>
      </c>
      <c r="AR10" s="26">
        <v>99</v>
      </c>
      <c r="AS10" s="26">
        <v>99.99499999999999</v>
      </c>
    </row>
    <row r="12" spans="1:45" x14ac:dyDescent="0.2">
      <c r="B12" t="s">
        <v>24</v>
      </c>
    </row>
    <row r="13" spans="1:45" x14ac:dyDescent="0.2">
      <c r="B13" t="s">
        <v>30</v>
      </c>
      <c r="C13" s="25">
        <f t="shared" ref="C13:X13" si="1">C3/$A$3*2</f>
        <v>4.1949015811552116E-3</v>
      </c>
      <c r="D13" s="25">
        <f t="shared" si="1"/>
        <v>3.6463375282349149E-3</v>
      </c>
      <c r="E13" s="25">
        <f t="shared" si="1"/>
        <v>4.0335592126492419E-3</v>
      </c>
      <c r="F13" s="25">
        <f t="shared" si="1"/>
        <v>3.7108744756373028E-3</v>
      </c>
      <c r="G13" s="25">
        <f t="shared" si="1"/>
        <v>4.0012907389480479E-3</v>
      </c>
      <c r="H13" s="25">
        <f t="shared" si="1"/>
        <v>4.4530493707647632E-3</v>
      </c>
      <c r="I13" s="25">
        <f t="shared" si="1"/>
        <v>4.1949015811552116E-3</v>
      </c>
      <c r="J13" s="25">
        <f t="shared" si="1"/>
        <v>3.8076798967408843E-3</v>
      </c>
      <c r="K13" s="25">
        <f t="shared" si="1"/>
        <v>2.6782833171990969E-3</v>
      </c>
      <c r="L13" s="25">
        <f t="shared" si="1"/>
        <v>4.3562439496611814E-3</v>
      </c>
      <c r="M13" s="25">
        <f t="shared" si="1"/>
        <v>3.9044853178444661E-3</v>
      </c>
      <c r="N13" s="25">
        <f t="shared" si="1"/>
        <v>4.1626331074540177E-3</v>
      </c>
      <c r="O13" s="25">
        <f t="shared" si="1"/>
        <v>4.5821232655695382E-3</v>
      </c>
      <c r="P13" s="25">
        <f t="shared" si="1"/>
        <v>3.7754114230396907E-3</v>
      </c>
      <c r="Q13" s="25">
        <f t="shared" si="1"/>
        <v>4.0335592126492419E-3</v>
      </c>
      <c r="R13" s="25">
        <f t="shared" si="1"/>
        <v>4.3562439496611814E-3</v>
      </c>
      <c r="S13" s="25">
        <f t="shared" si="1"/>
        <v>3.6463375282349149E-3</v>
      </c>
      <c r="T13" s="25">
        <f t="shared" si="1"/>
        <v>4.4207808970635693E-3</v>
      </c>
      <c r="U13" s="25">
        <f t="shared" si="1"/>
        <v>4.0658276863504358E-3</v>
      </c>
      <c r="V13" s="25">
        <f t="shared" si="1"/>
        <v>4.4853178444659572E-3</v>
      </c>
      <c r="W13" s="25">
        <f t="shared" si="1"/>
        <v>4.0980961600516298E-3</v>
      </c>
      <c r="X13" s="25">
        <f t="shared" si="1"/>
        <v>3.93675379154566E-3</v>
      </c>
      <c r="Y13" s="25">
        <f t="shared" ref="Y13:AA13" si="2">Y3/$A$3*2</f>
        <v>4.1303646337528237E-3</v>
      </c>
      <c r="Z13" s="25">
        <f t="shared" si="2"/>
        <v>3.614069054533721E-3</v>
      </c>
      <c r="AA13" s="25">
        <f t="shared" si="2"/>
        <v>3.4527266860277508E-3</v>
      </c>
      <c r="AB13" s="25">
        <f t="shared" ref="AB13:AQ13" si="3">AB3/$A$3*2</f>
        <v>4.1303646337528237E-3</v>
      </c>
      <c r="AC13" s="25">
        <f t="shared" si="3"/>
        <v>4.5498547918683442E-3</v>
      </c>
      <c r="AD13" s="25">
        <f t="shared" si="3"/>
        <v>3.5172636334301387E-3</v>
      </c>
      <c r="AE13" s="25">
        <f t="shared" si="3"/>
        <v>4.2594385285575995E-3</v>
      </c>
      <c r="AF13" s="25">
        <f t="shared" si="3"/>
        <v>4.1626331074540177E-3</v>
      </c>
      <c r="AG13" s="25">
        <f t="shared" si="3"/>
        <v>3.9044853178444661E-3</v>
      </c>
      <c r="AH13" s="25">
        <f t="shared" si="3"/>
        <v>4.3562439496611814E-3</v>
      </c>
      <c r="AI13" s="25">
        <f t="shared" si="3"/>
        <v>2.6782833171990969E-3</v>
      </c>
      <c r="AJ13" s="25">
        <f t="shared" si="3"/>
        <v>3.8076798967408843E-3</v>
      </c>
      <c r="AK13" s="25">
        <f t="shared" si="3"/>
        <v>4.1949015811552116E-3</v>
      </c>
      <c r="AL13" s="25">
        <f t="shared" si="3"/>
        <v>4.4530493707647632E-3</v>
      </c>
      <c r="AM13" s="25">
        <f t="shared" si="3"/>
        <v>4.0012907389480479E-3</v>
      </c>
      <c r="AN13" s="25">
        <f t="shared" si="3"/>
        <v>3.7108744756373028E-3</v>
      </c>
      <c r="AO13" s="25">
        <f t="shared" si="3"/>
        <v>4.0335592126492419E-3</v>
      </c>
      <c r="AP13" s="25">
        <f t="shared" si="3"/>
        <v>3.6463375282349149E-3</v>
      </c>
      <c r="AQ13" s="25">
        <f t="shared" si="3"/>
        <v>4.1949015811552116E-3</v>
      </c>
      <c r="AR13" s="25">
        <f t="shared" ref="AR13:AS13" si="4">AR3/$A$3*2</f>
        <v>4.3885124233623753E-3</v>
      </c>
      <c r="AS13" s="25">
        <f t="shared" si="4"/>
        <v>4.5821232655695382E-3</v>
      </c>
    </row>
    <row r="14" spans="1:45" x14ac:dyDescent="0.2">
      <c r="B14" t="s">
        <v>26</v>
      </c>
      <c r="C14" s="25">
        <f t="shared" ref="C14:X14" si="5">C4/$A$4</f>
        <v>0.55109547417239724</v>
      </c>
      <c r="D14" s="25">
        <f t="shared" si="5"/>
        <v>0.52170957940188711</v>
      </c>
      <c r="E14" s="25">
        <f t="shared" si="5"/>
        <v>0.53882136574444262</v>
      </c>
      <c r="F14" s="25">
        <f t="shared" si="5"/>
        <v>0.55905165520550137</v>
      </c>
      <c r="G14" s="25">
        <f t="shared" si="5"/>
        <v>0.52382856229010077</v>
      </c>
      <c r="H14" s="25">
        <f t="shared" si="5"/>
        <v>0.6102670718055333</v>
      </c>
      <c r="I14" s="25">
        <f t="shared" si="5"/>
        <v>0.60391012314089243</v>
      </c>
      <c r="J14" s="25">
        <f t="shared" si="5"/>
        <v>0.60594914441068293</v>
      </c>
      <c r="K14" s="25">
        <f t="shared" si="5"/>
        <v>0.55217495602110989</v>
      </c>
      <c r="L14" s="25">
        <f t="shared" si="5"/>
        <v>0.53722213337597946</v>
      </c>
      <c r="M14" s="25">
        <f t="shared" si="5"/>
        <v>0.52470814009275546</v>
      </c>
      <c r="N14" s="25">
        <f t="shared" si="5"/>
        <v>0.56976651207420437</v>
      </c>
      <c r="O14" s="25">
        <f t="shared" si="5"/>
        <v>0.54329921637613943</v>
      </c>
      <c r="P14" s="25">
        <f t="shared" si="5"/>
        <v>0.52762673916520064</v>
      </c>
      <c r="Q14" s="25">
        <f t="shared" si="5"/>
        <v>0.52994562609947227</v>
      </c>
      <c r="R14" s="25">
        <f t="shared" si="5"/>
        <v>0.51939069246761549</v>
      </c>
      <c r="S14" s="25">
        <f t="shared" si="5"/>
        <v>0.52910602910602911</v>
      </c>
      <c r="T14" s="25">
        <f t="shared" si="5"/>
        <v>0.54625779625779625</v>
      </c>
      <c r="U14" s="25">
        <f t="shared" si="5"/>
        <v>0.51819126819126815</v>
      </c>
      <c r="V14" s="25">
        <f t="shared" si="5"/>
        <v>0.53138493523108909</v>
      </c>
      <c r="W14" s="25">
        <f t="shared" si="5"/>
        <v>0.51919078842155764</v>
      </c>
      <c r="X14" s="25">
        <f t="shared" si="5"/>
        <v>0.53354389892851428</v>
      </c>
      <c r="Y14" s="25">
        <f t="shared" ref="Y14:AA14" si="6">Y4/$A$4</f>
        <v>0.58399968015352632</v>
      </c>
      <c r="Z14" s="25">
        <f t="shared" si="6"/>
        <v>0.58611866304173998</v>
      </c>
      <c r="AA14" s="25">
        <f t="shared" si="6"/>
        <v>0.54969614584999205</v>
      </c>
      <c r="AB14" s="25">
        <f t="shared" ref="AB14:AQ14" si="7">AB4/$A$4</f>
        <v>0.55873180873180872</v>
      </c>
      <c r="AC14" s="25">
        <f t="shared" si="7"/>
        <v>0.56716775947545173</v>
      </c>
      <c r="AD14" s="25">
        <f t="shared" si="7"/>
        <v>0.54166000319846475</v>
      </c>
      <c r="AE14" s="25">
        <f t="shared" si="7"/>
        <v>0.55797217335678873</v>
      </c>
      <c r="AF14" s="25">
        <f t="shared" si="7"/>
        <v>0.56976651207420437</v>
      </c>
      <c r="AG14" s="25">
        <f t="shared" si="7"/>
        <v>0.52470814009275546</v>
      </c>
      <c r="AH14" s="25">
        <f t="shared" si="7"/>
        <v>0.53722213337597946</v>
      </c>
      <c r="AI14" s="25">
        <f t="shared" si="7"/>
        <v>0.55217495602110989</v>
      </c>
      <c r="AJ14" s="25">
        <f t="shared" si="7"/>
        <v>0.60594914441068293</v>
      </c>
      <c r="AK14" s="25">
        <f t="shared" si="7"/>
        <v>0.60391012314089243</v>
      </c>
      <c r="AL14" s="25">
        <f t="shared" si="7"/>
        <v>0.6102670718055333</v>
      </c>
      <c r="AM14" s="25">
        <f t="shared" si="7"/>
        <v>0.52382856229010077</v>
      </c>
      <c r="AN14" s="25">
        <f t="shared" si="7"/>
        <v>0.55905165520550137</v>
      </c>
      <c r="AO14" s="25">
        <f t="shared" si="7"/>
        <v>0.53882136574444262</v>
      </c>
      <c r="AP14" s="25">
        <f t="shared" si="7"/>
        <v>0.52170957940188711</v>
      </c>
      <c r="AQ14" s="25">
        <f t="shared" si="7"/>
        <v>0.55109547417239724</v>
      </c>
      <c r="AR14" s="25">
        <f t="shared" ref="AR14:AS14" si="8">AR4/$A$4</f>
        <v>0.5617703502318887</v>
      </c>
      <c r="AS14" s="25">
        <f t="shared" si="8"/>
        <v>0.60646889493043343</v>
      </c>
    </row>
    <row r="15" spans="1:45" x14ac:dyDescent="0.2">
      <c r="B15" t="s">
        <v>86</v>
      </c>
      <c r="C15" s="25">
        <f t="shared" ref="C15:X15" si="9">C5/$A$5*2</f>
        <v>0.58524248316284833</v>
      </c>
      <c r="D15" s="25">
        <f t="shared" si="9"/>
        <v>0.58160734917011869</v>
      </c>
      <c r="E15" s="25">
        <f t="shared" si="9"/>
        <v>0.58739820215853689</v>
      </c>
      <c r="F15" s="25">
        <f t="shared" si="9"/>
        <v>0.58820131315693069</v>
      </c>
      <c r="G15" s="25">
        <f t="shared" si="9"/>
        <v>0.57894440217544452</v>
      </c>
      <c r="H15" s="25">
        <f t="shared" si="9"/>
        <v>0.57409755685180486</v>
      </c>
      <c r="I15" s="25">
        <f t="shared" si="9"/>
        <v>0.57505565418322202</v>
      </c>
      <c r="J15" s="25">
        <f t="shared" si="9"/>
        <v>0.58177642516978045</v>
      </c>
      <c r="K15" s="25">
        <f t="shared" si="9"/>
        <v>0.58776453349113755</v>
      </c>
      <c r="L15" s="25">
        <f t="shared" si="9"/>
        <v>0.59358356581283278</v>
      </c>
      <c r="M15" s="25">
        <f t="shared" si="9"/>
        <v>0.58193141150280381</v>
      </c>
      <c r="N15" s="25">
        <f t="shared" si="9"/>
        <v>0.58993434215346463</v>
      </c>
      <c r="O15" s="25">
        <f t="shared" si="9"/>
        <v>0.57519655084960686</v>
      </c>
      <c r="P15" s="25">
        <f t="shared" si="9"/>
        <v>0.58669371882661259</v>
      </c>
      <c r="Q15" s="25">
        <f t="shared" si="9"/>
        <v>0.58787725082424547</v>
      </c>
      <c r="R15" s="25">
        <f t="shared" si="9"/>
        <v>0.58088877617155577</v>
      </c>
      <c r="S15" s="25">
        <f t="shared" si="9"/>
        <v>0.58121283850424088</v>
      </c>
      <c r="T15" s="25">
        <f t="shared" si="9"/>
        <v>0.58045199650576274</v>
      </c>
      <c r="U15" s="25">
        <f t="shared" si="9"/>
        <v>0.58184687350297293</v>
      </c>
      <c r="V15" s="25">
        <f t="shared" si="9"/>
        <v>0.58159325950348006</v>
      </c>
      <c r="W15" s="25">
        <f t="shared" si="9"/>
        <v>0.58071970017189389</v>
      </c>
      <c r="X15" s="25">
        <f t="shared" si="9"/>
        <v>0.58386169583227654</v>
      </c>
      <c r="Y15" s="25">
        <f t="shared" ref="Y15:AA15" si="10">Y5/$A$5*2</f>
        <v>0.56423479020486367</v>
      </c>
      <c r="Z15" s="25">
        <f t="shared" si="10"/>
        <v>0.56405162453856339</v>
      </c>
      <c r="AA15" s="25">
        <f t="shared" si="10"/>
        <v>0.57540789584918417</v>
      </c>
      <c r="AB15" s="25">
        <f t="shared" ref="AB15:AQ15" si="11">AB5/$A$5*2</f>
        <v>0.57785949784428092</v>
      </c>
      <c r="AC15" s="25">
        <f t="shared" si="11"/>
        <v>0.58315721250035224</v>
      </c>
      <c r="AD15" s="25">
        <f t="shared" si="11"/>
        <v>0.59151238481697521</v>
      </c>
      <c r="AE15" s="25">
        <f t="shared" si="11"/>
        <v>0.58973708682052584</v>
      </c>
      <c r="AF15" s="25">
        <f t="shared" si="11"/>
        <v>0.58993434215346463</v>
      </c>
      <c r="AG15" s="25">
        <f t="shared" si="11"/>
        <v>0.58193141150280381</v>
      </c>
      <c r="AH15" s="25">
        <f t="shared" si="11"/>
        <v>0.59358356581283278</v>
      </c>
      <c r="AI15" s="25">
        <f t="shared" si="11"/>
        <v>0.58776453349113755</v>
      </c>
      <c r="AJ15" s="25">
        <f t="shared" si="11"/>
        <v>0.58177642516978045</v>
      </c>
      <c r="AK15" s="25">
        <f t="shared" si="11"/>
        <v>0.57505565418322202</v>
      </c>
      <c r="AL15" s="25">
        <f t="shared" si="11"/>
        <v>0.57409755685180486</v>
      </c>
      <c r="AM15" s="25">
        <f t="shared" si="11"/>
        <v>0.57894440217544452</v>
      </c>
      <c r="AN15" s="25">
        <f t="shared" si="11"/>
        <v>0.58820131315693069</v>
      </c>
      <c r="AO15" s="25">
        <f t="shared" si="11"/>
        <v>0.58739820215853689</v>
      </c>
      <c r="AP15" s="25">
        <f t="shared" si="11"/>
        <v>0.58160734917011869</v>
      </c>
      <c r="AQ15" s="25">
        <f t="shared" si="11"/>
        <v>0.58524248316284833</v>
      </c>
      <c r="AR15" s="25">
        <f t="shared" ref="AR15:AS15" si="12">AR5/$A$5*2</f>
        <v>0.60138924113055481</v>
      </c>
      <c r="AS15" s="25">
        <f t="shared" si="12"/>
        <v>0.59387944881224108</v>
      </c>
    </row>
    <row r="16" spans="1:45" x14ac:dyDescent="0.2">
      <c r="B16" t="s">
        <v>27</v>
      </c>
      <c r="C16" s="25">
        <f t="shared" ref="C16:X16" si="13">C6/$A$6</f>
        <v>1.5335235378031384E-3</v>
      </c>
      <c r="D16" s="25">
        <f t="shared" si="13"/>
        <v>1.2303851640513553E-3</v>
      </c>
      <c r="E16" s="25">
        <f t="shared" si="13"/>
        <v>4.5827389443651931E-3</v>
      </c>
      <c r="F16" s="25">
        <f t="shared" si="13"/>
        <v>7.2753209700427961E-3</v>
      </c>
      <c r="G16" s="25">
        <f t="shared" si="13"/>
        <v>1.7118402282453639E-3</v>
      </c>
      <c r="H16" s="25">
        <f t="shared" si="13"/>
        <v>1.4621968616262482E-3</v>
      </c>
      <c r="I16" s="25">
        <f t="shared" si="13"/>
        <v>1.3195435092724678E-3</v>
      </c>
      <c r="J16" s="25">
        <f t="shared" si="13"/>
        <v>8.5592011412268193E-4</v>
      </c>
      <c r="K16" s="25">
        <f t="shared" si="13"/>
        <v>3.1205420827389442E-3</v>
      </c>
      <c r="L16" s="25">
        <f t="shared" si="13"/>
        <v>4.1012838801711838E-4</v>
      </c>
      <c r="M16" s="25">
        <f t="shared" si="13"/>
        <v>2.1398002853067048E-4</v>
      </c>
      <c r="N16" s="25">
        <f t="shared" si="13"/>
        <v>0</v>
      </c>
      <c r="O16" s="25">
        <f t="shared" si="13"/>
        <v>3.566333808844508E-4</v>
      </c>
      <c r="P16" s="25">
        <f t="shared" si="13"/>
        <v>1.7653352353780316E-3</v>
      </c>
      <c r="Q16" s="25">
        <f t="shared" si="13"/>
        <v>6.2410841654778884E-3</v>
      </c>
      <c r="R16" s="25">
        <f t="shared" si="13"/>
        <v>1.783166904422254E-4</v>
      </c>
      <c r="S16" s="25">
        <f t="shared" si="13"/>
        <v>1.7653352353780316E-3</v>
      </c>
      <c r="T16" s="25">
        <f t="shared" si="13"/>
        <v>1.1768901569186878E-3</v>
      </c>
      <c r="U16" s="25">
        <f t="shared" si="13"/>
        <v>1.4087018544935808E-3</v>
      </c>
      <c r="V16" s="25">
        <f t="shared" si="13"/>
        <v>2.9065620542082743E-3</v>
      </c>
      <c r="W16" s="25">
        <f t="shared" si="13"/>
        <v>3.0848787446504993E-3</v>
      </c>
      <c r="X16" s="25">
        <f t="shared" si="13"/>
        <v>3.1027104136947216E-3</v>
      </c>
      <c r="Y16" s="25">
        <f t="shared" ref="Y16:AA16" si="14">Y6/$A$6</f>
        <v>3.9711126961483594E-2</v>
      </c>
      <c r="Z16" s="25">
        <f t="shared" si="14"/>
        <v>2.6016405135520688E-2</v>
      </c>
      <c r="AA16" s="25">
        <f t="shared" si="14"/>
        <v>2.1094864479315266E-2</v>
      </c>
      <c r="AB16" s="25">
        <f t="shared" ref="AB16:AQ16" si="15">AB6/$A$6</f>
        <v>1.9971469329529245E-3</v>
      </c>
      <c r="AC16" s="25">
        <f t="shared" si="15"/>
        <v>3.3701854493580602E-3</v>
      </c>
      <c r="AD16" s="25">
        <f t="shared" si="15"/>
        <v>1.0699001426533524E-3</v>
      </c>
      <c r="AE16" s="25">
        <f t="shared" si="15"/>
        <v>5.7061340941512125E-4</v>
      </c>
      <c r="AF16" s="25">
        <f t="shared" si="15"/>
        <v>0</v>
      </c>
      <c r="AG16" s="25">
        <f t="shared" si="15"/>
        <v>2.1398002853067048E-4</v>
      </c>
      <c r="AH16" s="25">
        <f t="shared" si="15"/>
        <v>4.1012838801711838E-4</v>
      </c>
      <c r="AI16" s="25">
        <f t="shared" si="15"/>
        <v>3.1205420827389442E-3</v>
      </c>
      <c r="AJ16" s="25">
        <f t="shared" si="15"/>
        <v>8.5592011412268193E-4</v>
      </c>
      <c r="AK16" s="25">
        <f t="shared" si="15"/>
        <v>1.3195435092724678E-3</v>
      </c>
      <c r="AL16" s="25">
        <f t="shared" si="15"/>
        <v>1.4621968616262482E-3</v>
      </c>
      <c r="AM16" s="25">
        <f t="shared" si="15"/>
        <v>1.7118402282453639E-3</v>
      </c>
      <c r="AN16" s="25">
        <f t="shared" si="15"/>
        <v>7.2753209700427961E-3</v>
      </c>
      <c r="AO16" s="25">
        <f t="shared" si="15"/>
        <v>4.5827389443651931E-3</v>
      </c>
      <c r="AP16" s="25">
        <f t="shared" si="15"/>
        <v>1.2303851640513553E-3</v>
      </c>
      <c r="AQ16" s="25">
        <f t="shared" si="15"/>
        <v>1.5335235378031384E-3</v>
      </c>
      <c r="AR16" s="25">
        <f t="shared" ref="AR16:AS16" si="16">AR6/$A$6</f>
        <v>2.1041369472182595E-3</v>
      </c>
      <c r="AS16" s="25">
        <f t="shared" si="16"/>
        <v>1.9079885877318118E-3</v>
      </c>
    </row>
    <row r="17" spans="1:45" x14ac:dyDescent="0.2">
      <c r="B17" t="s">
        <v>85</v>
      </c>
      <c r="C17" s="25">
        <f t="shared" ref="C17:X17" si="17">C7/$A$7</f>
        <v>0.28712580708276264</v>
      </c>
      <c r="D17" s="25">
        <f t="shared" si="17"/>
        <v>0.29163894867279722</v>
      </c>
      <c r="E17" s="25">
        <f t="shared" si="17"/>
        <v>0.28889975869040629</v>
      </c>
      <c r="F17" s="25">
        <f t="shared" si="17"/>
        <v>0.2893954216396008</v>
      </c>
      <c r="G17" s="25">
        <f t="shared" si="17"/>
        <v>0.29153459857822994</v>
      </c>
      <c r="H17" s="25">
        <f t="shared" si="17"/>
        <v>0.2842496576012522</v>
      </c>
      <c r="I17" s="25">
        <f t="shared" si="17"/>
        <v>0.28837148633665949</v>
      </c>
      <c r="J17" s="25">
        <f t="shared" si="17"/>
        <v>0.29129328898454315</v>
      </c>
      <c r="K17" s="25">
        <f t="shared" si="17"/>
        <v>0.28948020609143676</v>
      </c>
      <c r="L17" s="25">
        <f t="shared" si="17"/>
        <v>0.29990217178634315</v>
      </c>
      <c r="M17" s="25">
        <f t="shared" si="17"/>
        <v>0.30106958846931453</v>
      </c>
      <c r="N17" s="25">
        <f t="shared" si="17"/>
        <v>0.29769125415769909</v>
      </c>
      <c r="O17" s="25">
        <f t="shared" si="17"/>
        <v>0.29864344877062543</v>
      </c>
      <c r="P17" s="25">
        <f t="shared" si="17"/>
        <v>0.28873018978673448</v>
      </c>
      <c r="Q17" s="25">
        <f t="shared" si="17"/>
        <v>0.28591273723341809</v>
      </c>
      <c r="R17" s="25">
        <f t="shared" si="17"/>
        <v>0.28602360920889586</v>
      </c>
      <c r="S17" s="25">
        <f t="shared" si="17"/>
        <v>0.28416487314941624</v>
      </c>
      <c r="T17" s="25">
        <f t="shared" si="17"/>
        <v>0.28241048718450401</v>
      </c>
      <c r="U17" s="25">
        <f t="shared" si="17"/>
        <v>0.28619317811256761</v>
      </c>
      <c r="V17" s="25">
        <f t="shared" si="17"/>
        <v>0.28675405987086677</v>
      </c>
      <c r="W17" s="25">
        <f t="shared" si="17"/>
        <v>0.2840996543403117</v>
      </c>
      <c r="X17" s="25">
        <f t="shared" si="17"/>
        <v>0.28775842953107672</v>
      </c>
      <c r="Y17" s="25">
        <f t="shared" ref="Y17:AA17" si="18">Y7/$A$7</f>
        <v>0.26938629100632622</v>
      </c>
      <c r="Z17" s="25">
        <f t="shared" si="18"/>
        <v>0.27115372073305938</v>
      </c>
      <c r="AA17" s="25">
        <f t="shared" si="18"/>
        <v>0.28171916780799577</v>
      </c>
      <c r="AB17" s="25">
        <f t="shared" ref="AB17:AQ17" si="19">AB7/$A$7</f>
        <v>0.30119350420661317</v>
      </c>
      <c r="AC17" s="25">
        <f t="shared" si="19"/>
        <v>0.2924215743820518</v>
      </c>
      <c r="AD17" s="25">
        <f t="shared" si="19"/>
        <v>0.29878040826974495</v>
      </c>
      <c r="AE17" s="25">
        <f t="shared" si="19"/>
        <v>0.29638035609469771</v>
      </c>
      <c r="AF17" s="25">
        <f t="shared" si="19"/>
        <v>0.29769777603860953</v>
      </c>
      <c r="AG17" s="25">
        <f t="shared" si="19"/>
        <v>0.30106958846931453</v>
      </c>
      <c r="AH17" s="25">
        <f t="shared" si="19"/>
        <v>0.29990217178634315</v>
      </c>
      <c r="AI17" s="25">
        <f t="shared" si="19"/>
        <v>0.28948020609143676</v>
      </c>
      <c r="AJ17" s="25">
        <f t="shared" si="19"/>
        <v>0.29129328898454315</v>
      </c>
      <c r="AK17" s="25">
        <f t="shared" si="19"/>
        <v>0.28837148633665949</v>
      </c>
      <c r="AL17" s="25">
        <f t="shared" si="19"/>
        <v>0.2842496576012522</v>
      </c>
      <c r="AM17" s="25">
        <f t="shared" si="19"/>
        <v>0.29153459857822994</v>
      </c>
      <c r="AN17" s="25">
        <f t="shared" si="19"/>
        <v>0.2893954216396008</v>
      </c>
      <c r="AO17" s="25">
        <f t="shared" si="19"/>
        <v>0.28889975869040629</v>
      </c>
      <c r="AP17" s="25">
        <f t="shared" si="19"/>
        <v>0.29163894867279722</v>
      </c>
      <c r="AQ17" s="25">
        <f t="shared" si="19"/>
        <v>0.28712580708276264</v>
      </c>
      <c r="AR17" s="25">
        <f t="shared" ref="AR17:AS17" si="20">AR7/$A$7</f>
        <v>0.27289506293615079</v>
      </c>
      <c r="AS17" s="25">
        <f t="shared" si="20"/>
        <v>0.27565381856127302</v>
      </c>
    </row>
    <row r="18" spans="1:45" x14ac:dyDescent="0.2">
      <c r="B18" t="s">
        <v>39</v>
      </c>
      <c r="C18" s="25">
        <f t="shared" ref="C18:X18" si="21">C8/$A$8</f>
        <v>1.5810934509444953E-3</v>
      </c>
      <c r="D18" s="25">
        <f t="shared" si="21"/>
        <v>1.2648747607555961E-3</v>
      </c>
      <c r="E18" s="25">
        <f t="shared" si="21"/>
        <v>1.0485146043105601E-3</v>
      </c>
      <c r="F18" s="25">
        <f t="shared" si="21"/>
        <v>1.2482316717982857E-3</v>
      </c>
      <c r="G18" s="25">
        <f t="shared" si="21"/>
        <v>9.8194224848131817E-4</v>
      </c>
      <c r="H18" s="25">
        <f t="shared" si="21"/>
        <v>6.2411583589914287E-3</v>
      </c>
      <c r="I18" s="25">
        <f t="shared" si="21"/>
        <v>1.4479487392860114E-3</v>
      </c>
      <c r="J18" s="25">
        <f t="shared" si="21"/>
        <v>1.431305650328701E-3</v>
      </c>
      <c r="K18" s="25">
        <f t="shared" si="21"/>
        <v>1.1317300490971125E-3</v>
      </c>
      <c r="L18" s="25">
        <f t="shared" si="21"/>
        <v>1.4645918282433219E-3</v>
      </c>
      <c r="M18" s="25">
        <f t="shared" si="21"/>
        <v>9.3201298160938673E-4</v>
      </c>
      <c r="N18" s="25">
        <f t="shared" si="21"/>
        <v>8.8208371473745529E-4</v>
      </c>
      <c r="O18" s="25">
        <f t="shared" si="21"/>
        <v>1.2482316717982857E-3</v>
      </c>
      <c r="P18" s="25">
        <f t="shared" si="21"/>
        <v>2.263460098194225E-3</v>
      </c>
      <c r="Q18" s="25">
        <f t="shared" si="21"/>
        <v>1.3148040276275276E-3</v>
      </c>
      <c r="R18" s="25">
        <f t="shared" si="21"/>
        <v>1.1650162270117335E-3</v>
      </c>
      <c r="S18" s="25">
        <f t="shared" si="21"/>
        <v>2.1303153865357412E-3</v>
      </c>
      <c r="T18" s="25">
        <f t="shared" si="21"/>
        <v>2.4964633435965713E-3</v>
      </c>
      <c r="U18" s="25">
        <f t="shared" si="21"/>
        <v>1.4479487392860114E-3</v>
      </c>
      <c r="V18" s="25">
        <f t="shared" si="21"/>
        <v>2.0470999417491888E-3</v>
      </c>
      <c r="W18" s="25">
        <f t="shared" si="21"/>
        <v>1.6143796288591162E-3</v>
      </c>
      <c r="X18" s="25">
        <f t="shared" si="21"/>
        <v>1.148373138054423E-3</v>
      </c>
      <c r="Y18" s="25">
        <f t="shared" ref="Y18:AA18" si="22">Y8/$A$8</f>
        <v>4.5768494632603815E-3</v>
      </c>
      <c r="Z18" s="25">
        <f t="shared" si="22"/>
        <v>1.2981609386702171E-3</v>
      </c>
      <c r="AA18" s="25">
        <f t="shared" si="22"/>
        <v>2.6129649662977447E-3</v>
      </c>
      <c r="AB18" s="25">
        <f t="shared" ref="AB18:AQ18" si="23">AB8/$A$8</f>
        <v>1.0318715153532496E-3</v>
      </c>
      <c r="AC18" s="25">
        <f t="shared" si="23"/>
        <v>3.9776982607972041E-3</v>
      </c>
      <c r="AD18" s="25">
        <f t="shared" si="23"/>
        <v>5.9915120246317711E-4</v>
      </c>
      <c r="AE18" s="25">
        <f t="shared" si="23"/>
        <v>5.9915120246317711E-4</v>
      </c>
      <c r="AF18" s="25">
        <f t="shared" si="23"/>
        <v>8.8208371473745529E-4</v>
      </c>
      <c r="AG18" s="25">
        <f t="shared" si="23"/>
        <v>9.3201298160938673E-4</v>
      </c>
      <c r="AH18" s="25">
        <f t="shared" si="23"/>
        <v>1.4645918282433219E-3</v>
      </c>
      <c r="AI18" s="25">
        <f t="shared" si="23"/>
        <v>1.1317300490971125E-3</v>
      </c>
      <c r="AJ18" s="25">
        <f t="shared" si="23"/>
        <v>1.431305650328701E-3</v>
      </c>
      <c r="AK18" s="25">
        <f t="shared" si="23"/>
        <v>1.4479487392860114E-3</v>
      </c>
      <c r="AL18" s="25">
        <f t="shared" si="23"/>
        <v>6.2411583589914287E-3</v>
      </c>
      <c r="AM18" s="25">
        <f t="shared" si="23"/>
        <v>9.8194224848131817E-4</v>
      </c>
      <c r="AN18" s="25">
        <f t="shared" si="23"/>
        <v>1.2482316717982857E-3</v>
      </c>
      <c r="AO18" s="25">
        <f t="shared" si="23"/>
        <v>1.0485146043105601E-3</v>
      </c>
      <c r="AP18" s="25">
        <f t="shared" si="23"/>
        <v>1.2648747607555961E-3</v>
      </c>
      <c r="AQ18" s="25">
        <f t="shared" si="23"/>
        <v>1.5810934509444953E-3</v>
      </c>
      <c r="AR18" s="25">
        <f t="shared" ref="AR18:AS18" si="24">AR8/$A$8</f>
        <v>1.3980194724140802E-3</v>
      </c>
      <c r="AS18" s="25">
        <f t="shared" si="24"/>
        <v>1.5145210951152534E-3</v>
      </c>
    </row>
    <row r="19" spans="1:45" x14ac:dyDescent="0.2">
      <c r="B19" t="s">
        <v>84</v>
      </c>
      <c r="C19" s="25">
        <f t="shared" ref="C19:X19" si="25">C9/$A$9</f>
        <v>7.1414784790580963E-4</v>
      </c>
      <c r="D19" s="25">
        <f t="shared" si="25"/>
        <v>6.4659332175255743E-4</v>
      </c>
      <c r="E19" s="25">
        <f t="shared" si="25"/>
        <v>4.1497780351283528E-4</v>
      </c>
      <c r="F19" s="25">
        <f t="shared" si="25"/>
        <v>5.0183362285273112E-4</v>
      </c>
      <c r="G19" s="25">
        <f t="shared" si="25"/>
        <v>5.7903879559930511E-4</v>
      </c>
      <c r="H19" s="25">
        <f t="shared" si="25"/>
        <v>6.9484655471916605E-4</v>
      </c>
      <c r="I19" s="25">
        <f t="shared" si="25"/>
        <v>6.3694267515923564E-4</v>
      </c>
      <c r="J19" s="25">
        <f t="shared" si="25"/>
        <v>4.6323103647944412E-4</v>
      </c>
      <c r="K19" s="25">
        <f t="shared" si="25"/>
        <v>4.439297432928006E-4</v>
      </c>
      <c r="L19" s="25">
        <f t="shared" si="25"/>
        <v>4.8253232966608765E-4</v>
      </c>
      <c r="M19" s="25">
        <f t="shared" si="25"/>
        <v>6.3694267515923564E-4</v>
      </c>
      <c r="N19" s="25">
        <f t="shared" si="25"/>
        <v>5.2113491603937459E-4</v>
      </c>
      <c r="O19" s="25">
        <f t="shared" si="25"/>
        <v>1.5441034549314804E-4</v>
      </c>
      <c r="P19" s="25">
        <f t="shared" si="25"/>
        <v>7.334491410924531E-4</v>
      </c>
      <c r="Q19" s="25">
        <f t="shared" si="25"/>
        <v>9.0716077977224467E-4</v>
      </c>
      <c r="R19" s="25">
        <f t="shared" si="25"/>
        <v>6.0799073537927037E-4</v>
      </c>
      <c r="S19" s="25">
        <f t="shared" si="25"/>
        <v>5.4043620922601817E-4</v>
      </c>
      <c r="T19" s="25">
        <f t="shared" si="25"/>
        <v>0</v>
      </c>
      <c r="U19" s="25">
        <f t="shared" si="25"/>
        <v>2.3161551823972206E-4</v>
      </c>
      <c r="V19" s="25">
        <f t="shared" si="25"/>
        <v>4.2462845010615707E-4</v>
      </c>
      <c r="W19" s="25">
        <f t="shared" si="25"/>
        <v>4.5358038988612233E-4</v>
      </c>
      <c r="X19" s="25">
        <f t="shared" si="25"/>
        <v>2.9917004439297429E-4</v>
      </c>
      <c r="Y19" s="25">
        <f t="shared" ref="Y19:AA19" si="26">Y9/$A$9</f>
        <v>8.7820883999227941E-4</v>
      </c>
      <c r="Z19" s="25">
        <f t="shared" si="26"/>
        <v>4.053271569195136E-4</v>
      </c>
      <c r="AA19" s="25">
        <f t="shared" si="26"/>
        <v>5.4043620922601817E-4</v>
      </c>
      <c r="AB19" s="25">
        <f t="shared" ref="AB19:AQ19" si="27">AB9/$A$9</f>
        <v>3.9567651032619187E-4</v>
      </c>
      <c r="AC19" s="25">
        <f t="shared" si="27"/>
        <v>3.4742327735958302E-4</v>
      </c>
      <c r="AD19" s="25">
        <f t="shared" si="27"/>
        <v>4.053271569195136E-4</v>
      </c>
      <c r="AE19" s="25">
        <f t="shared" si="27"/>
        <v>6.8519590812584437E-4</v>
      </c>
      <c r="AF19" s="25">
        <f t="shared" si="27"/>
        <v>5.2113491603937459E-4</v>
      </c>
      <c r="AG19" s="25">
        <f t="shared" si="27"/>
        <v>6.3694267515923564E-4</v>
      </c>
      <c r="AH19" s="25">
        <f t="shared" si="27"/>
        <v>4.8253232966608765E-4</v>
      </c>
      <c r="AI19" s="25">
        <f t="shared" si="27"/>
        <v>4.439297432928006E-4</v>
      </c>
      <c r="AJ19" s="25">
        <f t="shared" si="27"/>
        <v>4.6323103647944412E-4</v>
      </c>
      <c r="AK19" s="25">
        <f t="shared" si="27"/>
        <v>6.3694267515923564E-4</v>
      </c>
      <c r="AL19" s="25">
        <f t="shared" si="27"/>
        <v>6.9484655471916605E-4</v>
      </c>
      <c r="AM19" s="25">
        <f t="shared" si="27"/>
        <v>5.7903879559930511E-4</v>
      </c>
      <c r="AN19" s="25">
        <f t="shared" si="27"/>
        <v>5.0183362285273112E-4</v>
      </c>
      <c r="AO19" s="25">
        <f t="shared" si="27"/>
        <v>4.1497780351283528E-4</v>
      </c>
      <c r="AP19" s="25">
        <f t="shared" si="27"/>
        <v>6.4659332175255743E-4</v>
      </c>
      <c r="AQ19" s="25">
        <f t="shared" si="27"/>
        <v>7.1414784790580963E-4</v>
      </c>
      <c r="AR19" s="25">
        <f t="shared" ref="AR19:AS19" si="28">AR9/$A$9</f>
        <v>8.2030496043234899E-4</v>
      </c>
      <c r="AS19" s="25">
        <f t="shared" si="28"/>
        <v>6.7554526153252269E-4</v>
      </c>
    </row>
    <row r="20" spans="1:45" x14ac:dyDescent="0.2">
      <c r="B20" t="s">
        <v>35</v>
      </c>
      <c r="C20" s="25">
        <f t="shared" ref="C20:X20" si="29">C13/2+C14+C15*2.5+C16+C17+C18*2+C19</f>
        <v>2.3088347982404565</v>
      </c>
      <c r="D20" s="25">
        <f t="shared" si="29"/>
        <v>2.2735967977714138</v>
      </c>
      <c r="E20" s="25">
        <f t="shared" si="29"/>
        <v>2.3053281553940153</v>
      </c>
      <c r="F20" s="25">
        <f t="shared" si="29"/>
        <v>2.33107941491174</v>
      </c>
      <c r="G20" s="25">
        <f t="shared" si="29"/>
        <v>2.2689795751972235</v>
      </c>
      <c r="H20" s="25">
        <f t="shared" si="29"/>
        <v>2.3466265063560079</v>
      </c>
      <c r="I20" s="25">
        <f t="shared" si="29"/>
        <v>2.3368705793891884</v>
      </c>
      <c r="J20" s="25">
        <f t="shared" si="29"/>
        <v>2.3577690987193072</v>
      </c>
      <c r="K20" s="25">
        <f t="shared" si="29"/>
        <v>2.3182335694232163</v>
      </c>
      <c r="L20" s="25">
        <f t="shared" si="29"/>
        <v>2.3270831860434047</v>
      </c>
      <c r="M20" s="25">
        <f t="shared" si="29"/>
        <v>2.2852734486449102</v>
      </c>
      <c r="N20" s="25">
        <f t="shared" si="29"/>
        <v>2.3466602405148063</v>
      </c>
      <c r="O20" s="25">
        <f t="shared" si="29"/>
        <v>2.2852326109735412</v>
      </c>
      <c r="P20" s="25">
        <f t="shared" si="29"/>
        <v>2.2920046363028459</v>
      </c>
      <c r="Q20" s="25">
        <f t="shared" si="29"/>
        <v>2.297346123000334</v>
      </c>
      <c r="R20" s="25">
        <f t="shared" si="29"/>
        <v>2.2629307039600763</v>
      </c>
      <c r="S20" s="25">
        <f t="shared" si="29"/>
        <v>2.2746925694978408</v>
      </c>
      <c r="T20" s="25">
        <f t="shared" si="29"/>
        <v>2.2881784819993509</v>
      </c>
      <c r="U20" s="25">
        <f t="shared" si="29"/>
        <v>2.2655707587557483</v>
      </c>
      <c r="V20" s="25">
        <f t="shared" si="29"/>
        <v>2.2817901931707016</v>
      </c>
      <c r="W20" s="25">
        <f t="shared" si="29"/>
        <v>2.2639059596638846</v>
      </c>
      <c r="X20" s="25">
        <f t="shared" si="29"/>
        <v>2.2886235716702514</v>
      </c>
      <c r="Y20" s="25">
        <f t="shared" ref="Y20:AA20" si="30">Y13/2+Y14+Y15*2.5+Y16+Y17+Y18*2+Y19</f>
        <v>2.3157811637168844</v>
      </c>
      <c r="Z20" s="25">
        <f t="shared" si="30"/>
        <v>2.298226533818255</v>
      </c>
      <c r="AA20" s="25">
        <f t="shared" si="30"/>
        <v>2.2985226472450995</v>
      </c>
      <c r="AB20" s="25">
        <f t="shared" ref="AB20:AQ20" si="31">AB13/2+AB14+AB15*2.5+AB16+AB17+AB18*2+AB19</f>
        <v>2.3110958063399862</v>
      </c>
      <c r="AC20" s="25">
        <f t="shared" si="31"/>
        <v>2.3314302977526302</v>
      </c>
      <c r="AD20" s="25">
        <f t="shared" si="31"/>
        <v>2.3236535350318626</v>
      </c>
      <c r="AE20" s="25">
        <f t="shared" si="31"/>
        <v>2.3332790774895473</v>
      </c>
      <c r="AF20" s="25">
        <f t="shared" si="31"/>
        <v>2.3466667623957167</v>
      </c>
      <c r="AG20" s="25">
        <f t="shared" si="31"/>
        <v>2.2852734486449102</v>
      </c>
      <c r="AH20" s="25">
        <f t="shared" si="31"/>
        <v>2.3270831860434047</v>
      </c>
      <c r="AI20" s="25">
        <f t="shared" si="31"/>
        <v>2.3182335694232163</v>
      </c>
      <c r="AJ20" s="25">
        <f t="shared" si="31"/>
        <v>2.3577690987193072</v>
      </c>
      <c r="AK20" s="25">
        <f t="shared" si="31"/>
        <v>2.3368705793891884</v>
      </c>
      <c r="AL20" s="25">
        <f t="shared" si="31"/>
        <v>2.3466265063560079</v>
      </c>
      <c r="AM20" s="25">
        <f t="shared" si="31"/>
        <v>2.2689795751972235</v>
      </c>
      <c r="AN20" s="25">
        <f t="shared" si="31"/>
        <v>2.33107941491174</v>
      </c>
      <c r="AO20" s="25">
        <f t="shared" si="31"/>
        <v>2.3053281553940153</v>
      </c>
      <c r="AP20" s="25">
        <f t="shared" si="31"/>
        <v>2.2735967977714138</v>
      </c>
      <c r="AQ20" s="25">
        <f t="shared" si="31"/>
        <v>2.3088347982404565</v>
      </c>
      <c r="AR20" s="25">
        <f t="shared" ref="AR20:AS20" si="32">AR13/2+AR14+AR15*2.5+AR16+AR17+AR18*2+AR19</f>
        <v>2.3460532530585865</v>
      </c>
      <c r="AS20" s="25">
        <f t="shared" si="32"/>
        <v>2.374724973194589</v>
      </c>
    </row>
    <row r="21" spans="1:45" x14ac:dyDescent="0.2">
      <c r="A21">
        <v>8</v>
      </c>
      <c r="B21" t="s">
        <v>36</v>
      </c>
      <c r="C21" s="25">
        <f t="shared" ref="C21:X21" si="33">$A$21/C20</f>
        <v>3.464951241248067</v>
      </c>
      <c r="D21" s="25">
        <f t="shared" si="33"/>
        <v>3.5186537946577086</v>
      </c>
      <c r="E21" s="25">
        <f t="shared" si="33"/>
        <v>3.4702217908897572</v>
      </c>
      <c r="F21" s="25">
        <f t="shared" si="33"/>
        <v>3.4318865109547967</v>
      </c>
      <c r="G21" s="25">
        <f t="shared" si="33"/>
        <v>3.5258140211793783</v>
      </c>
      <c r="H21" s="25">
        <f t="shared" si="33"/>
        <v>3.4091492524828388</v>
      </c>
      <c r="I21" s="25">
        <f t="shared" si="33"/>
        <v>3.4233817099494837</v>
      </c>
      <c r="J21" s="25">
        <f t="shared" si="33"/>
        <v>3.3930379375764317</v>
      </c>
      <c r="K21" s="25">
        <f t="shared" si="33"/>
        <v>3.4509033539663672</v>
      </c>
      <c r="L21" s="25">
        <f t="shared" si="33"/>
        <v>3.4377799848237931</v>
      </c>
      <c r="M21" s="25">
        <f t="shared" si="33"/>
        <v>3.5006751619784184</v>
      </c>
      <c r="N21" s="25">
        <f t="shared" si="33"/>
        <v>3.409100244628926</v>
      </c>
      <c r="O21" s="25">
        <f t="shared" si="33"/>
        <v>3.5007377199084724</v>
      </c>
      <c r="P21" s="25">
        <f t="shared" si="33"/>
        <v>3.4903943357219931</v>
      </c>
      <c r="Q21" s="25">
        <f t="shared" si="33"/>
        <v>3.4822789304173285</v>
      </c>
      <c r="R21" s="25">
        <f t="shared" si="33"/>
        <v>3.5352386115934462</v>
      </c>
      <c r="S21" s="25">
        <f t="shared" si="33"/>
        <v>3.5169587781992329</v>
      </c>
      <c r="T21" s="25">
        <f t="shared" si="33"/>
        <v>3.4962307629996623</v>
      </c>
      <c r="U21" s="25">
        <f t="shared" si="33"/>
        <v>3.5311190211483843</v>
      </c>
      <c r="V21" s="25">
        <f t="shared" si="33"/>
        <v>3.506019100241403</v>
      </c>
      <c r="W21" s="25">
        <f t="shared" si="33"/>
        <v>3.5337156854287959</v>
      </c>
      <c r="X21" s="25">
        <f t="shared" si="33"/>
        <v>3.4955508188537756</v>
      </c>
      <c r="Y21" s="25">
        <f t="shared" ref="Y21:AA21" si="34">$A$21/Y20</f>
        <v>3.4545578508635106</v>
      </c>
      <c r="Z21" s="25">
        <f t="shared" si="34"/>
        <v>3.4809449296144295</v>
      </c>
      <c r="AA21" s="25">
        <f t="shared" si="34"/>
        <v>3.4804964874235291</v>
      </c>
      <c r="AB21" s="25">
        <f t="shared" ref="AB21:AQ21" si="35">$A$21/AB20</f>
        <v>3.4615613848866622</v>
      </c>
      <c r="AC21" s="25">
        <f t="shared" si="35"/>
        <v>3.4313700082355272</v>
      </c>
      <c r="AD21" s="25">
        <f t="shared" si="35"/>
        <v>3.4428540569368065</v>
      </c>
      <c r="AE21" s="25">
        <f t="shared" si="35"/>
        <v>3.42865115329773</v>
      </c>
      <c r="AF21" s="25">
        <f t="shared" si="35"/>
        <v>3.4090907700217241</v>
      </c>
      <c r="AG21" s="25">
        <f t="shared" si="35"/>
        <v>3.5006751619784184</v>
      </c>
      <c r="AH21" s="25">
        <f t="shared" si="35"/>
        <v>3.4377799848237931</v>
      </c>
      <c r="AI21" s="25">
        <f t="shared" si="35"/>
        <v>3.4509033539663672</v>
      </c>
      <c r="AJ21" s="25">
        <f t="shared" si="35"/>
        <v>3.3930379375764317</v>
      </c>
      <c r="AK21" s="25">
        <f t="shared" si="35"/>
        <v>3.4233817099494837</v>
      </c>
      <c r="AL21" s="25">
        <f t="shared" si="35"/>
        <v>3.4091492524828388</v>
      </c>
      <c r="AM21" s="25">
        <f t="shared" si="35"/>
        <v>3.5258140211793783</v>
      </c>
      <c r="AN21" s="25">
        <f t="shared" si="35"/>
        <v>3.4318865109547967</v>
      </c>
      <c r="AO21" s="25">
        <f t="shared" si="35"/>
        <v>3.4702217908897572</v>
      </c>
      <c r="AP21" s="25">
        <f t="shared" si="35"/>
        <v>3.5186537946577086</v>
      </c>
      <c r="AQ21" s="25">
        <f t="shared" si="35"/>
        <v>3.464951241248067</v>
      </c>
      <c r="AR21" s="25">
        <f t="shared" ref="AR21:AS21" si="36">$A$21/AR20</f>
        <v>3.4099822711058558</v>
      </c>
      <c r="AS21" s="25">
        <f t="shared" si="36"/>
        <v>3.3688111635251947</v>
      </c>
    </row>
    <row r="22" spans="1:45" x14ac:dyDescent="0.2">
      <c r="B22" t="s">
        <v>22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x14ac:dyDescent="0.2">
      <c r="B23" t="s">
        <v>30</v>
      </c>
      <c r="C23" s="25">
        <f>$C$21*C13</f>
        <v>1.4535129440537229E-2</v>
      </c>
      <c r="D23" s="25">
        <f t="shared" ref="D23:X23" si="37">D21*D13</f>
        <v>1.2830199380326594E-2</v>
      </c>
      <c r="E23" s="25">
        <f t="shared" si="37"/>
        <v>1.3997345074579531E-2</v>
      </c>
      <c r="F23" s="25">
        <f t="shared" si="37"/>
        <v>1.2735300056786114E-2</v>
      </c>
      <c r="G23" s="25">
        <f t="shared" si="37"/>
        <v>1.4107806990198223E-2</v>
      </c>
      <c r="H23" s="25">
        <f t="shared" si="37"/>
        <v>1.5181109933611868E-2</v>
      </c>
      <c r="I23" s="25">
        <f t="shared" si="37"/>
        <v>1.4360749347964922E-2</v>
      </c>
      <c r="J23" s="25">
        <f t="shared" si="37"/>
        <v>1.291960234378893E-2</v>
      </c>
      <c r="K23" s="25">
        <f t="shared" si="37"/>
        <v>9.2424968821945303E-3</v>
      </c>
      <c r="L23" s="25">
        <f t="shared" si="37"/>
        <v>1.4975808259154956E-2</v>
      </c>
      <c r="M23" s="25">
        <f t="shared" si="37"/>
        <v>1.3668334772487533E-2</v>
      </c>
      <c r="N23" s="25">
        <f t="shared" si="37"/>
        <v>1.4190833544921958E-2</v>
      </c>
      <c r="O23" s="25">
        <f t="shared" si="37"/>
        <v>1.6040811753049469E-2</v>
      </c>
      <c r="P23" s="25">
        <f t="shared" si="37"/>
        <v>1.3177674645997846E-2</v>
      </c>
      <c r="Q23" s="25">
        <f t="shared" si="37"/>
        <v>1.4045978260799164E-2</v>
      </c>
      <c r="R23" s="25">
        <f t="shared" si="37"/>
        <v>1.5400361812362545E-2</v>
      </c>
      <c r="S23" s="25">
        <f t="shared" si="37"/>
        <v>1.2824018778203078E-2</v>
      </c>
      <c r="T23" s="25">
        <f t="shared" si="37"/>
        <v>1.5456070168794894E-2</v>
      </c>
      <c r="U23" s="25">
        <f t="shared" si="37"/>
        <v>1.4356921479983751E-2</v>
      </c>
      <c r="V23" s="25">
        <f t="shared" si="37"/>
        <v>1.5725610033351243E-2</v>
      </c>
      <c r="W23" s="25">
        <f t="shared" si="37"/>
        <v>1.4481506681169961E-2</v>
      </c>
      <c r="X23" s="25">
        <f t="shared" si="37"/>
        <v>1.3761122939663138E-2</v>
      </c>
      <c r="Y23" s="25">
        <f t="shared" ref="Y23:AB23" si="38">Y21*Y13</f>
        <v>1.4268583572459807E-2</v>
      </c>
      <c r="Z23" s="25">
        <f t="shared" si="38"/>
        <v>1.2580375350655572E-2</v>
      </c>
      <c r="AA23" s="25">
        <f t="shared" si="38"/>
        <v>1.2017203102753069E-2</v>
      </c>
      <c r="AB23" s="25">
        <f t="shared" si="38"/>
        <v>1.4297510721700315E-2</v>
      </c>
      <c r="AC23" s="25">
        <f t="shared" ref="AC23:AQ23" si="39">AC21*AC13</f>
        <v>1.5612235274643733E-2</v>
      </c>
      <c r="AD23" s="25">
        <f t="shared" si="39"/>
        <v>1.2109425369671245E-2</v>
      </c>
      <c r="AE23" s="25">
        <f t="shared" si="39"/>
        <v>1.46041288233398E-2</v>
      </c>
      <c r="AF23" s="25">
        <f t="shared" si="39"/>
        <v>1.4190794105608339E-2</v>
      </c>
      <c r="AG23" s="25">
        <f t="shared" si="39"/>
        <v>1.3668334772487533E-2</v>
      </c>
      <c r="AH23" s="25">
        <f t="shared" si="39"/>
        <v>1.4975808259154956E-2</v>
      </c>
      <c r="AI23" s="25">
        <f t="shared" si="39"/>
        <v>9.2424968821945303E-3</v>
      </c>
      <c r="AJ23" s="25">
        <f t="shared" si="39"/>
        <v>1.291960234378893E-2</v>
      </c>
      <c r="AK23" s="25">
        <f t="shared" si="39"/>
        <v>1.4360749347964922E-2</v>
      </c>
      <c r="AL23" s="25">
        <f t="shared" si="39"/>
        <v>1.5181109933611868E-2</v>
      </c>
      <c r="AM23" s="25">
        <f t="shared" si="39"/>
        <v>1.4107806990198223E-2</v>
      </c>
      <c r="AN23" s="25">
        <f t="shared" si="39"/>
        <v>1.2735300056786114E-2</v>
      </c>
      <c r="AO23" s="25">
        <f t="shared" si="39"/>
        <v>1.3997345074579531E-2</v>
      </c>
      <c r="AP23" s="25">
        <f t="shared" si="39"/>
        <v>1.2830199380326594E-2</v>
      </c>
      <c r="AQ23" s="25">
        <f t="shared" si="39"/>
        <v>1.4535129440537229E-2</v>
      </c>
      <c r="AR23" s="25">
        <f t="shared" ref="AR23:AS23" si="40">AR21*AR13</f>
        <v>1.4964749560193495E-2</v>
      </c>
      <c r="AS23" s="25">
        <f t="shared" si="40"/>
        <v>1.543630800969918E-2</v>
      </c>
    </row>
    <row r="24" spans="1:45" x14ac:dyDescent="0.2">
      <c r="B24" t="s">
        <v>26</v>
      </c>
      <c r="C24" s="25">
        <f t="shared" ref="C24:X24" si="41">C21*C14</f>
        <v>1.9095189472798397</v>
      </c>
      <c r="D24" s="25">
        <f t="shared" si="41"/>
        <v>1.8357153912717272</v>
      </c>
      <c r="E24" s="25">
        <f t="shared" si="41"/>
        <v>1.8698296448033445</v>
      </c>
      <c r="F24" s="25">
        <f t="shared" si="41"/>
        <v>1.9186018344267122</v>
      </c>
      <c r="G24" s="25">
        <f t="shared" si="41"/>
        <v>1.8469220896166727</v>
      </c>
      <c r="H24" s="25">
        <f t="shared" si="41"/>
        <v>2.0804915316607246</v>
      </c>
      <c r="I24" s="25">
        <f t="shared" si="41"/>
        <v>2.0674148700138715</v>
      </c>
      <c r="J24" s="25">
        <f t="shared" si="41"/>
        <v>2.0560084352274268</v>
      </c>
      <c r="K24" s="25">
        <f t="shared" si="41"/>
        <v>1.9055024077094793</v>
      </c>
      <c r="L24" s="25">
        <f t="shared" si="41"/>
        <v>1.8468514975242805</v>
      </c>
      <c r="M24" s="25">
        <f t="shared" si="41"/>
        <v>1.8368327533106015</v>
      </c>
      <c r="N24" s="25">
        <f t="shared" si="41"/>
        <v>1.94239115569354</v>
      </c>
      <c r="O24" s="25">
        <f t="shared" si="41"/>
        <v>1.9019480599646661</v>
      </c>
      <c r="P24" s="25">
        <f t="shared" si="41"/>
        <v>1.8416253817576818</v>
      </c>
      <c r="Q24" s="25">
        <f t="shared" si="41"/>
        <v>1.8454184880330118</v>
      </c>
      <c r="R24" s="25">
        <f t="shared" si="41"/>
        <v>1.8361700305137716</v>
      </c>
      <c r="S24" s="25">
        <f t="shared" si="41"/>
        <v>1.8608440936625879</v>
      </c>
      <c r="T24" s="25">
        <f t="shared" si="41"/>
        <v>1.909843311804909</v>
      </c>
      <c r="U24" s="25">
        <f t="shared" si="41"/>
        <v>1.8297950437031907</v>
      </c>
      <c r="V24" s="25">
        <f t="shared" si="41"/>
        <v>1.8630457325007392</v>
      </c>
      <c r="W24" s="25">
        <f t="shared" si="41"/>
        <v>1.8346726327754015</v>
      </c>
      <c r="X24" s="25">
        <f t="shared" si="41"/>
        <v>1.8650298127940041</v>
      </c>
      <c r="Y24" s="25">
        <f t="shared" ref="Y24:AA24" si="42">Y21*Y14</f>
        <v>2.0174606799761436</v>
      </c>
      <c r="Z24" s="25">
        <f t="shared" si="42"/>
        <v>2.0402467882675333</v>
      </c>
      <c r="AA24" s="25">
        <f t="shared" si="42"/>
        <v>1.9132155047811492</v>
      </c>
      <c r="AB24" s="25">
        <f t="shared" ref="AB24:AQ24" si="43">AB21*AB14</f>
        <v>1.9340844536139095</v>
      </c>
      <c r="AC24" s="25">
        <f t="shared" si="43"/>
        <v>1.9461624395022064</v>
      </c>
      <c r="AD24" s="25">
        <f t="shared" si="43"/>
        <v>1.8648563394922379</v>
      </c>
      <c r="AE24" s="25">
        <f t="shared" si="43"/>
        <v>1.9130919356877947</v>
      </c>
      <c r="AF24" s="25">
        <f t="shared" si="43"/>
        <v>1.9423857573796413</v>
      </c>
      <c r="AG24" s="25">
        <f t="shared" si="43"/>
        <v>1.8368327533106015</v>
      </c>
      <c r="AH24" s="25">
        <f t="shared" si="43"/>
        <v>1.8468514975242805</v>
      </c>
      <c r="AI24" s="25">
        <f t="shared" si="43"/>
        <v>1.9055024077094793</v>
      </c>
      <c r="AJ24" s="25">
        <f t="shared" si="43"/>
        <v>2.0560084352274268</v>
      </c>
      <c r="AK24" s="25">
        <f t="shared" si="43"/>
        <v>2.0674148700138715</v>
      </c>
      <c r="AL24" s="25">
        <f t="shared" si="43"/>
        <v>2.0804915316607246</v>
      </c>
      <c r="AM24" s="25">
        <f t="shared" si="43"/>
        <v>1.8469220896166727</v>
      </c>
      <c r="AN24" s="25">
        <f t="shared" si="43"/>
        <v>1.9186018344267122</v>
      </c>
      <c r="AO24" s="25">
        <f t="shared" si="43"/>
        <v>1.8698296448033445</v>
      </c>
      <c r="AP24" s="25">
        <f t="shared" si="43"/>
        <v>1.8357153912717272</v>
      </c>
      <c r="AQ24" s="25">
        <f t="shared" si="43"/>
        <v>1.9095189472798397</v>
      </c>
      <c r="AR24" s="25">
        <f t="shared" ref="AR24:AS24" si="44">AR21*AR14</f>
        <v>1.9156269347236679</v>
      </c>
      <c r="AS24" s="25">
        <f t="shared" si="44"/>
        <v>2.0430791835724325</v>
      </c>
    </row>
    <row r="25" spans="1:45" x14ac:dyDescent="0.2">
      <c r="B25" t="s">
        <v>86</v>
      </c>
      <c r="C25" s="25">
        <f t="shared" ref="C25:X25" si="45">C21*C15</f>
        <v>2.0278366684662124</v>
      </c>
      <c r="D25" s="25">
        <f t="shared" si="45"/>
        <v>2.0464749061582492</v>
      </c>
      <c r="E25" s="25">
        <f t="shared" si="45"/>
        <v>2.0384020410600217</v>
      </c>
      <c r="F25" s="25">
        <f t="shared" si="45"/>
        <v>2.0186401523491688</v>
      </c>
      <c r="G25" s="25">
        <f t="shared" si="45"/>
        <v>2.0412502906734953</v>
      </c>
      <c r="H25" s="25">
        <f t="shared" si="45"/>
        <v>1.9571842567935547</v>
      </c>
      <c r="I25" s="25">
        <f t="shared" si="45"/>
        <v>1.9686350087338775</v>
      </c>
      <c r="J25" s="25">
        <f t="shared" si="45"/>
        <v>1.9739894817886612</v>
      </c>
      <c r="K25" s="25">
        <f t="shared" si="45"/>
        <v>2.0283185999670437</v>
      </c>
      <c r="L25" s="25">
        <f t="shared" si="45"/>
        <v>2.0406097018716931</v>
      </c>
      <c r="M25" s="25">
        <f t="shared" si="45"/>
        <v>2.0371528382229074</v>
      </c>
      <c r="N25" s="25">
        <f t="shared" si="45"/>
        <v>2.0111453101503809</v>
      </c>
      <c r="O25" s="25">
        <f t="shared" si="45"/>
        <v>2.0136122619204704</v>
      </c>
      <c r="P25" s="25">
        <f t="shared" si="45"/>
        <v>2.0477924329960802</v>
      </c>
      <c r="Q25" s="25">
        <f t="shared" si="45"/>
        <v>2.0471525642169333</v>
      </c>
      <c r="R25" s="25">
        <f t="shared" si="45"/>
        <v>2.0535804305629468</v>
      </c>
      <c r="S25" s="25">
        <f t="shared" si="45"/>
        <v>2.0441015943795828</v>
      </c>
      <c r="T25" s="25">
        <f t="shared" si="45"/>
        <v>2.02939412662802</v>
      </c>
      <c r="U25" s="25">
        <f t="shared" si="45"/>
        <v>2.0545705624220654</v>
      </c>
      <c r="V25" s="25">
        <f t="shared" si="45"/>
        <v>2.0390770763908561</v>
      </c>
      <c r="W25" s="25">
        <f t="shared" si="45"/>
        <v>2.0520983133349286</v>
      </c>
      <c r="X25" s="25">
        <f t="shared" si="45"/>
        <v>2.0409182289638683</v>
      </c>
      <c r="Y25" s="25">
        <f t="shared" ref="Y25:AA25" si="46">Y21*Y15</f>
        <v>1.9491817242325375</v>
      </c>
      <c r="Z25" s="25">
        <f t="shared" si="46"/>
        <v>1.9634326424782942</v>
      </c>
      <c r="AA25" s="25">
        <f t="shared" si="46"/>
        <v>2.0027051603388495</v>
      </c>
      <c r="AB25" s="25">
        <f t="shared" ref="AB25:AQ25" si="47">AB21*AB15</f>
        <v>2.0002961236277601</v>
      </c>
      <c r="AC25" s="25">
        <f t="shared" si="47"/>
        <v>2.0010281690599405</v>
      </c>
      <c r="AD25" s="25">
        <f t="shared" si="47"/>
        <v>2.0364908137954885</v>
      </c>
      <c r="AE25" s="25">
        <f t="shared" si="47"/>
        <v>2.0220027428696392</v>
      </c>
      <c r="AF25" s="25">
        <f t="shared" si="47"/>
        <v>2.0111397207542141</v>
      </c>
      <c r="AG25" s="25">
        <f t="shared" si="47"/>
        <v>2.0371528382229074</v>
      </c>
      <c r="AH25" s="25">
        <f t="shared" si="47"/>
        <v>2.0406097018716931</v>
      </c>
      <c r="AI25" s="25">
        <f t="shared" si="47"/>
        <v>2.0283185999670437</v>
      </c>
      <c r="AJ25" s="25">
        <f t="shared" si="47"/>
        <v>1.9739894817886612</v>
      </c>
      <c r="AK25" s="25">
        <f t="shared" si="47"/>
        <v>1.9686350087338775</v>
      </c>
      <c r="AL25" s="25">
        <f t="shared" si="47"/>
        <v>1.9571842567935547</v>
      </c>
      <c r="AM25" s="25">
        <f t="shared" si="47"/>
        <v>2.0412502906734953</v>
      </c>
      <c r="AN25" s="25">
        <f t="shared" si="47"/>
        <v>2.0186401523491688</v>
      </c>
      <c r="AO25" s="25">
        <f t="shared" si="47"/>
        <v>2.0384020410600217</v>
      </c>
      <c r="AP25" s="25">
        <f t="shared" si="47"/>
        <v>2.0464749061582492</v>
      </c>
      <c r="AQ25" s="25">
        <f t="shared" si="47"/>
        <v>2.0278366684662124</v>
      </c>
      <c r="AR25" s="25">
        <f t="shared" ref="AR25:AS25" si="48">AR21*AR15</f>
        <v>2.0507266502889965</v>
      </c>
      <c r="AS25" s="25">
        <f t="shared" si="48"/>
        <v>2.0006677169468672</v>
      </c>
    </row>
    <row r="26" spans="1:45" x14ac:dyDescent="0.2">
      <c r="B26" t="s">
        <v>27</v>
      </c>
      <c r="C26" s="25">
        <f t="shared" ref="C26:X26" si="49">C21*C16</f>
        <v>5.3135842857941111E-3</v>
      </c>
      <c r="D26" s="25">
        <f t="shared" si="49"/>
        <v>4.3292994263798481E-3</v>
      </c>
      <c r="E26" s="25">
        <f t="shared" si="49"/>
        <v>1.5903120546695217E-2</v>
      </c>
      <c r="F26" s="25">
        <f t="shared" si="49"/>
        <v>2.4968075899956439E-2</v>
      </c>
      <c r="G26" s="25">
        <f t="shared" si="49"/>
        <v>6.0356302787664112E-3</v>
      </c>
      <c r="H26" s="25">
        <f t="shared" si="49"/>
        <v>4.9848473377958769E-3</v>
      </c>
      <c r="I26" s="25">
        <f t="shared" si="49"/>
        <v>4.5173011151259232E-3</v>
      </c>
      <c r="J26" s="25">
        <f t="shared" si="49"/>
        <v>2.9041694187530087E-3</v>
      </c>
      <c r="K26" s="25">
        <f t="shared" si="49"/>
        <v>1.0768689139517016E-2</v>
      </c>
      <c r="L26" s="25">
        <f t="shared" si="49"/>
        <v>1.409931163533296E-3</v>
      </c>
      <c r="M26" s="25">
        <f t="shared" si="49"/>
        <v>7.4907457103675149E-4</v>
      </c>
      <c r="N26" s="25">
        <f t="shared" si="49"/>
        <v>0</v>
      </c>
      <c r="O26" s="25">
        <f t="shared" si="49"/>
        <v>1.248479928640682E-3</v>
      </c>
      <c r="P26" s="25">
        <f t="shared" si="49"/>
        <v>6.1617161062139329E-3</v>
      </c>
      <c r="Q26" s="25">
        <f t="shared" si="49"/>
        <v>2.1733195892404866E-2</v>
      </c>
      <c r="R26" s="25">
        <f t="shared" si="49"/>
        <v>6.3039204914291122E-4</v>
      </c>
      <c r="S26" s="25">
        <f t="shared" si="49"/>
        <v>6.2086112525271773E-3</v>
      </c>
      <c r="T26" s="25">
        <f t="shared" si="49"/>
        <v>4.1146795712906159E-3</v>
      </c>
      <c r="U26" s="25">
        <f t="shared" si="49"/>
        <v>4.9742939135292864E-3</v>
      </c>
      <c r="V26" s="25">
        <f t="shared" si="49"/>
        <v>1.0190462078091097E-2</v>
      </c>
      <c r="W26" s="25">
        <f t="shared" si="49"/>
        <v>1.0901084407617362E-2</v>
      </c>
      <c r="X26" s="25">
        <f t="shared" si="49"/>
        <v>1.084568192725672E-2</v>
      </c>
      <c r="Y26" s="25">
        <f t="shared" ref="Y26:AA26" si="50">Y21*Y16</f>
        <v>0.13718438541143077</v>
      </c>
      <c r="Z26" s="25">
        <f t="shared" si="50"/>
        <v>9.0561673543285537E-2</v>
      </c>
      <c r="AA26" s="25">
        <f t="shared" si="50"/>
        <v>7.3420601722932161E-2</v>
      </c>
      <c r="AB26" s="25">
        <f t="shared" ref="AB26:AQ26" si="51">AB21*AB16</f>
        <v>6.9132467030546757E-3</v>
      </c>
      <c r="AC26" s="25">
        <f t="shared" si="51"/>
        <v>1.1564353273119022E-2</v>
      </c>
      <c r="AD26" s="25">
        <f t="shared" si="51"/>
        <v>3.6835100466513621E-3</v>
      </c>
      <c r="AE26" s="25">
        <f t="shared" si="51"/>
        <v>1.9564343242783051E-3</v>
      </c>
      <c r="AF26" s="25">
        <f t="shared" si="51"/>
        <v>0</v>
      </c>
      <c r="AG26" s="25">
        <f t="shared" si="51"/>
        <v>7.4907457103675149E-4</v>
      </c>
      <c r="AH26" s="25">
        <f t="shared" si="51"/>
        <v>1.409931163533296E-3</v>
      </c>
      <c r="AI26" s="25">
        <f t="shared" si="51"/>
        <v>1.0768689139517016E-2</v>
      </c>
      <c r="AJ26" s="25">
        <f t="shared" si="51"/>
        <v>2.9041694187530087E-3</v>
      </c>
      <c r="AK26" s="25">
        <f t="shared" si="51"/>
        <v>4.5173011151259232E-3</v>
      </c>
      <c r="AL26" s="25">
        <f t="shared" si="51"/>
        <v>4.9848473377958769E-3</v>
      </c>
      <c r="AM26" s="25">
        <f t="shared" si="51"/>
        <v>6.0356302787664112E-3</v>
      </c>
      <c r="AN26" s="25">
        <f t="shared" si="51"/>
        <v>2.4968075899956439E-2</v>
      </c>
      <c r="AO26" s="25">
        <f t="shared" si="51"/>
        <v>1.5903120546695217E-2</v>
      </c>
      <c r="AP26" s="25">
        <f t="shared" si="51"/>
        <v>4.3292994263798481E-3</v>
      </c>
      <c r="AQ26" s="25">
        <f t="shared" si="51"/>
        <v>5.3135842857941111E-3</v>
      </c>
      <c r="AR26" s="25">
        <f t="shared" ref="AR26:AS26" si="52">AR21*AR16</f>
        <v>7.1750696859930628E-3</v>
      </c>
      <c r="AS26" s="25">
        <f t="shared" si="52"/>
        <v>6.4276532542295976E-3</v>
      </c>
    </row>
    <row r="27" spans="1:45" x14ac:dyDescent="0.2">
      <c r="B27" t="s">
        <v>85</v>
      </c>
      <c r="C27" s="25">
        <f t="shared" ref="C27:X27" si="53">C21*C17</f>
        <v>0.99487692164577146</v>
      </c>
      <c r="D27" s="25">
        <f t="shared" si="53"/>
        <v>1.0261764934175226</v>
      </c>
      <c r="E27" s="25">
        <f t="shared" si="53"/>
        <v>1.0025462379902403</v>
      </c>
      <c r="F27" s="25">
        <f t="shared" si="53"/>
        <v>0.99317224385702185</v>
      </c>
      <c r="G27" s="25">
        <f t="shared" si="53"/>
        <v>1.0278967753260249</v>
      </c>
      <c r="H27" s="25">
        <f t="shared" si="53"/>
        <v>0.9690495077298118</v>
      </c>
      <c r="I27" s="25">
        <f t="shared" si="53"/>
        <v>0.98720567199586751</v>
      </c>
      <c r="J27" s="25">
        <f t="shared" si="53"/>
        <v>0.98836918048596978</v>
      </c>
      <c r="K27" s="25">
        <f t="shared" si="53"/>
        <v>0.99896821410781433</v>
      </c>
      <c r="L27" s="25">
        <f t="shared" si="53"/>
        <v>1.0309976835722774</v>
      </c>
      <c r="M27" s="25">
        <f t="shared" si="53"/>
        <v>1.0539468303815935</v>
      </c>
      <c r="N27" s="25">
        <f t="shared" si="53"/>
        <v>1.0148593273729039</v>
      </c>
      <c r="O27" s="25">
        <f t="shared" si="53"/>
        <v>1.045472385914882</v>
      </c>
      <c r="P27" s="25">
        <f t="shared" si="53"/>
        <v>1.0077822189835541</v>
      </c>
      <c r="Q27" s="25">
        <f t="shared" si="53"/>
        <v>0.99562790080587782</v>
      </c>
      <c r="R27" s="25">
        <f t="shared" si="53"/>
        <v>1.0111617071026033</v>
      </c>
      <c r="S27" s="25">
        <f t="shared" si="53"/>
        <v>0.99939614507871088</v>
      </c>
      <c r="T27" s="25">
        <f t="shared" si="53"/>
        <v>0.98737223308818478</v>
      </c>
      <c r="U27" s="25">
        <f t="shared" si="53"/>
        <v>1.010582174956195</v>
      </c>
      <c r="V27" s="25">
        <f t="shared" si="53"/>
        <v>1.0053652109790256</v>
      </c>
      <c r="W27" s="25">
        <f t="shared" si="53"/>
        <v>1.0039274047672586</v>
      </c>
      <c r="X27" s="25">
        <f t="shared" si="53"/>
        <v>1.0058742139794317</v>
      </c>
      <c r="Y27" s="25">
        <f t="shared" ref="Y27:AA27" si="54">Y21*Y17</f>
        <v>0.93061052651090659</v>
      </c>
      <c r="Z27" s="25">
        <f t="shared" si="54"/>
        <v>0.94387116933183002</v>
      </c>
      <c r="AA27" s="25">
        <f t="shared" si="54"/>
        <v>0.98052257399560905</v>
      </c>
      <c r="AB27" s="25">
        <f t="shared" ref="AB27:AQ27" si="55">AB21*AB17</f>
        <v>1.0425998035403106</v>
      </c>
      <c r="AC27" s="25">
        <f t="shared" si="55"/>
        <v>1.0034066200955869</v>
      </c>
      <c r="AD27" s="25">
        <f t="shared" si="55"/>
        <v>1.0286573407447268</v>
      </c>
      <c r="AE27" s="25">
        <f t="shared" si="55"/>
        <v>1.0161848497388772</v>
      </c>
      <c r="AF27" s="25">
        <f t="shared" si="55"/>
        <v>1.0148787405492181</v>
      </c>
      <c r="AG27" s="25">
        <f t="shared" si="55"/>
        <v>1.0539468303815935</v>
      </c>
      <c r="AH27" s="25">
        <f t="shared" si="55"/>
        <v>1.0309976835722774</v>
      </c>
      <c r="AI27" s="25">
        <f t="shared" si="55"/>
        <v>0.99896821410781433</v>
      </c>
      <c r="AJ27" s="25">
        <f t="shared" si="55"/>
        <v>0.98836918048596978</v>
      </c>
      <c r="AK27" s="25">
        <f t="shared" si="55"/>
        <v>0.98720567199586751</v>
      </c>
      <c r="AL27" s="25">
        <f t="shared" si="55"/>
        <v>0.9690495077298118</v>
      </c>
      <c r="AM27" s="25">
        <f t="shared" si="55"/>
        <v>1.0278967753260249</v>
      </c>
      <c r="AN27" s="25">
        <f t="shared" si="55"/>
        <v>0.99317224385702185</v>
      </c>
      <c r="AO27" s="25">
        <f t="shared" si="55"/>
        <v>1.0025462379902403</v>
      </c>
      <c r="AP27" s="25">
        <f t="shared" si="55"/>
        <v>1.0261764934175226</v>
      </c>
      <c r="AQ27" s="25">
        <f t="shared" si="55"/>
        <v>0.99487692164577146</v>
      </c>
      <c r="AR27" s="25">
        <f t="shared" ref="AR27:AS27" si="56">AR21*AR17</f>
        <v>0.93056732648459095</v>
      </c>
      <c r="AS27" s="25">
        <f t="shared" si="56"/>
        <v>0.92862566123756507</v>
      </c>
    </row>
    <row r="28" spans="1:45" x14ac:dyDescent="0.2">
      <c r="B28" t="s">
        <v>39</v>
      </c>
      <c r="C28" s="25">
        <f t="shared" ref="C28:X28" si="57">C21*C18</f>
        <v>5.478411715379319E-3</v>
      </c>
      <c r="D28" s="25">
        <f t="shared" si="57"/>
        <v>4.4506563766994398E-3</v>
      </c>
      <c r="E28" s="25">
        <f t="shared" si="57"/>
        <v>3.638578227944657E-3</v>
      </c>
      <c r="F28" s="25">
        <f t="shared" si="57"/>
        <v>4.2837894369910914E-3</v>
      </c>
      <c r="G28" s="25">
        <f t="shared" si="57"/>
        <v>3.4621457476838365E-3</v>
      </c>
      <c r="H28" s="25">
        <f t="shared" si="57"/>
        <v>2.1277040354182649E-2</v>
      </c>
      <c r="I28" s="25">
        <f t="shared" si="57"/>
        <v>4.9568812310161452E-3</v>
      </c>
      <c r="J28" s="25">
        <f t="shared" si="57"/>
        <v>4.8564743718327889E-3</v>
      </c>
      <c r="K28" s="25">
        <f t="shared" si="57"/>
        <v>3.905491022213747E-3</v>
      </c>
      <c r="L28" s="25">
        <f t="shared" si="57"/>
        <v>5.0349444730713785E-3</v>
      </c>
      <c r="M28" s="25">
        <f t="shared" si="57"/>
        <v>3.2626746953614287E-3</v>
      </c>
      <c r="N28" s="25">
        <f t="shared" si="57"/>
        <v>3.0071118076946506E-3</v>
      </c>
      <c r="O28" s="25">
        <f t="shared" si="57"/>
        <v>4.369731696648671E-3</v>
      </c>
      <c r="P28" s="25">
        <f t="shared" si="57"/>
        <v>7.900368305869869E-3</v>
      </c>
      <c r="Q28" s="25">
        <f t="shared" si="57"/>
        <v>4.5785143630351823E-3</v>
      </c>
      <c r="R28" s="25">
        <f t="shared" si="57"/>
        <v>4.1186103488647955E-3</v>
      </c>
      <c r="S28" s="25">
        <f t="shared" si="57"/>
        <v>7.4922313990097664E-3</v>
      </c>
      <c r="T28" s="25">
        <f t="shared" si="57"/>
        <v>8.7282119405833278E-3</v>
      </c>
      <c r="U28" s="25">
        <f t="shared" si="57"/>
        <v>5.1128793349406575E-3</v>
      </c>
      <c r="V28" s="25">
        <f t="shared" si="57"/>
        <v>7.1771714958757194E-3</v>
      </c>
      <c r="W28" s="25">
        <f t="shared" si="57"/>
        <v>5.7047586167361768E-3</v>
      </c>
      <c r="X28" s="25">
        <f t="shared" si="57"/>
        <v>4.0141966630758185E-3</v>
      </c>
      <c r="Y28" s="25">
        <f t="shared" ref="Y28:AA28" si="58">Y21*Y18</f>
        <v>1.5810991245526596E-2</v>
      </c>
      <c r="Z28" s="25">
        <f t="shared" si="58"/>
        <v>4.5188267372876009E-3</v>
      </c>
      <c r="AA28" s="25">
        <f t="shared" si="58"/>
        <v>9.0944153869600402E-3</v>
      </c>
      <c r="AB28" s="25">
        <f t="shared" ref="AB28:AQ28" si="59">AB21*AB18</f>
        <v>3.5718865917112935E-3</v>
      </c>
      <c r="AC28" s="25">
        <f t="shared" si="59"/>
        <v>1.3648954513910145E-2</v>
      </c>
      <c r="AD28" s="25">
        <f t="shared" si="59"/>
        <v>2.0627901481189152E-3</v>
      </c>
      <c r="AE28" s="25">
        <f t="shared" si="59"/>
        <v>2.0542804613250939E-3</v>
      </c>
      <c r="AF28" s="25">
        <f t="shared" si="59"/>
        <v>3.0071034502979345E-3</v>
      </c>
      <c r="AG28" s="25">
        <f t="shared" si="59"/>
        <v>3.2626746953614287E-3</v>
      </c>
      <c r="AH28" s="25">
        <f t="shared" si="59"/>
        <v>5.0349444730713785E-3</v>
      </c>
      <c r="AI28" s="25">
        <f t="shared" si="59"/>
        <v>3.905491022213747E-3</v>
      </c>
      <c r="AJ28" s="25">
        <f t="shared" si="59"/>
        <v>4.8564743718327889E-3</v>
      </c>
      <c r="AK28" s="25">
        <f t="shared" si="59"/>
        <v>4.9568812310161452E-3</v>
      </c>
      <c r="AL28" s="25">
        <f t="shared" si="59"/>
        <v>2.1277040354182649E-2</v>
      </c>
      <c r="AM28" s="25">
        <f t="shared" si="59"/>
        <v>3.4621457476838365E-3</v>
      </c>
      <c r="AN28" s="25">
        <f t="shared" si="59"/>
        <v>4.2837894369910914E-3</v>
      </c>
      <c r="AO28" s="25">
        <f t="shared" si="59"/>
        <v>3.638578227944657E-3</v>
      </c>
      <c r="AP28" s="25">
        <f t="shared" si="59"/>
        <v>4.4506563766994398E-3</v>
      </c>
      <c r="AQ28" s="25">
        <f t="shared" si="59"/>
        <v>5.478411715379319E-3</v>
      </c>
      <c r="AR28" s="25">
        <f t="shared" ref="AR28:AS28" si="60">AR21*AR18</f>
        <v>4.7672216155927758E-3</v>
      </c>
      <c r="AS28" s="25">
        <f t="shared" si="60"/>
        <v>5.1021355726186685E-3</v>
      </c>
    </row>
    <row r="29" spans="1:45" x14ac:dyDescent="0.2">
      <c r="B29" t="s">
        <v>84</v>
      </c>
      <c r="C29" s="25">
        <f t="shared" ref="C29:X29" si="61">C21*C19</f>
        <v>2.4744874720358709E-3</v>
      </c>
      <c r="D29" s="25">
        <f t="shared" si="61"/>
        <v>2.2751380451849689E-3</v>
      </c>
      <c r="E29" s="25">
        <f t="shared" si="61"/>
        <v>1.440065016485809E-3</v>
      </c>
      <c r="F29" s="25">
        <f t="shared" si="61"/>
        <v>1.7222360410118647E-3</v>
      </c>
      <c r="G29" s="25">
        <f t="shared" si="61"/>
        <v>2.04158310433085E-3</v>
      </c>
      <c r="H29" s="25">
        <f t="shared" si="61"/>
        <v>2.3688356126111208E-3</v>
      </c>
      <c r="I29" s="25">
        <f t="shared" si="61"/>
        <v>2.1804979044264226E-3</v>
      </c>
      <c r="J29" s="25">
        <f t="shared" si="61"/>
        <v>1.5717604806376058E-3</v>
      </c>
      <c r="K29" s="25">
        <f t="shared" si="61"/>
        <v>1.531958640054554E-3</v>
      </c>
      <c r="L29" s="25">
        <f t="shared" si="61"/>
        <v>1.6588399849564723E-3</v>
      </c>
      <c r="M29" s="25">
        <f t="shared" si="61"/>
        <v>2.2297294025340245E-3</v>
      </c>
      <c r="N29" s="25">
        <f t="shared" si="61"/>
        <v>1.7766011697545067E-3</v>
      </c>
      <c r="O29" s="25">
        <f t="shared" si="61"/>
        <v>5.4055012081196253E-4</v>
      </c>
      <c r="P29" s="25">
        <f t="shared" si="61"/>
        <v>2.5600267276092593E-3</v>
      </c>
      <c r="Q29" s="25">
        <f t="shared" si="61"/>
        <v>3.1589868699018419E-3</v>
      </c>
      <c r="R29" s="25">
        <f t="shared" si="61"/>
        <v>2.1493923232038903E-3</v>
      </c>
      <c r="S29" s="25">
        <f t="shared" si="61"/>
        <v>1.9006918700941618E-3</v>
      </c>
      <c r="T29" s="25">
        <f t="shared" si="61"/>
        <v>0</v>
      </c>
      <c r="U29" s="25">
        <f t="shared" si="61"/>
        <v>8.1786196204942311E-4</v>
      </c>
      <c r="V29" s="25">
        <f t="shared" si="61"/>
        <v>1.4887554565780902E-3</v>
      </c>
      <c r="W29" s="25">
        <f t="shared" si="61"/>
        <v>1.6028241383434993E-3</v>
      </c>
      <c r="X29" s="25">
        <f t="shared" si="61"/>
        <v>1.0457640936543816E-3</v>
      </c>
      <c r="Y29" s="25">
        <f t="shared" ref="Y29:AA29" si="62">Y21*Y19</f>
        <v>3.0338232428930656E-3</v>
      </c>
      <c r="Z29" s="25">
        <f t="shared" si="62"/>
        <v>1.4109215117140131E-3</v>
      </c>
      <c r="AA29" s="25">
        <f t="shared" si="62"/>
        <v>1.8809863278876438E-3</v>
      </c>
      <c r="AB29" s="25">
        <f t="shared" ref="AB29:AQ29" si="63">AB21*AB19</f>
        <v>1.3696585290518544E-3</v>
      </c>
      <c r="AC29" s="25">
        <f t="shared" si="63"/>
        <v>1.1921378140945663E-3</v>
      </c>
      <c r="AD29" s="25">
        <f t="shared" si="63"/>
        <v>1.395482246587009E-3</v>
      </c>
      <c r="AE29" s="25">
        <f t="shared" si="63"/>
        <v>2.3492977406305618E-3</v>
      </c>
      <c r="AF29" s="25">
        <f t="shared" si="63"/>
        <v>1.7765962322058781E-3</v>
      </c>
      <c r="AG29" s="25">
        <f t="shared" si="63"/>
        <v>2.2297294025340245E-3</v>
      </c>
      <c r="AH29" s="25">
        <f t="shared" si="63"/>
        <v>1.6588399849564723E-3</v>
      </c>
      <c r="AI29" s="25">
        <f t="shared" si="63"/>
        <v>1.531958640054554E-3</v>
      </c>
      <c r="AJ29" s="25">
        <f t="shared" si="63"/>
        <v>1.5717604806376058E-3</v>
      </c>
      <c r="AK29" s="25">
        <f t="shared" si="63"/>
        <v>2.1804979044264226E-3</v>
      </c>
      <c r="AL29" s="25">
        <f t="shared" si="63"/>
        <v>2.3688356126111208E-3</v>
      </c>
      <c r="AM29" s="25">
        <f t="shared" si="63"/>
        <v>2.04158310433085E-3</v>
      </c>
      <c r="AN29" s="25">
        <f t="shared" si="63"/>
        <v>1.7222360410118647E-3</v>
      </c>
      <c r="AO29" s="25">
        <f t="shared" si="63"/>
        <v>1.440065016485809E-3</v>
      </c>
      <c r="AP29" s="25">
        <f t="shared" si="63"/>
        <v>2.2751380451849689E-3</v>
      </c>
      <c r="AQ29" s="25">
        <f t="shared" si="63"/>
        <v>2.4744874720358709E-3</v>
      </c>
      <c r="AR29" s="25">
        <f t="shared" ref="AR29:AS29" si="64">AR21*AR19</f>
        <v>2.7972253719745007E-3</v>
      </c>
      <c r="AS29" s="25">
        <f t="shared" si="64"/>
        <v>2.2757844185173097E-3</v>
      </c>
    </row>
  </sheetData>
  <phoneticPr fontId="1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T23"/>
  <sheetViews>
    <sheetView workbookViewId="0">
      <selection activeCell="AS14" sqref="AS14"/>
    </sheetView>
  </sheetViews>
  <sheetFormatPr defaultRowHeight="12" x14ac:dyDescent="0.2"/>
  <cols>
    <col min="2" max="2" width="11.83203125" customWidth="1"/>
    <col min="40" max="40" width="13.33203125" customWidth="1"/>
  </cols>
  <sheetData>
    <row r="1" spans="2:46" ht="21" customHeight="1" x14ac:dyDescent="0.2">
      <c r="G1" s="86" t="s">
        <v>291</v>
      </c>
    </row>
    <row r="2" spans="2:46" x14ac:dyDescent="0.2">
      <c r="B2" s="48"/>
      <c r="C2" s="48">
        <v>1</v>
      </c>
      <c r="D2" s="48">
        <v>2</v>
      </c>
      <c r="E2" s="48">
        <v>3</v>
      </c>
      <c r="F2" s="78">
        <v>4</v>
      </c>
      <c r="G2" s="78">
        <v>5</v>
      </c>
      <c r="H2" s="78">
        <v>6</v>
      </c>
      <c r="I2" s="78">
        <v>7</v>
      </c>
      <c r="J2" s="78">
        <v>8</v>
      </c>
      <c r="K2" s="78">
        <v>9</v>
      </c>
      <c r="L2" s="78">
        <v>10</v>
      </c>
      <c r="M2" s="78">
        <v>11</v>
      </c>
      <c r="N2" s="78">
        <v>12</v>
      </c>
      <c r="O2" s="78">
        <v>13</v>
      </c>
      <c r="P2" s="78">
        <v>14</v>
      </c>
      <c r="Q2" s="78">
        <v>15</v>
      </c>
      <c r="R2" s="78">
        <v>16</v>
      </c>
      <c r="S2" s="78">
        <v>17</v>
      </c>
      <c r="T2" s="78">
        <v>18</v>
      </c>
      <c r="U2" s="78">
        <v>19</v>
      </c>
      <c r="V2" s="78">
        <v>20</v>
      </c>
      <c r="W2" s="78">
        <v>21</v>
      </c>
      <c r="X2" s="78">
        <v>22</v>
      </c>
      <c r="Y2" s="78">
        <v>23</v>
      </c>
      <c r="Z2" s="78">
        <v>24</v>
      </c>
      <c r="AA2" s="78">
        <v>25</v>
      </c>
      <c r="AB2" s="78">
        <v>26</v>
      </c>
      <c r="AC2" s="78">
        <v>27</v>
      </c>
      <c r="AD2" s="78">
        <v>28</v>
      </c>
      <c r="AE2" s="78">
        <v>29</v>
      </c>
      <c r="AF2" s="78">
        <v>30</v>
      </c>
      <c r="AG2" s="78">
        <v>31</v>
      </c>
      <c r="AH2" s="78">
        <v>32</v>
      </c>
      <c r="AI2" s="78">
        <v>33</v>
      </c>
      <c r="AJ2" s="78">
        <v>34</v>
      </c>
      <c r="AK2" s="78">
        <v>35</v>
      </c>
      <c r="AL2" s="78">
        <v>36</v>
      </c>
      <c r="AM2" s="78">
        <v>37</v>
      </c>
      <c r="AN2" s="92" t="s">
        <v>176</v>
      </c>
      <c r="AO2" s="79" t="s">
        <v>165</v>
      </c>
      <c r="AP2" s="79" t="s">
        <v>167</v>
      </c>
      <c r="AQ2" s="79" t="s">
        <v>169</v>
      </c>
    </row>
    <row r="3" spans="2:46" x14ac:dyDescent="0.2">
      <c r="B3" s="80" t="s">
        <v>159</v>
      </c>
      <c r="C3" s="50">
        <v>53.598999999999997</v>
      </c>
      <c r="D3" s="50">
        <v>53.533999999999999</v>
      </c>
      <c r="E3" s="50">
        <v>53.750999999999998</v>
      </c>
      <c r="F3" s="50">
        <v>53.179000000000002</v>
      </c>
      <c r="G3" s="50">
        <v>54.356000000000002</v>
      </c>
      <c r="H3" s="50">
        <v>53.024000000000001</v>
      </c>
      <c r="I3" s="50">
        <v>53.628</v>
      </c>
      <c r="J3" s="50">
        <v>53.929000000000002</v>
      </c>
      <c r="K3" s="50">
        <v>54.012</v>
      </c>
      <c r="L3" s="50">
        <v>56.911000000000001</v>
      </c>
      <c r="M3" s="50">
        <v>56.81</v>
      </c>
      <c r="N3" s="50">
        <v>57.046999999999997</v>
      </c>
      <c r="O3" s="50">
        <v>56.78</v>
      </c>
      <c r="P3" s="50">
        <v>56.386000000000003</v>
      </c>
      <c r="Q3" s="50">
        <v>54.179000000000002</v>
      </c>
      <c r="R3" s="50">
        <v>56.930999999999997</v>
      </c>
      <c r="S3" s="50">
        <v>56.59</v>
      </c>
      <c r="T3" s="50">
        <v>56.639000000000003</v>
      </c>
      <c r="U3" s="50">
        <v>55.569000000000003</v>
      </c>
      <c r="V3" s="50">
        <v>55.582999999999998</v>
      </c>
      <c r="W3" s="50">
        <v>56.7</v>
      </c>
      <c r="X3" s="50">
        <v>56.51</v>
      </c>
      <c r="Y3" s="50">
        <v>57.304000000000002</v>
      </c>
      <c r="Z3" s="50">
        <v>56.341999999999999</v>
      </c>
      <c r="AA3" s="50">
        <v>56.83</v>
      </c>
      <c r="AB3" s="50">
        <v>57.334000000000003</v>
      </c>
      <c r="AC3" s="50">
        <v>57.515999999999998</v>
      </c>
      <c r="AD3" s="50">
        <v>55.512</v>
      </c>
      <c r="AE3" s="50">
        <v>57.39</v>
      </c>
      <c r="AF3" s="50">
        <v>56.46</v>
      </c>
      <c r="AG3" s="50">
        <v>56.328000000000003</v>
      </c>
      <c r="AH3" s="50">
        <v>56.301000000000002</v>
      </c>
      <c r="AI3" s="50">
        <v>56.776000000000003</v>
      </c>
      <c r="AJ3" s="50">
        <v>57.19</v>
      </c>
      <c r="AK3" s="50">
        <v>56.048000000000002</v>
      </c>
      <c r="AL3" s="50">
        <v>56.345999999999997</v>
      </c>
      <c r="AM3" s="50">
        <v>56.231000000000002</v>
      </c>
      <c r="AN3" s="50" t="s">
        <v>255</v>
      </c>
      <c r="AO3" s="67">
        <f>AVERAGE(C3:AM3)</f>
        <v>55.825810810810829</v>
      </c>
      <c r="AP3" s="67">
        <f>STDEV(C3:AM3)</f>
        <v>1.3935626573211126</v>
      </c>
      <c r="AQ3" s="67">
        <f>AP3/AO3</f>
        <v>2.4962694443324506E-2</v>
      </c>
    </row>
    <row r="4" spans="2:46" x14ac:dyDescent="0.2">
      <c r="B4" s="80" t="s">
        <v>6</v>
      </c>
      <c r="C4" s="50">
        <v>20.715</v>
      </c>
      <c r="D4" s="50">
        <v>19.765999999999998</v>
      </c>
      <c r="E4" s="50">
        <v>20.641999999999999</v>
      </c>
      <c r="F4" s="50">
        <v>19.690000000000001</v>
      </c>
      <c r="G4" s="50">
        <v>19.681000000000001</v>
      </c>
      <c r="H4" s="50">
        <v>20.745999999999999</v>
      </c>
      <c r="I4" s="50">
        <v>19.640999999999998</v>
      </c>
      <c r="J4" s="50">
        <v>19.757999999999999</v>
      </c>
      <c r="K4" s="50">
        <v>19.899000000000001</v>
      </c>
      <c r="L4" s="50">
        <v>18.896000000000001</v>
      </c>
      <c r="M4" s="50">
        <v>19.097000000000001</v>
      </c>
      <c r="N4" s="50">
        <v>19.286000000000001</v>
      </c>
      <c r="O4" s="50">
        <v>19.43</v>
      </c>
      <c r="P4" s="50">
        <v>19.228999999999999</v>
      </c>
      <c r="Q4" s="50">
        <v>19.033000000000001</v>
      </c>
      <c r="R4" s="50">
        <v>18.923999999999999</v>
      </c>
      <c r="S4" s="50">
        <v>18.995000000000001</v>
      </c>
      <c r="T4" s="50">
        <v>20.146000000000001</v>
      </c>
      <c r="U4" s="50">
        <v>19.518000000000001</v>
      </c>
      <c r="V4" s="50">
        <v>19.251000000000001</v>
      </c>
      <c r="W4" s="50">
        <v>19.725000000000001</v>
      </c>
      <c r="X4" s="50">
        <v>18.794</v>
      </c>
      <c r="Y4" s="50">
        <v>18.829999999999998</v>
      </c>
      <c r="Z4" s="50">
        <v>19.079000000000001</v>
      </c>
      <c r="AA4" s="50">
        <v>19.062000000000001</v>
      </c>
      <c r="AB4" s="50">
        <v>18.885999999999999</v>
      </c>
      <c r="AC4" s="50">
        <v>19.975999999999999</v>
      </c>
      <c r="AD4" s="50">
        <v>19.213999999999999</v>
      </c>
      <c r="AE4" s="50">
        <v>18.294</v>
      </c>
      <c r="AF4" s="50">
        <v>18.71</v>
      </c>
      <c r="AG4" s="50">
        <v>18.826000000000001</v>
      </c>
      <c r="AH4" s="50">
        <v>19.579000000000001</v>
      </c>
      <c r="AI4" s="50">
        <v>19.704000000000001</v>
      </c>
      <c r="AJ4" s="50">
        <v>19.619</v>
      </c>
      <c r="AK4" s="50">
        <v>19.552</v>
      </c>
      <c r="AL4" s="50">
        <v>19.266999999999999</v>
      </c>
      <c r="AM4" s="50">
        <v>19.873999999999999</v>
      </c>
      <c r="AN4" s="50" t="s">
        <v>256</v>
      </c>
      <c r="AO4" s="67">
        <f t="shared" ref="AO4:AO11" si="0">AVERAGE(C4:AM4)</f>
        <v>19.441459459459459</v>
      </c>
      <c r="AP4" s="67">
        <f t="shared" ref="AP4:AP11" si="1">STDEV(C4:AM4)</f>
        <v>0.56202449504717578</v>
      </c>
      <c r="AQ4" s="67">
        <f t="shared" ref="AQ4:AQ11" si="2">AP4/AO4</f>
        <v>2.8908554741949505E-2</v>
      </c>
      <c r="AS4" s="26"/>
      <c r="AT4" s="26"/>
    </row>
    <row r="5" spans="2:46" x14ac:dyDescent="0.2">
      <c r="B5" s="80" t="s">
        <v>15</v>
      </c>
      <c r="C5" s="50">
        <v>17.123000000000001</v>
      </c>
      <c r="D5" s="50">
        <v>16.603000000000002</v>
      </c>
      <c r="E5" s="50">
        <v>17.545000000000002</v>
      </c>
      <c r="F5" s="50">
        <v>15.867000000000001</v>
      </c>
      <c r="G5" s="50">
        <v>17.786000000000001</v>
      </c>
      <c r="H5" s="50">
        <v>16.489999999999998</v>
      </c>
      <c r="I5" s="50">
        <v>15.702999999999999</v>
      </c>
      <c r="J5" s="50">
        <v>17.05</v>
      </c>
      <c r="K5" s="50">
        <v>16.913</v>
      </c>
      <c r="L5" s="50">
        <v>17.713000000000001</v>
      </c>
      <c r="M5" s="50">
        <v>17.515999999999998</v>
      </c>
      <c r="N5" s="50">
        <v>17.135999999999999</v>
      </c>
      <c r="O5" s="50">
        <v>17.332000000000001</v>
      </c>
      <c r="P5" s="50">
        <v>15.436999999999999</v>
      </c>
      <c r="Q5" s="50">
        <v>15.634</v>
      </c>
      <c r="R5" s="50">
        <v>17.423999999999999</v>
      </c>
      <c r="S5" s="50">
        <v>17.733000000000001</v>
      </c>
      <c r="T5" s="50">
        <v>16.71</v>
      </c>
      <c r="U5" s="50">
        <v>15.433</v>
      </c>
      <c r="V5" s="50">
        <v>15.882</v>
      </c>
      <c r="W5" s="50">
        <v>16.846</v>
      </c>
      <c r="X5" s="50">
        <v>16.327000000000002</v>
      </c>
      <c r="Y5" s="50">
        <v>17.774999999999999</v>
      </c>
      <c r="Z5" s="50">
        <v>15.738</v>
      </c>
      <c r="AA5" s="50">
        <v>17.347000000000001</v>
      </c>
      <c r="AB5" s="50">
        <v>17.379000000000001</v>
      </c>
      <c r="AC5" s="50">
        <v>17.649999999999999</v>
      </c>
      <c r="AD5" s="50">
        <v>16.835000000000001</v>
      </c>
      <c r="AE5" s="50">
        <v>17.648</v>
      </c>
      <c r="AF5" s="50">
        <v>15.839</v>
      </c>
      <c r="AG5" s="50">
        <v>16.023</v>
      </c>
      <c r="AH5" s="50">
        <v>16.032</v>
      </c>
      <c r="AI5" s="50">
        <v>17.366</v>
      </c>
      <c r="AJ5" s="50">
        <v>17.533000000000001</v>
      </c>
      <c r="AK5" s="50">
        <v>17.064</v>
      </c>
      <c r="AL5" s="50">
        <v>17.417000000000002</v>
      </c>
      <c r="AM5" s="50">
        <v>17.167000000000002</v>
      </c>
      <c r="AN5" s="50" t="s">
        <v>257</v>
      </c>
      <c r="AO5" s="67">
        <f t="shared" si="0"/>
        <v>16.838270270270268</v>
      </c>
      <c r="AP5" s="67">
        <f t="shared" si="1"/>
        <v>0.75905038072612863</v>
      </c>
      <c r="AQ5" s="67">
        <f t="shared" si="2"/>
        <v>4.5078880938638433E-2</v>
      </c>
    </row>
    <row r="6" spans="2:46" x14ac:dyDescent="0.2">
      <c r="B6" s="80" t="s">
        <v>87</v>
      </c>
      <c r="C6" s="50">
        <v>7.2169999999999996</v>
      </c>
      <c r="D6" s="50">
        <v>8.0129999999999999</v>
      </c>
      <c r="E6" s="50">
        <v>6.3920000000000003</v>
      </c>
      <c r="F6" s="50">
        <v>9.3140000000000001</v>
      </c>
      <c r="G6" s="50">
        <v>6.23</v>
      </c>
      <c r="H6" s="50">
        <v>8.1639999999999997</v>
      </c>
      <c r="I6" s="50">
        <v>9.5839999999999996</v>
      </c>
      <c r="J6" s="50">
        <v>7.2619999999999996</v>
      </c>
      <c r="K6" s="50">
        <v>7.4569999999999999</v>
      </c>
      <c r="L6" s="50">
        <v>6.2560000000000002</v>
      </c>
      <c r="M6" s="50">
        <v>6.0419999999999998</v>
      </c>
      <c r="N6" s="50">
        <v>7.0119999999999996</v>
      </c>
      <c r="O6" s="50">
        <v>6.65</v>
      </c>
      <c r="P6" s="50">
        <v>9.0510000000000002</v>
      </c>
      <c r="Q6" s="50">
        <v>8.2100000000000009</v>
      </c>
      <c r="R6" s="50">
        <v>6.9539999999999997</v>
      </c>
      <c r="S6" s="50">
        <v>6.6059999999999999</v>
      </c>
      <c r="T6" s="50">
        <v>7.0739999999999998</v>
      </c>
      <c r="U6" s="50">
        <v>9.7129999999999992</v>
      </c>
      <c r="V6" s="50">
        <v>9.2789999999999999</v>
      </c>
      <c r="W6" s="50">
        <v>7.3780000000000001</v>
      </c>
      <c r="X6" s="50">
        <v>9.07</v>
      </c>
      <c r="Y6" s="50">
        <v>6.5030000000000001</v>
      </c>
      <c r="Z6" s="50">
        <v>9.4139999999999997</v>
      </c>
      <c r="AA6" s="50">
        <v>6.9589999999999996</v>
      </c>
      <c r="AB6" s="50">
        <v>6.875</v>
      </c>
      <c r="AC6" s="50">
        <v>6.6020000000000003</v>
      </c>
      <c r="AD6" s="50">
        <v>7.3680000000000003</v>
      </c>
      <c r="AE6" s="50">
        <v>6.4630000000000001</v>
      </c>
      <c r="AF6" s="50">
        <v>9.1560000000000006</v>
      </c>
      <c r="AG6" s="50">
        <v>8.6880000000000006</v>
      </c>
      <c r="AH6" s="50">
        <v>8.7799999999999994</v>
      </c>
      <c r="AI6" s="50">
        <v>6.9690000000000003</v>
      </c>
      <c r="AJ6" s="50">
        <v>6.6509999999999998</v>
      </c>
      <c r="AK6" s="50">
        <v>7.3490000000000002</v>
      </c>
      <c r="AL6" s="50">
        <v>6.4939999999999998</v>
      </c>
      <c r="AM6" s="50">
        <v>7.2539999999999996</v>
      </c>
      <c r="AN6" s="50" t="s">
        <v>258</v>
      </c>
      <c r="AO6" s="67">
        <f t="shared" si="0"/>
        <v>7.5798108108108098</v>
      </c>
      <c r="AP6" s="67">
        <f t="shared" si="1"/>
        <v>1.12516358904033</v>
      </c>
      <c r="AQ6" s="67">
        <f t="shared" si="2"/>
        <v>0.14844217317872233</v>
      </c>
    </row>
    <row r="7" spans="2:46" x14ac:dyDescent="0.2">
      <c r="B7" s="80" t="s">
        <v>157</v>
      </c>
      <c r="C7" s="50">
        <v>4.9000000000000002E-2</v>
      </c>
      <c r="D7" s="50">
        <v>0.13100000000000001</v>
      </c>
      <c r="E7" s="50">
        <v>7.6999999999999999E-2</v>
      </c>
      <c r="F7" s="50">
        <v>5.5E-2</v>
      </c>
      <c r="G7" s="50">
        <v>5.0999999999999997E-2</v>
      </c>
      <c r="H7" s="50">
        <v>0.47199999999999998</v>
      </c>
      <c r="I7" s="50">
        <v>4.4999999999999998E-2</v>
      </c>
      <c r="J7" s="50">
        <v>4.2999999999999997E-2</v>
      </c>
      <c r="K7" s="50">
        <v>6.6000000000000003E-2</v>
      </c>
      <c r="L7" s="50">
        <v>1.7999999999999999E-2</v>
      </c>
      <c r="M7" s="50">
        <v>6.0999999999999999E-2</v>
      </c>
      <c r="N7" s="50">
        <v>8.1000000000000003E-2</v>
      </c>
      <c r="O7" s="50">
        <v>0.33600000000000002</v>
      </c>
      <c r="P7" s="50">
        <v>0.48699999999999999</v>
      </c>
      <c r="Q7" s="50">
        <v>1.7949999999999999</v>
      </c>
      <c r="R7" s="50">
        <v>6.0999999999999999E-2</v>
      </c>
      <c r="S7" s="50">
        <v>6.7000000000000004E-2</v>
      </c>
      <c r="T7" s="50">
        <v>7.3999999999999996E-2</v>
      </c>
      <c r="U7" s="50">
        <v>0.17</v>
      </c>
      <c r="V7" s="50">
        <v>7.0999999999999994E-2</v>
      </c>
      <c r="W7" s="50">
        <v>0.02</v>
      </c>
      <c r="X7" s="50">
        <v>3.6999999999999998E-2</v>
      </c>
      <c r="Y7" s="50">
        <v>4.0000000000000001E-3</v>
      </c>
      <c r="Z7" s="50">
        <v>8.3000000000000004E-2</v>
      </c>
      <c r="AA7" s="50">
        <v>5.8000000000000003E-2</v>
      </c>
      <c r="AB7" s="50">
        <v>3.1E-2</v>
      </c>
      <c r="AC7" s="50">
        <v>4.3999999999999997E-2</v>
      </c>
      <c r="AD7" s="50">
        <v>1.454</v>
      </c>
      <c r="AE7" s="50">
        <v>4.9000000000000002E-2</v>
      </c>
      <c r="AF7" s="50">
        <v>0.27800000000000002</v>
      </c>
      <c r="AG7" s="50">
        <v>0.28299999999999997</v>
      </c>
      <c r="AH7" s="50">
        <v>7.1999999999999995E-2</v>
      </c>
      <c r="AI7" s="50">
        <v>6.3E-2</v>
      </c>
      <c r="AJ7" s="50">
        <v>7.1999999999999995E-2</v>
      </c>
      <c r="AK7" s="50">
        <v>8.2000000000000003E-2</v>
      </c>
      <c r="AL7" s="50">
        <v>5.0999999999999997E-2</v>
      </c>
      <c r="AM7" s="50">
        <v>7.0000000000000007E-2</v>
      </c>
      <c r="AN7" s="50" t="s">
        <v>259</v>
      </c>
      <c r="AO7" s="67">
        <f t="shared" si="0"/>
        <v>0.18813513513513511</v>
      </c>
      <c r="AP7" s="67">
        <f t="shared" si="1"/>
        <v>0.36894113970193748</v>
      </c>
      <c r="AQ7" s="67">
        <f t="shared" si="2"/>
        <v>1.9610432651877157</v>
      </c>
      <c r="AS7" s="26"/>
    </row>
    <row r="8" spans="2:46" x14ac:dyDescent="0.2">
      <c r="B8" s="80" t="s">
        <v>160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0.16500000000000001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0.21199999999999999</v>
      </c>
      <c r="P8" s="50">
        <v>0.20399999999999999</v>
      </c>
      <c r="Q8" s="50">
        <v>1.454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0.71</v>
      </c>
      <c r="AE8" s="50">
        <v>0</v>
      </c>
      <c r="AF8" s="50">
        <v>8.1000000000000003E-2</v>
      </c>
      <c r="AG8" s="50">
        <v>7.9000000000000001E-2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 t="s">
        <v>260</v>
      </c>
      <c r="AO8" s="67">
        <f t="shared" si="0"/>
        <v>7.8513513513513516E-2</v>
      </c>
      <c r="AP8" s="67">
        <f t="shared" si="1"/>
        <v>0.2644029565330604</v>
      </c>
      <c r="AQ8" s="67">
        <f t="shared" si="2"/>
        <v>3.3676108061009411</v>
      </c>
      <c r="AS8" s="26"/>
    </row>
    <row r="9" spans="2:46" x14ac:dyDescent="0.2">
      <c r="B9" s="80" t="s">
        <v>161</v>
      </c>
      <c r="C9" s="50">
        <v>8.0000000000000002E-3</v>
      </c>
      <c r="D9" s="50">
        <v>2.5999999999999999E-2</v>
      </c>
      <c r="E9" s="50">
        <v>2.5000000000000001E-2</v>
      </c>
      <c r="F9" s="50">
        <v>2.1999999999999999E-2</v>
      </c>
      <c r="G9" s="50">
        <v>8.9999999999999993E-3</v>
      </c>
      <c r="H9" s="50">
        <v>3.5999999999999997E-2</v>
      </c>
      <c r="I9" s="50">
        <v>1.0999999999999999E-2</v>
      </c>
      <c r="J9" s="50">
        <v>1.4E-2</v>
      </c>
      <c r="K9" s="50">
        <v>0.01</v>
      </c>
      <c r="L9" s="50">
        <v>7.0000000000000001E-3</v>
      </c>
      <c r="M9" s="50">
        <v>5.0000000000000001E-3</v>
      </c>
      <c r="N9" s="50">
        <v>2.5000000000000001E-2</v>
      </c>
      <c r="O9" s="50">
        <v>2.7E-2</v>
      </c>
      <c r="P9" s="50">
        <v>3.7999999999999999E-2</v>
      </c>
      <c r="Q9" s="50">
        <v>5.2999999999999999E-2</v>
      </c>
      <c r="R9" s="50">
        <v>0.02</v>
      </c>
      <c r="S9" s="50">
        <v>1.2999999999999999E-2</v>
      </c>
      <c r="T9" s="50">
        <v>3.1E-2</v>
      </c>
      <c r="U9" s="50">
        <v>1.2999999999999999E-2</v>
      </c>
      <c r="V9" s="50">
        <v>2.1999999999999999E-2</v>
      </c>
      <c r="W9" s="50">
        <v>3.3000000000000002E-2</v>
      </c>
      <c r="X9" s="50">
        <v>3.1E-2</v>
      </c>
      <c r="Y9" s="50">
        <v>1.7000000000000001E-2</v>
      </c>
      <c r="Z9" s="50">
        <v>6.0000000000000001E-3</v>
      </c>
      <c r="AA9" s="50">
        <v>1.4E-2</v>
      </c>
      <c r="AB9" s="50">
        <v>1.9E-2</v>
      </c>
      <c r="AC9" s="50">
        <v>1.0999999999999999E-2</v>
      </c>
      <c r="AD9" s="50">
        <v>6.6000000000000003E-2</v>
      </c>
      <c r="AE9" s="50">
        <v>1.4E-2</v>
      </c>
      <c r="AF9" s="50">
        <v>2.7E-2</v>
      </c>
      <c r="AG9" s="50">
        <v>2.1000000000000001E-2</v>
      </c>
      <c r="AH9" s="50">
        <v>1.7999999999999999E-2</v>
      </c>
      <c r="AI9" s="50">
        <v>1.2E-2</v>
      </c>
      <c r="AJ9" s="50">
        <v>2.9000000000000001E-2</v>
      </c>
      <c r="AK9" s="50">
        <v>8.0000000000000002E-3</v>
      </c>
      <c r="AL9" s="50">
        <v>4.0000000000000001E-3</v>
      </c>
      <c r="AM9" s="50">
        <v>1.4999999999999999E-2</v>
      </c>
      <c r="AN9" s="50" t="s">
        <v>261</v>
      </c>
      <c r="AO9" s="67">
        <f t="shared" si="0"/>
        <v>2.0540540540540546E-2</v>
      </c>
      <c r="AP9" s="67">
        <f t="shared" si="1"/>
        <v>1.3213197515688184E-2</v>
      </c>
      <c r="AQ9" s="67">
        <f t="shared" si="2"/>
        <v>0.64327408957955623</v>
      </c>
      <c r="AS9" s="26"/>
    </row>
    <row r="10" spans="2:46" x14ac:dyDescent="0.2">
      <c r="B10" s="80" t="s">
        <v>162</v>
      </c>
      <c r="C10" s="50">
        <v>2.1000000000000001E-2</v>
      </c>
      <c r="D10" s="50">
        <v>1.7999999999999999E-2</v>
      </c>
      <c r="E10" s="50">
        <v>0.03</v>
      </c>
      <c r="F10" s="50">
        <v>7.0000000000000001E-3</v>
      </c>
      <c r="G10" s="50">
        <v>2.1999999999999999E-2</v>
      </c>
      <c r="H10" s="50">
        <v>2.8000000000000001E-2</v>
      </c>
      <c r="I10" s="50">
        <v>1.7999999999999999E-2</v>
      </c>
      <c r="J10" s="50">
        <v>1.9E-2</v>
      </c>
      <c r="K10" s="50">
        <v>1.4E-2</v>
      </c>
      <c r="L10" s="50">
        <v>3.3000000000000002E-2</v>
      </c>
      <c r="M10" s="50">
        <v>2.3E-2</v>
      </c>
      <c r="N10" s="50">
        <v>4.9000000000000002E-2</v>
      </c>
      <c r="O10" s="50">
        <v>4.9000000000000002E-2</v>
      </c>
      <c r="P10" s="50">
        <v>4.5999999999999999E-2</v>
      </c>
      <c r="Q10" s="50">
        <v>0.22600000000000001</v>
      </c>
      <c r="R10" s="50">
        <v>3.5999999999999997E-2</v>
      </c>
      <c r="S10" s="50">
        <v>5.0999999999999997E-2</v>
      </c>
      <c r="T10" s="50">
        <v>3.1E-2</v>
      </c>
      <c r="U10" s="50">
        <v>4.1000000000000002E-2</v>
      </c>
      <c r="V10" s="50">
        <v>3.5000000000000003E-2</v>
      </c>
      <c r="W10" s="50">
        <v>1.4999999999999999E-2</v>
      </c>
      <c r="X10" s="50">
        <v>4.0000000000000001E-3</v>
      </c>
      <c r="Y10" s="50">
        <v>1.2999999999999999E-2</v>
      </c>
      <c r="Z10" s="50">
        <v>1.2E-2</v>
      </c>
      <c r="AA10" s="50">
        <v>3.1E-2</v>
      </c>
      <c r="AB10" s="50">
        <v>6.0000000000000001E-3</v>
      </c>
      <c r="AC10" s="50">
        <v>0.01</v>
      </c>
      <c r="AD10" s="50">
        <v>0.112</v>
      </c>
      <c r="AE10" s="50">
        <v>3.2000000000000001E-2</v>
      </c>
      <c r="AF10" s="50">
        <v>2.5000000000000001E-2</v>
      </c>
      <c r="AG10" s="50">
        <v>3.5000000000000003E-2</v>
      </c>
      <c r="AH10" s="50">
        <v>1.6E-2</v>
      </c>
      <c r="AI10" s="50">
        <v>2.9000000000000001E-2</v>
      </c>
      <c r="AJ10" s="50">
        <v>2.8000000000000001E-2</v>
      </c>
      <c r="AK10" s="50">
        <v>1.7000000000000001E-2</v>
      </c>
      <c r="AL10" s="50">
        <v>1.2E-2</v>
      </c>
      <c r="AM10" s="50">
        <v>2.8000000000000001E-2</v>
      </c>
      <c r="AN10" s="50" t="s">
        <v>262</v>
      </c>
      <c r="AO10" s="67">
        <f t="shared" si="0"/>
        <v>3.3027027027027027E-2</v>
      </c>
      <c r="AP10" s="67">
        <f t="shared" si="1"/>
        <v>3.7655961964494722E-2</v>
      </c>
      <c r="AQ10" s="67">
        <f t="shared" si="2"/>
        <v>1.1401559678283999</v>
      </c>
      <c r="AS10" s="26"/>
    </row>
    <row r="11" spans="2:46" s="44" customFormat="1" x14ac:dyDescent="0.2">
      <c r="B11" s="107" t="s">
        <v>21</v>
      </c>
      <c r="C11" s="103">
        <v>98.731999999999999</v>
      </c>
      <c r="D11" s="103">
        <v>98.090999999999994</v>
      </c>
      <c r="E11" s="103">
        <v>98.462000000000003</v>
      </c>
      <c r="F11" s="103">
        <v>98.134000000000015</v>
      </c>
      <c r="G11" s="103">
        <v>98.135000000000019</v>
      </c>
      <c r="H11" s="103">
        <v>99.125</v>
      </c>
      <c r="I11" s="103">
        <v>98.63000000000001</v>
      </c>
      <c r="J11" s="103">
        <v>98.075000000000003</v>
      </c>
      <c r="K11" s="103">
        <v>98.370999999999995</v>
      </c>
      <c r="L11" s="103">
        <v>99.834000000000017</v>
      </c>
      <c r="M11" s="103">
        <v>99.554000000000002</v>
      </c>
      <c r="N11" s="103">
        <v>100.63600000000001</v>
      </c>
      <c r="O11" s="103">
        <v>100.816</v>
      </c>
      <c r="P11" s="103">
        <v>100.878</v>
      </c>
      <c r="Q11" s="103">
        <v>100.584</v>
      </c>
      <c r="R11" s="103">
        <v>100.35</v>
      </c>
      <c r="S11" s="103">
        <v>100.05500000000001</v>
      </c>
      <c r="T11" s="103">
        <v>100.70500000000001</v>
      </c>
      <c r="U11" s="103">
        <v>100.45700000000001</v>
      </c>
      <c r="V11" s="103">
        <v>100.123</v>
      </c>
      <c r="W11" s="103">
        <v>100.71700000000001</v>
      </c>
      <c r="X11" s="103">
        <v>100.77300000000001</v>
      </c>
      <c r="Y11" s="103">
        <v>100.446</v>
      </c>
      <c r="Z11" s="103">
        <v>100.67399999999999</v>
      </c>
      <c r="AA11" s="103">
        <v>100.30100000000002</v>
      </c>
      <c r="AB11" s="103">
        <v>100.53000000000002</v>
      </c>
      <c r="AC11" s="103">
        <v>101.809</v>
      </c>
      <c r="AD11" s="103">
        <v>101.271</v>
      </c>
      <c r="AE11" s="103">
        <v>99.889999999999986</v>
      </c>
      <c r="AF11" s="103">
        <v>100.57600000000002</v>
      </c>
      <c r="AG11" s="103">
        <v>100.283</v>
      </c>
      <c r="AH11" s="103">
        <v>100.798</v>
      </c>
      <c r="AI11" s="103">
        <v>100.919</v>
      </c>
      <c r="AJ11" s="103">
        <v>101.122</v>
      </c>
      <c r="AK11" s="103">
        <v>100.11999999999998</v>
      </c>
      <c r="AL11" s="103">
        <v>99.591000000000008</v>
      </c>
      <c r="AM11" s="103">
        <v>100.63900000000001</v>
      </c>
      <c r="AN11" s="103" t="s">
        <v>263</v>
      </c>
      <c r="AO11" s="104">
        <f t="shared" si="0"/>
        <v>100.00556756756757</v>
      </c>
      <c r="AP11" s="104">
        <f t="shared" si="1"/>
        <v>1.0221452805127427</v>
      </c>
      <c r="AQ11" s="104">
        <f t="shared" si="2"/>
        <v>1.0220883750518614E-2</v>
      </c>
      <c r="AR11" s="113"/>
      <c r="AS11" s="113"/>
      <c r="AT11" s="113"/>
    </row>
    <row r="12" spans="2:46" x14ac:dyDescent="0.2">
      <c r="B12" s="118" t="s">
        <v>138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</row>
    <row r="13" spans="2:46" x14ac:dyDescent="0.2">
      <c r="B13" s="94" t="s">
        <v>292</v>
      </c>
      <c r="C13" s="52">
        <v>1.9532011666424107</v>
      </c>
      <c r="D13" s="52">
        <v>1.9756362497132067</v>
      </c>
      <c r="E13" s="52">
        <v>1.9566523842786971</v>
      </c>
      <c r="F13" s="52">
        <v>1.9747047185396909</v>
      </c>
      <c r="G13" s="52">
        <v>1.988685390956014</v>
      </c>
      <c r="H13" s="52">
        <v>1.9333112738372207</v>
      </c>
      <c r="I13" s="52">
        <v>1.9827916065461224</v>
      </c>
      <c r="J13" s="52">
        <v>1.9829391136296002</v>
      </c>
      <c r="K13" s="52">
        <v>1.980404268825358</v>
      </c>
      <c r="L13" s="52">
        <v>2.044634885193672</v>
      </c>
      <c r="M13" s="52">
        <v>2.0408805254626379</v>
      </c>
      <c r="N13" s="52">
        <v>2.0365726283425967</v>
      </c>
      <c r="O13" s="52">
        <v>2.0199319063907328</v>
      </c>
      <c r="P13" s="52">
        <v>2.0235408057484006</v>
      </c>
      <c r="Q13" s="52">
        <v>1.9491215308172749</v>
      </c>
      <c r="R13" s="52">
        <v>2.0420472329035548</v>
      </c>
      <c r="S13" s="52">
        <v>2.0342017229336511</v>
      </c>
      <c r="T13" s="52">
        <v>2.0139148079368594</v>
      </c>
      <c r="U13" s="52">
        <v>2.0121049509725308</v>
      </c>
      <c r="V13" s="52">
        <v>2.0188231219015562</v>
      </c>
      <c r="W13" s="52">
        <v>2.0232700502214183</v>
      </c>
      <c r="X13" s="52">
        <v>2.040013337360334</v>
      </c>
      <c r="Y13" s="52">
        <v>2.0494933347520168</v>
      </c>
      <c r="Z13" s="52">
        <v>2.034270005750896</v>
      </c>
      <c r="AA13" s="52">
        <v>2.0381746586866223</v>
      </c>
      <c r="AB13" s="52">
        <v>2.0501232759966004</v>
      </c>
      <c r="AC13" s="52">
        <v>2.0229184319224491</v>
      </c>
      <c r="AD13" s="52">
        <v>1.9761132586733474</v>
      </c>
      <c r="AE13" s="52">
        <v>2.0652822047997756</v>
      </c>
      <c r="AF13" s="52">
        <v>2.0397944130883401</v>
      </c>
      <c r="AG13" s="52">
        <v>2.0357630591405451</v>
      </c>
      <c r="AH13" s="52">
        <v>2.0214322969952199</v>
      </c>
      <c r="AI13" s="52">
        <v>2.0206062228835253</v>
      </c>
      <c r="AJ13" s="52">
        <v>2.0278766175998548</v>
      </c>
      <c r="AK13" s="52">
        <v>2.0156981301898913</v>
      </c>
      <c r="AL13" s="52">
        <v>2.0290074022514113</v>
      </c>
      <c r="AM13" s="52">
        <v>2.0094121130224942</v>
      </c>
      <c r="AN13" s="52"/>
      <c r="AO13" s="67">
        <f>AVERAGE(C13:AM13)</f>
        <v>2.0125229487812577</v>
      </c>
      <c r="AP13" s="67">
        <f>STDEV(C13:AM13)</f>
        <v>3.2495271915263281E-2</v>
      </c>
      <c r="AQ13" s="67">
        <f>AP13/AO13</f>
        <v>1.6146534843213461E-2</v>
      </c>
    </row>
    <row r="14" spans="2:46" x14ac:dyDescent="0.2">
      <c r="B14" s="94" t="s">
        <v>10</v>
      </c>
      <c r="C14" s="52">
        <v>2.1420326569823347</v>
      </c>
      <c r="D14" s="52">
        <v>2.0698884671055664</v>
      </c>
      <c r="E14" s="52">
        <v>2.132208959542413</v>
      </c>
      <c r="F14" s="52">
        <v>2.0747156159512627</v>
      </c>
      <c r="G14" s="52">
        <v>2.043226990753845</v>
      </c>
      <c r="H14" s="52">
        <v>2.1464191405167261</v>
      </c>
      <c r="I14" s="52">
        <v>2.0606295759401125</v>
      </c>
      <c r="J14" s="52">
        <v>2.0614882099392742</v>
      </c>
      <c r="K14" s="52">
        <v>2.0703592402596933</v>
      </c>
      <c r="L14" s="52">
        <v>1.9263725984094888</v>
      </c>
      <c r="M14" s="52">
        <v>1.9467438104258072</v>
      </c>
      <c r="N14" s="52">
        <v>1.9537100769594886</v>
      </c>
      <c r="O14" s="52">
        <v>1.9613947289258444</v>
      </c>
      <c r="P14" s="52">
        <v>1.9581602991350575</v>
      </c>
      <c r="Q14" s="52">
        <v>1.942969770963701</v>
      </c>
      <c r="R14" s="52">
        <v>1.9261086090880102</v>
      </c>
      <c r="S14" s="52">
        <v>1.937512370044671</v>
      </c>
      <c r="T14" s="52">
        <v>2.0326621954480975</v>
      </c>
      <c r="U14" s="52">
        <v>2.0054148385665242</v>
      </c>
      <c r="V14" s="52">
        <v>1.9840857726748564</v>
      </c>
      <c r="W14" s="52">
        <v>1.9972786886199982</v>
      </c>
      <c r="X14" s="52">
        <v>1.9252085608355076</v>
      </c>
      <c r="Y14" s="52">
        <v>1.9110090963982032</v>
      </c>
      <c r="Z14" s="52">
        <v>1.9547121236456906</v>
      </c>
      <c r="AA14" s="52">
        <v>1.9399166426487635</v>
      </c>
      <c r="AB14" s="52">
        <v>1.9162783007565478</v>
      </c>
      <c r="AC14" s="52">
        <v>1.9936507846276099</v>
      </c>
      <c r="AD14" s="52">
        <v>1.940857303149822</v>
      </c>
      <c r="AE14" s="52">
        <v>1.8681111612431149</v>
      </c>
      <c r="AF14" s="52">
        <v>1.9180952674423615</v>
      </c>
      <c r="AG14" s="52">
        <v>1.9306867434414305</v>
      </c>
      <c r="AH14" s="52">
        <v>1.9947315650983495</v>
      </c>
      <c r="AI14" s="52">
        <v>1.989858318383446</v>
      </c>
      <c r="AJ14" s="52">
        <v>1.9740091455969799</v>
      </c>
      <c r="AK14" s="52">
        <v>1.9952964216975217</v>
      </c>
      <c r="AL14" s="52">
        <v>1.9687270118404328</v>
      </c>
      <c r="AM14" s="52">
        <v>2.0152519803346047</v>
      </c>
      <c r="AN14" s="52"/>
      <c r="AO14" s="67">
        <f t="shared" ref="AO14:AO20" si="3">AVERAGE(C14:AM14)</f>
        <v>1.9894535957673825</v>
      </c>
      <c r="AP14" s="67">
        <f t="shared" ref="AP14:AP20" si="4">STDEV(C14:AM14)</f>
        <v>6.8313191683321811E-2</v>
      </c>
      <c r="AQ14" s="67">
        <f t="shared" ref="AQ14:AQ20" si="5">AP14/AO14</f>
        <v>3.4337665290942204E-2</v>
      </c>
    </row>
    <row r="15" spans="2:46" x14ac:dyDescent="0.2">
      <c r="B15" s="94" t="s">
        <v>66</v>
      </c>
      <c r="C15" s="52">
        <v>0.78969869768123668</v>
      </c>
      <c r="D15" s="52">
        <v>0.77545238616210099</v>
      </c>
      <c r="E15" s="52">
        <v>0.80829850921790092</v>
      </c>
      <c r="F15" s="52">
        <v>0.74567244782503161</v>
      </c>
      <c r="G15" s="52">
        <v>0.82354656219427014</v>
      </c>
      <c r="H15" s="52">
        <v>0.7609239077982769</v>
      </c>
      <c r="I15" s="52">
        <v>0.73478347225117902</v>
      </c>
      <c r="J15" s="52">
        <v>0.79341913939550279</v>
      </c>
      <c r="K15" s="52">
        <v>0.7848298651348824</v>
      </c>
      <c r="L15" s="52">
        <v>0.80538391079974569</v>
      </c>
      <c r="M15" s="52">
        <v>0.79637754509138781</v>
      </c>
      <c r="N15" s="52">
        <v>0.77422612653320388</v>
      </c>
      <c r="O15" s="52">
        <v>0.78033538108274603</v>
      </c>
      <c r="P15" s="52">
        <v>0.70112404418039209</v>
      </c>
      <c r="Q15" s="52">
        <v>0.71181857845926277</v>
      </c>
      <c r="R15" s="52">
        <v>0.79096289459549496</v>
      </c>
      <c r="S15" s="52">
        <v>0.80672927136049954</v>
      </c>
      <c r="T15" s="52">
        <v>0.75195741342468347</v>
      </c>
      <c r="U15" s="52">
        <v>0.70722838278435074</v>
      </c>
      <c r="V15" s="52">
        <v>0.7300502527236401</v>
      </c>
      <c r="W15" s="52">
        <v>0.76077961557161156</v>
      </c>
      <c r="X15" s="52">
        <v>0.74594253045018555</v>
      </c>
      <c r="Y15" s="52">
        <v>0.80456745034994126</v>
      </c>
      <c r="Z15" s="52">
        <v>0.71914614144067934</v>
      </c>
      <c r="AA15" s="52">
        <v>0.7873709676486853</v>
      </c>
      <c r="AB15" s="52">
        <v>0.78647295848847454</v>
      </c>
      <c r="AC15" s="52">
        <v>0.78564379248064597</v>
      </c>
      <c r="AD15" s="52">
        <v>0.75845419109331591</v>
      </c>
      <c r="AE15" s="52">
        <v>0.80376659108408144</v>
      </c>
      <c r="AF15" s="52">
        <v>0.72421007141128968</v>
      </c>
      <c r="AG15" s="52">
        <v>0.7328886703132329</v>
      </c>
      <c r="AH15" s="52">
        <v>0.72848744762052042</v>
      </c>
      <c r="AI15" s="52">
        <v>0.78218227075342173</v>
      </c>
      <c r="AJ15" s="52">
        <v>0.78680831535835527</v>
      </c>
      <c r="AK15" s="52">
        <v>0.77667172111962846</v>
      </c>
      <c r="AL15" s="52">
        <v>0.79375261588928525</v>
      </c>
      <c r="AM15" s="52">
        <v>0.77638814135783418</v>
      </c>
      <c r="AN15" s="52"/>
      <c r="AO15" s="67">
        <f t="shared" si="3"/>
        <v>0.76827979138181024</v>
      </c>
      <c r="AP15" s="67">
        <f t="shared" si="4"/>
        <v>3.2485307709291311E-2</v>
      </c>
      <c r="AQ15" s="67">
        <f t="shared" si="5"/>
        <v>4.2283173491865493E-2</v>
      </c>
    </row>
    <row r="16" spans="2:46" x14ac:dyDescent="0.2">
      <c r="B16" s="94" t="s">
        <v>119</v>
      </c>
      <c r="C16" s="52">
        <v>0.18013690115723577</v>
      </c>
      <c r="D16" s="52">
        <v>0.20254807896295435</v>
      </c>
      <c r="E16" s="52">
        <v>0.15937477643708672</v>
      </c>
      <c r="F16" s="52">
        <v>0.23689392591009675</v>
      </c>
      <c r="G16" s="52">
        <v>0.15612136304207491</v>
      </c>
      <c r="H16" s="52">
        <v>0.20388627294457828</v>
      </c>
      <c r="I16" s="52">
        <v>0.2427101677197574</v>
      </c>
      <c r="J16" s="52">
        <v>0.18289378630778208</v>
      </c>
      <c r="K16" s="52">
        <v>0.18727656376323126</v>
      </c>
      <c r="L16" s="52">
        <v>0.15394726718108853</v>
      </c>
      <c r="M16" s="52">
        <v>0.14867200810173689</v>
      </c>
      <c r="N16" s="52">
        <v>0.17146073993853989</v>
      </c>
      <c r="O16" s="52">
        <v>0.16203867400179878</v>
      </c>
      <c r="P16" s="52">
        <v>0.22248100552761113</v>
      </c>
      <c r="Q16" s="52">
        <v>0.20230507865169733</v>
      </c>
      <c r="R16" s="52">
        <v>0.17084699773971787</v>
      </c>
      <c r="S16" s="52">
        <v>0.16264794760975437</v>
      </c>
      <c r="T16" s="52">
        <v>0.17228452423416146</v>
      </c>
      <c r="U16" s="52">
        <v>0.24089463684665333</v>
      </c>
      <c r="V16" s="52">
        <v>0.23084111092375573</v>
      </c>
      <c r="W16" s="52">
        <v>0.18032881926818711</v>
      </c>
      <c r="X16" s="52">
        <v>0.22426974062981611</v>
      </c>
      <c r="Y16" s="52">
        <v>0.15930559182591997</v>
      </c>
      <c r="Z16" s="52">
        <v>0.23281246256913193</v>
      </c>
      <c r="AA16" s="52">
        <v>0.17094888489811863</v>
      </c>
      <c r="AB16" s="52">
        <v>0.16838218121207263</v>
      </c>
      <c r="AC16" s="52">
        <v>0.15904532601472102</v>
      </c>
      <c r="AD16" s="52">
        <v>0.179651260610067</v>
      </c>
      <c r="AE16" s="52">
        <v>0.15930632841813869</v>
      </c>
      <c r="AF16" s="52">
        <v>0.22657239861471232</v>
      </c>
      <c r="AG16" s="52">
        <v>0.21506929157723334</v>
      </c>
      <c r="AH16" s="52">
        <v>0.21592021385071133</v>
      </c>
      <c r="AI16" s="52">
        <v>0.16988031307267931</v>
      </c>
      <c r="AJ16" s="52">
        <v>0.16153404674335917</v>
      </c>
      <c r="AK16" s="52">
        <v>0.18102948444165612</v>
      </c>
      <c r="AL16" s="52">
        <v>0.16017270832149252</v>
      </c>
      <c r="AM16" s="52">
        <v>0.17755236210868516</v>
      </c>
      <c r="AN16" s="52"/>
      <c r="AO16" s="67">
        <f t="shared" si="3"/>
        <v>0.18735252003183817</v>
      </c>
      <c r="AP16" s="67">
        <f t="shared" si="4"/>
        <v>2.896107474186858E-2</v>
      </c>
      <c r="AQ16" s="67">
        <f t="shared" si="5"/>
        <v>0.15458065222152878</v>
      </c>
    </row>
    <row r="17" spans="2:43" x14ac:dyDescent="0.2">
      <c r="B17" s="94" t="s">
        <v>120</v>
      </c>
      <c r="C17" s="52">
        <v>2.1092088484958209E-3</v>
      </c>
      <c r="D17" s="52">
        <v>5.7106008270813797E-3</v>
      </c>
      <c r="E17" s="52">
        <v>3.3109381644402837E-3</v>
      </c>
      <c r="F17" s="52">
        <v>2.4124476817140796E-3</v>
      </c>
      <c r="G17" s="52">
        <v>2.2040527592849931E-3</v>
      </c>
      <c r="H17" s="52">
        <v>2.0328461521720843E-2</v>
      </c>
      <c r="I17" s="52">
        <v>1.9653106225912442E-3</v>
      </c>
      <c r="J17" s="52">
        <v>1.8676207235291458E-3</v>
      </c>
      <c r="K17" s="52">
        <v>2.8585167870875824E-3</v>
      </c>
      <c r="L17" s="52">
        <v>7.6388023205265019E-4</v>
      </c>
      <c r="M17" s="52">
        <v>2.5885457431653516E-3</v>
      </c>
      <c r="N17" s="52">
        <v>3.4157441050234735E-3</v>
      </c>
      <c r="O17" s="52">
        <v>1.4119321753887025E-2</v>
      </c>
      <c r="P17" s="52">
        <v>2.0644428151488942E-2</v>
      </c>
      <c r="Q17" s="52">
        <v>7.6279107619363296E-2</v>
      </c>
      <c r="R17" s="52">
        <v>2.5845207455796639E-3</v>
      </c>
      <c r="S17" s="52">
        <v>2.8448694609637666E-3</v>
      </c>
      <c r="T17" s="52">
        <v>3.1080675895855717E-3</v>
      </c>
      <c r="U17" s="52">
        <v>7.2711011504225324E-3</v>
      </c>
      <c r="V17" s="52">
        <v>3.046125919968605E-3</v>
      </c>
      <c r="W17" s="52">
        <v>8.4301248448539708E-4</v>
      </c>
      <c r="X17" s="52">
        <v>1.5777661715551574E-3</v>
      </c>
      <c r="Y17" s="52">
        <v>1.6898757745561238E-4</v>
      </c>
      <c r="Z17" s="52">
        <v>3.5398727092346757E-3</v>
      </c>
      <c r="AA17" s="52">
        <v>2.4571119932978438E-3</v>
      </c>
      <c r="AB17" s="52">
        <v>1.3093707795968899E-3</v>
      </c>
      <c r="AC17" s="52">
        <v>1.8279974670650418E-3</v>
      </c>
      <c r="AD17" s="52">
        <v>6.1139598267952323E-2</v>
      </c>
      <c r="AE17" s="52">
        <v>2.0829194480641027E-3</v>
      </c>
      <c r="AF17" s="52">
        <v>1.1863792350233748E-2</v>
      </c>
      <c r="AG17" s="52">
        <v>1.2081547071063299E-2</v>
      </c>
      <c r="AH17" s="52">
        <v>3.0535764998506688E-3</v>
      </c>
      <c r="AI17" s="52">
        <v>2.6484431805438181E-3</v>
      </c>
      <c r="AJ17" s="52">
        <v>3.0156931128887893E-3</v>
      </c>
      <c r="AK17" s="52">
        <v>3.4834729463310695E-3</v>
      </c>
      <c r="AL17" s="52">
        <v>2.1693215635972584E-3</v>
      </c>
      <c r="AM17" s="52">
        <v>2.9547753386478274E-3</v>
      </c>
      <c r="AN17" s="52"/>
      <c r="AO17" s="67">
        <f t="shared" si="3"/>
        <v>7.9905440370083743E-3</v>
      </c>
      <c r="AP17" s="67">
        <f t="shared" si="4"/>
        <v>1.5618368677964428E-2</v>
      </c>
      <c r="AQ17" s="67">
        <f t="shared" si="5"/>
        <v>1.9546064204924749</v>
      </c>
    </row>
    <row r="18" spans="2:43" x14ac:dyDescent="0.2">
      <c r="B18" s="94" t="s">
        <v>9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8.3755375877661593E-3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1.0499694259621417E-2</v>
      </c>
      <c r="P18" s="52">
        <v>1.019225540629016E-2</v>
      </c>
      <c r="Q18" s="52">
        <v>7.2823540867781783E-2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3.5187041833842643E-2</v>
      </c>
      <c r="AE18" s="52">
        <v>0</v>
      </c>
      <c r="AF18" s="52">
        <v>4.0740841402374869E-3</v>
      </c>
      <c r="AG18" s="52">
        <v>3.9749295923865542E-3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/>
      <c r="AO18" s="67">
        <f t="shared" si="3"/>
        <v>3.9223536131871945E-3</v>
      </c>
      <c r="AP18" s="67">
        <f t="shared" si="4"/>
        <v>1.3217023726793332E-2</v>
      </c>
      <c r="AQ18" s="67">
        <f t="shared" si="5"/>
        <v>3.369666539589109</v>
      </c>
    </row>
    <row r="19" spans="2:43" x14ac:dyDescent="0.2">
      <c r="B19" s="94" t="s">
        <v>117</v>
      </c>
      <c r="C19" s="52">
        <v>6.6766403204125831E-4</v>
      </c>
      <c r="D19" s="52">
        <v>2.1974972764114502E-3</v>
      </c>
      <c r="E19" s="52">
        <v>2.084226160202437E-3</v>
      </c>
      <c r="F19" s="52">
        <v>1.8709508739050077E-3</v>
      </c>
      <c r="G19" s="52">
        <v>7.5411713479664488E-4</v>
      </c>
      <c r="H19" s="52">
        <v>3.0061420837758958E-3</v>
      </c>
      <c r="I19" s="52">
        <v>9.3144209697920049E-4</v>
      </c>
      <c r="J19" s="52">
        <v>1.1789428521019403E-3</v>
      </c>
      <c r="K19" s="52">
        <v>8.3973315513390144E-4</v>
      </c>
      <c r="L19" s="52">
        <v>5.7596394213220122E-4</v>
      </c>
      <c r="M19" s="52">
        <v>4.1137746967051818E-4</v>
      </c>
      <c r="N19" s="52">
        <v>2.0440184263973587E-3</v>
      </c>
      <c r="O19" s="52">
        <v>2.1997980420644667E-3</v>
      </c>
      <c r="P19" s="52">
        <v>3.1232157215929156E-3</v>
      </c>
      <c r="Q19" s="52">
        <v>4.3667819812375549E-3</v>
      </c>
      <c r="R19" s="52">
        <v>1.6429512322658723E-3</v>
      </c>
      <c r="S19" s="52">
        <v>1.0702257157128696E-3</v>
      </c>
      <c r="T19" s="52">
        <v>2.5244392152340869E-3</v>
      </c>
      <c r="U19" s="52">
        <v>1.0780505028378778E-3</v>
      </c>
      <c r="V19" s="52">
        <v>1.8300235286389068E-3</v>
      </c>
      <c r="W19" s="52">
        <v>2.6968850747016264E-3</v>
      </c>
      <c r="X19" s="52">
        <v>2.5629911069435136E-3</v>
      </c>
      <c r="Y19" s="52">
        <v>1.3924775415791223E-3</v>
      </c>
      <c r="Z19" s="52">
        <v>4.9614120000085254E-4</v>
      </c>
      <c r="AA19" s="52">
        <v>1.1499249132880536E-3</v>
      </c>
      <c r="AB19" s="52">
        <v>1.5559621964936694E-3</v>
      </c>
      <c r="AC19" s="52">
        <v>8.8605379000163793E-4</v>
      </c>
      <c r="AD19" s="52">
        <v>5.3807968912049642E-3</v>
      </c>
      <c r="AE19" s="52">
        <v>1.1538488455901132E-3</v>
      </c>
      <c r="AF19" s="52">
        <v>2.2340196780607411E-3</v>
      </c>
      <c r="AG19" s="52">
        <v>1.7382006131080251E-3</v>
      </c>
      <c r="AH19" s="52">
        <v>1.4801076475760523E-3</v>
      </c>
      <c r="AI19" s="52">
        <v>9.7808330492463202E-4</v>
      </c>
      <c r="AJ19" s="52">
        <v>2.3550337474228986E-3</v>
      </c>
      <c r="AK19" s="52">
        <v>6.5892057069645538E-4</v>
      </c>
      <c r="AL19" s="52">
        <v>3.298817104790066E-4</v>
      </c>
      <c r="AM19" s="52">
        <v>1.2276149648918178E-3</v>
      </c>
      <c r="AN19" s="52"/>
      <c r="AO19" s="67">
        <f t="shared" si="3"/>
        <v>1.6939055470296094E-3</v>
      </c>
      <c r="AP19" s="67">
        <f t="shared" si="4"/>
        <v>1.0825454312439139E-3</v>
      </c>
      <c r="AQ19" s="67">
        <f t="shared" si="5"/>
        <v>0.63908252330966064</v>
      </c>
    </row>
    <row r="20" spans="2:43" x14ac:dyDescent="0.2">
      <c r="B20" s="95" t="s">
        <v>121</v>
      </c>
      <c r="C20" s="54">
        <v>1.1531557203082019E-3</v>
      </c>
      <c r="D20" s="54">
        <v>1.0009863879861466E-3</v>
      </c>
      <c r="E20" s="54">
        <v>1.6456093937496439E-3</v>
      </c>
      <c r="F20" s="54">
        <v>3.9168632800252198E-4</v>
      </c>
      <c r="G20" s="54">
        <v>1.2128850676141935E-3</v>
      </c>
      <c r="H20" s="54">
        <v>1.538387360777318E-3</v>
      </c>
      <c r="I20" s="54">
        <v>1.0028508599439058E-3</v>
      </c>
      <c r="J20" s="54">
        <v>1.0527348206644574E-3</v>
      </c>
      <c r="K20" s="54">
        <v>7.7351725411124088E-4</v>
      </c>
      <c r="L20" s="54">
        <v>1.7865363806501004E-3</v>
      </c>
      <c r="M20" s="54">
        <v>1.2450850066116994E-3</v>
      </c>
      <c r="N20" s="54">
        <v>2.63597657806255E-3</v>
      </c>
      <c r="O20" s="54">
        <v>2.6267321890817907E-3</v>
      </c>
      <c r="P20" s="54">
        <v>2.4875790254551152E-3</v>
      </c>
      <c r="Q20" s="54">
        <v>1.225165470226844E-2</v>
      </c>
      <c r="R20" s="54">
        <v>1.9457984211943707E-3</v>
      </c>
      <c r="S20" s="54">
        <v>2.7625037423273445E-3</v>
      </c>
      <c r="T20" s="54">
        <v>1.6609845282400074E-3</v>
      </c>
      <c r="U20" s="54">
        <v>2.2370736377605406E-3</v>
      </c>
      <c r="V20" s="54">
        <v>1.9155906391991801E-3</v>
      </c>
      <c r="W20" s="54">
        <v>8.0656696067364783E-4</v>
      </c>
      <c r="X20" s="54">
        <v>2.175935741502075E-4</v>
      </c>
      <c r="Y20" s="54">
        <v>7.0062124038463951E-4</v>
      </c>
      <c r="Z20" s="54">
        <v>6.528838975807396E-4</v>
      </c>
      <c r="AA20" s="54">
        <v>1.6753432892731273E-3</v>
      </c>
      <c r="AB20" s="54">
        <v>3.2329378792717944E-4</v>
      </c>
      <c r="AC20" s="54">
        <v>5.2999048353890676E-4</v>
      </c>
      <c r="AD20" s="54">
        <v>6.0078814623127719E-3</v>
      </c>
      <c r="AE20" s="54">
        <v>1.7352878726035841E-3</v>
      </c>
      <c r="AF20" s="54">
        <v>1.3610181218664458E-3</v>
      </c>
      <c r="AG20" s="54">
        <v>1.9061159589602865E-3</v>
      </c>
      <c r="AH20" s="54">
        <v>8.6564823776139413E-4</v>
      </c>
      <c r="AI20" s="54">
        <v>1.5552251361797876E-3</v>
      </c>
      <c r="AJ20" s="54">
        <v>1.4960904043588824E-3</v>
      </c>
      <c r="AK20" s="54">
        <v>9.2128217691086404E-4</v>
      </c>
      <c r="AL20" s="54">
        <v>6.5114867565251033E-4</v>
      </c>
      <c r="AM20" s="54">
        <v>1.5077509657974921E-3</v>
      </c>
      <c r="AN20" s="54"/>
      <c r="AO20" s="65">
        <f t="shared" si="3"/>
        <v>1.7902991970254389E-3</v>
      </c>
      <c r="AP20" s="65">
        <f t="shared" si="4"/>
        <v>2.0360266867949107E-3</v>
      </c>
      <c r="AQ20" s="65">
        <f t="shared" si="5"/>
        <v>1.1372549851878084</v>
      </c>
    </row>
    <row r="21" spans="2:43" x14ac:dyDescent="0.2">
      <c r="B21" t="s">
        <v>171</v>
      </c>
      <c r="AP21" s="26"/>
    </row>
    <row r="22" spans="2:43" x14ac:dyDescent="0.2">
      <c r="B22" t="s">
        <v>173</v>
      </c>
    </row>
    <row r="23" spans="2:43" x14ac:dyDescent="0.2">
      <c r="B23" s="12" t="s">
        <v>297</v>
      </c>
    </row>
  </sheetData>
  <mergeCells count="1">
    <mergeCell ref="B12:AR12"/>
  </mergeCells>
  <phoneticPr fontId="1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F25"/>
  <sheetViews>
    <sheetView workbookViewId="0">
      <selection activeCell="X12" sqref="X12"/>
    </sheetView>
  </sheetViews>
  <sheetFormatPr defaultRowHeight="12" x14ac:dyDescent="0.2"/>
  <cols>
    <col min="2" max="2" width="12.1640625" customWidth="1"/>
    <col min="24" max="24" width="11.83203125" customWidth="1"/>
    <col min="26" max="26" width="10.83203125" customWidth="1"/>
    <col min="27" max="27" width="12.1640625" customWidth="1"/>
  </cols>
  <sheetData>
    <row r="1" spans="2:32" ht="15.75" x14ac:dyDescent="0.2">
      <c r="F1" s="86" t="s">
        <v>291</v>
      </c>
    </row>
    <row r="2" spans="2:32" x14ac:dyDescent="0.2">
      <c r="B2" s="48"/>
      <c r="C2" s="48">
        <v>1</v>
      </c>
      <c r="D2" s="48">
        <v>2</v>
      </c>
      <c r="E2" s="48">
        <v>3</v>
      </c>
      <c r="F2" s="48">
        <v>4</v>
      </c>
      <c r="G2" s="48">
        <v>5</v>
      </c>
      <c r="H2" s="48">
        <v>6</v>
      </c>
      <c r="I2" s="81">
        <v>7</v>
      </c>
      <c r="J2" s="81">
        <v>8</v>
      </c>
      <c r="K2" s="81">
        <v>9</v>
      </c>
      <c r="L2" s="81">
        <v>10</v>
      </c>
      <c r="M2" s="81">
        <v>11</v>
      </c>
      <c r="N2" s="81">
        <v>12</v>
      </c>
      <c r="O2" s="81">
        <v>13</v>
      </c>
      <c r="P2" s="81">
        <v>14</v>
      </c>
      <c r="Q2" s="81">
        <v>15</v>
      </c>
      <c r="R2" s="81">
        <v>16</v>
      </c>
      <c r="S2" s="81">
        <v>17</v>
      </c>
      <c r="T2" s="81">
        <v>18</v>
      </c>
      <c r="U2" s="81">
        <v>19</v>
      </c>
      <c r="V2" s="81">
        <v>20</v>
      </c>
      <c r="W2" s="81">
        <v>21</v>
      </c>
      <c r="X2" s="92" t="s">
        <v>176</v>
      </c>
      <c r="Y2" s="79" t="s">
        <v>165</v>
      </c>
      <c r="Z2" s="79" t="s">
        <v>167</v>
      </c>
      <c r="AA2" s="79" t="s">
        <v>169</v>
      </c>
    </row>
    <row r="3" spans="2:32" x14ac:dyDescent="0.2">
      <c r="B3" s="80" t="s">
        <v>159</v>
      </c>
      <c r="C3" s="50">
        <v>47.676000000000002</v>
      </c>
      <c r="D3" s="50">
        <v>48.271000000000001</v>
      </c>
      <c r="E3" s="50">
        <v>49.142000000000003</v>
      </c>
      <c r="F3" s="50">
        <v>48.795000000000002</v>
      </c>
      <c r="G3" s="50">
        <v>48.508000000000003</v>
      </c>
      <c r="H3" s="50">
        <v>48.83</v>
      </c>
      <c r="I3" s="50">
        <v>47.954999999999998</v>
      </c>
      <c r="J3" s="50">
        <v>48.305</v>
      </c>
      <c r="K3" s="50">
        <v>48.146000000000001</v>
      </c>
      <c r="L3" s="50">
        <v>48.329000000000001</v>
      </c>
      <c r="M3" s="50">
        <v>49.058999999999997</v>
      </c>
      <c r="N3" s="50">
        <v>48.262</v>
      </c>
      <c r="O3" s="50">
        <v>48.683999999999997</v>
      </c>
      <c r="P3" s="50">
        <v>49.006</v>
      </c>
      <c r="Q3" s="50">
        <v>49.744</v>
      </c>
      <c r="R3" s="50">
        <v>48.402999999999999</v>
      </c>
      <c r="S3" s="50">
        <v>49.335000000000001</v>
      </c>
      <c r="T3" s="50">
        <v>48.015999999999998</v>
      </c>
      <c r="U3" s="50">
        <v>49.246000000000002</v>
      </c>
      <c r="V3" s="50">
        <v>49</v>
      </c>
      <c r="W3" s="50">
        <v>48.252000000000002</v>
      </c>
      <c r="X3" s="50" t="s">
        <v>264</v>
      </c>
      <c r="Y3" s="67">
        <f t="shared" ref="Y3:Y12" si="0">AVERAGE(C3:W3)</f>
        <v>48.617333333333328</v>
      </c>
      <c r="Z3" s="67">
        <f t="shared" ref="Z3:Z12" si="1">STDEV(C3:W3)</f>
        <v>0.52704509610974792</v>
      </c>
      <c r="AA3" s="67">
        <f>Z3/Y3</f>
        <v>1.0840682941126924E-2</v>
      </c>
    </row>
    <row r="4" spans="2:32" x14ac:dyDescent="0.2">
      <c r="B4" s="80" t="s">
        <v>87</v>
      </c>
      <c r="C4" s="50">
        <v>25.809000000000001</v>
      </c>
      <c r="D4" s="50">
        <v>26.584</v>
      </c>
      <c r="E4" s="50">
        <v>29.562000000000001</v>
      </c>
      <c r="F4" s="50">
        <v>25.620999999999999</v>
      </c>
      <c r="G4" s="50">
        <v>24.074000000000002</v>
      </c>
      <c r="H4" s="50">
        <v>25.783999999999999</v>
      </c>
      <c r="I4" s="50">
        <v>26.550999999999998</v>
      </c>
      <c r="J4" s="50">
        <v>27.471</v>
      </c>
      <c r="K4" s="50">
        <v>26.166</v>
      </c>
      <c r="L4" s="50">
        <v>27.006</v>
      </c>
      <c r="M4" s="50">
        <v>25.64</v>
      </c>
      <c r="N4" s="50">
        <v>27.739000000000001</v>
      </c>
      <c r="O4" s="50">
        <v>26.312999999999999</v>
      </c>
      <c r="P4" s="50">
        <v>26.61</v>
      </c>
      <c r="Q4" s="50">
        <v>25.739000000000001</v>
      </c>
      <c r="R4" s="50">
        <v>27.263000000000002</v>
      </c>
      <c r="S4" s="50">
        <v>26.42</v>
      </c>
      <c r="T4" s="50">
        <v>28.303000000000001</v>
      </c>
      <c r="U4" s="50">
        <v>26.167999999999999</v>
      </c>
      <c r="V4" s="50">
        <v>26.286999999999999</v>
      </c>
      <c r="W4" s="50">
        <v>25.998999999999999</v>
      </c>
      <c r="X4" s="50" t="s">
        <v>265</v>
      </c>
      <c r="Y4" s="67">
        <f t="shared" si="0"/>
        <v>26.528999999999996</v>
      </c>
      <c r="Z4" s="67">
        <f t="shared" si="1"/>
        <v>1.1285701130191248</v>
      </c>
      <c r="AA4" s="67">
        <f t="shared" ref="AA4:AA12" si="2">Z4/Y4</f>
        <v>4.254099713593143E-2</v>
      </c>
    </row>
    <row r="5" spans="2:32" x14ac:dyDescent="0.2">
      <c r="B5" s="80" t="s">
        <v>6</v>
      </c>
      <c r="C5" s="50">
        <v>16.78</v>
      </c>
      <c r="D5" s="50">
        <v>16.332999999999998</v>
      </c>
      <c r="E5" s="50">
        <v>15.763999999999999</v>
      </c>
      <c r="F5" s="50">
        <v>16.297000000000001</v>
      </c>
      <c r="G5" s="50">
        <v>16.562000000000001</v>
      </c>
      <c r="H5" s="50">
        <v>16.297999999999998</v>
      </c>
      <c r="I5" s="50">
        <v>16.331</v>
      </c>
      <c r="J5" s="50">
        <v>17.236000000000001</v>
      </c>
      <c r="K5" s="50">
        <v>15.868</v>
      </c>
      <c r="L5" s="50">
        <v>17.044</v>
      </c>
      <c r="M5" s="50">
        <v>15.853</v>
      </c>
      <c r="N5" s="50">
        <v>18.474</v>
      </c>
      <c r="O5" s="50">
        <v>17.132000000000001</v>
      </c>
      <c r="P5" s="50">
        <v>17.286000000000001</v>
      </c>
      <c r="Q5" s="50">
        <v>16.393000000000001</v>
      </c>
      <c r="R5" s="50">
        <v>16.350999999999999</v>
      </c>
      <c r="S5" s="50">
        <v>16.114000000000001</v>
      </c>
      <c r="T5" s="50">
        <v>17.311</v>
      </c>
      <c r="U5" s="50">
        <v>16.332000000000001</v>
      </c>
      <c r="V5" s="50">
        <v>16.302</v>
      </c>
      <c r="W5" s="50">
        <v>17.106999999999999</v>
      </c>
      <c r="X5" s="50" t="s">
        <v>266</v>
      </c>
      <c r="Y5" s="67">
        <f t="shared" si="0"/>
        <v>16.62704761904762</v>
      </c>
      <c r="Z5" s="67">
        <f t="shared" si="1"/>
        <v>0.64301030133198323</v>
      </c>
      <c r="AA5" s="67">
        <f t="shared" si="2"/>
        <v>3.8672548251763181E-2</v>
      </c>
      <c r="AB5" s="26"/>
      <c r="AC5" s="26"/>
    </row>
    <row r="6" spans="2:32" x14ac:dyDescent="0.2">
      <c r="B6" s="80" t="s">
        <v>15</v>
      </c>
      <c r="C6" s="50">
        <v>3.6139999999999999</v>
      </c>
      <c r="D6" s="50">
        <v>3.5419999999999998</v>
      </c>
      <c r="E6" s="50">
        <v>2.25</v>
      </c>
      <c r="F6" s="50">
        <v>4.133</v>
      </c>
      <c r="G6" s="50">
        <v>5.5190000000000001</v>
      </c>
      <c r="H6" s="50">
        <v>4.2140000000000004</v>
      </c>
      <c r="I6" s="50">
        <v>3.6629999999999998</v>
      </c>
      <c r="J6" s="50">
        <v>3.5409999999999999</v>
      </c>
      <c r="K6" s="50">
        <v>4.2990000000000004</v>
      </c>
      <c r="L6" s="50">
        <v>3.218</v>
      </c>
      <c r="M6" s="50">
        <v>4.266</v>
      </c>
      <c r="N6" s="50">
        <v>2.9529999999999998</v>
      </c>
      <c r="O6" s="50">
        <v>3.6110000000000002</v>
      </c>
      <c r="P6" s="50">
        <v>3.51</v>
      </c>
      <c r="Q6" s="50">
        <v>3.9609999999999999</v>
      </c>
      <c r="R6" s="50">
        <v>2.915</v>
      </c>
      <c r="S6" s="50">
        <v>3.6930000000000001</v>
      </c>
      <c r="T6" s="50">
        <v>2.9239999999999999</v>
      </c>
      <c r="U6" s="50">
        <v>4.2119999999999997</v>
      </c>
      <c r="V6" s="50">
        <v>3.403</v>
      </c>
      <c r="W6" s="50">
        <v>3.528</v>
      </c>
      <c r="X6" s="50" t="s">
        <v>267</v>
      </c>
      <c r="Y6" s="67">
        <f t="shared" si="0"/>
        <v>3.6651904761904768</v>
      </c>
      <c r="Z6" s="67">
        <f t="shared" si="1"/>
        <v>0.67366643222351485</v>
      </c>
      <c r="AA6" s="67">
        <f t="shared" si="2"/>
        <v>0.18380120667663358</v>
      </c>
    </row>
    <row r="7" spans="2:32" x14ac:dyDescent="0.2">
      <c r="B7" s="80" t="s">
        <v>88</v>
      </c>
      <c r="C7" s="50">
        <v>1.6319999999999999</v>
      </c>
      <c r="D7" s="50">
        <v>1.208</v>
      </c>
      <c r="E7" s="50">
        <v>1.1870000000000001</v>
      </c>
      <c r="F7" s="50">
        <v>1.367</v>
      </c>
      <c r="G7" s="50">
        <v>0.91800000000000004</v>
      </c>
      <c r="H7" s="50">
        <v>1.391</v>
      </c>
      <c r="I7" s="50">
        <v>1.353</v>
      </c>
      <c r="J7" s="50">
        <v>1.335</v>
      </c>
      <c r="K7" s="50">
        <v>1.903</v>
      </c>
      <c r="L7" s="50">
        <v>1.071</v>
      </c>
      <c r="M7" s="50">
        <v>1.0660000000000001</v>
      </c>
      <c r="N7" s="50">
        <v>1.0840000000000001</v>
      </c>
      <c r="O7" s="50">
        <v>1.8720000000000001</v>
      </c>
      <c r="P7" s="50">
        <v>0.84299999999999997</v>
      </c>
      <c r="Q7" s="50">
        <v>1.528</v>
      </c>
      <c r="R7" s="50">
        <v>1.7070000000000001</v>
      </c>
      <c r="S7" s="50">
        <v>1.294</v>
      </c>
      <c r="T7" s="50">
        <v>0.96299999999999997</v>
      </c>
      <c r="U7" s="50">
        <v>0.997</v>
      </c>
      <c r="V7" s="50">
        <v>1.8759999999999999</v>
      </c>
      <c r="W7" s="50">
        <v>1.0960000000000001</v>
      </c>
      <c r="X7" s="50" t="s">
        <v>268</v>
      </c>
      <c r="Y7" s="67">
        <f t="shared" si="0"/>
        <v>1.3186190476190478</v>
      </c>
      <c r="Z7" s="67">
        <f t="shared" si="1"/>
        <v>0.32686686528164194</v>
      </c>
      <c r="AA7" s="67">
        <f t="shared" si="2"/>
        <v>0.24788574522099166</v>
      </c>
      <c r="AC7" s="26"/>
    </row>
    <row r="8" spans="2:32" x14ac:dyDescent="0.2">
      <c r="B8" s="80" t="s">
        <v>157</v>
      </c>
      <c r="C8" s="50">
        <v>1.325</v>
      </c>
      <c r="D8" s="50">
        <v>1.1180000000000001</v>
      </c>
      <c r="E8" s="50">
        <v>0.23599999999999999</v>
      </c>
      <c r="F8" s="50">
        <v>0.57699999999999996</v>
      </c>
      <c r="G8" s="50">
        <v>1.1060000000000001</v>
      </c>
      <c r="H8" s="50">
        <v>0.623</v>
      </c>
      <c r="I8" s="50">
        <v>1.3260000000000001</v>
      </c>
      <c r="J8" s="50">
        <v>0.51600000000000001</v>
      </c>
      <c r="K8" s="50">
        <v>0.72399999999999998</v>
      </c>
      <c r="L8" s="50">
        <v>0.74199999999999999</v>
      </c>
      <c r="M8" s="50">
        <v>0.73299999999999998</v>
      </c>
      <c r="N8" s="50">
        <v>1.2290000000000001</v>
      </c>
      <c r="O8" s="50">
        <v>1.127</v>
      </c>
      <c r="P8" s="50">
        <v>0.25900000000000001</v>
      </c>
      <c r="Q8" s="50">
        <v>0.51100000000000001</v>
      </c>
      <c r="R8" s="50">
        <v>1.375</v>
      </c>
      <c r="S8" s="50">
        <v>0.626</v>
      </c>
      <c r="T8" s="50">
        <v>0.307</v>
      </c>
      <c r="U8" s="50">
        <v>0.45100000000000001</v>
      </c>
      <c r="V8" s="50">
        <v>0.58399999999999996</v>
      </c>
      <c r="W8" s="50">
        <v>2.16</v>
      </c>
      <c r="X8" s="50" t="s">
        <v>269</v>
      </c>
      <c r="Y8" s="67">
        <f t="shared" si="0"/>
        <v>0.84071428571428575</v>
      </c>
      <c r="Z8" s="67">
        <f t="shared" si="1"/>
        <v>0.47407110678221492</v>
      </c>
      <c r="AA8" s="67">
        <f t="shared" si="2"/>
        <v>0.56389086618105422</v>
      </c>
      <c r="AC8" s="26"/>
    </row>
    <row r="9" spans="2:32" x14ac:dyDescent="0.2">
      <c r="B9" s="80" t="s">
        <v>163</v>
      </c>
      <c r="C9" s="50">
        <v>0.76100000000000001</v>
      </c>
      <c r="D9" s="50">
        <v>0.59499999999999997</v>
      </c>
      <c r="E9" s="50">
        <v>2E-3</v>
      </c>
      <c r="F9" s="50">
        <v>0.42199999999999999</v>
      </c>
      <c r="G9" s="50">
        <v>0.379</v>
      </c>
      <c r="H9" s="50">
        <v>0.443</v>
      </c>
      <c r="I9" s="50">
        <v>0.68400000000000005</v>
      </c>
      <c r="J9" s="50">
        <v>0.23200000000000001</v>
      </c>
      <c r="K9" s="50">
        <v>0.53300000000000003</v>
      </c>
      <c r="L9" s="50">
        <v>0.39400000000000002</v>
      </c>
      <c r="M9" s="50">
        <v>0.51200000000000001</v>
      </c>
      <c r="N9" s="50">
        <v>0.50700000000000001</v>
      </c>
      <c r="O9" s="50">
        <v>0.80500000000000005</v>
      </c>
      <c r="P9" s="50">
        <v>7.1999999999999995E-2</v>
      </c>
      <c r="Q9" s="50">
        <v>0.39100000000000001</v>
      </c>
      <c r="R9" s="50">
        <v>0.84799999999999998</v>
      </c>
      <c r="S9" s="50">
        <v>0.39500000000000002</v>
      </c>
      <c r="T9" s="50">
        <v>5.2999999999999999E-2</v>
      </c>
      <c r="U9" s="50">
        <v>0.221</v>
      </c>
      <c r="V9" s="50">
        <v>0.2</v>
      </c>
      <c r="W9" s="50">
        <v>1.004</v>
      </c>
      <c r="X9" s="50" t="s">
        <v>270</v>
      </c>
      <c r="Y9" s="67">
        <f t="shared" si="0"/>
        <v>0.45014285714285712</v>
      </c>
      <c r="Z9" s="67">
        <f t="shared" si="1"/>
        <v>0.26990800019900957</v>
      </c>
      <c r="AA9" s="67">
        <f t="shared" si="2"/>
        <v>0.59960520513902482</v>
      </c>
      <c r="AC9" s="26"/>
    </row>
    <row r="10" spans="2:32" x14ac:dyDescent="0.2">
      <c r="B10" s="80" t="s">
        <v>164</v>
      </c>
      <c r="C10" s="50">
        <v>0.20300000000000001</v>
      </c>
      <c r="D10" s="50">
        <v>0.156</v>
      </c>
      <c r="E10" s="50">
        <v>6.0999999999999999E-2</v>
      </c>
      <c r="F10" s="50">
        <v>0.19500000000000001</v>
      </c>
      <c r="G10" s="50">
        <v>0.184</v>
      </c>
      <c r="H10" s="50">
        <v>0.23699999999999999</v>
      </c>
      <c r="I10" s="50">
        <v>0.155</v>
      </c>
      <c r="J10" s="50">
        <v>0.112</v>
      </c>
      <c r="K10" s="50">
        <v>0.247</v>
      </c>
      <c r="L10" s="50">
        <v>0.106</v>
      </c>
      <c r="M10" s="50">
        <v>0.24099999999999999</v>
      </c>
      <c r="N10" s="50">
        <v>8.4000000000000005E-2</v>
      </c>
      <c r="O10" s="50">
        <v>0.247</v>
      </c>
      <c r="P10" s="50">
        <v>9.4E-2</v>
      </c>
      <c r="Q10" s="50">
        <v>0.17499999999999999</v>
      </c>
      <c r="R10" s="50">
        <v>0.19</v>
      </c>
      <c r="S10" s="50">
        <v>0.156</v>
      </c>
      <c r="T10" s="50">
        <v>7.3999999999999996E-2</v>
      </c>
      <c r="U10" s="50">
        <v>0.16</v>
      </c>
      <c r="V10" s="50">
        <v>8.8999999999999996E-2</v>
      </c>
      <c r="W10" s="50">
        <v>0.108</v>
      </c>
      <c r="X10" s="50" t="s">
        <v>271</v>
      </c>
      <c r="Y10" s="67">
        <f t="shared" si="0"/>
        <v>0.15590476190476191</v>
      </c>
      <c r="Z10" s="67">
        <f t="shared" si="1"/>
        <v>6.0167187703851294E-2</v>
      </c>
      <c r="AA10" s="67">
        <f t="shared" si="2"/>
        <v>0.38592270671376822</v>
      </c>
      <c r="AC10" s="26"/>
    </row>
    <row r="11" spans="2:32" x14ac:dyDescent="0.2">
      <c r="B11" s="80" t="s">
        <v>153</v>
      </c>
      <c r="C11" s="50">
        <v>0.05</v>
      </c>
      <c r="D11" s="50">
        <v>7.6999999999999999E-2</v>
      </c>
      <c r="E11" s="50">
        <v>2.4E-2</v>
      </c>
      <c r="F11" s="50">
        <v>1.4999999999999999E-2</v>
      </c>
      <c r="G11" s="50">
        <v>7.0999999999999994E-2</v>
      </c>
      <c r="H11" s="50">
        <v>0.01</v>
      </c>
      <c r="I11" s="50">
        <v>6.6000000000000003E-2</v>
      </c>
      <c r="J11" s="50">
        <v>1.7000000000000001E-2</v>
      </c>
      <c r="K11" s="50">
        <v>2.4E-2</v>
      </c>
      <c r="L11" s="50">
        <v>3.5999999999999997E-2</v>
      </c>
      <c r="M11" s="50">
        <v>0.03</v>
      </c>
      <c r="N11" s="50">
        <v>6.0999999999999999E-2</v>
      </c>
      <c r="O11" s="50">
        <v>3.5999999999999997E-2</v>
      </c>
      <c r="P11" s="50">
        <v>4.4999999999999998E-2</v>
      </c>
      <c r="Q11" s="50">
        <v>2.1000000000000001E-2</v>
      </c>
      <c r="R11" s="50">
        <v>5.8000000000000003E-2</v>
      </c>
      <c r="S11" s="50">
        <v>2.5000000000000001E-2</v>
      </c>
      <c r="T11" s="50">
        <v>3.1E-2</v>
      </c>
      <c r="U11" s="50">
        <v>2.4E-2</v>
      </c>
      <c r="V11" s="50">
        <v>6.9000000000000006E-2</v>
      </c>
      <c r="W11" s="50">
        <v>0.16200000000000001</v>
      </c>
      <c r="X11" s="50" t="s">
        <v>272</v>
      </c>
      <c r="Y11" s="67">
        <f t="shared" si="0"/>
        <v>4.533333333333335E-2</v>
      </c>
      <c r="Z11" s="67">
        <f t="shared" si="1"/>
        <v>3.3648675060592388E-2</v>
      </c>
      <c r="AA11" s="67">
        <f t="shared" si="2"/>
        <v>0.74225018516012597</v>
      </c>
      <c r="AC11" s="26"/>
      <c r="AD11" s="26"/>
    </row>
    <row r="12" spans="2:32" s="44" customFormat="1" x14ac:dyDescent="0.2">
      <c r="B12" s="107" t="s">
        <v>21</v>
      </c>
      <c r="C12" s="103">
        <v>97.847999999999999</v>
      </c>
      <c r="D12" s="103">
        <v>97.885000000000005</v>
      </c>
      <c r="E12" s="103">
        <v>98.227999999999994</v>
      </c>
      <c r="F12" s="103">
        <v>97.421000000000006</v>
      </c>
      <c r="G12" s="103">
        <v>97.32</v>
      </c>
      <c r="H12" s="103">
        <v>97.83</v>
      </c>
      <c r="I12" s="103">
        <v>98.081999999999994</v>
      </c>
      <c r="J12" s="103">
        <v>98.765000000000001</v>
      </c>
      <c r="K12" s="103">
        <v>97.909000000000006</v>
      </c>
      <c r="L12" s="103">
        <v>97.944999999999993</v>
      </c>
      <c r="M12" s="103">
        <v>97.4</v>
      </c>
      <c r="N12" s="103">
        <v>100.393</v>
      </c>
      <c r="O12" s="103">
        <v>99.828000000000003</v>
      </c>
      <c r="P12" s="103">
        <v>97.727000000000004</v>
      </c>
      <c r="Q12" s="103">
        <v>98.463999999999999</v>
      </c>
      <c r="R12" s="103">
        <v>99.111000000000004</v>
      </c>
      <c r="S12" s="103">
        <v>98.06</v>
      </c>
      <c r="T12" s="103">
        <v>97.981999999999999</v>
      </c>
      <c r="U12" s="103">
        <v>97.81</v>
      </c>
      <c r="V12" s="103">
        <v>97.81</v>
      </c>
      <c r="W12" s="103">
        <v>99.415999999999997</v>
      </c>
      <c r="X12" s="111" t="s">
        <v>311</v>
      </c>
      <c r="Y12" s="104">
        <f t="shared" si="0"/>
        <v>98.249238095238098</v>
      </c>
      <c r="Z12" s="104">
        <f t="shared" si="1"/>
        <v>0.81384752286665474</v>
      </c>
      <c r="AA12" s="104">
        <f t="shared" si="2"/>
        <v>8.2834995837601302E-3</v>
      </c>
      <c r="AB12" s="113"/>
      <c r="AC12" s="113"/>
      <c r="AD12" s="113"/>
    </row>
    <row r="13" spans="2:32" x14ac:dyDescent="0.2">
      <c r="B13" s="118" t="s">
        <v>137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8"/>
      <c r="AD13" s="8"/>
      <c r="AE13" s="8"/>
      <c r="AF13" s="8"/>
    </row>
    <row r="14" spans="2:32" x14ac:dyDescent="0.2">
      <c r="B14" s="80" t="s">
        <v>293</v>
      </c>
      <c r="C14" s="52">
        <v>1.9579304746017863</v>
      </c>
      <c r="D14" s="52">
        <v>1.9865125396862195</v>
      </c>
      <c r="E14" s="52">
        <v>2.0488424685260767</v>
      </c>
      <c r="F14" s="52">
        <v>2.010886377543001</v>
      </c>
      <c r="G14" s="52">
        <v>1.9815969998284402</v>
      </c>
      <c r="H14" s="52">
        <v>2.0070304455420622</v>
      </c>
      <c r="I14" s="52">
        <v>1.9727996889723143</v>
      </c>
      <c r="J14" s="52">
        <v>1.9773676323476175</v>
      </c>
      <c r="K14" s="52">
        <v>1.9981690808345807</v>
      </c>
      <c r="L14" s="52">
        <v>1.9829633764244248</v>
      </c>
      <c r="M14" s="52">
        <v>2.0211147835649417</v>
      </c>
      <c r="N14" s="52">
        <v>1.9264347068363383</v>
      </c>
      <c r="O14" s="52">
        <v>1.9626992285842026</v>
      </c>
      <c r="P14" s="52">
        <v>2.0050696235796903</v>
      </c>
      <c r="Q14" s="52">
        <v>2.0255422087677992</v>
      </c>
      <c r="R14" s="52">
        <v>1.9772597540313968</v>
      </c>
      <c r="S14" s="52">
        <v>2.0246963134468663</v>
      </c>
      <c r="T14" s="52">
        <v>1.9837416486938626</v>
      </c>
      <c r="U14" s="52">
        <v>2.021356305183712</v>
      </c>
      <c r="V14" s="52">
        <v>2.0217625279430056</v>
      </c>
      <c r="W14" s="52">
        <v>1.935903707710259</v>
      </c>
      <c r="X14" s="52"/>
      <c r="Y14" s="67">
        <f t="shared" ref="Y14:Y22" si="3">AVERAGE(C14:W14)</f>
        <v>1.9918895186975523</v>
      </c>
      <c r="Z14" s="67">
        <f t="shared" ref="Z14:Z22" si="4">STDEV(C14:W14)</f>
        <v>3.1116547110727793E-2</v>
      </c>
      <c r="AA14" s="67">
        <f>Z14/Y14</f>
        <v>1.5621622995975269E-2</v>
      </c>
    </row>
    <row r="15" spans="2:32" x14ac:dyDescent="0.2">
      <c r="B15" s="80" t="s">
        <v>118</v>
      </c>
      <c r="C15" s="52">
        <v>0.72597944893851085</v>
      </c>
      <c r="D15" s="52">
        <v>0.74934366037149258</v>
      </c>
      <c r="E15" s="52">
        <v>0.84419980389185822</v>
      </c>
      <c r="F15" s="52">
        <v>0.72320926363464499</v>
      </c>
      <c r="G15" s="52">
        <v>0.67360595451504712</v>
      </c>
      <c r="H15" s="52">
        <v>0.72589402725565733</v>
      </c>
      <c r="I15" s="52">
        <v>0.74814481841320601</v>
      </c>
      <c r="J15" s="52">
        <v>0.77023898726603834</v>
      </c>
      <c r="K15" s="52">
        <v>0.74381520908608212</v>
      </c>
      <c r="L15" s="52">
        <v>0.75896691026765373</v>
      </c>
      <c r="M15" s="52">
        <v>0.72351243937907106</v>
      </c>
      <c r="N15" s="52">
        <v>0.75839502151685056</v>
      </c>
      <c r="O15" s="52">
        <v>0.72659692902930273</v>
      </c>
      <c r="P15" s="52">
        <v>0.74572855068973365</v>
      </c>
      <c r="Q15" s="52">
        <v>0.7178735580740041</v>
      </c>
      <c r="R15" s="52">
        <v>0.76281774025981575</v>
      </c>
      <c r="S15" s="52">
        <v>0.74266552996941315</v>
      </c>
      <c r="T15" s="52">
        <v>0.80091660719322899</v>
      </c>
      <c r="U15" s="52">
        <v>0.73569556517587631</v>
      </c>
      <c r="V15" s="52">
        <v>0.74290072512867078</v>
      </c>
      <c r="W15" s="52">
        <v>0.71446469094117782</v>
      </c>
      <c r="X15" s="52"/>
      <c r="Y15" s="67">
        <f t="shared" si="3"/>
        <v>0.74452216385701597</v>
      </c>
      <c r="Z15" s="67">
        <f t="shared" si="4"/>
        <v>3.404847751116806E-2</v>
      </c>
      <c r="AA15" s="67">
        <f t="shared" ref="AA15:AA22" si="5">Z15/Y15</f>
        <v>4.5731986452598079E-2</v>
      </c>
    </row>
    <row r="16" spans="2:32" x14ac:dyDescent="0.2">
      <c r="B16" s="80" t="s">
        <v>10</v>
      </c>
      <c r="C16" s="52">
        <v>1.955420994301305</v>
      </c>
      <c r="D16" s="52">
        <v>1.9073124303017472</v>
      </c>
      <c r="E16" s="52">
        <v>1.8649750598842261</v>
      </c>
      <c r="F16" s="52">
        <v>1.9057711027137618</v>
      </c>
      <c r="G16" s="52">
        <v>1.9198425358161491</v>
      </c>
      <c r="H16" s="52">
        <v>1.9008699794324604</v>
      </c>
      <c r="I16" s="52">
        <v>1.9063943245962418</v>
      </c>
      <c r="J16" s="52">
        <v>2.0020857845970412</v>
      </c>
      <c r="K16" s="52">
        <v>1.8687236287684892</v>
      </c>
      <c r="L16" s="52">
        <v>1.9844002447032905</v>
      </c>
      <c r="M16" s="52">
        <v>1.853252561589448</v>
      </c>
      <c r="N16" s="52">
        <v>2.0924774194140277</v>
      </c>
      <c r="O16" s="52">
        <v>1.9598662127255226</v>
      </c>
      <c r="P16" s="52">
        <v>2.0068992594412554</v>
      </c>
      <c r="Q16" s="52">
        <v>1.8941304851560692</v>
      </c>
      <c r="R16" s="52">
        <v>1.8953378145526822</v>
      </c>
      <c r="S16" s="52">
        <v>1.8765449899709736</v>
      </c>
      <c r="T16" s="52">
        <v>2.0294210086844151</v>
      </c>
      <c r="U16" s="52">
        <v>1.9022261435242958</v>
      </c>
      <c r="V16" s="52">
        <v>1.9086478782236891</v>
      </c>
      <c r="W16" s="52">
        <v>1.9475703312503958</v>
      </c>
      <c r="X16" s="52"/>
      <c r="Y16" s="67">
        <f t="shared" si="3"/>
        <v>1.9324842947451186</v>
      </c>
      <c r="Z16" s="67">
        <f t="shared" si="4"/>
        <v>6.1288978847167996E-2</v>
      </c>
      <c r="AA16" s="67">
        <f t="shared" si="5"/>
        <v>3.1715123902340221E-2</v>
      </c>
    </row>
    <row r="17" spans="2:29" x14ac:dyDescent="0.2">
      <c r="B17" s="80" t="s">
        <v>114</v>
      </c>
      <c r="C17" s="52">
        <v>0.18783515624368108</v>
      </c>
      <c r="D17" s="52">
        <v>0.18447811357859084</v>
      </c>
      <c r="E17" s="52">
        <v>0.11872154381114008</v>
      </c>
      <c r="F17" s="52">
        <v>0.21556035602711249</v>
      </c>
      <c r="G17" s="52">
        <v>0.28533407474836614</v>
      </c>
      <c r="H17" s="52">
        <v>0.21920630661902812</v>
      </c>
      <c r="I17" s="52">
        <v>0.19071167974631706</v>
      </c>
      <c r="J17" s="52">
        <v>0.18344781291476753</v>
      </c>
      <c r="K17" s="52">
        <v>0.22580353954860827</v>
      </c>
      <c r="L17" s="52">
        <v>0.16710298243581559</v>
      </c>
      <c r="M17" s="52">
        <v>0.22242541811191804</v>
      </c>
      <c r="N17" s="52">
        <v>0.14917762986913918</v>
      </c>
      <c r="O17" s="52">
        <v>0.18424099215161588</v>
      </c>
      <c r="P17" s="52">
        <v>0.18175174765291438</v>
      </c>
      <c r="Q17" s="52">
        <v>0.20412524193201026</v>
      </c>
      <c r="R17" s="52">
        <v>0.1507027866917969</v>
      </c>
      <c r="S17" s="52">
        <v>0.191811810410877</v>
      </c>
      <c r="T17" s="52">
        <v>0.15288602134269125</v>
      </c>
      <c r="U17" s="52">
        <v>0.21880213353682598</v>
      </c>
      <c r="V17" s="52">
        <v>0.1776999432876307</v>
      </c>
      <c r="W17" s="52">
        <v>0.17913823302662008</v>
      </c>
      <c r="X17" s="52"/>
      <c r="Y17" s="67">
        <f t="shared" si="3"/>
        <v>0.19004588208035558</v>
      </c>
      <c r="Z17" s="67">
        <f t="shared" si="4"/>
        <v>3.5073288695666061E-2</v>
      </c>
      <c r="AA17" s="67">
        <f t="shared" si="5"/>
        <v>0.18455168989579213</v>
      </c>
    </row>
    <row r="18" spans="2:29" x14ac:dyDescent="0.2">
      <c r="B18" s="80" t="s">
        <v>122</v>
      </c>
      <c r="C18" s="52">
        <v>3.102949708411204E-2</v>
      </c>
      <c r="D18" s="52">
        <v>2.3015959068497474E-2</v>
      </c>
      <c r="E18" s="52">
        <v>2.2912030899512676E-2</v>
      </c>
      <c r="F18" s="52">
        <v>2.6081817492577028E-2</v>
      </c>
      <c r="G18" s="52">
        <v>1.7362080906194687E-2</v>
      </c>
      <c r="H18" s="52">
        <v>2.6469850812881328E-2</v>
      </c>
      <c r="I18" s="52">
        <v>2.5769382945006372E-2</v>
      </c>
      <c r="J18" s="52">
        <v>2.5300769349243343E-2</v>
      </c>
      <c r="K18" s="52">
        <v>3.6565198771899905E-2</v>
      </c>
      <c r="L18" s="52">
        <v>2.0344802693965765E-2</v>
      </c>
      <c r="M18" s="52">
        <v>2.0332305162752685E-2</v>
      </c>
      <c r="N18" s="52">
        <v>2.0032510919912015E-2</v>
      </c>
      <c r="O18" s="52">
        <v>3.4940608957270011E-2</v>
      </c>
      <c r="P18" s="52">
        <v>1.5968528723376306E-2</v>
      </c>
      <c r="Q18" s="52">
        <v>2.8805875174688408E-2</v>
      </c>
      <c r="R18" s="52">
        <v>3.2283610221760226E-2</v>
      </c>
      <c r="S18" s="52">
        <v>2.4586469082350085E-2</v>
      </c>
      <c r="T18" s="52">
        <v>1.8419699796570509E-2</v>
      </c>
      <c r="U18" s="52">
        <v>1.8946290779487805E-2</v>
      </c>
      <c r="V18" s="52">
        <v>3.5836371018921634E-2</v>
      </c>
      <c r="W18" s="52">
        <v>2.0358047058650741E-2</v>
      </c>
      <c r="X18" s="52"/>
      <c r="Y18" s="67">
        <f t="shared" si="3"/>
        <v>2.5017224139030049E-2</v>
      </c>
      <c r="Z18" s="67">
        <f t="shared" si="4"/>
        <v>6.2285468537161921E-3</v>
      </c>
      <c r="AA18" s="67">
        <f t="shared" si="5"/>
        <v>0.24897034215714076</v>
      </c>
    </row>
    <row r="19" spans="2:29" x14ac:dyDescent="0.2">
      <c r="B19" s="80" t="s">
        <v>54</v>
      </c>
      <c r="C19" s="52">
        <v>6.4275660761914377E-2</v>
      </c>
      <c r="D19" s="52">
        <v>5.4347558056196628E-2</v>
      </c>
      <c r="E19" s="52">
        <v>1.1622537595851667E-2</v>
      </c>
      <c r="F19" s="52">
        <v>2.8088027363212503E-2</v>
      </c>
      <c r="G19" s="52">
        <v>5.336915305403634E-2</v>
      </c>
      <c r="H19" s="52">
        <v>3.0247431340826504E-2</v>
      </c>
      <c r="I19" s="52">
        <v>6.4435593966105625E-2</v>
      </c>
      <c r="J19" s="52">
        <v>2.4950442524517568E-2</v>
      </c>
      <c r="K19" s="52">
        <v>3.5493089637588238E-2</v>
      </c>
      <c r="L19" s="52">
        <v>3.5962014033105054E-2</v>
      </c>
      <c r="M19" s="52">
        <v>3.567052313167416E-2</v>
      </c>
      <c r="N19" s="52">
        <v>5.7947416477082854E-2</v>
      </c>
      <c r="O19" s="52">
        <v>5.3669139330032804E-2</v>
      </c>
      <c r="P19" s="52">
        <v>1.2517372678208429E-2</v>
      </c>
      <c r="Q19" s="52">
        <v>2.4578462355543257E-2</v>
      </c>
      <c r="R19" s="52">
        <v>6.6347927524654307E-2</v>
      </c>
      <c r="S19" s="52">
        <v>3.0346758561164984E-2</v>
      </c>
      <c r="T19" s="52">
        <v>1.4982032178124561E-2</v>
      </c>
      <c r="U19" s="52">
        <v>2.1866620679204325E-2</v>
      </c>
      <c r="V19" s="52">
        <v>2.846296420764614E-2</v>
      </c>
      <c r="W19" s="52">
        <v>0.10236592149012901</v>
      </c>
      <c r="X19" s="52"/>
      <c r="Y19" s="67">
        <f t="shared" si="3"/>
        <v>4.0549840330800925E-2</v>
      </c>
      <c r="Z19" s="67">
        <f t="shared" si="4"/>
        <v>2.253395730011724E-2</v>
      </c>
      <c r="AA19" s="67">
        <f t="shared" si="5"/>
        <v>0.55571013637261735</v>
      </c>
    </row>
    <row r="20" spans="2:29" x14ac:dyDescent="0.2">
      <c r="B20" s="80" t="s">
        <v>9</v>
      </c>
      <c r="C20" s="52">
        <v>4.3509246563660106E-2</v>
      </c>
      <c r="D20" s="52">
        <v>3.4089562821909038E-2</v>
      </c>
      <c r="E20" s="52">
        <v>1.1608742734717294E-4</v>
      </c>
      <c r="F20" s="52">
        <v>2.4211634643077448E-2</v>
      </c>
      <c r="G20" s="52">
        <v>2.1554632772956064E-2</v>
      </c>
      <c r="H20" s="52">
        <v>2.5349559297993901E-2</v>
      </c>
      <c r="I20" s="52">
        <v>3.9174606991091709E-2</v>
      </c>
      <c r="J20" s="52">
        <v>1.3221562136689414E-2</v>
      </c>
      <c r="K20" s="52">
        <v>3.0796310031561035E-2</v>
      </c>
      <c r="L20" s="52">
        <v>2.2506219858762121E-2</v>
      </c>
      <c r="M20" s="52">
        <v>2.9365790714056889E-2</v>
      </c>
      <c r="N20" s="52">
        <v>2.8174511122215161E-2</v>
      </c>
      <c r="O20" s="52">
        <v>4.5181727241005165E-2</v>
      </c>
      <c r="P20" s="52">
        <v>4.1012113381317713E-3</v>
      </c>
      <c r="Q20" s="52">
        <v>2.2165462687007115E-2</v>
      </c>
      <c r="R20" s="52">
        <v>4.8226611663331607E-2</v>
      </c>
      <c r="S20" s="52">
        <v>2.2568427834203642E-2</v>
      </c>
      <c r="T20" s="52">
        <v>3.0484175554185873E-3</v>
      </c>
      <c r="U20" s="52">
        <v>1.2628845131028651E-2</v>
      </c>
      <c r="V20" s="52">
        <v>1.1488504788450603E-2</v>
      </c>
      <c r="W20" s="52">
        <v>5.6079172463287502E-2</v>
      </c>
      <c r="X20" s="52"/>
      <c r="Y20" s="67">
        <f t="shared" si="3"/>
        <v>2.5598005003961175E-2</v>
      </c>
      <c r="Z20" s="67">
        <f t="shared" si="4"/>
        <v>1.5229917643041973E-2</v>
      </c>
      <c r="AA20" s="67">
        <f t="shared" si="5"/>
        <v>0.59496502327760359</v>
      </c>
    </row>
    <row r="21" spans="2:29" x14ac:dyDescent="0.2">
      <c r="B21" s="80" t="s">
        <v>117</v>
      </c>
      <c r="C21" s="52">
        <v>1.9092869266569595E-2</v>
      </c>
      <c r="D21" s="52">
        <v>1.4703046110027575E-2</v>
      </c>
      <c r="E21" s="52">
        <v>5.8245621138381977E-3</v>
      </c>
      <c r="F21" s="52">
        <v>1.8404521344624031E-2</v>
      </c>
      <c r="G21" s="52">
        <v>1.7214622207079758E-2</v>
      </c>
      <c r="H21" s="52">
        <v>2.2309677287858813E-2</v>
      </c>
      <c r="I21" s="52">
        <v>1.4603551937283464E-2</v>
      </c>
      <c r="J21" s="52">
        <v>1.0500042648015455E-2</v>
      </c>
      <c r="K21" s="52">
        <v>2.347722067918892E-2</v>
      </c>
      <c r="L21" s="52">
        <v>9.960713654999849E-3</v>
      </c>
      <c r="M21" s="52">
        <v>2.2738773505265781E-2</v>
      </c>
      <c r="N21" s="52">
        <v>7.6790230397465152E-3</v>
      </c>
      <c r="O21" s="52">
        <v>2.2805634369025933E-2</v>
      </c>
      <c r="P21" s="52">
        <v>8.8081714879746278E-3</v>
      </c>
      <c r="Q21" s="52">
        <v>1.6319856942725853E-2</v>
      </c>
      <c r="R21" s="52">
        <v>1.777553798141529E-2</v>
      </c>
      <c r="S21" s="52">
        <v>1.4662467546009653E-2</v>
      </c>
      <c r="T21" s="52">
        <v>7.0017815827185465E-3</v>
      </c>
      <c r="U21" s="52">
        <v>1.5040753763040557E-2</v>
      </c>
      <c r="V21" s="52">
        <v>8.4101119225966203E-3</v>
      </c>
      <c r="W21" s="52">
        <v>9.9236147027015175E-3</v>
      </c>
      <c r="X21" s="52"/>
      <c r="Y21" s="67">
        <f t="shared" si="3"/>
        <v>1.4631264480605073E-2</v>
      </c>
      <c r="Z21" s="67">
        <f t="shared" si="4"/>
        <v>5.6623551686618102E-3</v>
      </c>
      <c r="AA21" s="67">
        <f t="shared" si="5"/>
        <v>0.38700381475351781</v>
      </c>
    </row>
    <row r="22" spans="2:29" x14ac:dyDescent="0.2">
      <c r="B22" s="93" t="s">
        <v>113</v>
      </c>
      <c r="C22" s="65">
        <v>3.0941818506426515E-3</v>
      </c>
      <c r="D22" s="65">
        <v>4.7750081277057946E-3</v>
      </c>
      <c r="E22" s="65">
        <v>1.5078056168557645E-3</v>
      </c>
      <c r="F22" s="65">
        <v>9.3149782209684577E-4</v>
      </c>
      <c r="G22" s="65">
        <v>4.3705761441908426E-3</v>
      </c>
      <c r="H22" s="65">
        <v>6.1936350448434931E-4</v>
      </c>
      <c r="I22" s="65">
        <v>4.0913949619071788E-3</v>
      </c>
      <c r="J22" s="65">
        <v>1.0486308515798418E-3</v>
      </c>
      <c r="K22" s="65">
        <v>1.5009341527075265E-3</v>
      </c>
      <c r="L22" s="65">
        <v>2.2258083127156252E-3</v>
      </c>
      <c r="M22" s="65">
        <v>1.86239551478232E-3</v>
      </c>
      <c r="N22" s="65">
        <v>3.6690800637211637E-3</v>
      </c>
      <c r="O22" s="65">
        <v>2.1869979393881645E-3</v>
      </c>
      <c r="P22" s="65">
        <v>2.7744128717881859E-3</v>
      </c>
      <c r="Q22" s="65">
        <v>1.2885410615415902E-3</v>
      </c>
      <c r="R22" s="65">
        <v>3.570243320880039E-3</v>
      </c>
      <c r="S22" s="65">
        <v>1.5460486051596411E-3</v>
      </c>
      <c r="T22" s="65">
        <v>1.9299195354053713E-3</v>
      </c>
      <c r="U22" s="65">
        <v>1.4844361755306584E-3</v>
      </c>
      <c r="V22" s="65">
        <v>4.2900418486146088E-3</v>
      </c>
      <c r="W22" s="65">
        <v>9.7940388419337585E-3</v>
      </c>
      <c r="X22" s="65"/>
      <c r="Y22" s="65">
        <f t="shared" si="3"/>
        <v>2.788636053506282E-3</v>
      </c>
      <c r="Z22" s="65">
        <f t="shared" si="4"/>
        <v>2.039672284841199E-3</v>
      </c>
      <c r="AA22" s="65">
        <f t="shared" si="5"/>
        <v>0.73142290557300371</v>
      </c>
      <c r="AC22" s="75"/>
    </row>
    <row r="23" spans="2:29" x14ac:dyDescent="0.2">
      <c r="B23" t="s">
        <v>171</v>
      </c>
    </row>
    <row r="24" spans="2:29" x14ac:dyDescent="0.2">
      <c r="B24" t="s">
        <v>173</v>
      </c>
    </row>
    <row r="25" spans="2:29" x14ac:dyDescent="0.2">
      <c r="B25" s="12" t="s">
        <v>297</v>
      </c>
    </row>
  </sheetData>
  <mergeCells count="1">
    <mergeCell ref="B13:AB13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L27"/>
  <sheetViews>
    <sheetView tabSelected="1" zoomScale="102" zoomScaleNormal="102" workbookViewId="0">
      <selection activeCell="C13" sqref="C13"/>
    </sheetView>
  </sheetViews>
  <sheetFormatPr defaultRowHeight="12" x14ac:dyDescent="0.2"/>
  <cols>
    <col min="2" max="2" width="10.33203125" customWidth="1"/>
    <col min="22" max="22" width="13.33203125" customWidth="1"/>
    <col min="57" max="57" width="13.5" customWidth="1"/>
    <col min="106" max="106" width="11.33203125" customWidth="1"/>
  </cols>
  <sheetData>
    <row r="2" spans="2:116" s="86" customFormat="1" ht="15.75" x14ac:dyDescent="0.2">
      <c r="B2" s="84"/>
      <c r="C2" s="117" t="s">
        <v>285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85"/>
      <c r="W2" s="85"/>
      <c r="X2" s="85"/>
      <c r="Y2" s="85"/>
      <c r="Z2" s="117" t="s">
        <v>275</v>
      </c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85"/>
      <c r="BF2" s="85"/>
      <c r="BG2" s="85"/>
      <c r="BH2" s="85"/>
      <c r="BI2" s="117" t="s">
        <v>276</v>
      </c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85"/>
      <c r="DC2" s="85"/>
      <c r="DD2" s="85"/>
      <c r="DE2" s="85"/>
    </row>
    <row r="3" spans="2:116" s="71" customFormat="1" x14ac:dyDescent="0.2">
      <c r="B3" s="72"/>
      <c r="C3" s="70">
        <v>1</v>
      </c>
      <c r="D3" s="70">
        <v>2</v>
      </c>
      <c r="E3" s="70">
        <v>3</v>
      </c>
      <c r="F3" s="70">
        <v>4</v>
      </c>
      <c r="G3" s="70">
        <v>5</v>
      </c>
      <c r="H3" s="70">
        <v>6</v>
      </c>
      <c r="I3" s="70">
        <v>7</v>
      </c>
      <c r="J3" s="70">
        <v>8</v>
      </c>
      <c r="K3" s="70">
        <v>9</v>
      </c>
      <c r="L3" s="70">
        <v>10</v>
      </c>
      <c r="M3" s="70">
        <v>11</v>
      </c>
      <c r="N3" s="70">
        <v>12</v>
      </c>
      <c r="O3" s="70">
        <v>13</v>
      </c>
      <c r="P3" s="70">
        <v>14</v>
      </c>
      <c r="Q3" s="70">
        <v>15</v>
      </c>
      <c r="R3" s="70">
        <v>16</v>
      </c>
      <c r="S3" s="70">
        <v>17</v>
      </c>
      <c r="T3" s="70">
        <v>18</v>
      </c>
      <c r="U3" s="70">
        <v>19</v>
      </c>
      <c r="V3" s="82" t="s">
        <v>183</v>
      </c>
      <c r="W3" s="83" t="s">
        <v>165</v>
      </c>
      <c r="X3" s="83" t="s">
        <v>167</v>
      </c>
      <c r="Y3" s="83" t="s">
        <v>169</v>
      </c>
      <c r="Z3" s="72">
        <v>20</v>
      </c>
      <c r="AA3" s="70">
        <v>21</v>
      </c>
      <c r="AB3" s="70">
        <v>22</v>
      </c>
      <c r="AC3" s="70">
        <v>23</v>
      </c>
      <c r="AD3" s="70">
        <v>24</v>
      </c>
      <c r="AE3" s="70">
        <v>25</v>
      </c>
      <c r="AF3" s="70">
        <v>26</v>
      </c>
      <c r="AG3" s="70">
        <v>27</v>
      </c>
      <c r="AH3" s="70">
        <v>28</v>
      </c>
      <c r="AI3" s="70">
        <v>29</v>
      </c>
      <c r="AJ3" s="70">
        <v>30</v>
      </c>
      <c r="AK3" s="70">
        <v>31</v>
      </c>
      <c r="AL3" s="70">
        <v>32</v>
      </c>
      <c r="AM3" s="70">
        <v>33</v>
      </c>
      <c r="AN3" s="70">
        <v>34</v>
      </c>
      <c r="AO3" s="70">
        <v>35</v>
      </c>
      <c r="AP3" s="70">
        <v>36</v>
      </c>
      <c r="AQ3" s="70">
        <v>37</v>
      </c>
      <c r="AR3" s="70">
        <v>38</v>
      </c>
      <c r="AS3" s="70">
        <v>39</v>
      </c>
      <c r="AT3" s="70">
        <v>40</v>
      </c>
      <c r="AU3" s="70">
        <v>41</v>
      </c>
      <c r="AV3" s="70">
        <v>42</v>
      </c>
      <c r="AW3" s="70">
        <v>43</v>
      </c>
      <c r="AX3" s="70">
        <v>44</v>
      </c>
      <c r="AY3" s="70">
        <v>45</v>
      </c>
      <c r="AZ3" s="70">
        <v>46</v>
      </c>
      <c r="BA3" s="70">
        <v>47</v>
      </c>
      <c r="BB3" s="70">
        <v>48</v>
      </c>
      <c r="BC3" s="70">
        <v>49</v>
      </c>
      <c r="BD3" s="70">
        <v>50</v>
      </c>
      <c r="BE3" s="82" t="s">
        <v>176</v>
      </c>
      <c r="BF3" s="83" t="s">
        <v>165</v>
      </c>
      <c r="BG3" s="83" t="s">
        <v>167</v>
      </c>
      <c r="BH3" s="83" t="s">
        <v>169</v>
      </c>
      <c r="BI3" s="72">
        <v>51</v>
      </c>
      <c r="BJ3" s="70">
        <v>52</v>
      </c>
      <c r="BK3" s="70">
        <v>53</v>
      </c>
      <c r="BL3" s="70">
        <v>54</v>
      </c>
      <c r="BM3" s="70">
        <v>55</v>
      </c>
      <c r="BN3" s="70">
        <v>56</v>
      </c>
      <c r="BO3" s="70">
        <v>57</v>
      </c>
      <c r="BP3" s="70">
        <v>58</v>
      </c>
      <c r="BQ3" s="70">
        <v>59</v>
      </c>
      <c r="BR3" s="70">
        <v>60</v>
      </c>
      <c r="BS3" s="70">
        <v>61</v>
      </c>
      <c r="BT3" s="70">
        <v>62</v>
      </c>
      <c r="BU3" s="70">
        <v>63</v>
      </c>
      <c r="BV3" s="70">
        <v>64</v>
      </c>
      <c r="BW3" s="70">
        <v>65</v>
      </c>
      <c r="BX3" s="70">
        <v>66</v>
      </c>
      <c r="BY3" s="70">
        <v>67</v>
      </c>
      <c r="BZ3" s="70">
        <v>68</v>
      </c>
      <c r="CA3" s="70">
        <v>69</v>
      </c>
      <c r="CB3" s="70">
        <v>70</v>
      </c>
      <c r="CC3" s="70">
        <v>71</v>
      </c>
      <c r="CD3" s="70">
        <v>72</v>
      </c>
      <c r="CE3" s="70">
        <v>73</v>
      </c>
      <c r="CF3" s="70">
        <v>74</v>
      </c>
      <c r="CG3" s="70">
        <v>75</v>
      </c>
      <c r="CH3" s="70">
        <v>76</v>
      </c>
      <c r="CI3" s="70">
        <v>77</v>
      </c>
      <c r="CJ3" s="70">
        <v>78</v>
      </c>
      <c r="CK3" s="70">
        <v>79</v>
      </c>
      <c r="CL3" s="70">
        <v>80</v>
      </c>
      <c r="CM3" s="70">
        <v>81</v>
      </c>
      <c r="CN3" s="70">
        <v>82</v>
      </c>
      <c r="CO3" s="70">
        <v>83</v>
      </c>
      <c r="CP3" s="70">
        <v>84</v>
      </c>
      <c r="CQ3" s="70">
        <v>85</v>
      </c>
      <c r="CR3" s="70">
        <v>86</v>
      </c>
      <c r="CS3" s="70">
        <v>87</v>
      </c>
      <c r="CT3" s="70">
        <v>88</v>
      </c>
      <c r="CU3" s="70">
        <v>89</v>
      </c>
      <c r="CV3" s="70">
        <v>90</v>
      </c>
      <c r="CW3" s="70">
        <v>91</v>
      </c>
      <c r="CX3" s="70">
        <v>92</v>
      </c>
      <c r="CY3" s="70">
        <v>93</v>
      </c>
      <c r="CZ3" s="70">
        <v>94</v>
      </c>
      <c r="DA3" s="70">
        <v>95</v>
      </c>
      <c r="DB3" s="82" t="s">
        <v>176</v>
      </c>
      <c r="DC3" s="83" t="s">
        <v>165</v>
      </c>
      <c r="DD3" s="83" t="s">
        <v>167</v>
      </c>
      <c r="DE3" s="87" t="s">
        <v>169</v>
      </c>
      <c r="DF3" s="76"/>
      <c r="DG3" s="76"/>
      <c r="DH3" s="76"/>
    </row>
    <row r="4" spans="2:116" x14ac:dyDescent="0.2">
      <c r="B4" s="49" t="s">
        <v>150</v>
      </c>
      <c r="C4" s="50">
        <v>67.37</v>
      </c>
      <c r="D4" s="50">
        <v>66.847999999999999</v>
      </c>
      <c r="E4" s="50">
        <v>66.421999999999997</v>
      </c>
      <c r="F4" s="50">
        <v>66.762</v>
      </c>
      <c r="G4" s="50">
        <v>67.515000000000001</v>
      </c>
      <c r="H4" s="50">
        <v>67.061000000000007</v>
      </c>
      <c r="I4" s="50">
        <v>66.736999999999995</v>
      </c>
      <c r="J4" s="50">
        <v>66.59</v>
      </c>
      <c r="K4" s="50">
        <v>67.206000000000003</v>
      </c>
      <c r="L4" s="50">
        <v>66.924000000000007</v>
      </c>
      <c r="M4" s="50">
        <v>66.313000000000002</v>
      </c>
      <c r="N4" s="50">
        <v>66.31</v>
      </c>
      <c r="O4" s="50">
        <v>65.953999999999994</v>
      </c>
      <c r="P4" s="50">
        <v>66.569999999999993</v>
      </c>
      <c r="Q4" s="50">
        <v>66.207999999999998</v>
      </c>
      <c r="R4" s="50">
        <v>66.613</v>
      </c>
      <c r="S4" s="50">
        <v>67.153000000000006</v>
      </c>
      <c r="T4" s="50">
        <v>65</v>
      </c>
      <c r="U4" s="50">
        <v>65.418999999999997</v>
      </c>
      <c r="V4" s="50" t="s">
        <v>220</v>
      </c>
      <c r="W4" s="52">
        <f>AVERAGE(C4:U4)</f>
        <v>66.577631578947361</v>
      </c>
      <c r="X4" s="52">
        <f>STDEV(C4:U4)</f>
        <v>0.63432993610286104</v>
      </c>
      <c r="Y4" s="52">
        <f>X4/W4</f>
        <v>9.5276735002307253E-3</v>
      </c>
      <c r="Z4" s="50">
        <v>66.662000000000006</v>
      </c>
      <c r="AA4" s="50">
        <v>66.394999999999996</v>
      </c>
      <c r="AB4" s="50">
        <v>66.27</v>
      </c>
      <c r="AC4" s="50">
        <v>66.096999999999994</v>
      </c>
      <c r="AD4" s="50">
        <v>66.736999999999995</v>
      </c>
      <c r="AE4" s="50">
        <v>67.033000000000001</v>
      </c>
      <c r="AF4" s="50">
        <v>66.769000000000005</v>
      </c>
      <c r="AG4" s="50">
        <v>66.875</v>
      </c>
      <c r="AH4" s="50">
        <v>66.956000000000003</v>
      </c>
      <c r="AI4" s="50">
        <v>66.528999999999996</v>
      </c>
      <c r="AJ4" s="50">
        <v>66.584999999999994</v>
      </c>
      <c r="AK4" s="50">
        <v>66.566999999999993</v>
      </c>
      <c r="AL4" s="50">
        <v>66.421000000000006</v>
      </c>
      <c r="AM4" s="50">
        <v>66.787000000000006</v>
      </c>
      <c r="AN4" s="50">
        <v>66.680999999999997</v>
      </c>
      <c r="AO4" s="50">
        <v>66.337999999999994</v>
      </c>
      <c r="AP4" s="50">
        <v>66.820999999999998</v>
      </c>
      <c r="AQ4" s="50">
        <v>66.257999999999996</v>
      </c>
      <c r="AR4" s="50">
        <v>66.385000000000005</v>
      </c>
      <c r="AS4" s="50">
        <v>66.641000000000005</v>
      </c>
      <c r="AT4" s="50">
        <v>66.662999999999997</v>
      </c>
      <c r="AU4" s="50">
        <v>66.884</v>
      </c>
      <c r="AV4" s="50">
        <v>66.769000000000005</v>
      </c>
      <c r="AW4" s="50">
        <v>66.510999999999996</v>
      </c>
      <c r="AX4" s="50">
        <v>66.284999999999997</v>
      </c>
      <c r="AY4" s="50">
        <v>66.248000000000005</v>
      </c>
      <c r="AZ4" s="50">
        <v>65.957999999999998</v>
      </c>
      <c r="BA4" s="50">
        <v>66.47</v>
      </c>
      <c r="BB4" s="50">
        <v>66.421999999999997</v>
      </c>
      <c r="BC4" s="50">
        <v>66.516999999999996</v>
      </c>
      <c r="BD4" s="50">
        <v>66.412999999999997</v>
      </c>
      <c r="BE4" s="50" t="s">
        <v>229</v>
      </c>
      <c r="BF4" s="52">
        <f>AVERAGE(Z4:BD4)</f>
        <v>66.54667741935485</v>
      </c>
      <c r="BG4" s="52">
        <f>STDEV(Z4:BD4)</f>
        <v>0.25599080544644381</v>
      </c>
      <c r="BH4" s="52">
        <f>BG4/BF4</f>
        <v>3.8467856754631877E-3</v>
      </c>
      <c r="BI4" s="50">
        <v>66.372</v>
      </c>
      <c r="BJ4" s="50">
        <v>66.316999999999993</v>
      </c>
      <c r="BK4" s="50">
        <v>64.998000000000005</v>
      </c>
      <c r="BL4" s="50">
        <v>65.772999999999996</v>
      </c>
      <c r="BM4" s="50">
        <v>66.295000000000002</v>
      </c>
      <c r="BN4" s="50">
        <v>66.260000000000005</v>
      </c>
      <c r="BO4" s="50">
        <v>66.096999999999994</v>
      </c>
      <c r="BP4" s="50">
        <v>65.878</v>
      </c>
      <c r="BQ4" s="50">
        <v>66.271000000000001</v>
      </c>
      <c r="BR4" s="50">
        <v>66.251000000000005</v>
      </c>
      <c r="BS4" s="50">
        <v>65.921000000000006</v>
      </c>
      <c r="BT4" s="50">
        <v>66.344999999999999</v>
      </c>
      <c r="BU4" s="50">
        <v>65.972999999999999</v>
      </c>
      <c r="BV4" s="50">
        <v>66.274000000000001</v>
      </c>
      <c r="BW4" s="50">
        <v>66.271000000000001</v>
      </c>
      <c r="BX4" s="50">
        <v>66.313000000000002</v>
      </c>
      <c r="BY4" s="50">
        <v>66.275999999999996</v>
      </c>
      <c r="BZ4" s="50">
        <v>66.414000000000001</v>
      </c>
      <c r="CA4" s="50">
        <v>66.094999999999999</v>
      </c>
      <c r="CB4" s="50">
        <v>66.085999999999999</v>
      </c>
      <c r="CC4" s="50">
        <v>65.915999999999997</v>
      </c>
      <c r="CD4" s="50">
        <v>66.13</v>
      </c>
      <c r="CE4" s="50">
        <v>66.075999999999993</v>
      </c>
      <c r="CF4" s="50">
        <v>66.114999999999995</v>
      </c>
      <c r="CG4" s="50">
        <v>66.236000000000004</v>
      </c>
      <c r="CH4" s="50">
        <v>66.326999999999998</v>
      </c>
      <c r="CI4" s="50">
        <v>65.683000000000007</v>
      </c>
      <c r="CJ4" s="50">
        <v>65.540000000000006</v>
      </c>
      <c r="CK4" s="50">
        <v>66.180999999999997</v>
      </c>
      <c r="CL4" s="50">
        <v>66.043000000000006</v>
      </c>
      <c r="CM4" s="50">
        <v>65.850999999999999</v>
      </c>
      <c r="CN4" s="50">
        <v>66.475999999999999</v>
      </c>
      <c r="CO4" s="50">
        <v>66.275999999999996</v>
      </c>
      <c r="CP4" s="50">
        <v>65.775999999999996</v>
      </c>
      <c r="CQ4" s="50">
        <v>65.847999999999999</v>
      </c>
      <c r="CR4" s="50">
        <v>65.638000000000005</v>
      </c>
      <c r="CS4" s="50">
        <v>65.516999999999996</v>
      </c>
      <c r="CT4" s="50">
        <v>65.572000000000003</v>
      </c>
      <c r="CU4" s="50">
        <v>65.89</v>
      </c>
      <c r="CV4" s="50">
        <v>65.741</v>
      </c>
      <c r="CW4" s="50">
        <v>65.588999999999999</v>
      </c>
      <c r="CX4" s="50">
        <v>65.346000000000004</v>
      </c>
      <c r="CY4" s="50">
        <v>65.637</v>
      </c>
      <c r="CZ4" s="50">
        <v>65.626999999999995</v>
      </c>
      <c r="DA4" s="50">
        <v>65.573999999999998</v>
      </c>
      <c r="DB4" s="50" t="s">
        <v>239</v>
      </c>
      <c r="DC4" s="52">
        <f>AVERAGE(BI4:DA4)</f>
        <v>65.97966666666666</v>
      </c>
      <c r="DD4" s="52">
        <f>STDEV(BI4:DA4)</f>
        <v>0.3321369514905772</v>
      </c>
      <c r="DE4" s="52">
        <f>DD4/DC4</f>
        <v>5.0339289097738786E-3</v>
      </c>
      <c r="DF4" s="9"/>
      <c r="DG4" s="9"/>
      <c r="DH4" s="9"/>
    </row>
    <row r="5" spans="2:116" x14ac:dyDescent="0.2">
      <c r="B5" s="49" t="s">
        <v>151</v>
      </c>
      <c r="C5" s="50">
        <v>18.718</v>
      </c>
      <c r="D5" s="50">
        <v>18.516999999999999</v>
      </c>
      <c r="E5" s="50">
        <v>18.155000000000001</v>
      </c>
      <c r="F5" s="50">
        <v>18.196999999999999</v>
      </c>
      <c r="G5" s="50">
        <v>18.933</v>
      </c>
      <c r="H5" s="50">
        <v>18.593</v>
      </c>
      <c r="I5" s="50">
        <v>18.337</v>
      </c>
      <c r="J5" s="50">
        <v>18.184999999999999</v>
      </c>
      <c r="K5" s="50">
        <v>18.3</v>
      </c>
      <c r="L5" s="50">
        <v>18.175999999999998</v>
      </c>
      <c r="M5" s="50">
        <v>17.968</v>
      </c>
      <c r="N5" s="50">
        <v>18.620999999999999</v>
      </c>
      <c r="O5" s="50">
        <v>18.48</v>
      </c>
      <c r="P5" s="50">
        <v>18.635000000000002</v>
      </c>
      <c r="Q5" s="50">
        <v>18.524999999999999</v>
      </c>
      <c r="R5" s="50">
        <v>18.780999999999999</v>
      </c>
      <c r="S5" s="50">
        <v>18.684999999999999</v>
      </c>
      <c r="T5" s="50">
        <v>18.111999999999998</v>
      </c>
      <c r="U5" s="50">
        <v>18.079000000000001</v>
      </c>
      <c r="V5" s="50" t="s">
        <v>221</v>
      </c>
      <c r="W5" s="52">
        <f t="shared" ref="W5:W23" si="0">AVERAGE(C5:U5)</f>
        <v>18.420894736842104</v>
      </c>
      <c r="X5" s="52">
        <f t="shared" ref="X5:X23" si="1">STDEV(C5:U5)</f>
        <v>0.27533270676620436</v>
      </c>
      <c r="Y5" s="52">
        <f t="shared" ref="Y5:Y23" si="2">X5/W5</f>
        <v>1.4946760768114822E-2</v>
      </c>
      <c r="Z5" s="50">
        <v>17.591999999999999</v>
      </c>
      <c r="AA5" s="50">
        <v>17.030999999999999</v>
      </c>
      <c r="AB5" s="50">
        <v>16.652000000000001</v>
      </c>
      <c r="AC5" s="50">
        <v>17.138000000000002</v>
      </c>
      <c r="AD5" s="50">
        <v>17.824000000000002</v>
      </c>
      <c r="AE5" s="50">
        <v>17.963000000000001</v>
      </c>
      <c r="AF5" s="50">
        <v>17.760000000000002</v>
      </c>
      <c r="AG5" s="50">
        <v>17.696000000000002</v>
      </c>
      <c r="AH5" s="50">
        <v>17.785</v>
      </c>
      <c r="AI5" s="50">
        <v>18.402999999999999</v>
      </c>
      <c r="AJ5" s="50">
        <v>18.414000000000001</v>
      </c>
      <c r="AK5" s="50">
        <v>18.532</v>
      </c>
      <c r="AL5" s="50">
        <v>18.474</v>
      </c>
      <c r="AM5" s="50">
        <v>18.195</v>
      </c>
      <c r="AN5" s="50">
        <v>18.399999999999999</v>
      </c>
      <c r="AO5" s="50">
        <v>17.829000000000001</v>
      </c>
      <c r="AP5" s="50">
        <v>18.683</v>
      </c>
      <c r="AQ5" s="50">
        <v>18.577999999999999</v>
      </c>
      <c r="AR5" s="50">
        <v>18.536000000000001</v>
      </c>
      <c r="AS5" s="50">
        <v>18.524000000000001</v>
      </c>
      <c r="AT5" s="50">
        <v>18.591999999999999</v>
      </c>
      <c r="AU5" s="50">
        <v>18.687000000000001</v>
      </c>
      <c r="AV5" s="50">
        <v>18.646000000000001</v>
      </c>
      <c r="AW5" s="50">
        <v>18.433</v>
      </c>
      <c r="AX5" s="50">
        <v>17.286999999999999</v>
      </c>
      <c r="AY5" s="50">
        <v>17.718</v>
      </c>
      <c r="AZ5" s="50">
        <v>17.559000000000001</v>
      </c>
      <c r="BA5" s="50">
        <v>18.364000000000001</v>
      </c>
      <c r="BB5" s="50">
        <v>18.260999999999999</v>
      </c>
      <c r="BC5" s="50">
        <v>17.959</v>
      </c>
      <c r="BD5" s="50">
        <v>18.291</v>
      </c>
      <c r="BE5" s="50" t="s">
        <v>230</v>
      </c>
      <c r="BF5" s="52">
        <f t="shared" ref="BF5:BF23" si="3">AVERAGE(Z5:BD5)</f>
        <v>18.058258064516128</v>
      </c>
      <c r="BG5" s="52">
        <f t="shared" ref="BG5:BG13" si="4">STDEV(Z5:BD5)</f>
        <v>0.53903469076624588</v>
      </c>
      <c r="BH5" s="52">
        <f t="shared" ref="BH5:BH13" si="5">BG5/BF5</f>
        <v>2.9849761191830068E-2</v>
      </c>
      <c r="BI5" s="50">
        <v>18.722000000000001</v>
      </c>
      <c r="BJ5" s="50">
        <v>18.492000000000001</v>
      </c>
      <c r="BK5" s="50">
        <v>18.631</v>
      </c>
      <c r="BL5" s="50">
        <v>18.643000000000001</v>
      </c>
      <c r="BM5" s="50">
        <v>18.670999999999999</v>
      </c>
      <c r="BN5" s="50">
        <v>18.559999999999999</v>
      </c>
      <c r="BO5" s="50">
        <v>18.838000000000001</v>
      </c>
      <c r="BP5" s="50">
        <v>18.783000000000001</v>
      </c>
      <c r="BQ5" s="50">
        <v>18.283999999999999</v>
      </c>
      <c r="BR5" s="50">
        <v>18.597000000000001</v>
      </c>
      <c r="BS5" s="50">
        <v>18.614000000000001</v>
      </c>
      <c r="BT5" s="50">
        <v>18.03</v>
      </c>
      <c r="BU5" s="50">
        <v>18.501999999999999</v>
      </c>
      <c r="BV5" s="50">
        <v>18.829000000000001</v>
      </c>
      <c r="BW5" s="50">
        <v>18.763999999999999</v>
      </c>
      <c r="BX5" s="50">
        <v>18.71</v>
      </c>
      <c r="BY5" s="50">
        <v>18.626000000000001</v>
      </c>
      <c r="BZ5" s="50">
        <v>18.670000000000002</v>
      </c>
      <c r="CA5" s="50">
        <v>18.452999999999999</v>
      </c>
      <c r="CB5" s="50">
        <v>18.495000000000001</v>
      </c>
      <c r="CC5" s="50">
        <v>18.667000000000002</v>
      </c>
      <c r="CD5" s="50">
        <v>18.245999999999999</v>
      </c>
      <c r="CE5" s="50">
        <v>18.277000000000001</v>
      </c>
      <c r="CF5" s="50">
        <v>18.265000000000001</v>
      </c>
      <c r="CG5" s="50">
        <v>18.670999999999999</v>
      </c>
      <c r="CH5" s="50">
        <v>18.776</v>
      </c>
      <c r="CI5" s="50">
        <v>18.614000000000001</v>
      </c>
      <c r="CJ5" s="50">
        <v>18.62</v>
      </c>
      <c r="CK5" s="50">
        <v>18.457000000000001</v>
      </c>
      <c r="CL5" s="50">
        <v>18.701000000000001</v>
      </c>
      <c r="CM5" s="50">
        <v>18.513000000000002</v>
      </c>
      <c r="CN5" s="50">
        <v>18.736000000000001</v>
      </c>
      <c r="CO5" s="50">
        <v>18.841000000000001</v>
      </c>
      <c r="CP5" s="50">
        <v>18.699000000000002</v>
      </c>
      <c r="CQ5" s="50">
        <v>18.725999999999999</v>
      </c>
      <c r="CR5" s="50">
        <v>18.446999999999999</v>
      </c>
      <c r="CS5" s="50">
        <v>18.463999999999999</v>
      </c>
      <c r="CT5" s="50">
        <v>18.48</v>
      </c>
      <c r="CU5" s="50">
        <v>18.739000000000001</v>
      </c>
      <c r="CV5" s="50">
        <v>18.681000000000001</v>
      </c>
      <c r="CW5" s="50">
        <v>18.797000000000001</v>
      </c>
      <c r="CX5" s="50">
        <v>18.561</v>
      </c>
      <c r="CY5" s="50">
        <v>18.707999999999998</v>
      </c>
      <c r="CZ5" s="50">
        <v>18.748999999999999</v>
      </c>
      <c r="DA5" s="50">
        <v>18.645</v>
      </c>
      <c r="DB5" s="50" t="s">
        <v>240</v>
      </c>
      <c r="DC5" s="52">
        <f t="shared" ref="DC5:DC13" si="6">AVERAGE(BI5:DA5)</f>
        <v>18.599866666666664</v>
      </c>
      <c r="DD5" s="52">
        <f t="shared" ref="DD5:DD13" si="7">STDEV(BI5:DA5)</f>
        <v>0.17659630388389952</v>
      </c>
      <c r="DE5" s="52">
        <f t="shared" ref="DE5:DE13" si="8">DD5/DC5</f>
        <v>9.4944930008763265E-3</v>
      </c>
      <c r="DF5" s="9"/>
      <c r="DG5" s="9"/>
      <c r="DH5" s="9"/>
    </row>
    <row r="6" spans="2:116" x14ac:dyDescent="0.2">
      <c r="B6" s="73" t="s">
        <v>6</v>
      </c>
      <c r="C6" s="50">
        <v>14.97</v>
      </c>
      <c r="D6" s="50">
        <v>14.044</v>
      </c>
      <c r="E6" s="50">
        <v>14.188000000000001</v>
      </c>
      <c r="F6" s="50">
        <v>12.628</v>
      </c>
      <c r="G6" s="50">
        <v>13.769</v>
      </c>
      <c r="H6" s="50">
        <v>14</v>
      </c>
      <c r="I6" s="50">
        <v>14.388</v>
      </c>
      <c r="J6" s="50">
        <v>14.266999999999999</v>
      </c>
      <c r="K6" s="50">
        <v>12.250999999999999</v>
      </c>
      <c r="L6" s="50">
        <v>13.724</v>
      </c>
      <c r="M6" s="50">
        <v>14.448</v>
      </c>
      <c r="N6" s="50">
        <v>13.948</v>
      </c>
      <c r="O6" s="50">
        <v>13.96</v>
      </c>
      <c r="P6" s="50">
        <v>13.632</v>
      </c>
      <c r="Q6" s="50">
        <v>13.058</v>
      </c>
      <c r="R6" s="50">
        <v>14.455</v>
      </c>
      <c r="S6" s="50">
        <v>14.82</v>
      </c>
      <c r="T6" s="50">
        <v>13.662000000000001</v>
      </c>
      <c r="U6" s="50">
        <v>13.199</v>
      </c>
      <c r="V6" s="50" t="s">
        <v>222</v>
      </c>
      <c r="W6" s="52">
        <f t="shared" si="0"/>
        <v>13.863736842105267</v>
      </c>
      <c r="X6" s="52">
        <f t="shared" si="1"/>
        <v>0.69845924418642646</v>
      </c>
      <c r="Y6" s="52">
        <f t="shared" si="2"/>
        <v>5.0380301656127113E-2</v>
      </c>
      <c r="Z6" s="50">
        <v>13.073</v>
      </c>
      <c r="AA6" s="50">
        <v>11.366</v>
      </c>
      <c r="AB6" s="50">
        <v>13.666</v>
      </c>
      <c r="AC6" s="50">
        <v>14.012</v>
      </c>
      <c r="AD6" s="50">
        <v>13.473000000000001</v>
      </c>
      <c r="AE6" s="50">
        <v>13.346</v>
      </c>
      <c r="AF6" s="50">
        <v>13.653</v>
      </c>
      <c r="AG6" s="50">
        <v>14.763</v>
      </c>
      <c r="AH6" s="50">
        <v>14.074</v>
      </c>
      <c r="AI6" s="50">
        <v>14.276</v>
      </c>
      <c r="AJ6" s="50">
        <v>13.702999999999999</v>
      </c>
      <c r="AK6" s="50">
        <v>14.526</v>
      </c>
      <c r="AL6" s="50">
        <v>14.679</v>
      </c>
      <c r="AM6" s="50">
        <v>13.901</v>
      </c>
      <c r="AN6" s="50">
        <v>13.471</v>
      </c>
      <c r="AO6" s="50">
        <v>14.121</v>
      </c>
      <c r="AP6" s="50">
        <v>13.648999999999999</v>
      </c>
      <c r="AQ6" s="50">
        <v>14.738</v>
      </c>
      <c r="AR6" s="50">
        <v>14.726000000000001</v>
      </c>
      <c r="AS6" s="50">
        <v>13.884</v>
      </c>
      <c r="AT6" s="50">
        <v>14.353999999999999</v>
      </c>
      <c r="AU6" s="50">
        <v>13.539</v>
      </c>
      <c r="AV6" s="50">
        <v>14.893000000000001</v>
      </c>
      <c r="AW6" s="50">
        <v>14.244</v>
      </c>
      <c r="AX6" s="50">
        <v>13.37</v>
      </c>
      <c r="AY6" s="50">
        <v>14.237</v>
      </c>
      <c r="AZ6" s="50">
        <v>15.276999999999999</v>
      </c>
      <c r="BA6" s="50">
        <v>12.624000000000001</v>
      </c>
      <c r="BB6" s="50">
        <v>13.541</v>
      </c>
      <c r="BC6" s="50">
        <v>12.148</v>
      </c>
      <c r="BD6" s="50">
        <v>13.398</v>
      </c>
      <c r="BE6" s="50" t="s">
        <v>231</v>
      </c>
      <c r="BF6" s="52">
        <f t="shared" si="3"/>
        <v>13.829838709677425</v>
      </c>
      <c r="BG6" s="52">
        <f t="shared" si="4"/>
        <v>0.8167951639088874</v>
      </c>
      <c r="BH6" s="52">
        <f t="shared" si="5"/>
        <v>5.9060353562716189E-2</v>
      </c>
      <c r="BI6" s="50">
        <v>12.651999999999999</v>
      </c>
      <c r="BJ6" s="50">
        <v>12.103999999999999</v>
      </c>
      <c r="BK6" s="50">
        <v>13.04</v>
      </c>
      <c r="BL6" s="50">
        <v>12.16</v>
      </c>
      <c r="BM6" s="50">
        <v>12.573</v>
      </c>
      <c r="BN6" s="50">
        <v>13.161</v>
      </c>
      <c r="BO6" s="50">
        <v>14.069000000000001</v>
      </c>
      <c r="BP6" s="50">
        <v>12.561</v>
      </c>
      <c r="BQ6" s="50">
        <v>13.307</v>
      </c>
      <c r="BR6" s="50">
        <v>13.589</v>
      </c>
      <c r="BS6" s="50">
        <v>13.131</v>
      </c>
      <c r="BT6" s="50">
        <v>12.875999999999999</v>
      </c>
      <c r="BU6" s="50">
        <v>12.974</v>
      </c>
      <c r="BV6" s="50">
        <v>13.409000000000001</v>
      </c>
      <c r="BW6" s="50">
        <v>13.041</v>
      </c>
      <c r="BX6" s="50">
        <v>12.617000000000001</v>
      </c>
      <c r="BY6" s="50">
        <v>12.316000000000001</v>
      </c>
      <c r="BZ6" s="50">
        <v>13.683999999999999</v>
      </c>
      <c r="CA6" s="50">
        <v>12.141999999999999</v>
      </c>
      <c r="CB6" s="50">
        <v>12.797000000000001</v>
      </c>
      <c r="CC6" s="50">
        <v>12.753</v>
      </c>
      <c r="CD6" s="50">
        <v>13.422000000000001</v>
      </c>
      <c r="CE6" s="50">
        <v>13.465</v>
      </c>
      <c r="CF6" s="50">
        <v>13.21</v>
      </c>
      <c r="CG6" s="50">
        <v>13.509</v>
      </c>
      <c r="CH6" s="50">
        <v>12.336</v>
      </c>
      <c r="CI6" s="50">
        <v>12.88</v>
      </c>
      <c r="CJ6" s="50">
        <v>13.432</v>
      </c>
      <c r="CK6" s="50">
        <v>12.272</v>
      </c>
      <c r="CL6" s="50">
        <v>12.619</v>
      </c>
      <c r="CM6" s="50">
        <v>12.835000000000001</v>
      </c>
      <c r="CN6" s="50">
        <v>12.577</v>
      </c>
      <c r="CO6" s="50">
        <v>12.28</v>
      </c>
      <c r="CP6" s="50">
        <v>13</v>
      </c>
      <c r="CQ6" s="50">
        <v>12.726000000000001</v>
      </c>
      <c r="CR6" s="50">
        <v>12.782</v>
      </c>
      <c r="CS6" s="50">
        <v>13.055</v>
      </c>
      <c r="CT6" s="50">
        <v>12.89</v>
      </c>
      <c r="CU6" s="50">
        <v>12.603999999999999</v>
      </c>
      <c r="CV6" s="50">
        <v>13.382999999999999</v>
      </c>
      <c r="CW6" s="50">
        <v>13.01</v>
      </c>
      <c r="CX6" s="50">
        <v>12.561</v>
      </c>
      <c r="CY6" s="50">
        <v>13.215999999999999</v>
      </c>
      <c r="CZ6" s="50">
        <v>12.946</v>
      </c>
      <c r="DA6" s="50">
        <v>13.202</v>
      </c>
      <c r="DB6" s="50" t="s">
        <v>241</v>
      </c>
      <c r="DC6" s="52">
        <f t="shared" si="6"/>
        <v>12.914844444444444</v>
      </c>
      <c r="DD6" s="52">
        <f t="shared" si="7"/>
        <v>0.4491456513889634</v>
      </c>
      <c r="DE6" s="52">
        <f t="shared" si="8"/>
        <v>3.477747280046966E-2</v>
      </c>
      <c r="DF6" s="9"/>
      <c r="DG6" s="9"/>
      <c r="DH6" s="9"/>
      <c r="DK6" s="26"/>
      <c r="DL6" s="26"/>
    </row>
    <row r="7" spans="2:116" x14ac:dyDescent="0.2">
      <c r="B7" s="49" t="s">
        <v>152</v>
      </c>
      <c r="C7" s="50">
        <v>2.9000000000000001E-2</v>
      </c>
      <c r="D7" s="50">
        <v>7.2999999999999995E-2</v>
      </c>
      <c r="E7" s="50">
        <v>0.27100000000000002</v>
      </c>
      <c r="F7" s="50">
        <v>0.1</v>
      </c>
      <c r="G7" s="50">
        <v>3.7999999999999999E-2</v>
      </c>
      <c r="H7" s="50">
        <v>0.109</v>
      </c>
      <c r="I7" s="50">
        <v>0.1</v>
      </c>
      <c r="J7" s="50">
        <v>0.13200000000000001</v>
      </c>
      <c r="K7" s="50">
        <v>2.3E-2</v>
      </c>
      <c r="L7" s="50">
        <v>2.7E-2</v>
      </c>
      <c r="M7" s="50">
        <v>4.9000000000000002E-2</v>
      </c>
      <c r="N7" s="50">
        <v>0.112</v>
      </c>
      <c r="O7" s="50">
        <v>0.11</v>
      </c>
      <c r="P7" s="50">
        <v>1.7999999999999999E-2</v>
      </c>
      <c r="Q7" s="50">
        <v>0.11700000000000001</v>
      </c>
      <c r="R7" s="50">
        <v>5.8000000000000003E-2</v>
      </c>
      <c r="S7" s="50">
        <v>0.41299999999999998</v>
      </c>
      <c r="T7" s="50">
        <v>0.16600000000000001</v>
      </c>
      <c r="U7" s="50">
        <v>0.17299999999999999</v>
      </c>
      <c r="V7" s="50" t="s">
        <v>223</v>
      </c>
      <c r="W7" s="52">
        <f t="shared" si="0"/>
        <v>0.11147368421052634</v>
      </c>
      <c r="X7" s="52">
        <f t="shared" si="1"/>
        <v>9.6607089929059545E-2</v>
      </c>
      <c r="Y7" s="52">
        <f t="shared" si="2"/>
        <v>0.86663583977909864</v>
      </c>
      <c r="Z7" s="50">
        <v>4.2999999999999997E-2</v>
      </c>
      <c r="AA7" s="50">
        <v>5.0999999999999997E-2</v>
      </c>
      <c r="AB7" s="50">
        <v>0.05</v>
      </c>
      <c r="AC7" s="50">
        <v>3.5000000000000003E-2</v>
      </c>
      <c r="AD7" s="50">
        <v>3.2000000000000001E-2</v>
      </c>
      <c r="AE7" s="50">
        <v>8.9999999999999993E-3</v>
      </c>
      <c r="AF7" s="50">
        <v>2.5000000000000001E-2</v>
      </c>
      <c r="AG7" s="50">
        <v>2.4E-2</v>
      </c>
      <c r="AH7" s="50">
        <v>0.02</v>
      </c>
      <c r="AI7" s="50">
        <v>9.6000000000000002E-2</v>
      </c>
      <c r="AJ7" s="50">
        <v>8.6999999999999994E-2</v>
      </c>
      <c r="AK7" s="50">
        <v>7.6999999999999999E-2</v>
      </c>
      <c r="AL7" s="50">
        <v>0.14199999999999999</v>
      </c>
      <c r="AM7" s="50">
        <v>0.104</v>
      </c>
      <c r="AN7" s="50">
        <v>0.14699999999999999</v>
      </c>
      <c r="AO7" s="50">
        <v>0.29599999999999999</v>
      </c>
      <c r="AP7" s="50">
        <v>4.9000000000000002E-2</v>
      </c>
      <c r="AQ7" s="50">
        <v>5.5E-2</v>
      </c>
      <c r="AR7" s="50">
        <v>0.10100000000000001</v>
      </c>
      <c r="AS7" s="50">
        <v>9.2999999999999999E-2</v>
      </c>
      <c r="AT7" s="50">
        <v>7.3999999999999996E-2</v>
      </c>
      <c r="AU7" s="50">
        <v>7.3999999999999996E-2</v>
      </c>
      <c r="AV7" s="50">
        <v>6.5000000000000002E-2</v>
      </c>
      <c r="AW7" s="50">
        <v>0.126</v>
      </c>
      <c r="AX7" s="50">
        <v>0.29599999999999999</v>
      </c>
      <c r="AY7" s="50">
        <v>0.30099999999999999</v>
      </c>
      <c r="AZ7" s="50">
        <v>0.27300000000000002</v>
      </c>
      <c r="BA7" s="50">
        <v>0.22800000000000001</v>
      </c>
      <c r="BB7" s="50">
        <v>0.14499999999999999</v>
      </c>
      <c r="BC7" s="50">
        <v>0.30199999999999999</v>
      </c>
      <c r="BD7" s="50">
        <v>0.158</v>
      </c>
      <c r="BE7" s="50" t="s">
        <v>232</v>
      </c>
      <c r="BF7" s="52">
        <f t="shared" si="3"/>
        <v>0.11541935483870969</v>
      </c>
      <c r="BG7" s="52">
        <f t="shared" si="4"/>
        <v>9.2750839778246136E-2</v>
      </c>
      <c r="BH7" s="52">
        <f t="shared" si="5"/>
        <v>0.80359866772655952</v>
      </c>
      <c r="BI7" s="50">
        <v>4.4999999999999998E-2</v>
      </c>
      <c r="BJ7" s="50">
        <v>3.2000000000000001E-2</v>
      </c>
      <c r="BK7" s="50">
        <v>6.7000000000000004E-2</v>
      </c>
      <c r="BL7" s="50">
        <v>4.7E-2</v>
      </c>
      <c r="BM7" s="50">
        <v>4.2999999999999997E-2</v>
      </c>
      <c r="BN7" s="50">
        <v>7.1999999999999995E-2</v>
      </c>
      <c r="BO7" s="50">
        <v>3.7999999999999999E-2</v>
      </c>
      <c r="BP7" s="50">
        <v>5.1999999999999998E-2</v>
      </c>
      <c r="BQ7" s="50">
        <v>3.5000000000000003E-2</v>
      </c>
      <c r="BR7" s="50">
        <v>3.1E-2</v>
      </c>
      <c r="BS7" s="50">
        <v>5.2999999999999999E-2</v>
      </c>
      <c r="BT7" s="50">
        <v>3.5000000000000003E-2</v>
      </c>
      <c r="BU7" s="50">
        <v>3.5999999999999997E-2</v>
      </c>
      <c r="BV7" s="50">
        <v>3.3000000000000002E-2</v>
      </c>
      <c r="BW7" s="50">
        <v>1.7999999999999999E-2</v>
      </c>
      <c r="BX7" s="50">
        <v>3.1E-2</v>
      </c>
      <c r="BY7" s="50">
        <v>4.2000000000000003E-2</v>
      </c>
      <c r="BZ7" s="50">
        <v>3.5999999999999997E-2</v>
      </c>
      <c r="CA7" s="50">
        <v>2.8000000000000001E-2</v>
      </c>
      <c r="CB7" s="50">
        <v>3.5999999999999997E-2</v>
      </c>
      <c r="CC7" s="50">
        <v>4.3999999999999997E-2</v>
      </c>
      <c r="CD7" s="50">
        <v>5.3999999999999999E-2</v>
      </c>
      <c r="CE7" s="50">
        <v>4.2000000000000003E-2</v>
      </c>
      <c r="CF7" s="50">
        <v>6.0999999999999999E-2</v>
      </c>
      <c r="CG7" s="50">
        <v>4.5999999999999999E-2</v>
      </c>
      <c r="CH7" s="50">
        <v>5.5E-2</v>
      </c>
      <c r="CI7" s="50">
        <v>9.8000000000000004E-2</v>
      </c>
      <c r="CJ7" s="50">
        <v>4.9000000000000002E-2</v>
      </c>
      <c r="CK7" s="50">
        <v>8.3000000000000004E-2</v>
      </c>
      <c r="CL7" s="50">
        <v>4.7E-2</v>
      </c>
      <c r="CM7" s="50">
        <v>5.8999999999999997E-2</v>
      </c>
      <c r="CN7" s="50">
        <v>3.2000000000000001E-2</v>
      </c>
      <c r="CO7" s="50">
        <v>3.9E-2</v>
      </c>
      <c r="CP7" s="50">
        <v>4.9000000000000002E-2</v>
      </c>
      <c r="CQ7" s="50">
        <v>5.8000000000000003E-2</v>
      </c>
      <c r="CR7" s="50">
        <v>6.3E-2</v>
      </c>
      <c r="CS7" s="50">
        <v>5.3999999999999999E-2</v>
      </c>
      <c r="CT7" s="50">
        <v>1.2E-2</v>
      </c>
      <c r="CU7" s="50">
        <v>4.5999999999999999E-2</v>
      </c>
      <c r="CV7" s="50">
        <v>5.6000000000000001E-2</v>
      </c>
      <c r="CW7" s="50">
        <v>5.3999999999999999E-2</v>
      </c>
      <c r="CX7" s="50">
        <v>7.4999999999999997E-2</v>
      </c>
      <c r="CY7" s="50">
        <v>5.1999999999999998E-2</v>
      </c>
      <c r="CZ7" s="50">
        <v>4.2000000000000003E-2</v>
      </c>
      <c r="DA7" s="50">
        <v>4.5999999999999999E-2</v>
      </c>
      <c r="DB7" s="50" t="s">
        <v>242</v>
      </c>
      <c r="DC7" s="52">
        <f t="shared" si="6"/>
        <v>4.7244444444444443E-2</v>
      </c>
      <c r="DD7" s="52">
        <f t="shared" si="7"/>
        <v>1.6021513314568303E-2</v>
      </c>
      <c r="DE7" s="52">
        <f t="shared" si="8"/>
        <v>0.3391195198285859</v>
      </c>
      <c r="DF7" s="9"/>
      <c r="DG7" s="9"/>
      <c r="DH7" s="9"/>
    </row>
    <row r="8" spans="2:116" x14ac:dyDescent="0.2">
      <c r="B8" s="49" t="s">
        <v>153</v>
      </c>
      <c r="C8" s="50">
        <v>7.0000000000000001E-3</v>
      </c>
      <c r="D8" s="50">
        <v>3.3000000000000002E-2</v>
      </c>
      <c r="E8" s="50">
        <v>0.01</v>
      </c>
      <c r="F8" s="50">
        <v>2.7E-2</v>
      </c>
      <c r="G8" s="50">
        <v>1.2E-2</v>
      </c>
      <c r="H8" s="50">
        <v>5.0000000000000001E-3</v>
      </c>
      <c r="I8" s="50">
        <v>2.9000000000000001E-2</v>
      </c>
      <c r="J8" s="50">
        <v>3.2000000000000001E-2</v>
      </c>
      <c r="K8" s="50">
        <v>2.5000000000000001E-2</v>
      </c>
      <c r="L8" s="50">
        <v>2.3E-2</v>
      </c>
      <c r="M8" s="50">
        <v>2.1000000000000001E-2</v>
      </c>
      <c r="N8" s="50">
        <v>6.0000000000000001E-3</v>
      </c>
      <c r="O8" s="50">
        <v>0.03</v>
      </c>
      <c r="P8" s="50">
        <v>8.0000000000000002E-3</v>
      </c>
      <c r="Q8" s="50">
        <v>0.01</v>
      </c>
      <c r="R8" s="50">
        <v>0.01</v>
      </c>
      <c r="S8" s="50">
        <v>7.0000000000000001E-3</v>
      </c>
      <c r="T8" s="50">
        <v>1.7000000000000001E-2</v>
      </c>
      <c r="U8" s="50">
        <v>3.0000000000000001E-3</v>
      </c>
      <c r="V8" s="50" t="s">
        <v>224</v>
      </c>
      <c r="W8" s="52">
        <f t="shared" si="0"/>
        <v>1.6578947368421054E-2</v>
      </c>
      <c r="X8" s="52">
        <f t="shared" si="1"/>
        <v>1.0329654127121821E-2</v>
      </c>
      <c r="Y8" s="52">
        <f t="shared" si="2"/>
        <v>0.62305850290576059</v>
      </c>
      <c r="Z8" s="50">
        <v>3.0000000000000001E-3</v>
      </c>
      <c r="AA8" s="50">
        <v>7.0000000000000001E-3</v>
      </c>
      <c r="AB8" s="50">
        <v>4.0000000000000001E-3</v>
      </c>
      <c r="AC8" s="50">
        <v>0</v>
      </c>
      <c r="AD8" s="50">
        <v>8.9999999999999993E-3</v>
      </c>
      <c r="AE8" s="50">
        <v>0</v>
      </c>
      <c r="AF8" s="50">
        <v>0</v>
      </c>
      <c r="AG8" s="50">
        <v>6.0000000000000001E-3</v>
      </c>
      <c r="AH8" s="50">
        <v>0</v>
      </c>
      <c r="AI8" s="50">
        <v>0.01</v>
      </c>
      <c r="AJ8" s="50">
        <v>0.01</v>
      </c>
      <c r="AK8" s="50">
        <v>2E-3</v>
      </c>
      <c r="AL8" s="50">
        <v>0</v>
      </c>
      <c r="AM8" s="50">
        <v>1.9E-2</v>
      </c>
      <c r="AN8" s="50">
        <v>0</v>
      </c>
      <c r="AO8" s="50">
        <v>0</v>
      </c>
      <c r="AP8" s="50">
        <v>0</v>
      </c>
      <c r="AQ8" s="50">
        <v>7.0000000000000001E-3</v>
      </c>
      <c r="AR8" s="50">
        <v>6.0000000000000001E-3</v>
      </c>
      <c r="AS8" s="50">
        <v>2.1999999999999999E-2</v>
      </c>
      <c r="AT8" s="50">
        <v>2E-3</v>
      </c>
      <c r="AU8" s="50">
        <v>1.7000000000000001E-2</v>
      </c>
      <c r="AV8" s="50">
        <v>8.0000000000000002E-3</v>
      </c>
      <c r="AW8" s="50">
        <v>3.0000000000000001E-3</v>
      </c>
      <c r="AX8" s="50">
        <v>0</v>
      </c>
      <c r="AY8" s="50">
        <v>2E-3</v>
      </c>
      <c r="AZ8" s="50">
        <v>0</v>
      </c>
      <c r="BA8" s="50">
        <v>4.0000000000000001E-3</v>
      </c>
      <c r="BB8" s="50">
        <v>0</v>
      </c>
      <c r="BC8" s="50">
        <v>1.4999999999999999E-2</v>
      </c>
      <c r="BD8" s="50">
        <v>5.0000000000000001E-3</v>
      </c>
      <c r="BE8" s="50" t="s">
        <v>233</v>
      </c>
      <c r="BF8" s="52">
        <f t="shared" si="3"/>
        <v>5.1935483870967749E-3</v>
      </c>
      <c r="BG8" s="52">
        <f t="shared" si="4"/>
        <v>6.1232853645664725E-3</v>
      </c>
      <c r="BH8" s="52">
        <f t="shared" si="5"/>
        <v>1.1790176788916809</v>
      </c>
      <c r="BI8" s="50">
        <v>5.8999999999999997E-2</v>
      </c>
      <c r="BJ8" s="50">
        <v>1.4E-2</v>
      </c>
      <c r="BK8" s="50">
        <v>8.5999999999999993E-2</v>
      </c>
      <c r="BL8" s="50">
        <v>0.06</v>
      </c>
      <c r="BM8" s="50">
        <v>0.11</v>
      </c>
      <c r="BN8" s="50">
        <v>0.11700000000000001</v>
      </c>
      <c r="BO8" s="50">
        <v>8.5999999999999993E-2</v>
      </c>
      <c r="BP8" s="50">
        <v>0.114</v>
      </c>
      <c r="BQ8" s="50">
        <v>0.14299999999999999</v>
      </c>
      <c r="BR8" s="50">
        <v>9.6000000000000002E-2</v>
      </c>
      <c r="BS8" s="50">
        <v>0.14599999999999999</v>
      </c>
      <c r="BT8" s="50">
        <v>7.5999999999999998E-2</v>
      </c>
      <c r="BU8" s="50">
        <v>6.2E-2</v>
      </c>
      <c r="BV8" s="50">
        <v>4.7E-2</v>
      </c>
      <c r="BW8" s="50">
        <v>4.2999999999999997E-2</v>
      </c>
      <c r="BX8" s="50">
        <v>0.11</v>
      </c>
      <c r="BY8" s="50">
        <v>1.7999999999999999E-2</v>
      </c>
      <c r="BZ8" s="50">
        <v>4.9000000000000002E-2</v>
      </c>
      <c r="CA8" s="50">
        <v>3.5000000000000003E-2</v>
      </c>
      <c r="CB8" s="50">
        <v>3.1E-2</v>
      </c>
      <c r="CC8" s="50">
        <v>9.5000000000000001E-2</v>
      </c>
      <c r="CD8" s="50">
        <v>7.0999999999999994E-2</v>
      </c>
      <c r="CE8" s="50">
        <v>6.3E-2</v>
      </c>
      <c r="CF8" s="50">
        <v>6.0999999999999999E-2</v>
      </c>
      <c r="CG8" s="50">
        <v>9.7000000000000003E-2</v>
      </c>
      <c r="CH8" s="50">
        <v>4.3999999999999997E-2</v>
      </c>
      <c r="CI8" s="50">
        <v>0.14199999999999999</v>
      </c>
      <c r="CJ8" s="50">
        <v>0.13600000000000001</v>
      </c>
      <c r="CK8" s="50">
        <v>0.14199999999999999</v>
      </c>
      <c r="CL8" s="50">
        <v>0.13800000000000001</v>
      </c>
      <c r="CM8" s="50">
        <v>2.1999999999999999E-2</v>
      </c>
      <c r="CN8" s="50">
        <v>0.123</v>
      </c>
      <c r="CO8" s="50">
        <v>3.4000000000000002E-2</v>
      </c>
      <c r="CP8" s="50">
        <v>0.13500000000000001</v>
      </c>
      <c r="CQ8" s="50">
        <v>6.6000000000000003E-2</v>
      </c>
      <c r="CR8" s="50">
        <v>6.8000000000000005E-2</v>
      </c>
      <c r="CS8" s="50">
        <v>9.7000000000000003E-2</v>
      </c>
      <c r="CT8" s="50">
        <v>7.2999999999999995E-2</v>
      </c>
      <c r="CU8" s="50">
        <v>2.9000000000000001E-2</v>
      </c>
      <c r="CV8" s="50">
        <v>5.8000000000000003E-2</v>
      </c>
      <c r="CW8" s="50">
        <v>8.8999999999999996E-2</v>
      </c>
      <c r="CX8" s="50">
        <v>0.155</v>
      </c>
      <c r="CY8" s="50">
        <v>0</v>
      </c>
      <c r="CZ8" s="50">
        <v>0.11</v>
      </c>
      <c r="DA8" s="50">
        <v>0.105</v>
      </c>
      <c r="DB8" s="50" t="s">
        <v>186</v>
      </c>
      <c r="DC8" s="52">
        <f t="shared" si="6"/>
        <v>8.1222222222222182E-2</v>
      </c>
      <c r="DD8" s="52">
        <f t="shared" si="7"/>
        <v>4.1179699813957867E-2</v>
      </c>
      <c r="DE8" s="52">
        <f t="shared" si="8"/>
        <v>0.50700040810618463</v>
      </c>
      <c r="DF8" s="9"/>
      <c r="DG8" s="9"/>
      <c r="DH8" s="9"/>
    </row>
    <row r="9" spans="2:116" ht="13.5" x14ac:dyDescent="0.2">
      <c r="B9" s="49" t="s">
        <v>131</v>
      </c>
      <c r="C9" s="50">
        <v>0.63800000000000001</v>
      </c>
      <c r="D9" s="50">
        <v>0.71</v>
      </c>
      <c r="E9" s="50">
        <v>1.355</v>
      </c>
      <c r="F9" s="50">
        <v>1.4750000000000001</v>
      </c>
      <c r="G9" s="50">
        <v>0.108</v>
      </c>
      <c r="H9" s="50">
        <v>0.755</v>
      </c>
      <c r="I9" s="50">
        <v>0.83099999999999996</v>
      </c>
      <c r="J9" s="50">
        <v>1.3740000000000001</v>
      </c>
      <c r="K9" s="50">
        <v>1.4610000000000001</v>
      </c>
      <c r="L9" s="50">
        <v>1.7849999999999999</v>
      </c>
      <c r="M9" s="50">
        <v>1.5109999999999999</v>
      </c>
      <c r="N9" s="50">
        <v>0.77800000000000002</v>
      </c>
      <c r="O9" s="50">
        <v>0.89700000000000002</v>
      </c>
      <c r="P9" s="50">
        <v>0.68500000000000005</v>
      </c>
      <c r="Q9" s="50">
        <v>0.62</v>
      </c>
      <c r="R9" s="50">
        <v>0.66600000000000004</v>
      </c>
      <c r="S9" s="50">
        <v>0.372</v>
      </c>
      <c r="T9" s="50">
        <v>0.499</v>
      </c>
      <c r="U9" s="50">
        <v>0.72699999999999998</v>
      </c>
      <c r="V9" s="50" t="s">
        <v>225</v>
      </c>
      <c r="W9" s="52">
        <f t="shared" si="0"/>
        <v>0.90773684210526318</v>
      </c>
      <c r="X9" s="52">
        <f t="shared" si="1"/>
        <v>0.4505575363560701</v>
      </c>
      <c r="Y9" s="52">
        <f t="shared" si="2"/>
        <v>0.49635259411870652</v>
      </c>
      <c r="Z9" s="50">
        <v>2.4350000000000001</v>
      </c>
      <c r="AA9" s="50">
        <v>3.246</v>
      </c>
      <c r="AB9" s="50">
        <v>3.81</v>
      </c>
      <c r="AC9" s="50">
        <v>3.1869999999999998</v>
      </c>
      <c r="AD9" s="50">
        <v>1.972</v>
      </c>
      <c r="AE9" s="50">
        <v>2.0430000000000001</v>
      </c>
      <c r="AF9" s="50">
        <v>2.5790000000000002</v>
      </c>
      <c r="AG9" s="50">
        <v>2.2370000000000001</v>
      </c>
      <c r="AH9" s="50">
        <v>2.16</v>
      </c>
      <c r="AI9" s="50">
        <v>1.073</v>
      </c>
      <c r="AJ9" s="50">
        <v>1.256</v>
      </c>
      <c r="AK9" s="50">
        <v>0.95099999999999996</v>
      </c>
      <c r="AL9" s="50">
        <v>1.016</v>
      </c>
      <c r="AM9" s="50">
        <v>1.0900000000000001</v>
      </c>
      <c r="AN9" s="50">
        <v>1.1240000000000001</v>
      </c>
      <c r="AO9" s="50">
        <v>2.3490000000000002</v>
      </c>
      <c r="AP9" s="50">
        <v>0.624</v>
      </c>
      <c r="AQ9" s="50">
        <v>0.97799999999999998</v>
      </c>
      <c r="AR9" s="50">
        <v>0.79</v>
      </c>
      <c r="AS9" s="50">
        <v>0.95</v>
      </c>
      <c r="AT9" s="50">
        <v>1.0109999999999999</v>
      </c>
      <c r="AU9" s="50">
        <v>1.3959999999999999</v>
      </c>
      <c r="AV9" s="50">
        <v>1.379</v>
      </c>
      <c r="AW9" s="50">
        <v>1.448</v>
      </c>
      <c r="AX9" s="50">
        <v>2.3730000000000002</v>
      </c>
      <c r="AY9" s="50">
        <v>1.724</v>
      </c>
      <c r="AZ9" s="50">
        <v>2.5190000000000001</v>
      </c>
      <c r="BA9" s="50">
        <v>1.0740000000000001</v>
      </c>
      <c r="BB9" s="50">
        <v>1.127</v>
      </c>
      <c r="BC9" s="50">
        <v>1.45</v>
      </c>
      <c r="BD9" s="50">
        <v>0.88900000000000001</v>
      </c>
      <c r="BE9" s="50" t="s">
        <v>234</v>
      </c>
      <c r="BF9" s="52">
        <f t="shared" si="3"/>
        <v>1.6858064516129037</v>
      </c>
      <c r="BG9" s="52">
        <f t="shared" si="4"/>
        <v>0.81983414661563603</v>
      </c>
      <c r="BH9" s="52">
        <f t="shared" si="5"/>
        <v>0.48631570120713186</v>
      </c>
      <c r="BI9" s="50">
        <v>0.224</v>
      </c>
      <c r="BJ9" s="50">
        <v>0.31</v>
      </c>
      <c r="BK9" s="50">
        <v>0.222</v>
      </c>
      <c r="BL9" s="50">
        <v>0.30299999999999999</v>
      </c>
      <c r="BM9" s="50">
        <v>0.22800000000000001</v>
      </c>
      <c r="BN9" s="50">
        <v>0.30399999999999999</v>
      </c>
      <c r="BO9" s="50">
        <v>0.28199999999999997</v>
      </c>
      <c r="BP9" s="50">
        <v>0.29099999999999998</v>
      </c>
      <c r="BQ9" s="50">
        <v>0.27600000000000002</v>
      </c>
      <c r="BR9" s="50">
        <v>0.27500000000000002</v>
      </c>
      <c r="BS9" s="50">
        <v>0.33500000000000002</v>
      </c>
      <c r="BT9" s="50">
        <v>0.33600000000000002</v>
      </c>
      <c r="BU9" s="50">
        <v>0.17599999999999999</v>
      </c>
      <c r="BV9" s="50">
        <v>0.23400000000000001</v>
      </c>
      <c r="BW9" s="50">
        <v>0.219</v>
      </c>
      <c r="BX9" s="50">
        <v>0.26200000000000001</v>
      </c>
      <c r="BY9" s="50">
        <v>0.24399999999999999</v>
      </c>
      <c r="BZ9" s="50">
        <v>0.246</v>
      </c>
      <c r="CA9" s="50">
        <v>0.246</v>
      </c>
      <c r="CB9" s="50">
        <v>0.26800000000000002</v>
      </c>
      <c r="CC9" s="50">
        <v>0.13600000000000001</v>
      </c>
      <c r="CD9" s="50">
        <v>0.47699999999999998</v>
      </c>
      <c r="CE9" s="50">
        <v>0.373</v>
      </c>
      <c r="CF9" s="50">
        <v>0.40600000000000003</v>
      </c>
      <c r="CG9" s="50">
        <v>0.33500000000000002</v>
      </c>
      <c r="CH9" s="50">
        <v>0.23100000000000001</v>
      </c>
      <c r="CI9" s="50">
        <v>0.189</v>
      </c>
      <c r="CJ9" s="50">
        <v>0.2</v>
      </c>
      <c r="CK9" s="50">
        <v>0.248</v>
      </c>
      <c r="CL9" s="50">
        <v>0.27900000000000003</v>
      </c>
      <c r="CM9" s="50">
        <v>0.24399999999999999</v>
      </c>
      <c r="CN9" s="50">
        <v>0.29499999999999998</v>
      </c>
      <c r="CO9" s="50">
        <v>0.38700000000000001</v>
      </c>
      <c r="CP9" s="50">
        <v>0.28999999999999998</v>
      </c>
      <c r="CQ9" s="50">
        <v>0.29399999999999998</v>
      </c>
      <c r="CR9" s="50">
        <v>0.26600000000000001</v>
      </c>
      <c r="CS9" s="50">
        <v>0.27600000000000002</v>
      </c>
      <c r="CT9" s="50">
        <v>0.18099999999999999</v>
      </c>
      <c r="CU9" s="50">
        <v>0.28599999999999998</v>
      </c>
      <c r="CV9" s="50">
        <v>0.34499999999999997</v>
      </c>
      <c r="CW9" s="50">
        <v>0.21299999999999999</v>
      </c>
      <c r="CX9" s="50">
        <v>0.28100000000000003</v>
      </c>
      <c r="CY9" s="50">
        <v>0.23400000000000001</v>
      </c>
      <c r="CZ9" s="50">
        <v>0.32200000000000001</v>
      </c>
      <c r="DA9" s="50">
        <v>0.224</v>
      </c>
      <c r="DB9" s="50" t="s">
        <v>243</v>
      </c>
      <c r="DC9" s="52">
        <f t="shared" si="6"/>
        <v>0.2731777777777778</v>
      </c>
      <c r="DD9" s="52">
        <f t="shared" si="7"/>
        <v>6.4034539291090459E-2</v>
      </c>
      <c r="DE9" s="52">
        <f t="shared" si="8"/>
        <v>0.23440610657277072</v>
      </c>
      <c r="DF9" s="9"/>
      <c r="DG9" s="9"/>
      <c r="DH9" s="9"/>
    </row>
    <row r="10" spans="2:116" x14ac:dyDescent="0.2">
      <c r="B10" s="49" t="s">
        <v>15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2E-3</v>
      </c>
      <c r="O10" s="50">
        <v>0</v>
      </c>
      <c r="P10" s="50">
        <v>0</v>
      </c>
      <c r="Q10" s="50">
        <v>0</v>
      </c>
      <c r="R10" s="50">
        <v>4.0000000000000001E-3</v>
      </c>
      <c r="S10" s="50">
        <v>7.0000000000000001E-3</v>
      </c>
      <c r="T10" s="50">
        <v>3.0000000000000001E-3</v>
      </c>
      <c r="U10" s="50">
        <v>7.0000000000000001E-3</v>
      </c>
      <c r="V10" s="50" t="s">
        <v>181</v>
      </c>
      <c r="W10" s="52">
        <f t="shared" si="0"/>
        <v>1.2105263157894737E-3</v>
      </c>
      <c r="X10" s="52">
        <f t="shared" si="1"/>
        <v>2.3470773165416943E-3</v>
      </c>
      <c r="Y10" s="52">
        <f t="shared" si="2"/>
        <v>1.9388899571431386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2E-3</v>
      </c>
      <c r="AF10" s="50">
        <v>2E-3</v>
      </c>
      <c r="AG10" s="50">
        <v>0</v>
      </c>
      <c r="AH10" s="50">
        <v>3.0000000000000001E-3</v>
      </c>
      <c r="AI10" s="50">
        <v>0</v>
      </c>
      <c r="AJ10" s="50">
        <v>0</v>
      </c>
      <c r="AK10" s="50">
        <v>0</v>
      </c>
      <c r="AL10" s="50">
        <v>2E-3</v>
      </c>
      <c r="AM10" s="50">
        <v>1E-3</v>
      </c>
      <c r="AN10" s="50">
        <v>0</v>
      </c>
      <c r="AO10" s="50">
        <v>0</v>
      </c>
      <c r="AP10" s="50">
        <v>4.0000000000000001E-3</v>
      </c>
      <c r="AQ10" s="50">
        <v>0</v>
      </c>
      <c r="AR10" s="50">
        <v>0</v>
      </c>
      <c r="AS10" s="50">
        <v>1E-3</v>
      </c>
      <c r="AT10" s="50">
        <v>0</v>
      </c>
      <c r="AU10" s="50">
        <v>0</v>
      </c>
      <c r="AV10" s="50">
        <v>0</v>
      </c>
      <c r="AW10" s="50">
        <v>0</v>
      </c>
      <c r="AX10" s="50">
        <v>3.0000000000000001E-3</v>
      </c>
      <c r="AY10" s="50">
        <v>0</v>
      </c>
      <c r="AZ10" s="50">
        <v>5.0000000000000001E-3</v>
      </c>
      <c r="BA10" s="50">
        <v>3.0000000000000001E-3</v>
      </c>
      <c r="BB10" s="50">
        <v>0</v>
      </c>
      <c r="BC10" s="50">
        <v>0</v>
      </c>
      <c r="BD10" s="50">
        <v>3.0000000000000001E-3</v>
      </c>
      <c r="BE10" s="50" t="s">
        <v>235</v>
      </c>
      <c r="BF10" s="52">
        <f t="shared" si="3"/>
        <v>9.3548387096774202E-4</v>
      </c>
      <c r="BG10" s="52">
        <f t="shared" si="4"/>
        <v>1.4591203713417602E-3</v>
      </c>
      <c r="BH10" s="52">
        <f t="shared" si="5"/>
        <v>1.5597493624687782</v>
      </c>
      <c r="BI10" s="50">
        <v>1.2E-2</v>
      </c>
      <c r="BJ10" s="50">
        <v>0</v>
      </c>
      <c r="BK10" s="50">
        <v>1.2999999999999999E-2</v>
      </c>
      <c r="BL10" s="50">
        <v>0.01</v>
      </c>
      <c r="BM10" s="50">
        <v>1.4E-2</v>
      </c>
      <c r="BN10" s="50">
        <v>1.9E-2</v>
      </c>
      <c r="BO10" s="50">
        <v>6.0000000000000001E-3</v>
      </c>
      <c r="BP10" s="50">
        <v>4.0000000000000001E-3</v>
      </c>
      <c r="BQ10" s="50">
        <v>8.9999999999999993E-3</v>
      </c>
      <c r="BR10" s="50">
        <v>1.2E-2</v>
      </c>
      <c r="BS10" s="50">
        <v>2E-3</v>
      </c>
      <c r="BT10" s="50">
        <v>1.0999999999999999E-2</v>
      </c>
      <c r="BU10" s="50">
        <v>8.0000000000000002E-3</v>
      </c>
      <c r="BV10" s="50">
        <v>1.4E-2</v>
      </c>
      <c r="BW10" s="50">
        <v>1.2E-2</v>
      </c>
      <c r="BX10" s="50">
        <v>0</v>
      </c>
      <c r="BY10" s="50">
        <v>8.0000000000000002E-3</v>
      </c>
      <c r="BZ10" s="50">
        <v>7.0000000000000001E-3</v>
      </c>
      <c r="CA10" s="50">
        <v>0</v>
      </c>
      <c r="CB10" s="50">
        <v>8.0000000000000002E-3</v>
      </c>
      <c r="CC10" s="50">
        <v>0.01</v>
      </c>
      <c r="CD10" s="50">
        <v>2E-3</v>
      </c>
      <c r="CE10" s="50">
        <v>6.0000000000000001E-3</v>
      </c>
      <c r="CF10" s="50">
        <v>1.6E-2</v>
      </c>
      <c r="CG10" s="50">
        <v>4.0000000000000001E-3</v>
      </c>
      <c r="CH10" s="50">
        <v>0</v>
      </c>
      <c r="CI10" s="50">
        <v>1.2999999999999999E-2</v>
      </c>
      <c r="CJ10" s="50">
        <v>1.6E-2</v>
      </c>
      <c r="CK10" s="50">
        <v>1.2E-2</v>
      </c>
      <c r="CL10" s="50">
        <v>6.0000000000000001E-3</v>
      </c>
      <c r="CM10" s="50">
        <v>1.7999999999999999E-2</v>
      </c>
      <c r="CN10" s="50">
        <v>2.3E-2</v>
      </c>
      <c r="CO10" s="50">
        <v>2.5000000000000001E-2</v>
      </c>
      <c r="CP10" s="50">
        <v>1.7999999999999999E-2</v>
      </c>
      <c r="CQ10" s="50">
        <v>1.9E-2</v>
      </c>
      <c r="CR10" s="50">
        <v>1.4999999999999999E-2</v>
      </c>
      <c r="CS10" s="50">
        <v>8.9999999999999993E-3</v>
      </c>
      <c r="CT10" s="50">
        <v>8.9999999999999993E-3</v>
      </c>
      <c r="CU10" s="50">
        <v>1.4E-2</v>
      </c>
      <c r="CV10" s="50">
        <v>0.02</v>
      </c>
      <c r="CW10" s="50">
        <v>1.7999999999999999E-2</v>
      </c>
      <c r="CX10" s="50">
        <v>2.1000000000000001E-2</v>
      </c>
      <c r="CY10" s="50">
        <v>7.0000000000000001E-3</v>
      </c>
      <c r="CZ10" s="50">
        <v>7.0000000000000001E-3</v>
      </c>
      <c r="DA10" s="50">
        <v>2.1999999999999999E-2</v>
      </c>
      <c r="DB10" s="50" t="s">
        <v>244</v>
      </c>
      <c r="DC10" s="52">
        <f t="shared" si="6"/>
        <v>1.1088888888888896E-2</v>
      </c>
      <c r="DD10" s="52">
        <f t="shared" si="7"/>
        <v>6.6223527205635496E-3</v>
      </c>
      <c r="DE10" s="52">
        <f t="shared" si="8"/>
        <v>0.5972061571650491</v>
      </c>
      <c r="DF10" s="9"/>
      <c r="DG10" s="9"/>
      <c r="DH10" s="9"/>
    </row>
    <row r="11" spans="2:116" x14ac:dyDescent="0.2">
      <c r="B11" s="49" t="s">
        <v>154</v>
      </c>
      <c r="C11" s="50">
        <v>3.9E-2</v>
      </c>
      <c r="D11" s="50">
        <v>1.9E-2</v>
      </c>
      <c r="E11" s="50">
        <v>6.2E-2</v>
      </c>
      <c r="F11" s="50">
        <v>0</v>
      </c>
      <c r="G11" s="50">
        <v>8.9999999999999993E-3</v>
      </c>
      <c r="H11" s="50">
        <v>0</v>
      </c>
      <c r="I11" s="50">
        <v>0</v>
      </c>
      <c r="J11" s="50">
        <v>6.0000000000000001E-3</v>
      </c>
      <c r="K11" s="50">
        <v>0</v>
      </c>
      <c r="L11" s="50">
        <v>4.0000000000000001E-3</v>
      </c>
      <c r="M11" s="50">
        <v>8.0000000000000002E-3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 t="s">
        <v>226</v>
      </c>
      <c r="W11" s="52">
        <f t="shared" si="0"/>
        <v>7.7368421052631592E-3</v>
      </c>
      <c r="X11" s="52">
        <f t="shared" si="1"/>
        <v>1.6305561782080362E-2</v>
      </c>
      <c r="Y11" s="52">
        <f t="shared" si="2"/>
        <v>2.1075215908811349</v>
      </c>
      <c r="Z11" s="50">
        <v>5.0000000000000001E-3</v>
      </c>
      <c r="AA11" s="50">
        <v>8.9999999999999993E-3</v>
      </c>
      <c r="AB11" s="50">
        <v>0</v>
      </c>
      <c r="AC11" s="50">
        <v>0.03</v>
      </c>
      <c r="AD11" s="50">
        <v>0</v>
      </c>
      <c r="AE11" s="50">
        <v>6.0000000000000001E-3</v>
      </c>
      <c r="AF11" s="50">
        <v>4.1000000000000002E-2</v>
      </c>
      <c r="AG11" s="50">
        <v>1.4E-2</v>
      </c>
      <c r="AH11" s="50">
        <v>1.9E-2</v>
      </c>
      <c r="AI11" s="50">
        <v>0</v>
      </c>
      <c r="AJ11" s="50">
        <v>6.0000000000000001E-3</v>
      </c>
      <c r="AK11" s="50">
        <v>5.0000000000000001E-3</v>
      </c>
      <c r="AL11" s="50">
        <v>5.0000000000000001E-3</v>
      </c>
      <c r="AM11" s="50">
        <v>0</v>
      </c>
      <c r="AN11" s="50">
        <v>0</v>
      </c>
      <c r="AO11" s="50">
        <v>0</v>
      </c>
      <c r="AP11" s="50">
        <v>1.6E-2</v>
      </c>
      <c r="AQ11" s="50">
        <v>0</v>
      </c>
      <c r="AR11" s="50">
        <v>0</v>
      </c>
      <c r="AS11" s="50">
        <v>3.7999999999999999E-2</v>
      </c>
      <c r="AT11" s="50">
        <v>0</v>
      </c>
      <c r="AU11" s="50">
        <v>0</v>
      </c>
      <c r="AV11" s="50">
        <v>0</v>
      </c>
      <c r="AW11" s="50">
        <v>0</v>
      </c>
      <c r="AX11" s="50">
        <v>3.5000000000000003E-2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2E-3</v>
      </c>
      <c r="BE11" s="50" t="s">
        <v>236</v>
      </c>
      <c r="BF11" s="52">
        <f t="shared" si="3"/>
        <v>7.4516129032258073E-3</v>
      </c>
      <c r="BG11" s="52">
        <f t="shared" si="4"/>
        <v>1.2347303915369321E-2</v>
      </c>
      <c r="BH11" s="52">
        <f t="shared" si="5"/>
        <v>1.6569974951361424</v>
      </c>
      <c r="BI11" s="50">
        <v>7.6999999999999999E-2</v>
      </c>
      <c r="BJ11" s="50">
        <v>2.4E-2</v>
      </c>
      <c r="BK11" s="50">
        <v>0</v>
      </c>
      <c r="BL11" s="50">
        <v>2.1000000000000001E-2</v>
      </c>
      <c r="BM11" s="50">
        <v>0</v>
      </c>
      <c r="BN11" s="50">
        <v>0</v>
      </c>
      <c r="BO11" s="50">
        <v>0</v>
      </c>
      <c r="BP11" s="50">
        <v>2.5999999999999999E-2</v>
      </c>
      <c r="BQ11" s="50">
        <v>3.2000000000000001E-2</v>
      </c>
      <c r="BR11" s="50">
        <v>0</v>
      </c>
      <c r="BS11" s="50">
        <v>3.3000000000000002E-2</v>
      </c>
      <c r="BT11" s="50">
        <v>0</v>
      </c>
      <c r="BU11" s="50">
        <v>0</v>
      </c>
      <c r="BV11" s="50">
        <v>1.4999999999999999E-2</v>
      </c>
      <c r="BW11" s="50">
        <v>6.0999999999999999E-2</v>
      </c>
      <c r="BX11" s="50">
        <v>0</v>
      </c>
      <c r="BY11" s="50">
        <v>3.7999999999999999E-2</v>
      </c>
      <c r="BZ11" s="50">
        <v>4.0000000000000001E-3</v>
      </c>
      <c r="CA11" s="50">
        <v>0</v>
      </c>
      <c r="CB11" s="50">
        <v>0</v>
      </c>
      <c r="CC11" s="50">
        <v>1.0999999999999999E-2</v>
      </c>
      <c r="CD11" s="50">
        <v>0</v>
      </c>
      <c r="CE11" s="50">
        <v>0</v>
      </c>
      <c r="CF11" s="50">
        <v>0</v>
      </c>
      <c r="CG11" s="50">
        <v>5.5E-2</v>
      </c>
      <c r="CH11" s="50">
        <v>2.7E-2</v>
      </c>
      <c r="CI11" s="50">
        <v>0</v>
      </c>
      <c r="CJ11" s="50">
        <v>4.9000000000000002E-2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1.0999999999999999E-2</v>
      </c>
      <c r="CR11" s="50">
        <v>1.7000000000000001E-2</v>
      </c>
      <c r="CS11" s="50">
        <v>0</v>
      </c>
      <c r="CT11" s="50">
        <v>0</v>
      </c>
      <c r="CU11" s="50">
        <v>0.02</v>
      </c>
      <c r="CV11" s="50">
        <v>0</v>
      </c>
      <c r="CW11" s="50">
        <v>0</v>
      </c>
      <c r="CX11" s="50">
        <v>0</v>
      </c>
      <c r="CY11" s="50">
        <v>0</v>
      </c>
      <c r="CZ11" s="50">
        <v>2.5000000000000001E-2</v>
      </c>
      <c r="DA11" s="50">
        <v>0</v>
      </c>
      <c r="DB11" s="50" t="s">
        <v>245</v>
      </c>
      <c r="DC11" s="52">
        <f t="shared" si="6"/>
        <v>1.2133333333333335E-2</v>
      </c>
      <c r="DD11" s="52">
        <f t="shared" si="7"/>
        <v>1.9204166214652485E-2</v>
      </c>
      <c r="DE11" s="52">
        <f t="shared" si="8"/>
        <v>1.5827609517570729</v>
      </c>
      <c r="DF11" s="9"/>
      <c r="DG11" s="9"/>
      <c r="DH11" s="9"/>
    </row>
    <row r="12" spans="2:116" x14ac:dyDescent="0.2">
      <c r="B12" s="49" t="s">
        <v>99</v>
      </c>
      <c r="C12" s="50">
        <v>1.4E-2</v>
      </c>
      <c r="D12" s="50">
        <v>8.9999999999999993E-3</v>
      </c>
      <c r="E12" s="50">
        <v>1.2999999999999999E-2</v>
      </c>
      <c r="F12" s="50">
        <v>1.0999999999999999E-2</v>
      </c>
      <c r="G12" s="50">
        <v>1E-3</v>
      </c>
      <c r="H12" s="50">
        <v>5.0000000000000001E-3</v>
      </c>
      <c r="I12" s="50">
        <v>0</v>
      </c>
      <c r="J12" s="50">
        <v>0.01</v>
      </c>
      <c r="K12" s="50">
        <v>2.3E-2</v>
      </c>
      <c r="L12" s="50">
        <v>0.02</v>
      </c>
      <c r="M12" s="50">
        <v>2.1000000000000001E-2</v>
      </c>
      <c r="N12" s="50">
        <v>6.0000000000000001E-3</v>
      </c>
      <c r="O12" s="50">
        <v>8.0000000000000002E-3</v>
      </c>
      <c r="P12" s="50">
        <v>8.9999999999999993E-3</v>
      </c>
      <c r="Q12" s="50">
        <v>0.01</v>
      </c>
      <c r="R12" s="50">
        <v>7.0000000000000001E-3</v>
      </c>
      <c r="S12" s="50">
        <v>3.9E-2</v>
      </c>
      <c r="T12" s="50">
        <v>0.17499999999999999</v>
      </c>
      <c r="U12" s="50">
        <v>0.13800000000000001</v>
      </c>
      <c r="V12" s="50" t="s">
        <v>227</v>
      </c>
      <c r="W12" s="52">
        <f t="shared" si="0"/>
        <v>2.731578947368421E-2</v>
      </c>
      <c r="X12" s="52">
        <f t="shared" si="1"/>
        <v>4.6789187534893549E-2</v>
      </c>
      <c r="Y12" s="52">
        <f t="shared" si="2"/>
        <v>1.7128989656319411</v>
      </c>
      <c r="Z12" s="50">
        <v>8.1000000000000003E-2</v>
      </c>
      <c r="AA12" s="50">
        <v>2.1000000000000001E-2</v>
      </c>
      <c r="AB12" s="50">
        <v>7.0000000000000001E-3</v>
      </c>
      <c r="AC12" s="50">
        <v>4.2000000000000003E-2</v>
      </c>
      <c r="AD12" s="50">
        <v>6.0000000000000001E-3</v>
      </c>
      <c r="AE12" s="50">
        <v>1.2E-2</v>
      </c>
      <c r="AF12" s="50">
        <v>3.1E-2</v>
      </c>
      <c r="AG12" s="50">
        <v>2.9000000000000001E-2</v>
      </c>
      <c r="AH12" s="50">
        <v>2E-3</v>
      </c>
      <c r="AI12" s="50">
        <v>1.9E-2</v>
      </c>
      <c r="AJ12" s="50">
        <v>1.2999999999999999E-2</v>
      </c>
      <c r="AK12" s="50">
        <v>2.8000000000000001E-2</v>
      </c>
      <c r="AL12" s="50">
        <v>7.3999999999999996E-2</v>
      </c>
      <c r="AM12" s="50">
        <v>8.1000000000000003E-2</v>
      </c>
      <c r="AN12" s="50">
        <v>8.3000000000000004E-2</v>
      </c>
      <c r="AO12" s="50">
        <v>4.1000000000000002E-2</v>
      </c>
      <c r="AP12" s="50">
        <v>6.0000000000000001E-3</v>
      </c>
      <c r="AQ12" s="50">
        <v>2.3E-2</v>
      </c>
      <c r="AR12" s="50">
        <v>7.0000000000000001E-3</v>
      </c>
      <c r="AS12" s="50">
        <v>1.2E-2</v>
      </c>
      <c r="AT12" s="50">
        <v>4.0000000000000001E-3</v>
      </c>
      <c r="AU12" s="50">
        <v>0.02</v>
      </c>
      <c r="AV12" s="50">
        <v>4.0000000000000001E-3</v>
      </c>
      <c r="AW12" s="50">
        <v>8.0000000000000002E-3</v>
      </c>
      <c r="AX12" s="50">
        <v>0.41099999999999998</v>
      </c>
      <c r="AY12" s="50">
        <v>0.50800000000000001</v>
      </c>
      <c r="AZ12" s="50">
        <v>0.17100000000000001</v>
      </c>
      <c r="BA12" s="50">
        <v>0.26400000000000001</v>
      </c>
      <c r="BB12" s="50">
        <v>9.9000000000000005E-2</v>
      </c>
      <c r="BC12" s="50">
        <v>0.51</v>
      </c>
      <c r="BD12" s="50">
        <v>0.252</v>
      </c>
      <c r="BE12" s="50" t="s">
        <v>237</v>
      </c>
      <c r="BF12" s="52">
        <f t="shared" si="3"/>
        <v>9.2548387096774182E-2</v>
      </c>
      <c r="BG12" s="52">
        <f t="shared" si="4"/>
        <v>0.14465841114148356</v>
      </c>
      <c r="BH12" s="52">
        <f t="shared" si="5"/>
        <v>1.5630570740278811</v>
      </c>
      <c r="BI12" s="50">
        <v>1.4999999999999999E-2</v>
      </c>
      <c r="BJ12" s="50">
        <v>6.0000000000000001E-3</v>
      </c>
      <c r="BK12" s="50">
        <v>1.6E-2</v>
      </c>
      <c r="BL12" s="50">
        <v>2.3E-2</v>
      </c>
      <c r="BM12" s="50">
        <v>1.0999999999999999E-2</v>
      </c>
      <c r="BN12" s="50">
        <v>0.01</v>
      </c>
      <c r="BO12" s="50">
        <v>1.4E-2</v>
      </c>
      <c r="BP12" s="50">
        <v>8.0000000000000002E-3</v>
      </c>
      <c r="BQ12" s="50">
        <v>1.7000000000000001E-2</v>
      </c>
      <c r="BR12" s="50">
        <v>1.0999999999999999E-2</v>
      </c>
      <c r="BS12" s="50">
        <v>7.0000000000000001E-3</v>
      </c>
      <c r="BT12" s="50">
        <v>4.0000000000000001E-3</v>
      </c>
      <c r="BU12" s="50">
        <v>1.0999999999999999E-2</v>
      </c>
      <c r="BV12" s="50">
        <v>0.01</v>
      </c>
      <c r="BW12" s="50">
        <v>8.9999999999999993E-3</v>
      </c>
      <c r="BX12" s="50">
        <v>1.4E-2</v>
      </c>
      <c r="BY12" s="50">
        <v>4.0000000000000001E-3</v>
      </c>
      <c r="BZ12" s="50">
        <v>0.01</v>
      </c>
      <c r="CA12" s="50">
        <v>0.01</v>
      </c>
      <c r="CB12" s="50">
        <v>8.0000000000000002E-3</v>
      </c>
      <c r="CC12" s="50">
        <v>8.0000000000000002E-3</v>
      </c>
      <c r="CD12" s="50">
        <v>8.0000000000000002E-3</v>
      </c>
      <c r="CE12" s="50">
        <v>8.0000000000000002E-3</v>
      </c>
      <c r="CF12" s="50">
        <v>8.9999999999999993E-3</v>
      </c>
      <c r="CG12" s="50">
        <v>1.7000000000000001E-2</v>
      </c>
      <c r="CH12" s="50">
        <v>8.9999999999999993E-3</v>
      </c>
      <c r="CI12" s="50">
        <v>2.5000000000000001E-2</v>
      </c>
      <c r="CJ12" s="50">
        <v>8.9999999999999993E-3</v>
      </c>
      <c r="CK12" s="50">
        <v>5.0000000000000001E-3</v>
      </c>
      <c r="CL12" s="50">
        <v>4.0000000000000001E-3</v>
      </c>
      <c r="CM12" s="50">
        <v>1.9E-2</v>
      </c>
      <c r="CN12" s="50">
        <v>1.2E-2</v>
      </c>
      <c r="CO12" s="50">
        <v>1.6E-2</v>
      </c>
      <c r="CP12" s="50">
        <v>8.0000000000000002E-3</v>
      </c>
      <c r="CQ12" s="50">
        <v>1.2999999999999999E-2</v>
      </c>
      <c r="CR12" s="50">
        <v>1.7000000000000001E-2</v>
      </c>
      <c r="CS12" s="50">
        <v>8.9999999999999993E-3</v>
      </c>
      <c r="CT12" s="50">
        <v>1.4999999999999999E-2</v>
      </c>
      <c r="CU12" s="50">
        <v>6.0000000000000001E-3</v>
      </c>
      <c r="CV12" s="50">
        <v>1.7999999999999999E-2</v>
      </c>
      <c r="CW12" s="50">
        <v>2.5999999999999999E-2</v>
      </c>
      <c r="CX12" s="50">
        <v>1.4999999999999999E-2</v>
      </c>
      <c r="CY12" s="50">
        <v>1.4999999999999999E-2</v>
      </c>
      <c r="CZ12" s="50">
        <v>1.9E-2</v>
      </c>
      <c r="DA12" s="50">
        <v>6.0000000000000001E-3</v>
      </c>
      <c r="DB12" s="50" t="s">
        <v>224</v>
      </c>
      <c r="DC12" s="52">
        <f t="shared" si="6"/>
        <v>1.1866666666666673E-2</v>
      </c>
      <c r="DD12" s="52">
        <f t="shared" si="7"/>
        <v>5.4464333617181317E-3</v>
      </c>
      <c r="DE12" s="52">
        <f t="shared" si="8"/>
        <v>0.45896910351557263</v>
      </c>
      <c r="DF12" s="9"/>
      <c r="DG12" s="9"/>
      <c r="DH12" s="9"/>
    </row>
    <row r="13" spans="2:116" s="44" customFormat="1" x14ac:dyDescent="0.2">
      <c r="B13" s="107" t="s">
        <v>133</v>
      </c>
      <c r="C13" s="103">
        <v>101.78400000000001</v>
      </c>
      <c r="D13" s="103">
        <v>100.252</v>
      </c>
      <c r="E13" s="103">
        <v>100.47499999999999</v>
      </c>
      <c r="F13" s="103">
        <v>99.2</v>
      </c>
      <c r="G13" s="103">
        <v>100.383</v>
      </c>
      <c r="H13" s="103">
        <v>100.52800000000001</v>
      </c>
      <c r="I13" s="103">
        <v>100.42100000000001</v>
      </c>
      <c r="J13" s="103">
        <v>100.595</v>
      </c>
      <c r="K13" s="103">
        <v>99.289000000000001</v>
      </c>
      <c r="L13" s="103">
        <v>100.682</v>
      </c>
      <c r="M13" s="103">
        <v>100.339</v>
      </c>
      <c r="N13" s="103">
        <v>99.781999999999996</v>
      </c>
      <c r="O13" s="103">
        <v>99.436999999999998</v>
      </c>
      <c r="P13" s="103">
        <v>99.558999999999997</v>
      </c>
      <c r="Q13" s="103">
        <v>98.549000000000007</v>
      </c>
      <c r="R13" s="103">
        <v>100.593</v>
      </c>
      <c r="S13" s="103">
        <v>101.497</v>
      </c>
      <c r="T13" s="103">
        <v>97.632999999999996</v>
      </c>
      <c r="U13" s="103">
        <v>97.744</v>
      </c>
      <c r="V13" s="103" t="s">
        <v>228</v>
      </c>
      <c r="W13" s="108">
        <f t="shared" si="0"/>
        <v>99.933789473684214</v>
      </c>
      <c r="X13" s="108">
        <f t="shared" si="1"/>
        <v>1.1060453867996649</v>
      </c>
      <c r="Y13" s="108">
        <f t="shared" si="2"/>
        <v>1.10677819046472E-2</v>
      </c>
      <c r="Z13" s="103">
        <v>99.893000000000001</v>
      </c>
      <c r="AA13" s="103">
        <v>98.125</v>
      </c>
      <c r="AB13" s="103">
        <v>100.458</v>
      </c>
      <c r="AC13" s="103">
        <v>100.541</v>
      </c>
      <c r="AD13" s="103">
        <v>100.053</v>
      </c>
      <c r="AE13" s="103">
        <v>100.414</v>
      </c>
      <c r="AF13" s="103">
        <v>100.86199999999999</v>
      </c>
      <c r="AG13" s="103">
        <v>101.645</v>
      </c>
      <c r="AH13" s="103">
        <v>101.017</v>
      </c>
      <c r="AI13" s="103">
        <v>100.405</v>
      </c>
      <c r="AJ13" s="103">
        <v>100.075</v>
      </c>
      <c r="AK13" s="103">
        <v>100.687</v>
      </c>
      <c r="AL13" s="103">
        <v>100.81399999999999</v>
      </c>
      <c r="AM13" s="103">
        <v>100.18</v>
      </c>
      <c r="AN13" s="103">
        <v>99.906000000000006</v>
      </c>
      <c r="AO13" s="103">
        <v>100.974</v>
      </c>
      <c r="AP13" s="103">
        <v>99.850999999999999</v>
      </c>
      <c r="AQ13" s="103">
        <v>100.63800000000001</v>
      </c>
      <c r="AR13" s="103">
        <v>100.551</v>
      </c>
      <c r="AS13" s="103">
        <v>100.166</v>
      </c>
      <c r="AT13" s="103">
        <v>100.699</v>
      </c>
      <c r="AU13" s="103">
        <v>100.617</v>
      </c>
      <c r="AV13" s="103">
        <v>101.764</v>
      </c>
      <c r="AW13" s="103">
        <v>100.77500000000001</v>
      </c>
      <c r="AX13" s="103">
        <v>100.06100000000001</v>
      </c>
      <c r="AY13" s="103">
        <v>100.738</v>
      </c>
      <c r="AZ13" s="103">
        <v>101.76300000000001</v>
      </c>
      <c r="BA13" s="103">
        <v>99.03</v>
      </c>
      <c r="BB13" s="103">
        <v>99.594999999999999</v>
      </c>
      <c r="BC13" s="103">
        <v>98.900999999999996</v>
      </c>
      <c r="BD13" s="103">
        <v>99.412000000000006</v>
      </c>
      <c r="BE13" s="103" t="s">
        <v>238</v>
      </c>
      <c r="BF13" s="108">
        <f t="shared" si="3"/>
        <v>100.34225806451612</v>
      </c>
      <c r="BG13" s="108">
        <f t="shared" si="4"/>
        <v>0.79596624583968889</v>
      </c>
      <c r="BH13" s="108">
        <f t="shared" si="5"/>
        <v>7.9325127936418771E-3</v>
      </c>
      <c r="BI13" s="103">
        <v>98.179000000000002</v>
      </c>
      <c r="BJ13" s="103">
        <v>97.3</v>
      </c>
      <c r="BK13" s="103">
        <v>97.072000000000003</v>
      </c>
      <c r="BL13" s="103">
        <v>97.039000000000001</v>
      </c>
      <c r="BM13" s="103">
        <v>97.944000000000003</v>
      </c>
      <c r="BN13" s="103">
        <v>98.503</v>
      </c>
      <c r="BO13" s="103">
        <v>99.43</v>
      </c>
      <c r="BP13" s="103">
        <v>97.718000000000004</v>
      </c>
      <c r="BQ13" s="103">
        <v>98.373000000000005</v>
      </c>
      <c r="BR13" s="103">
        <v>98.863</v>
      </c>
      <c r="BS13" s="103">
        <v>98.241</v>
      </c>
      <c r="BT13" s="103">
        <v>97.713999999999999</v>
      </c>
      <c r="BU13" s="103">
        <v>97.742000000000004</v>
      </c>
      <c r="BV13" s="103">
        <v>98.864000000000004</v>
      </c>
      <c r="BW13" s="103">
        <v>98.438000000000002</v>
      </c>
      <c r="BX13" s="103">
        <v>98.057000000000002</v>
      </c>
      <c r="BY13" s="103">
        <v>97.572000000000003</v>
      </c>
      <c r="BZ13" s="103">
        <v>99.119</v>
      </c>
      <c r="CA13" s="103">
        <v>97.007999999999996</v>
      </c>
      <c r="CB13" s="103">
        <v>97.73</v>
      </c>
      <c r="CC13" s="103">
        <v>97.641000000000005</v>
      </c>
      <c r="CD13" s="103">
        <v>98.409000000000006</v>
      </c>
      <c r="CE13" s="103">
        <v>98.31</v>
      </c>
      <c r="CF13" s="103">
        <v>98.144999999999996</v>
      </c>
      <c r="CG13" s="103">
        <v>98.968999999999994</v>
      </c>
      <c r="CH13" s="103">
        <v>97.805999999999997</v>
      </c>
      <c r="CI13" s="103">
        <v>97.643000000000001</v>
      </c>
      <c r="CJ13" s="103">
        <v>98.051000000000002</v>
      </c>
      <c r="CK13" s="103">
        <v>97.4</v>
      </c>
      <c r="CL13" s="103">
        <v>97.837000000000003</v>
      </c>
      <c r="CM13" s="103">
        <v>97.561999999999998</v>
      </c>
      <c r="CN13" s="103">
        <v>98.275000000000006</v>
      </c>
      <c r="CO13" s="103">
        <v>97.899000000000001</v>
      </c>
      <c r="CP13" s="103">
        <v>97.974999999999994</v>
      </c>
      <c r="CQ13" s="103">
        <v>97.760999999999996</v>
      </c>
      <c r="CR13" s="103">
        <v>97.313000000000002</v>
      </c>
      <c r="CS13" s="103">
        <v>97.481999999999999</v>
      </c>
      <c r="CT13" s="103">
        <v>97.233000000000004</v>
      </c>
      <c r="CU13" s="103">
        <v>97.634</v>
      </c>
      <c r="CV13" s="103">
        <v>98.302000000000007</v>
      </c>
      <c r="CW13" s="103">
        <v>97.795000000000002</v>
      </c>
      <c r="CX13" s="103">
        <v>97.015000000000001</v>
      </c>
      <c r="CY13" s="103">
        <v>97.867999999999995</v>
      </c>
      <c r="CZ13" s="103">
        <v>97.846999999999994</v>
      </c>
      <c r="DA13" s="103">
        <v>97.822999999999993</v>
      </c>
      <c r="DB13" s="103" t="s">
        <v>246</v>
      </c>
      <c r="DC13" s="108">
        <f t="shared" si="6"/>
        <v>97.931133333333349</v>
      </c>
      <c r="DD13" s="108">
        <f t="shared" si="7"/>
        <v>0.56161712936839869</v>
      </c>
      <c r="DE13" s="108">
        <f t="shared" si="8"/>
        <v>5.7348170112235192E-3</v>
      </c>
      <c r="DF13" s="109"/>
      <c r="DG13" s="109"/>
      <c r="DH13" s="109"/>
    </row>
    <row r="14" spans="2:116" x14ac:dyDescent="0.2">
      <c r="B14" s="118" t="s">
        <v>132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8"/>
      <c r="DG14" s="8"/>
      <c r="DH14" s="8"/>
      <c r="DI14" s="8"/>
      <c r="DJ14" s="8"/>
    </row>
    <row r="15" spans="2:116" x14ac:dyDescent="0.2">
      <c r="B15" s="49" t="s">
        <v>273</v>
      </c>
      <c r="C15" s="52">
        <v>5.9337342633904999</v>
      </c>
      <c r="D15" s="52">
        <v>6.0185906479352846</v>
      </c>
      <c r="E15" s="52">
        <v>5.9649419238356742</v>
      </c>
      <c r="F15" s="52">
        <v>6.0886349352428031</v>
      </c>
      <c r="G15" s="52">
        <v>6.0248159644288837</v>
      </c>
      <c r="H15" s="52">
        <v>5.9946375160648957</v>
      </c>
      <c r="I15" s="52">
        <v>5.9688399491293396</v>
      </c>
      <c r="J15" s="52">
        <v>5.9664976631641453</v>
      </c>
      <c r="K15" s="52">
        <v>6.1266658667863032</v>
      </c>
      <c r="L15" s="52">
        <v>6.0087520972016648</v>
      </c>
      <c r="M15" s="52">
        <v>5.9556144211709219</v>
      </c>
      <c r="N15" s="52">
        <v>5.9735656413642264</v>
      </c>
      <c r="O15" s="52">
        <v>5.9662499436696157</v>
      </c>
      <c r="P15" s="52">
        <v>6.0185906479352846</v>
      </c>
      <c r="Q15" s="52">
        <v>6.0442142488522741</v>
      </c>
      <c r="R15" s="52">
        <v>5.9424405552645299</v>
      </c>
      <c r="S15" s="52">
        <v>5.9349450313241654</v>
      </c>
      <c r="T15" s="52">
        <v>5.986089792140934</v>
      </c>
      <c r="U15" s="52">
        <v>6.0290270090671738</v>
      </c>
      <c r="V15" s="52"/>
      <c r="W15" s="52">
        <f t="shared" si="0"/>
        <v>5.9972025325246641</v>
      </c>
      <c r="X15" s="52">
        <f t="shared" si="1"/>
        <v>5.1219466511370097E-2</v>
      </c>
      <c r="Y15" s="52">
        <f t="shared" si="2"/>
        <v>8.5405597415780538E-3</v>
      </c>
      <c r="Z15" s="52">
        <v>6.0625813642567596</v>
      </c>
      <c r="AA15" s="52">
        <v>6.0185906479352846</v>
      </c>
      <c r="AB15" s="52">
        <v>6.0231788691663537</v>
      </c>
      <c r="AC15" s="52">
        <v>5.9827042256081411</v>
      </c>
      <c r="AD15" s="52">
        <v>6.0354793942178162</v>
      </c>
      <c r="AE15" s="52">
        <v>6.0449005287239697</v>
      </c>
      <c r="AF15" s="52">
        <v>6.0113120837640821</v>
      </c>
      <c r="AG15" s="52">
        <v>5.9473181626000651</v>
      </c>
      <c r="AH15" s="52">
        <v>5.9961715237979059</v>
      </c>
      <c r="AI15" s="52">
        <v>5.9612848890491117</v>
      </c>
      <c r="AJ15" s="52">
        <v>5.9991644224631999</v>
      </c>
      <c r="AK15" s="52">
        <v>5.9414993170095505</v>
      </c>
      <c r="AL15" s="52">
        <v>5.9255591354256767</v>
      </c>
      <c r="AM15" s="52">
        <v>6.0058411762383814</v>
      </c>
      <c r="AN15" s="52">
        <v>6.0209524282433913</v>
      </c>
      <c r="AO15" s="52">
        <v>5.9592365717029239</v>
      </c>
      <c r="AP15" s="52">
        <v>6.0185906479352846</v>
      </c>
      <c r="AQ15" s="52">
        <v>5.9146931977021246</v>
      </c>
      <c r="AR15" s="52">
        <v>5.924987086318013</v>
      </c>
      <c r="AS15" s="52">
        <v>5.9891384361546756</v>
      </c>
      <c r="AT15" s="52">
        <v>5.9522113362538338</v>
      </c>
      <c r="AU15" s="52">
        <v>6.0022737046264591</v>
      </c>
      <c r="AV15" s="52">
        <v>5.9059186109488957</v>
      </c>
      <c r="AW15" s="52">
        <v>5.9514083470261694</v>
      </c>
      <c r="AX15" s="52">
        <v>6.0382610856438328</v>
      </c>
      <c r="AY15" s="52">
        <v>5.9673113874333774</v>
      </c>
      <c r="AZ15" s="52">
        <v>6.0185906479352846</v>
      </c>
      <c r="BA15" s="52">
        <v>6.076619194232892</v>
      </c>
      <c r="BB15" s="52">
        <v>6.015446146768805</v>
      </c>
      <c r="BC15" s="52">
        <v>6.1226142154168812</v>
      </c>
      <c r="BD15" s="52">
        <v>6.0287677204604435</v>
      </c>
      <c r="BE15" s="52"/>
      <c r="BF15" s="52">
        <f t="shared" si="3"/>
        <v>5.9955679517761151</v>
      </c>
      <c r="BG15" s="52">
        <f t="shared" ref="BG15:BG23" si="9">STDEV(Z15:BD15)</f>
        <v>4.9999532368461608E-2</v>
      </c>
      <c r="BH15" s="52">
        <f t="shared" ref="BH15:BH23" si="10">BG15/BF15</f>
        <v>8.339415510026843E-3</v>
      </c>
      <c r="BI15" s="52">
        <v>6.0793617444493622</v>
      </c>
      <c r="BJ15" s="52">
        <v>6.1309054127475342</v>
      </c>
      <c r="BK15" s="52">
        <v>6.0136015899152664</v>
      </c>
      <c r="BL15" s="52">
        <v>6.1009957362092964</v>
      </c>
      <c r="BM15" s="52">
        <v>6.0185906479352846</v>
      </c>
      <c r="BN15" s="52">
        <v>6.0440600547452021</v>
      </c>
      <c r="BO15" s="52">
        <v>5.9605588205302906</v>
      </c>
      <c r="BP15" s="52">
        <v>6.0661840467063808</v>
      </c>
      <c r="BQ15" s="52">
        <v>6.0502451004654443</v>
      </c>
      <c r="BR15" s="52">
        <v>6.0128432587338869</v>
      </c>
      <c r="BS15" s="52">
        <v>6.032994242412336</v>
      </c>
      <c r="BT15" s="52">
        <v>6.097648191420407</v>
      </c>
      <c r="BU15" s="52">
        <v>6.057692481923775</v>
      </c>
      <c r="BV15" s="52">
        <v>6.0155086968043729</v>
      </c>
      <c r="BW15" s="52">
        <v>6.046513243631277</v>
      </c>
      <c r="BX15" s="52">
        <v>6.0185906479352846</v>
      </c>
      <c r="BY15" s="52">
        <v>6.1073161334917039</v>
      </c>
      <c r="BZ15" s="52">
        <v>6.0081212040618039</v>
      </c>
      <c r="CA15" s="52">
        <v>6.1253840364401588</v>
      </c>
      <c r="CB15" s="52">
        <v>6.0725594720473266</v>
      </c>
      <c r="CC15" s="52">
        <v>6.0637288409744441</v>
      </c>
      <c r="CD15" s="52">
        <v>6.0350790463303765</v>
      </c>
      <c r="CE15" s="52">
        <v>6.031581333998405</v>
      </c>
      <c r="CF15" s="52">
        <v>6.0504690671217638</v>
      </c>
      <c r="CG15" s="52">
        <v>6.012156032392034</v>
      </c>
      <c r="CH15" s="52">
        <v>6.0990547420444443</v>
      </c>
      <c r="CI15" s="52">
        <v>6.0466040297121735</v>
      </c>
      <c r="CJ15" s="52">
        <v>6.0185906479352846</v>
      </c>
      <c r="CK15" s="52">
        <v>6.1146986798823093</v>
      </c>
      <c r="CL15" s="52">
        <v>6.0716519017792798</v>
      </c>
      <c r="CM15" s="52">
        <v>6.0613352305794974</v>
      </c>
      <c r="CN15" s="52">
        <v>6.0853367025684149</v>
      </c>
      <c r="CO15" s="52">
        <v>6.0939834159699524</v>
      </c>
      <c r="CP15" s="52">
        <v>6.0347336763585258</v>
      </c>
      <c r="CQ15" s="52">
        <v>6.0559160661263398</v>
      </c>
      <c r="CR15" s="52">
        <v>6.0613481738385655</v>
      </c>
      <c r="CS15" s="52">
        <v>6.036502533051749</v>
      </c>
      <c r="CT15" s="52">
        <v>6.0534990665047648</v>
      </c>
      <c r="CU15" s="52">
        <v>6.0666208334059126</v>
      </c>
      <c r="CV15" s="52">
        <v>6.0185906479352846</v>
      </c>
      <c r="CW15" s="52">
        <v>6.0251983761736234</v>
      </c>
      <c r="CX15" s="52">
        <v>6.0610924060062752</v>
      </c>
      <c r="CY15" s="52">
        <v>6.0171009167915033</v>
      </c>
      <c r="CZ15" s="52">
        <v>6.0312721901190747</v>
      </c>
      <c r="DA15" s="52">
        <v>6.0185906479352846</v>
      </c>
      <c r="DB15" s="52"/>
      <c r="DC15" s="52">
        <f t="shared" ref="DC15:DC23" si="11">AVERAGE(BI15:DA15)</f>
        <v>6.0516535548475936</v>
      </c>
      <c r="DD15" s="52">
        <f t="shared" ref="DD15:DD23" si="12">STDEV(BI15:DA15)</f>
        <v>3.5827093086855971E-2</v>
      </c>
      <c r="DE15" s="52">
        <f t="shared" ref="DE15:DE23" si="13">DD15/DC15</f>
        <v>5.9202154852630601E-3</v>
      </c>
      <c r="DF15" s="9"/>
      <c r="DG15" s="9"/>
      <c r="DH15" s="9"/>
    </row>
    <row r="16" spans="2:116" x14ac:dyDescent="0.2">
      <c r="B16" s="49" t="s">
        <v>111</v>
      </c>
      <c r="C16" s="52">
        <v>1.9430190203704829</v>
      </c>
      <c r="D16" s="52">
        <v>2.0168870651656392</v>
      </c>
      <c r="E16" s="52">
        <v>1.9215274281031294</v>
      </c>
      <c r="F16" s="52">
        <v>1.9558991380969228</v>
      </c>
      <c r="G16" s="52">
        <v>1.9912189270557996</v>
      </c>
      <c r="H16" s="52">
        <v>1.9588376136584991</v>
      </c>
      <c r="I16" s="52">
        <v>1.9328920597705632</v>
      </c>
      <c r="J16" s="52">
        <v>2.0106571619296405</v>
      </c>
      <c r="K16" s="52">
        <v>1.9661801223579698</v>
      </c>
      <c r="L16" s="52">
        <v>1.9233431436568522</v>
      </c>
      <c r="M16" s="52">
        <v>1.9018825746151207</v>
      </c>
      <c r="N16" s="52">
        <v>1.9770318960668229</v>
      </c>
      <c r="O16" s="52">
        <v>1.9702363786416155</v>
      </c>
      <c r="P16" s="52">
        <v>2.0168870651656392</v>
      </c>
      <c r="Q16" s="52">
        <v>1.9931668774727564</v>
      </c>
      <c r="R16" s="52">
        <v>1.9746068033466906</v>
      </c>
      <c r="S16" s="52">
        <v>1.9462581642861738</v>
      </c>
      <c r="T16" s="52">
        <v>1.9658589013290948</v>
      </c>
      <c r="U16" s="52">
        <v>1.9636939244524292</v>
      </c>
      <c r="V16" s="52"/>
      <c r="W16" s="52">
        <f t="shared" si="0"/>
        <v>1.9647412771337809</v>
      </c>
      <c r="X16" s="52">
        <f t="shared" si="1"/>
        <v>3.23282348741393E-2</v>
      </c>
      <c r="Y16" s="52">
        <f t="shared" si="2"/>
        <v>1.6454194376829413E-2</v>
      </c>
      <c r="Z16" s="52">
        <v>1.885604129841592</v>
      </c>
      <c r="AA16" s="52">
        <v>2.0168870651656392</v>
      </c>
      <c r="AB16" s="52">
        <v>2.0106571619296405</v>
      </c>
      <c r="AC16" s="52">
        <v>1.8282348627896194</v>
      </c>
      <c r="AD16" s="52">
        <v>1.8997931977816451</v>
      </c>
      <c r="AE16" s="52">
        <v>1.9091297082182666</v>
      </c>
      <c r="AF16" s="52">
        <v>1.8844882262197333</v>
      </c>
      <c r="AG16" s="52">
        <v>2.0106571619296405</v>
      </c>
      <c r="AH16" s="52">
        <v>1.8771305586945948</v>
      </c>
      <c r="AI16" s="52">
        <v>1.9434508919735445</v>
      </c>
      <c r="AJ16" s="52">
        <v>1.9553232449437026</v>
      </c>
      <c r="AK16" s="52">
        <v>1.9494649065671144</v>
      </c>
      <c r="AL16" s="52">
        <v>1.9424101084625001</v>
      </c>
      <c r="AM16" s="52">
        <v>1.9283685088133109</v>
      </c>
      <c r="AN16" s="52">
        <v>1.9581095162492621</v>
      </c>
      <c r="AO16" s="52">
        <v>1.887605790508174</v>
      </c>
      <c r="AP16" s="52">
        <v>2.0168870651656392</v>
      </c>
      <c r="AQ16" s="52">
        <v>1.9545596169104908</v>
      </c>
      <c r="AR16" s="52">
        <v>1.9497976056406838</v>
      </c>
      <c r="AS16" s="52">
        <v>2.0106571619296405</v>
      </c>
      <c r="AT16" s="52">
        <v>1.9564811261863759</v>
      </c>
      <c r="AU16" s="52">
        <v>1.9764653556851486</v>
      </c>
      <c r="AV16" s="52">
        <v>1.9438123144695871</v>
      </c>
      <c r="AW16" s="52">
        <v>1.9439198688459383</v>
      </c>
      <c r="AX16" s="52">
        <v>1.8559758555026808</v>
      </c>
      <c r="AY16" s="52">
        <v>1.8809475696871802</v>
      </c>
      <c r="AZ16" s="52">
        <v>2.0168870651656392</v>
      </c>
      <c r="BA16" s="52">
        <v>1.9786076771855998</v>
      </c>
      <c r="BB16" s="52">
        <v>1.9491107408822765</v>
      </c>
      <c r="BC16" s="52">
        <v>1.9482399993432233</v>
      </c>
      <c r="BD16" s="52">
        <v>1.9569014995916518</v>
      </c>
      <c r="BE16" s="52"/>
      <c r="BF16" s="52">
        <f t="shared" si="3"/>
        <v>1.9427924374928951</v>
      </c>
      <c r="BG16" s="52">
        <f t="shared" si="9"/>
        <v>5.0162592108203251E-2</v>
      </c>
      <c r="BH16" s="52">
        <f t="shared" si="10"/>
        <v>2.5819841142132663E-2</v>
      </c>
      <c r="BI16" s="52">
        <v>2.0210701418136678</v>
      </c>
      <c r="BJ16" s="52">
        <v>2.0148359555282469</v>
      </c>
      <c r="BK16" s="52">
        <v>2.0315470634968897</v>
      </c>
      <c r="BL16" s="52">
        <v>2.0380973925861681</v>
      </c>
      <c r="BM16" s="52">
        <v>2.0106571619296405</v>
      </c>
      <c r="BN16" s="52">
        <v>1.9953145738491442</v>
      </c>
      <c r="BO16" s="52">
        <v>2.0021475766788153</v>
      </c>
      <c r="BP16" s="52">
        <v>2.0384318601486737</v>
      </c>
      <c r="BQ16" s="52">
        <v>1.9673277627881802</v>
      </c>
      <c r="BR16" s="52">
        <v>1.989236408705541</v>
      </c>
      <c r="BS16" s="52">
        <v>2.0077280982378243</v>
      </c>
      <c r="BT16" s="52">
        <v>1.9530166937567743</v>
      </c>
      <c r="BU16" s="52">
        <v>2.0022381380053345</v>
      </c>
      <c r="BV16" s="52">
        <v>2.0106571619296405</v>
      </c>
      <c r="BW16" s="52">
        <v>2.01772963282201</v>
      </c>
      <c r="BX16" s="52">
        <v>2.0168870651656392</v>
      </c>
      <c r="BY16" s="52">
        <v>2.0228783845378233</v>
      </c>
      <c r="BZ16" s="52">
        <v>1.9905790491693081</v>
      </c>
      <c r="CA16" s="52">
        <v>2.0155230101137289</v>
      </c>
      <c r="CB16" s="52">
        <v>2.0029619992954606</v>
      </c>
      <c r="CC16" s="52">
        <v>2.02385557767811</v>
      </c>
      <c r="CD16" s="52">
        <v>1.9624932606739436</v>
      </c>
      <c r="CE16" s="52">
        <v>2.0106571619296405</v>
      </c>
      <c r="CF16" s="52">
        <v>1.9699934521537628</v>
      </c>
      <c r="CG16" s="52">
        <v>1.9973758203306533</v>
      </c>
      <c r="CH16" s="52">
        <v>2.034844923294902</v>
      </c>
      <c r="CI16" s="52">
        <v>2.0195486596543177</v>
      </c>
      <c r="CJ16" s="52">
        <v>2.0168870651656392</v>
      </c>
      <c r="CK16" s="52">
        <v>2.0098280877439585</v>
      </c>
      <c r="CL16" s="52">
        <v>2.0262870345532109</v>
      </c>
      <c r="CM16" s="52">
        <v>2.0083471949356908</v>
      </c>
      <c r="CN16" s="52">
        <v>2.0106571619296405</v>
      </c>
      <c r="CO16" s="52">
        <v>2.0417614123022254</v>
      </c>
      <c r="CP16" s="52">
        <v>2.0219252427856498</v>
      </c>
      <c r="CQ16" s="52">
        <v>2.0297303286426573</v>
      </c>
      <c r="CR16" s="52">
        <v>2.0076855948689096</v>
      </c>
      <c r="CS16" s="52">
        <v>2.0049947468313563</v>
      </c>
      <c r="CT16" s="52">
        <v>2.0106944532727415</v>
      </c>
      <c r="CU16" s="52">
        <v>2.0334327750018537</v>
      </c>
      <c r="CV16" s="52">
        <v>2.0168870651656392</v>
      </c>
      <c r="CW16" s="52">
        <v>2.0106571619296405</v>
      </c>
      <c r="CX16" s="52">
        <v>2.0290340303442083</v>
      </c>
      <c r="CY16" s="52">
        <v>2.0212591413088781</v>
      </c>
      <c r="CZ16" s="52">
        <v>2.0307691120797879</v>
      </c>
      <c r="DA16" s="52">
        <v>2.0168870651656392</v>
      </c>
      <c r="DB16" s="52"/>
      <c r="DC16" s="52">
        <f t="shared" si="11"/>
        <v>2.0114524146733594</v>
      </c>
      <c r="DD16" s="52">
        <f t="shared" si="12"/>
        <v>1.9688260031070652E-2</v>
      </c>
      <c r="DE16" s="52">
        <f t="shared" si="13"/>
        <v>9.7880814318283722E-3</v>
      </c>
      <c r="DF16" s="9"/>
      <c r="DG16" s="9"/>
      <c r="DH16" s="9"/>
    </row>
    <row r="17" spans="2:112" x14ac:dyDescent="0.2">
      <c r="B17" s="49" t="s">
        <v>108</v>
      </c>
      <c r="C17" s="52">
        <v>3.1674124075046319</v>
      </c>
      <c r="D17" s="52">
        <v>2.910878817262514</v>
      </c>
      <c r="E17" s="52">
        <v>3.0608124473196279</v>
      </c>
      <c r="F17" s="52">
        <v>2.7666004147089578</v>
      </c>
      <c r="G17" s="52">
        <v>2.9516657844202165</v>
      </c>
      <c r="H17" s="52">
        <v>3.0063684519057627</v>
      </c>
      <c r="I17" s="52">
        <v>3.0913270237761332</v>
      </c>
      <c r="J17" s="52">
        <v>2.9018874891527395</v>
      </c>
      <c r="K17" s="52">
        <v>2.6829276145637686</v>
      </c>
      <c r="L17" s="52">
        <v>2.9600863022718835</v>
      </c>
      <c r="M17" s="52">
        <v>3.117144231175708</v>
      </c>
      <c r="N17" s="52">
        <v>3.0184766374636935</v>
      </c>
      <c r="O17" s="52">
        <v>3.0336605872135949</v>
      </c>
      <c r="P17" s="52">
        <v>2.910878817262514</v>
      </c>
      <c r="Q17" s="52">
        <v>2.8636986403045595</v>
      </c>
      <c r="R17" s="52">
        <v>3.0977418039033813</v>
      </c>
      <c r="S17" s="52">
        <v>3.1464494080937446</v>
      </c>
      <c r="T17" s="52">
        <v>3.0224938027187922</v>
      </c>
      <c r="U17" s="52">
        <v>2.9221709889256386</v>
      </c>
      <c r="V17" s="52"/>
      <c r="W17" s="52">
        <f t="shared" si="0"/>
        <v>2.9806674563130455</v>
      </c>
      <c r="X17" s="52">
        <f t="shared" si="1"/>
        <v>0.12666564032902178</v>
      </c>
      <c r="Y17" s="52">
        <f t="shared" si="2"/>
        <v>4.2495730297166932E-2</v>
      </c>
      <c r="Z17" s="52">
        <v>2.8561155240718903</v>
      </c>
      <c r="AA17" s="52">
        <v>2.910878817262514</v>
      </c>
      <c r="AB17" s="52">
        <v>2.9018874891527395</v>
      </c>
      <c r="AC17" s="52">
        <v>3.0467525318001418</v>
      </c>
      <c r="AD17" s="52">
        <v>2.927053556962754</v>
      </c>
      <c r="AE17" s="52">
        <v>2.8911650861062945</v>
      </c>
      <c r="AF17" s="52">
        <v>2.9528661508883363</v>
      </c>
      <c r="AG17" s="52">
        <v>2.9018874891527395</v>
      </c>
      <c r="AH17" s="52">
        <v>3.0277733444034527</v>
      </c>
      <c r="AI17" s="52">
        <v>3.0729584531284377</v>
      </c>
      <c r="AJ17" s="52">
        <v>2.9658643677254557</v>
      </c>
      <c r="AK17" s="52">
        <v>3.1146150238711745</v>
      </c>
      <c r="AL17" s="52">
        <v>3.1458764692206498</v>
      </c>
      <c r="AM17" s="52">
        <v>3.0029577247541588</v>
      </c>
      <c r="AN17" s="52">
        <v>2.922026804003186</v>
      </c>
      <c r="AO17" s="52">
        <v>3.0472983270312235</v>
      </c>
      <c r="AP17" s="52">
        <v>2.910878817262514</v>
      </c>
      <c r="AQ17" s="52">
        <v>3.1604848982784044</v>
      </c>
      <c r="AR17" s="52">
        <v>3.1573557083353472</v>
      </c>
      <c r="AS17" s="52">
        <v>2.9018874891527395</v>
      </c>
      <c r="AT17" s="52">
        <v>3.0788440969167672</v>
      </c>
      <c r="AU17" s="52">
        <v>2.9187803456000014</v>
      </c>
      <c r="AV17" s="52">
        <v>3.1645797376010112</v>
      </c>
      <c r="AW17" s="52">
        <v>3.0618189377332774</v>
      </c>
      <c r="AX17" s="52">
        <v>2.9258314352609913</v>
      </c>
      <c r="AY17" s="52">
        <v>3.0806735650687322</v>
      </c>
      <c r="AZ17" s="52">
        <v>2.910878817262514</v>
      </c>
      <c r="BA17" s="52">
        <v>2.7723917376050924</v>
      </c>
      <c r="BB17" s="52">
        <v>2.9459671555978</v>
      </c>
      <c r="BC17" s="52">
        <v>2.6861501965225223</v>
      </c>
      <c r="BD17" s="52">
        <v>2.9217072216802045</v>
      </c>
      <c r="BE17" s="52"/>
      <c r="BF17" s="52">
        <f t="shared" si="3"/>
        <v>2.9769744296584864</v>
      </c>
      <c r="BG17" s="52">
        <f t="shared" si="9"/>
        <v>0.11462280999716397</v>
      </c>
      <c r="BH17" s="52">
        <f t="shared" si="10"/>
        <v>3.8503122114593814E-2</v>
      </c>
      <c r="BI17" s="52">
        <v>2.7838993697650256</v>
      </c>
      <c r="BJ17" s="52">
        <v>2.688127890648861</v>
      </c>
      <c r="BK17" s="52">
        <v>2.8982344713306412</v>
      </c>
      <c r="BL17" s="52">
        <v>2.7096170287418735</v>
      </c>
      <c r="BM17" s="52">
        <v>2.9018874891527395</v>
      </c>
      <c r="BN17" s="52">
        <v>2.8839484697530371</v>
      </c>
      <c r="BO17" s="52">
        <v>3.0478228952242961</v>
      </c>
      <c r="BP17" s="52">
        <v>2.7785656341901128</v>
      </c>
      <c r="BQ17" s="52">
        <v>2.9184406729195826</v>
      </c>
      <c r="BR17" s="52">
        <v>2.9627582170336959</v>
      </c>
      <c r="BS17" s="52">
        <v>2.8868764186878244</v>
      </c>
      <c r="BT17" s="52">
        <v>2.8428660758507358</v>
      </c>
      <c r="BU17" s="52">
        <v>2.8617793834446008</v>
      </c>
      <c r="BV17" s="52">
        <v>2.9018874891527395</v>
      </c>
      <c r="BW17" s="52">
        <v>2.8583384214305458</v>
      </c>
      <c r="BX17" s="52">
        <v>2.910878817262514</v>
      </c>
      <c r="BY17" s="52">
        <v>2.7263716657497232</v>
      </c>
      <c r="BZ17" s="52">
        <v>2.9738111168948449</v>
      </c>
      <c r="CA17" s="52">
        <v>2.7031877561094086</v>
      </c>
      <c r="CB17" s="52">
        <v>2.8248263025348601</v>
      </c>
      <c r="CC17" s="52">
        <v>2.8182697197260924</v>
      </c>
      <c r="CD17" s="52">
        <v>2.9425438417430927</v>
      </c>
      <c r="CE17" s="52">
        <v>2.9018874891527395</v>
      </c>
      <c r="CF17" s="52">
        <v>2.9041104394438002</v>
      </c>
      <c r="CG17" s="52">
        <v>2.9456464194539151</v>
      </c>
      <c r="CH17" s="52">
        <v>2.7250081490651716</v>
      </c>
      <c r="CI17" s="52">
        <v>2.8483652540590816</v>
      </c>
      <c r="CJ17" s="52">
        <v>2.910878817262514</v>
      </c>
      <c r="CK17" s="52">
        <v>2.7238196582095542</v>
      </c>
      <c r="CL17" s="52">
        <v>2.7869314077307195</v>
      </c>
      <c r="CM17" s="52">
        <v>2.8380697855895214</v>
      </c>
      <c r="CN17" s="52">
        <v>2.9018874891527395</v>
      </c>
      <c r="CO17" s="52">
        <v>2.7124679367237627</v>
      </c>
      <c r="CP17" s="52">
        <v>2.8652021555097864</v>
      </c>
      <c r="CQ17" s="52">
        <v>2.811579999107237</v>
      </c>
      <c r="CR17" s="52">
        <v>2.8355282120205221</v>
      </c>
      <c r="CS17" s="52">
        <v>2.8895454373689695</v>
      </c>
      <c r="CT17" s="52">
        <v>2.8586582213692862</v>
      </c>
      <c r="CU17" s="52">
        <v>2.787770427567962</v>
      </c>
      <c r="CV17" s="52">
        <v>2.910878817262514</v>
      </c>
      <c r="CW17" s="52">
        <v>2.9018874891527395</v>
      </c>
      <c r="CX17" s="52">
        <v>2.7988355404498493</v>
      </c>
      <c r="CY17" s="52">
        <v>2.9104481725635218</v>
      </c>
      <c r="CZ17" s="52">
        <v>2.8581383485520755</v>
      </c>
      <c r="DA17" s="52">
        <v>2.910878817262514</v>
      </c>
      <c r="DB17" s="52"/>
      <c r="DC17" s="52">
        <f t="shared" si="11"/>
        <v>2.8525191918083856</v>
      </c>
      <c r="DD17" s="52">
        <f t="shared" si="12"/>
        <v>8.0877257989255824E-2</v>
      </c>
      <c r="DE17" s="52">
        <f t="shared" si="13"/>
        <v>2.8352923346322098E-2</v>
      </c>
      <c r="DF17" s="9"/>
      <c r="DG17" s="9"/>
      <c r="DH17" s="9"/>
    </row>
    <row r="18" spans="2:112" x14ac:dyDescent="0.2">
      <c r="B18" s="49" t="s">
        <v>112</v>
      </c>
      <c r="C18" s="52">
        <v>4.9523049736819756E-3</v>
      </c>
      <c r="D18" s="52">
        <v>8.1859445676660779E-3</v>
      </c>
      <c r="E18" s="52">
        <v>4.7185808448837796E-2</v>
      </c>
      <c r="F18" s="52">
        <v>1.7682286985403296E-2</v>
      </c>
      <c r="G18" s="52">
        <v>6.5746849693276137E-3</v>
      </c>
      <c r="H18" s="52">
        <v>1.8891534603762365E-2</v>
      </c>
      <c r="I18" s="52">
        <v>1.7340878356135105E-2</v>
      </c>
      <c r="J18" s="52">
        <v>8.1606592438457186E-3</v>
      </c>
      <c r="K18" s="52">
        <v>4.065292718908718E-3</v>
      </c>
      <c r="L18" s="52">
        <v>4.7001746785044025E-3</v>
      </c>
      <c r="M18" s="52">
        <v>8.5324119481108417E-3</v>
      </c>
      <c r="N18" s="52">
        <v>1.9562325154969074E-2</v>
      </c>
      <c r="O18" s="52">
        <v>1.9293047193436792E-2</v>
      </c>
      <c r="P18" s="52">
        <v>8.1859445676660779E-3</v>
      </c>
      <c r="Q18" s="52">
        <v>2.0709188502898129E-2</v>
      </c>
      <c r="R18" s="52">
        <v>1.0031865125167495E-2</v>
      </c>
      <c r="S18" s="52">
        <v>7.0769996082574241E-2</v>
      </c>
      <c r="T18" s="52">
        <v>2.9640518506356257E-2</v>
      </c>
      <c r="U18" s="52">
        <v>3.0912723512496919E-2</v>
      </c>
      <c r="V18" s="52"/>
      <c r="W18" s="52">
        <f t="shared" si="0"/>
        <v>1.8704083691565728E-2</v>
      </c>
      <c r="X18" s="52">
        <f t="shared" si="1"/>
        <v>1.6760568455576001E-2</v>
      </c>
      <c r="Y18" s="52">
        <f t="shared" si="2"/>
        <v>0.89609139543862704</v>
      </c>
      <c r="Z18" s="52">
        <v>7.582205216101914E-3</v>
      </c>
      <c r="AA18" s="52">
        <v>8.1859445676660779E-3</v>
      </c>
      <c r="AB18" s="52">
        <v>8.1606592438457186E-3</v>
      </c>
      <c r="AC18" s="52">
        <v>6.1423090880387199E-3</v>
      </c>
      <c r="AD18" s="52">
        <v>5.6110340977788284E-3</v>
      </c>
      <c r="AE18" s="52">
        <v>1.573587329738176E-3</v>
      </c>
      <c r="AF18" s="52">
        <v>4.3639749638754045E-3</v>
      </c>
      <c r="AG18" s="52">
        <v>8.1606592438457186E-3</v>
      </c>
      <c r="AH18" s="52">
        <v>3.4726609279703176E-3</v>
      </c>
      <c r="AI18" s="52">
        <v>1.6678152968540388E-2</v>
      </c>
      <c r="AJ18" s="52">
        <v>1.5197825431687463E-2</v>
      </c>
      <c r="AK18" s="52">
        <v>1.3325258107082389E-2</v>
      </c>
      <c r="AL18" s="52">
        <v>2.4561795396782795E-2</v>
      </c>
      <c r="AM18" s="52">
        <v>1.8132725400973909E-2</v>
      </c>
      <c r="AN18" s="52">
        <v>2.5735242475972638E-2</v>
      </c>
      <c r="AO18" s="52">
        <v>5.1554645122136152E-2</v>
      </c>
      <c r="AP18" s="52">
        <v>8.1859445676660779E-3</v>
      </c>
      <c r="AQ18" s="52">
        <v>9.5192871434442439E-3</v>
      </c>
      <c r="AR18" s="52">
        <v>1.7477795777537542E-2</v>
      </c>
      <c r="AS18" s="52">
        <v>8.1606592438457186E-3</v>
      </c>
      <c r="AT18" s="52">
        <v>1.2810705468645904E-2</v>
      </c>
      <c r="AU18" s="52">
        <v>1.2875767178114951E-2</v>
      </c>
      <c r="AV18" s="52">
        <v>1.1147405018089477E-2</v>
      </c>
      <c r="AW18" s="52">
        <v>2.1859723053485887E-2</v>
      </c>
      <c r="AX18" s="52">
        <v>5.2280071868850239E-2</v>
      </c>
      <c r="AY18" s="52">
        <v>5.2567855812903914E-2</v>
      </c>
      <c r="AZ18" s="52">
        <v>8.1859445676660779E-3</v>
      </c>
      <c r="BA18" s="52">
        <v>4.0412807992811696E-2</v>
      </c>
      <c r="BB18" s="52">
        <v>2.5460781812957998E-2</v>
      </c>
      <c r="BC18" s="52">
        <v>5.3896308821281907E-2</v>
      </c>
      <c r="BD18" s="52">
        <v>2.7808680214794431E-2</v>
      </c>
      <c r="BE18" s="52"/>
      <c r="BF18" s="52">
        <f t="shared" si="3"/>
        <v>1.8744787681423635E-2</v>
      </c>
      <c r="BG18" s="52">
        <f t="shared" si="9"/>
        <v>1.5697078071088926E-2</v>
      </c>
      <c r="BH18" s="52">
        <f t="shared" si="10"/>
        <v>0.83741028908238668</v>
      </c>
      <c r="BI18" s="52">
        <v>7.9915943959487749E-3</v>
      </c>
      <c r="BJ18" s="52">
        <v>5.7358470314345924E-3</v>
      </c>
      <c r="BK18" s="52">
        <v>1.2018694590292979E-2</v>
      </c>
      <c r="BL18" s="52">
        <v>8.4527644426499789E-3</v>
      </c>
      <c r="BM18" s="52">
        <v>8.1606592438457186E-3</v>
      </c>
      <c r="BN18" s="52">
        <v>1.273378972231666E-2</v>
      </c>
      <c r="BO18" s="52">
        <v>6.6441077137183117E-3</v>
      </c>
      <c r="BP18" s="52">
        <v>9.2838124526748254E-3</v>
      </c>
      <c r="BQ18" s="52">
        <v>6.1953425925928129E-3</v>
      </c>
      <c r="BR18" s="52">
        <v>5.4550279098433876E-3</v>
      </c>
      <c r="BS18" s="52">
        <v>9.4044376554118462E-3</v>
      </c>
      <c r="BT18" s="52">
        <v>6.2369181961114736E-3</v>
      </c>
      <c r="BU18" s="52">
        <v>6.4090155939398241E-3</v>
      </c>
      <c r="BV18" s="52">
        <v>8.1606592438457186E-3</v>
      </c>
      <c r="BW18" s="52">
        <v>3.1842109224261908E-3</v>
      </c>
      <c r="BX18" s="52">
        <v>8.1859445676660779E-3</v>
      </c>
      <c r="BY18" s="52">
        <v>7.5039726114852082E-3</v>
      </c>
      <c r="BZ18" s="52">
        <v>6.3143606933269503E-3</v>
      </c>
      <c r="CA18" s="52">
        <v>5.0311884523728716E-3</v>
      </c>
      <c r="CB18" s="52">
        <v>6.4137591856442897E-3</v>
      </c>
      <c r="CC18" s="52">
        <v>7.8478273792835663E-3</v>
      </c>
      <c r="CD18" s="52">
        <v>9.5548976209956418E-3</v>
      </c>
      <c r="CE18" s="52">
        <v>8.1606592438457186E-3</v>
      </c>
      <c r="CF18" s="52">
        <v>1.0823474937184973E-2</v>
      </c>
      <c r="CG18" s="52">
        <v>8.0954652996441112E-3</v>
      </c>
      <c r="CH18" s="52">
        <v>9.8057926283216228E-3</v>
      </c>
      <c r="CI18" s="52">
        <v>1.7491717815407676E-2</v>
      </c>
      <c r="CJ18" s="52">
        <v>8.1859445676660779E-3</v>
      </c>
      <c r="CK18" s="52">
        <v>1.4868517424860336E-2</v>
      </c>
      <c r="CL18" s="52">
        <v>8.377718585840405E-3</v>
      </c>
      <c r="CM18" s="52">
        <v>1.0529452245250473E-2</v>
      </c>
      <c r="CN18" s="52">
        <v>8.1606592438457186E-3</v>
      </c>
      <c r="CO18" s="52">
        <v>6.9527629700156827E-3</v>
      </c>
      <c r="CP18" s="52">
        <v>8.7163481257713383E-3</v>
      </c>
      <c r="CQ18" s="52">
        <v>1.0342203769645397E-2</v>
      </c>
      <c r="CR18" s="52">
        <v>1.127982285647886E-2</v>
      </c>
      <c r="CS18" s="52">
        <v>9.6465713782922305E-3</v>
      </c>
      <c r="CT18" s="52">
        <v>2.1479152118230862E-3</v>
      </c>
      <c r="CU18" s="52">
        <v>8.2116988588747108E-3</v>
      </c>
      <c r="CV18" s="52">
        <v>8.1859445676660779E-3</v>
      </c>
      <c r="CW18" s="52">
        <v>8.1606592438457186E-3</v>
      </c>
      <c r="CX18" s="52">
        <v>1.3487796297848836E-2</v>
      </c>
      <c r="CY18" s="52">
        <v>9.2425062762316584E-3</v>
      </c>
      <c r="CZ18" s="52">
        <v>7.4838229615471407E-3</v>
      </c>
      <c r="DA18" s="52">
        <v>8.1859445676660779E-3</v>
      </c>
      <c r="DB18" s="52"/>
      <c r="DC18" s="52">
        <f t="shared" si="11"/>
        <v>8.5213829176755927E-3</v>
      </c>
      <c r="DD18" s="52">
        <f t="shared" si="12"/>
        <v>2.757804461470871E-3</v>
      </c>
      <c r="DE18" s="52">
        <f t="shared" si="13"/>
        <v>0.32363343932713762</v>
      </c>
      <c r="DF18" s="9"/>
      <c r="DG18" s="9"/>
      <c r="DH18" s="9"/>
    </row>
    <row r="19" spans="2:112" x14ac:dyDescent="0.2">
      <c r="B19" s="49" t="s">
        <v>113</v>
      </c>
      <c r="C19" s="52">
        <v>3.932675661825971E-4</v>
      </c>
      <c r="D19" s="52">
        <v>6.1472513859744064E-3</v>
      </c>
      <c r="E19" s="52">
        <v>5.7282612432380301E-4</v>
      </c>
      <c r="F19" s="52">
        <v>1.5706626116021205E-3</v>
      </c>
      <c r="G19" s="52">
        <v>6.8305127177759647E-4</v>
      </c>
      <c r="H19" s="52">
        <v>2.850962147878625E-4</v>
      </c>
      <c r="I19" s="52">
        <v>1.6544353323027288E-3</v>
      </c>
      <c r="J19" s="52">
        <v>6.1282633216631129E-3</v>
      </c>
      <c r="K19" s="52">
        <v>1.4537331754988887E-3</v>
      </c>
      <c r="L19" s="52">
        <v>1.3172213977738381E-3</v>
      </c>
      <c r="M19" s="52">
        <v>1.2030280031216953E-3</v>
      </c>
      <c r="N19" s="52">
        <v>3.4477392076707E-4</v>
      </c>
      <c r="O19" s="52">
        <v>1.7310519555828179E-3</v>
      </c>
      <c r="P19" s="52">
        <v>6.1472513859744064E-3</v>
      </c>
      <c r="Q19" s="52">
        <v>5.82314931433849E-4</v>
      </c>
      <c r="R19" s="52">
        <v>5.6902899660038562E-4</v>
      </c>
      <c r="S19" s="52">
        <v>3.9461888636843883E-4</v>
      </c>
      <c r="T19" s="52">
        <v>9.9863627285575927E-4</v>
      </c>
      <c r="U19" s="52">
        <v>1.763571727365248E-4</v>
      </c>
      <c r="V19" s="52"/>
      <c r="W19" s="52">
        <f t="shared" si="0"/>
        <v>1.7027826277540997E-3</v>
      </c>
      <c r="X19" s="52">
        <f t="shared" si="1"/>
        <v>2.0349167971646311E-3</v>
      </c>
      <c r="Y19" s="52">
        <f t="shared" si="2"/>
        <v>1.1950537690466121</v>
      </c>
      <c r="Z19" s="52">
        <v>1.7403197167598238E-4</v>
      </c>
      <c r="AA19" s="52">
        <v>6.1472513859744064E-3</v>
      </c>
      <c r="AB19" s="52">
        <v>6.1282633216631129E-3</v>
      </c>
      <c r="AC19" s="52">
        <v>0</v>
      </c>
      <c r="AD19" s="52">
        <v>5.1917783817365018E-4</v>
      </c>
      <c r="AE19" s="52">
        <v>0</v>
      </c>
      <c r="AF19" s="52">
        <v>0</v>
      </c>
      <c r="AG19" s="52">
        <v>6.1282633216631129E-3</v>
      </c>
      <c r="AH19" s="52">
        <v>0</v>
      </c>
      <c r="AI19" s="52">
        <v>5.7155420789639579E-4</v>
      </c>
      <c r="AJ19" s="52">
        <v>5.7470226111162631E-4</v>
      </c>
      <c r="AK19" s="52">
        <v>1.1386640444754292E-4</v>
      </c>
      <c r="AL19" s="52">
        <v>0</v>
      </c>
      <c r="AM19" s="52">
        <v>1.089843286081668E-3</v>
      </c>
      <c r="AN19" s="52">
        <v>0</v>
      </c>
      <c r="AO19" s="52">
        <v>0</v>
      </c>
      <c r="AP19" s="52">
        <v>6.1472513859744064E-3</v>
      </c>
      <c r="AQ19" s="52">
        <v>3.9858457201837516E-4</v>
      </c>
      <c r="AR19" s="52">
        <v>3.4158378283605532E-4</v>
      </c>
      <c r="AS19" s="52">
        <v>6.1282633216631129E-3</v>
      </c>
      <c r="AT19" s="52">
        <v>1.1390742363824923E-4</v>
      </c>
      <c r="AU19" s="52">
        <v>9.7313036325939761E-4</v>
      </c>
      <c r="AV19" s="52">
        <v>4.5136836523201315E-4</v>
      </c>
      <c r="AW19" s="52">
        <v>1.7122850773000563E-4</v>
      </c>
      <c r="AX19" s="52">
        <v>0</v>
      </c>
      <c r="AY19" s="52">
        <v>1.14911758244413E-4</v>
      </c>
      <c r="AZ19" s="52">
        <v>6.1472513859744064E-3</v>
      </c>
      <c r="BA19" s="52">
        <v>2.3325173267171152E-4</v>
      </c>
      <c r="BB19" s="52">
        <v>0</v>
      </c>
      <c r="BC19" s="52">
        <v>8.8069198846738559E-4</v>
      </c>
      <c r="BD19" s="52">
        <v>2.8951695476612952E-4</v>
      </c>
      <c r="BE19" s="52"/>
      <c r="BF19" s="52">
        <f t="shared" si="3"/>
        <v>1.4141256626181663E-3</v>
      </c>
      <c r="BG19" s="52">
        <f t="shared" si="9"/>
        <v>2.3706100637254485E-3</v>
      </c>
      <c r="BH19" s="52">
        <f t="shared" si="10"/>
        <v>1.6763786461073129</v>
      </c>
      <c r="BI19" s="52">
        <v>3.4470980619736346E-3</v>
      </c>
      <c r="BJ19" s="52">
        <v>8.2557460373289075E-4</v>
      </c>
      <c r="BK19" s="52">
        <v>5.0752992546713597E-3</v>
      </c>
      <c r="BL19" s="52">
        <v>3.5500368866779892E-3</v>
      </c>
      <c r="BM19" s="52">
        <v>6.1282633216631129E-3</v>
      </c>
      <c r="BN19" s="52">
        <v>6.8075642037213361E-3</v>
      </c>
      <c r="BO19" s="52">
        <v>4.946889686952065E-3</v>
      </c>
      <c r="BP19" s="52">
        <v>6.6958940459632913E-3</v>
      </c>
      <c r="BQ19" s="52">
        <v>8.3274882199007791E-3</v>
      </c>
      <c r="BR19" s="52">
        <v>5.5575991937514176E-3</v>
      </c>
      <c r="BS19" s="52">
        <v>8.5229614606634144E-3</v>
      </c>
      <c r="BT19" s="52">
        <v>4.4554985072887045E-3</v>
      </c>
      <c r="BU19" s="52">
        <v>3.6312924252810937E-3</v>
      </c>
      <c r="BV19" s="52">
        <v>6.1282633216631129E-3</v>
      </c>
      <c r="BW19" s="52">
        <v>2.5025253468274606E-3</v>
      </c>
      <c r="BX19" s="52">
        <v>6.1472513859744064E-3</v>
      </c>
      <c r="BY19" s="52">
        <v>1.0580231288848769E-3</v>
      </c>
      <c r="BZ19" s="52">
        <v>2.8275068929028381E-3</v>
      </c>
      <c r="CA19" s="52">
        <v>2.0690038778977331E-3</v>
      </c>
      <c r="CB19" s="52">
        <v>1.816990051516625E-3</v>
      </c>
      <c r="CC19" s="52">
        <v>5.5744378428101479E-3</v>
      </c>
      <c r="CD19" s="52">
        <v>4.133056418189859E-3</v>
      </c>
      <c r="CE19" s="52">
        <v>6.1282633216631129E-3</v>
      </c>
      <c r="CF19" s="52">
        <v>3.5607986986538709E-3</v>
      </c>
      <c r="CG19" s="52">
        <v>5.6161205955871729E-3</v>
      </c>
      <c r="CH19" s="52">
        <v>2.58079434435526E-3</v>
      </c>
      <c r="CI19" s="52">
        <v>8.3382600944284686E-3</v>
      </c>
      <c r="CJ19" s="52">
        <v>6.1472513859744064E-3</v>
      </c>
      <c r="CK19" s="52">
        <v>8.3687120487309068E-3</v>
      </c>
      <c r="CL19" s="52">
        <v>8.0925930774216111E-3</v>
      </c>
      <c r="CM19" s="52">
        <v>1.2916866027988577E-3</v>
      </c>
      <c r="CN19" s="52">
        <v>6.1282633216631129E-3</v>
      </c>
      <c r="CO19" s="52">
        <v>1.9941252866696219E-3</v>
      </c>
      <c r="CP19" s="52">
        <v>7.9004706236031255E-3</v>
      </c>
      <c r="CQ19" s="52">
        <v>3.8717716813030422E-3</v>
      </c>
      <c r="CR19" s="52">
        <v>4.0054503182392559E-3</v>
      </c>
      <c r="CS19" s="52">
        <v>5.7007456339723435E-3</v>
      </c>
      <c r="CT19" s="52">
        <v>4.2987229354791564E-3</v>
      </c>
      <c r="CU19" s="52">
        <v>1.703153876629846E-3</v>
      </c>
      <c r="CV19" s="52">
        <v>6.1472513859744064E-3</v>
      </c>
      <c r="CW19" s="52">
        <v>6.1282633216631129E-3</v>
      </c>
      <c r="CX19" s="52">
        <v>9.1704815153999877E-3</v>
      </c>
      <c r="CY19" s="52">
        <v>0</v>
      </c>
      <c r="CZ19" s="52">
        <v>6.4483352243504891E-3</v>
      </c>
      <c r="DA19" s="52">
        <v>6.1472513859744064E-3</v>
      </c>
      <c r="DB19" s="52"/>
      <c r="DC19" s="52">
        <f t="shared" si="11"/>
        <v>4.8888285515431935E-3</v>
      </c>
      <c r="DD19" s="52">
        <f t="shared" si="12"/>
        <v>2.3432369817633584E-3</v>
      </c>
      <c r="DE19" s="52">
        <f t="shared" si="13"/>
        <v>0.47930438898776662</v>
      </c>
      <c r="DF19" s="9"/>
      <c r="DG19" s="9"/>
      <c r="DH19" s="9"/>
    </row>
    <row r="20" spans="2:112" x14ac:dyDescent="0.2">
      <c r="B20" s="49" t="s">
        <v>58</v>
      </c>
      <c r="C20" s="52">
        <v>4.6994854359299329E-2</v>
      </c>
      <c r="D20" s="52">
        <v>1.7194091425083324E-2</v>
      </c>
      <c r="E20" s="52">
        <v>0.10176575295669629</v>
      </c>
      <c r="F20" s="52">
        <v>0.11249952812613773</v>
      </c>
      <c r="G20" s="52">
        <v>8.0600057675652148E-3</v>
      </c>
      <c r="H20" s="52">
        <v>5.6442720382824295E-2</v>
      </c>
      <c r="I20" s="52">
        <v>6.2157331465125823E-2</v>
      </c>
      <c r="J20" s="52">
        <v>1.7140981100931197E-2</v>
      </c>
      <c r="K20" s="52">
        <v>0.1113869847287569</v>
      </c>
      <c r="L20" s="52">
        <v>0.13403206241283847</v>
      </c>
      <c r="M20" s="52">
        <v>0.11349074451949157</v>
      </c>
      <c r="N20" s="52">
        <v>5.8614125942470334E-2</v>
      </c>
      <c r="O20" s="52">
        <v>6.786108984474179E-2</v>
      </c>
      <c r="P20" s="52">
        <v>1.7194091425083324E-2</v>
      </c>
      <c r="Q20" s="52">
        <v>4.7335738226545937E-2</v>
      </c>
      <c r="R20" s="52">
        <v>4.9687616671961587E-2</v>
      </c>
      <c r="S20" s="52">
        <v>2.7495543286750784E-2</v>
      </c>
      <c r="T20" s="52">
        <v>3.8432487952397308E-2</v>
      </c>
      <c r="U20" s="52">
        <v>5.6033251289018135E-2</v>
      </c>
      <c r="V20" s="52"/>
      <c r="W20" s="52">
        <f t="shared" si="0"/>
        <v>6.0201000099143122E-2</v>
      </c>
      <c r="X20" s="52">
        <f t="shared" si="1"/>
        <v>3.7812483206153047E-2</v>
      </c>
      <c r="Y20" s="52">
        <f t="shared" si="2"/>
        <v>0.62810390431854723</v>
      </c>
      <c r="Z20" s="52">
        <v>0.18520226348292371</v>
      </c>
      <c r="AA20" s="52">
        <v>1.7194091425083324E-2</v>
      </c>
      <c r="AB20" s="52">
        <v>1.7140981100931197E-2</v>
      </c>
      <c r="AC20" s="52">
        <v>0.24124922759936251</v>
      </c>
      <c r="AD20" s="52">
        <v>0.14914891065685995</v>
      </c>
      <c r="AE20" s="52">
        <v>0.15407669454452583</v>
      </c>
      <c r="AF20" s="52">
        <v>0.19418417282777628</v>
      </c>
      <c r="AG20" s="52">
        <v>1.7140981100931197E-2</v>
      </c>
      <c r="AH20" s="52">
        <v>0.16177312754528236</v>
      </c>
      <c r="AI20" s="52">
        <v>8.0407523675054091E-2</v>
      </c>
      <c r="AJ20" s="52">
        <v>9.4639423058323915E-2</v>
      </c>
      <c r="AK20" s="52">
        <v>7.0988118778269826E-2</v>
      </c>
      <c r="AL20" s="52">
        <v>7.5802882134850536E-2</v>
      </c>
      <c r="AM20" s="52">
        <v>8.1974068236037451E-2</v>
      </c>
      <c r="AN20" s="52">
        <v>8.4878459073120388E-2</v>
      </c>
      <c r="AO20" s="52">
        <v>0.1764734406229784</v>
      </c>
      <c r="AP20" s="52">
        <v>1.7194091425083324E-2</v>
      </c>
      <c r="AQ20" s="52">
        <v>7.301310839662685E-2</v>
      </c>
      <c r="AR20" s="52">
        <v>5.8967487482995212E-2</v>
      </c>
      <c r="AS20" s="52">
        <v>1.7140981100931197E-2</v>
      </c>
      <c r="AT20" s="52">
        <v>7.54940505973732E-2</v>
      </c>
      <c r="AU20" s="52">
        <v>0.1047724402653715</v>
      </c>
      <c r="AV20" s="52">
        <v>0.10201051396976193</v>
      </c>
      <c r="AW20" s="52">
        <v>0.10835848335415779</v>
      </c>
      <c r="AX20" s="52">
        <v>0.18078502293020676</v>
      </c>
      <c r="AY20" s="52">
        <v>0.12987072782857409</v>
      </c>
      <c r="AZ20" s="52">
        <v>1.7194091425083324E-2</v>
      </c>
      <c r="BA20" s="52">
        <v>8.2112392706806786E-2</v>
      </c>
      <c r="BB20" s="52">
        <v>8.5358720119824066E-2</v>
      </c>
      <c r="BC20" s="52">
        <v>0.11161956551587142</v>
      </c>
      <c r="BD20" s="52">
        <v>6.7490912121898575E-2</v>
      </c>
      <c r="BE20" s="52"/>
      <c r="BF20" s="52">
        <f t="shared" si="3"/>
        <v>9.7859901777512179E-2</v>
      </c>
      <c r="BG20" s="52">
        <f t="shared" si="9"/>
        <v>5.9654003344290579E-2</v>
      </c>
      <c r="BH20" s="52">
        <f t="shared" si="10"/>
        <v>0.60958576762028627</v>
      </c>
      <c r="BI20" s="52">
        <v>1.715888974992702E-2</v>
      </c>
      <c r="BJ20" s="52">
        <v>2.3967874487582343E-2</v>
      </c>
      <c r="BK20" s="52">
        <v>1.717733227668684E-2</v>
      </c>
      <c r="BL20" s="52">
        <v>2.3505190893326072E-2</v>
      </c>
      <c r="BM20" s="52">
        <v>1.7140981100931197E-2</v>
      </c>
      <c r="BN20" s="52">
        <v>2.3190974943982146E-2</v>
      </c>
      <c r="BO20" s="52">
        <v>2.1267792862641032E-2</v>
      </c>
      <c r="BP20" s="52">
        <v>2.2409710667371775E-2</v>
      </c>
      <c r="BQ20" s="52">
        <v>2.1073011805646337E-2</v>
      </c>
      <c r="BR20" s="52">
        <v>2.0873160978653372E-2</v>
      </c>
      <c r="BS20" s="52">
        <v>2.5640235793994649E-2</v>
      </c>
      <c r="BT20" s="52">
        <v>2.5826260451296663E-2</v>
      </c>
      <c r="BU20" s="52">
        <v>1.3515177097636479E-2</v>
      </c>
      <c r="BV20" s="52">
        <v>1.7140981100931197E-2</v>
      </c>
      <c r="BW20" s="52">
        <v>1.6710663078910112E-2</v>
      </c>
      <c r="BX20" s="52">
        <v>1.7194091425083324E-2</v>
      </c>
      <c r="BY20" s="52">
        <v>1.8804077037953108E-2</v>
      </c>
      <c r="BZ20" s="52">
        <v>1.8611536923455959E-2</v>
      </c>
      <c r="CA20" s="52">
        <v>1.9066365154012957E-2</v>
      </c>
      <c r="CB20" s="52">
        <v>2.0595160864327087E-2</v>
      </c>
      <c r="CC20" s="52">
        <v>1.0462992624942219E-2</v>
      </c>
      <c r="CD20" s="52">
        <v>3.6405827152875672E-2</v>
      </c>
      <c r="CE20" s="52">
        <v>1.7140981100931197E-2</v>
      </c>
      <c r="CF20" s="52">
        <v>3.1072998206385736E-2</v>
      </c>
      <c r="CG20" s="52">
        <v>2.5430156711716442E-2</v>
      </c>
      <c r="CH20" s="52">
        <v>1.7764469413338587E-2</v>
      </c>
      <c r="CI20" s="52">
        <v>1.4550852439296845E-2</v>
      </c>
      <c r="CJ20" s="52">
        <v>1.7194091425083324E-2</v>
      </c>
      <c r="CK20" s="52">
        <v>1.9162911776561532E-2</v>
      </c>
      <c r="CL20" s="52">
        <v>2.1451237877314504E-2</v>
      </c>
      <c r="CM20" s="52">
        <v>1.878295160468435E-2</v>
      </c>
      <c r="CN20" s="52">
        <v>1.7140981100931197E-2</v>
      </c>
      <c r="CO20" s="52">
        <v>2.9759390174629016E-2</v>
      </c>
      <c r="CP20" s="52">
        <v>2.2251368745012809E-2</v>
      </c>
      <c r="CQ20" s="52">
        <v>2.2612713104872912E-2</v>
      </c>
      <c r="CR20" s="52">
        <v>2.054298798249413E-2</v>
      </c>
      <c r="CS20" s="52">
        <v>2.1267113554107778E-2</v>
      </c>
      <c r="CT20" s="52">
        <v>1.3974449485524657E-2</v>
      </c>
      <c r="CU20" s="52">
        <v>2.2022238487536542E-2</v>
      </c>
      <c r="CV20" s="52">
        <v>1.7194091425083324E-2</v>
      </c>
      <c r="CW20" s="52">
        <v>1.7140981100931197E-2</v>
      </c>
      <c r="CX20" s="52">
        <v>2.1797480629528711E-2</v>
      </c>
      <c r="CY20" s="52">
        <v>1.7940003089801575E-2</v>
      </c>
      <c r="CZ20" s="52">
        <v>2.474858265708061E-2</v>
      </c>
      <c r="DA20" s="52">
        <v>1.7194091425083324E-2</v>
      </c>
      <c r="DB20" s="52"/>
      <c r="DC20" s="52">
        <f t="shared" si="11"/>
        <v>2.0352786933113286E-2</v>
      </c>
      <c r="DD20" s="52">
        <f t="shared" si="12"/>
        <v>4.7295000792620589E-3</v>
      </c>
      <c r="DE20" s="52">
        <f t="shared" si="13"/>
        <v>0.23237604239679455</v>
      </c>
      <c r="DF20" s="9"/>
      <c r="DG20" s="9"/>
      <c r="DH20" s="9"/>
    </row>
    <row r="21" spans="2:112" x14ac:dyDescent="0.2">
      <c r="B21" s="49" t="s">
        <v>114</v>
      </c>
      <c r="C21" s="52">
        <v>0</v>
      </c>
      <c r="D21" s="52">
        <v>2.1635101984334563E-3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2.156827395306237E-3</v>
      </c>
      <c r="K21" s="52">
        <v>0</v>
      </c>
      <c r="L21" s="52">
        <v>0</v>
      </c>
      <c r="M21" s="52">
        <v>0</v>
      </c>
      <c r="N21" s="52">
        <v>1.9304463854467172E-4</v>
      </c>
      <c r="O21" s="52">
        <v>0</v>
      </c>
      <c r="P21" s="52">
        <v>2.1635101984334563E-3</v>
      </c>
      <c r="Q21" s="52">
        <v>0</v>
      </c>
      <c r="R21" s="52">
        <v>3.8233053147093064E-4</v>
      </c>
      <c r="S21" s="52">
        <v>6.6286098535883373E-4</v>
      </c>
      <c r="T21" s="52">
        <v>2.9602218600988594E-4</v>
      </c>
      <c r="U21" s="52">
        <v>6.9121714928312074E-4</v>
      </c>
      <c r="V21" s="52"/>
      <c r="W21" s="52">
        <f t="shared" si="0"/>
        <v>4.5838543593897856E-4</v>
      </c>
      <c r="X21" s="52">
        <f t="shared" si="1"/>
        <v>7.8914398265905749E-4</v>
      </c>
      <c r="Y21" s="52">
        <f t="shared" si="2"/>
        <v>1.7215729837544629</v>
      </c>
      <c r="Z21" s="52">
        <v>0</v>
      </c>
      <c r="AA21" s="52">
        <v>2.1635101984334563E-3</v>
      </c>
      <c r="AB21" s="52">
        <v>2.156827395306237E-3</v>
      </c>
      <c r="AC21" s="52">
        <v>0</v>
      </c>
      <c r="AD21" s="52">
        <v>0</v>
      </c>
      <c r="AE21" s="52">
        <v>1.9324293920818265E-4</v>
      </c>
      <c r="AF21" s="52">
        <v>1.9292900989777763E-4</v>
      </c>
      <c r="AG21" s="52">
        <v>2.156827395306237E-3</v>
      </c>
      <c r="AH21" s="52">
        <v>2.8785842040084781E-4</v>
      </c>
      <c r="AI21" s="52">
        <v>0</v>
      </c>
      <c r="AJ21" s="52">
        <v>0</v>
      </c>
      <c r="AK21" s="52">
        <v>0</v>
      </c>
      <c r="AL21" s="52">
        <v>1.9117322156621375E-4</v>
      </c>
      <c r="AM21" s="52">
        <v>9.6350737576192909E-5</v>
      </c>
      <c r="AN21" s="52">
        <v>0</v>
      </c>
      <c r="AO21" s="52">
        <v>0</v>
      </c>
      <c r="AP21" s="52">
        <v>2.1635101984334563E-3</v>
      </c>
      <c r="AQ21" s="52">
        <v>0</v>
      </c>
      <c r="AR21" s="52">
        <v>0</v>
      </c>
      <c r="AS21" s="52">
        <v>2.156827395306237E-3</v>
      </c>
      <c r="AT21" s="52">
        <v>0</v>
      </c>
      <c r="AU21" s="52">
        <v>0</v>
      </c>
      <c r="AV21" s="52">
        <v>0</v>
      </c>
      <c r="AW21" s="52">
        <v>0</v>
      </c>
      <c r="AX21" s="52">
        <v>2.9281344741264719E-4</v>
      </c>
      <c r="AY21" s="52">
        <v>0</v>
      </c>
      <c r="AZ21" s="52">
        <v>2.1635101984334563E-3</v>
      </c>
      <c r="BA21" s="52">
        <v>2.9385340900359863E-4</v>
      </c>
      <c r="BB21" s="52">
        <v>0</v>
      </c>
      <c r="BC21" s="52">
        <v>0</v>
      </c>
      <c r="BD21" s="52">
        <v>2.9178962367531661E-4</v>
      </c>
      <c r="BE21" s="52"/>
      <c r="BF21" s="52">
        <f t="shared" si="3"/>
        <v>4.7745237386967286E-4</v>
      </c>
      <c r="BG21" s="52">
        <f t="shared" si="9"/>
        <v>8.4442775148258875E-4</v>
      </c>
      <c r="BH21" s="52">
        <f t="shared" si="10"/>
        <v>1.7686114839866454</v>
      </c>
      <c r="BI21" s="52">
        <v>1.1776804458305363E-3</v>
      </c>
      <c r="BJ21" s="52">
        <v>0</v>
      </c>
      <c r="BK21" s="52">
        <v>1.2886979780913489E-3</v>
      </c>
      <c r="BL21" s="52">
        <v>9.9386227659603761E-4</v>
      </c>
      <c r="BM21" s="52">
        <v>2.156827395306237E-3</v>
      </c>
      <c r="BN21" s="52">
        <v>1.8569665322677124E-3</v>
      </c>
      <c r="BO21" s="52">
        <v>5.7973512807439902E-4</v>
      </c>
      <c r="BP21" s="52">
        <v>3.9464654432420633E-4</v>
      </c>
      <c r="BQ21" s="52">
        <v>8.8036970720063994E-4</v>
      </c>
      <c r="BR21" s="52">
        <v>1.166921999001845E-3</v>
      </c>
      <c r="BS21" s="52">
        <v>1.96115651930556E-4</v>
      </c>
      <c r="BT21" s="52">
        <v>1.0832282728679317E-3</v>
      </c>
      <c r="BU21" s="52">
        <v>7.8705324286646187E-4</v>
      </c>
      <c r="BV21" s="52">
        <v>2.156827395306237E-3</v>
      </c>
      <c r="BW21" s="52">
        <v>1.1731022474821609E-3</v>
      </c>
      <c r="BX21" s="52">
        <v>2.1635101984334563E-3</v>
      </c>
      <c r="BY21" s="52">
        <v>7.8987293869972467E-4</v>
      </c>
      <c r="BZ21" s="52">
        <v>6.785005807887866E-4</v>
      </c>
      <c r="CA21" s="52">
        <v>0</v>
      </c>
      <c r="CB21" s="52">
        <v>7.8763577526619029E-4</v>
      </c>
      <c r="CC21" s="52">
        <v>9.8564849568133495E-4</v>
      </c>
      <c r="CD21" s="52">
        <v>1.9556339679197517E-4</v>
      </c>
      <c r="CE21" s="52">
        <v>2.156827395306237E-3</v>
      </c>
      <c r="CF21" s="52">
        <v>1.568852671689194E-3</v>
      </c>
      <c r="CG21" s="52">
        <v>3.8901762076482682E-4</v>
      </c>
      <c r="CH21" s="52">
        <v>0</v>
      </c>
      <c r="CI21" s="52">
        <v>1.2822568779198126E-3</v>
      </c>
      <c r="CJ21" s="52">
        <v>2.1635101984334563E-3</v>
      </c>
      <c r="CK21" s="52">
        <v>1.1879444092422005E-3</v>
      </c>
      <c r="CL21" s="52">
        <v>5.9102310418535336E-4</v>
      </c>
      <c r="CM21" s="52">
        <v>1.7752175015492719E-3</v>
      </c>
      <c r="CN21" s="52">
        <v>2.156827395306237E-3</v>
      </c>
      <c r="CO21" s="52">
        <v>2.4629643385635129E-3</v>
      </c>
      <c r="CP21" s="52">
        <v>1.7694418330400951E-3</v>
      </c>
      <c r="CQ21" s="52">
        <v>1.8722506751081391E-3</v>
      </c>
      <c r="CR21" s="52">
        <v>1.4841516768768998E-3</v>
      </c>
      <c r="CS21" s="52">
        <v>8.8847871890889254E-4</v>
      </c>
      <c r="CT21" s="52">
        <v>8.9023301274582527E-4</v>
      </c>
      <c r="CU21" s="52">
        <v>1.3811107848612377E-3</v>
      </c>
      <c r="CV21" s="52">
        <v>2.1635101984334563E-3</v>
      </c>
      <c r="CW21" s="52">
        <v>2.156827395306237E-3</v>
      </c>
      <c r="CX21" s="52">
        <v>2.0870090283414688E-3</v>
      </c>
      <c r="CY21" s="52">
        <v>6.8755864764132783E-4</v>
      </c>
      <c r="CZ21" s="52">
        <v>6.8928297699420488E-4</v>
      </c>
      <c r="DA21" s="52">
        <v>2.1635101984334563E-3</v>
      </c>
      <c r="DB21" s="52"/>
      <c r="DC21" s="52">
        <f t="shared" si="11"/>
        <v>1.232457174721314E-3</v>
      </c>
      <c r="DD21" s="52">
        <f t="shared" si="12"/>
        <v>7.1558560898457493E-4</v>
      </c>
      <c r="DE21" s="52">
        <f t="shared" si="13"/>
        <v>0.58061701750114336</v>
      </c>
      <c r="DF21" s="9"/>
      <c r="DG21" s="9"/>
      <c r="DH21" s="9"/>
    </row>
    <row r="22" spans="2:112" x14ac:dyDescent="0.2">
      <c r="B22" s="49" t="s">
        <v>115</v>
      </c>
      <c r="C22" s="52">
        <v>1.4647396772734689E-3</v>
      </c>
      <c r="D22" s="52">
        <v>0</v>
      </c>
      <c r="E22" s="52">
        <v>2.3742161466276997E-3</v>
      </c>
      <c r="F22" s="52">
        <v>0</v>
      </c>
      <c r="G22" s="52">
        <v>3.4246825130724055E-4</v>
      </c>
      <c r="H22" s="52">
        <v>0</v>
      </c>
      <c r="I22" s="52">
        <v>0</v>
      </c>
      <c r="J22" s="52">
        <v>0</v>
      </c>
      <c r="K22" s="52">
        <v>0</v>
      </c>
      <c r="L22" s="52">
        <v>1.531428344136579E-4</v>
      </c>
      <c r="M22" s="52">
        <v>3.0637419094276918E-4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/>
      <c r="W22" s="52">
        <f t="shared" si="0"/>
        <v>2.4426005792446508E-4</v>
      </c>
      <c r="X22" s="52">
        <f t="shared" si="1"/>
        <v>6.1839265064989231E-4</v>
      </c>
      <c r="Y22" s="52">
        <f t="shared" si="2"/>
        <v>2.5316977974398251</v>
      </c>
      <c r="Z22" s="52">
        <v>1.9390255810460184E-4</v>
      </c>
      <c r="AA22" s="52">
        <v>0</v>
      </c>
      <c r="AB22" s="52">
        <v>0</v>
      </c>
      <c r="AC22" s="52">
        <v>1.1579007426347871E-3</v>
      </c>
      <c r="AD22" s="52">
        <v>0</v>
      </c>
      <c r="AE22" s="52">
        <v>2.3072042670889011E-4</v>
      </c>
      <c r="AF22" s="52">
        <v>1.5740283625124542E-3</v>
      </c>
      <c r="AG22" s="52">
        <v>0</v>
      </c>
      <c r="AH22" s="52">
        <v>7.2555851160235657E-4</v>
      </c>
      <c r="AI22" s="52">
        <v>0</v>
      </c>
      <c r="AJ22" s="52">
        <v>2.3051537887984504E-4</v>
      </c>
      <c r="AK22" s="52">
        <v>1.9030112879769355E-4</v>
      </c>
      <c r="AL22" s="52">
        <v>1.9020775711910354E-4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1.3595618340708974E-3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7.7417606803871088E-5</v>
      </c>
      <c r="BE22" s="52"/>
      <c r="BF22" s="52">
        <f t="shared" si="3"/>
        <v>1.9129400991079032E-4</v>
      </c>
      <c r="BG22" s="52">
        <f t="shared" si="9"/>
        <v>4.1956731914048447E-4</v>
      </c>
      <c r="BH22" s="52">
        <f t="shared" si="10"/>
        <v>2.1933113291741289</v>
      </c>
      <c r="BI22" s="52">
        <v>3.007447815552415E-3</v>
      </c>
      <c r="BJ22" s="52">
        <v>9.4611794389950663E-4</v>
      </c>
      <c r="BK22" s="52">
        <v>0</v>
      </c>
      <c r="BL22" s="52">
        <v>8.3062817529054643E-4</v>
      </c>
      <c r="BM22" s="52">
        <v>0</v>
      </c>
      <c r="BN22" s="52">
        <v>0</v>
      </c>
      <c r="BO22" s="52">
        <v>0</v>
      </c>
      <c r="BP22" s="52">
        <v>1.0208990931517784E-3</v>
      </c>
      <c r="BQ22" s="52">
        <v>1.2457580906064056E-3</v>
      </c>
      <c r="BR22" s="52">
        <v>0</v>
      </c>
      <c r="BS22" s="52">
        <v>1.2878264994163752E-3</v>
      </c>
      <c r="BT22" s="52">
        <v>0</v>
      </c>
      <c r="BU22" s="52">
        <v>0</v>
      </c>
      <c r="BV22" s="52">
        <v>0</v>
      </c>
      <c r="BW22" s="52">
        <v>2.3732616032293634E-3</v>
      </c>
      <c r="BX22" s="52">
        <v>0</v>
      </c>
      <c r="BY22" s="52">
        <v>1.4931794411986491E-3</v>
      </c>
      <c r="BZ22" s="52">
        <v>1.5430263132166911E-4</v>
      </c>
      <c r="CA22" s="52">
        <v>0</v>
      </c>
      <c r="CB22" s="52">
        <v>0</v>
      </c>
      <c r="CC22" s="52">
        <v>4.3149513713054065E-4</v>
      </c>
      <c r="CD22" s="52">
        <v>0</v>
      </c>
      <c r="CE22" s="52">
        <v>0</v>
      </c>
      <c r="CF22" s="52">
        <v>0</v>
      </c>
      <c r="CG22" s="52">
        <v>2.1287915057142406E-3</v>
      </c>
      <c r="CH22" s="52">
        <v>1.0586934703576409E-3</v>
      </c>
      <c r="CI22" s="52">
        <v>0</v>
      </c>
      <c r="CJ22" s="52">
        <v>0</v>
      </c>
      <c r="CK22" s="52">
        <v>0</v>
      </c>
      <c r="CL22" s="52">
        <v>0</v>
      </c>
      <c r="CM22" s="52">
        <v>0</v>
      </c>
      <c r="CN22" s="52">
        <v>0</v>
      </c>
      <c r="CO22" s="52">
        <v>0</v>
      </c>
      <c r="CP22" s="52">
        <v>0</v>
      </c>
      <c r="CQ22" s="52">
        <v>4.3138420266787287E-4</v>
      </c>
      <c r="CR22" s="52">
        <v>6.6941756930172323E-4</v>
      </c>
      <c r="CS22" s="52">
        <v>0</v>
      </c>
      <c r="CT22" s="52">
        <v>0</v>
      </c>
      <c r="CU22" s="52">
        <v>7.852205078552625E-4</v>
      </c>
      <c r="CV22" s="52">
        <v>0</v>
      </c>
      <c r="CW22" s="52">
        <v>0</v>
      </c>
      <c r="CX22" s="52">
        <v>0</v>
      </c>
      <c r="CY22" s="52">
        <v>0</v>
      </c>
      <c r="CZ22" s="52">
        <v>9.7971707842712261E-4</v>
      </c>
      <c r="DA22" s="52">
        <v>0</v>
      </c>
      <c r="DB22" s="52"/>
      <c r="DC22" s="52">
        <f t="shared" si="11"/>
        <v>4.1875868366935803E-4</v>
      </c>
      <c r="DD22" s="52">
        <f t="shared" si="12"/>
        <v>7.2184248737852804E-4</v>
      </c>
      <c r="DE22" s="52">
        <f t="shared" si="13"/>
        <v>1.7237672089648601</v>
      </c>
      <c r="DF22" s="9"/>
      <c r="DG22" s="9"/>
      <c r="DH22" s="9"/>
    </row>
    <row r="23" spans="2:112" x14ac:dyDescent="0.2">
      <c r="B23" s="51" t="s">
        <v>59</v>
      </c>
      <c r="C23" s="54">
        <v>1.9052469077822839E-4</v>
      </c>
      <c r="D23" s="54">
        <v>8.5089518119580495E-5</v>
      </c>
      <c r="E23" s="54">
        <v>1.8038453774058913E-4</v>
      </c>
      <c r="F23" s="54">
        <v>1.5500473541364121E-4</v>
      </c>
      <c r="G23" s="54">
        <v>1.3788124542062001E-5</v>
      </c>
      <c r="H23" s="54">
        <v>6.9059684595602637E-5</v>
      </c>
      <c r="I23" s="54">
        <v>0</v>
      </c>
      <c r="J23" s="54">
        <v>8.4826687605448942E-5</v>
      </c>
      <c r="K23" s="54">
        <v>3.239706507080568E-4</v>
      </c>
      <c r="L23" s="54">
        <v>2.7745597132053406E-4</v>
      </c>
      <c r="M23" s="54">
        <v>2.9141296918684645E-4</v>
      </c>
      <c r="N23" s="54">
        <v>8.3515588737928122E-5</v>
      </c>
      <c r="O23" s="54">
        <v>1.118180655000779E-4</v>
      </c>
      <c r="P23" s="54">
        <v>8.5089518119580495E-5</v>
      </c>
      <c r="Q23" s="54">
        <v>1.410558380442014E-4</v>
      </c>
      <c r="R23" s="54">
        <v>9.6486283208462701E-5</v>
      </c>
      <c r="S23" s="54">
        <v>5.3257107208309082E-4</v>
      </c>
      <c r="T23" s="54">
        <v>2.4901734776845139E-3</v>
      </c>
      <c r="U23" s="54">
        <v>1.9650974804533102E-3</v>
      </c>
      <c r="V23" s="54"/>
      <c r="W23" s="54">
        <f t="shared" si="0"/>
        <v>3.7775394178114497E-4</v>
      </c>
      <c r="X23" s="54">
        <f t="shared" si="1"/>
        <v>6.6957640485690447E-4</v>
      </c>
      <c r="Y23" s="54">
        <f t="shared" si="2"/>
        <v>1.772519968156492</v>
      </c>
      <c r="Z23" s="54">
        <v>1.1382192963375619E-3</v>
      </c>
      <c r="AA23" s="54">
        <v>8.5089518119580495E-5</v>
      </c>
      <c r="AB23" s="54">
        <v>8.4826687605448942E-5</v>
      </c>
      <c r="AC23" s="54">
        <v>5.8739028444753803E-4</v>
      </c>
      <c r="AD23" s="54">
        <v>8.3841304311897986E-5</v>
      </c>
      <c r="AE23" s="54">
        <v>1.6720275640998351E-4</v>
      </c>
      <c r="AF23" s="54">
        <v>4.3123875303224856E-4</v>
      </c>
      <c r="AG23" s="54">
        <v>8.4826687605448942E-5</v>
      </c>
      <c r="AH23" s="54">
        <v>2.7674273374956193E-5</v>
      </c>
      <c r="AI23" s="54">
        <v>2.6305354975116475E-4</v>
      </c>
      <c r="AJ23" s="54">
        <v>1.8097533842658983E-4</v>
      </c>
      <c r="AK23" s="54">
        <v>3.8615066061986831E-4</v>
      </c>
      <c r="AL23" s="54">
        <v>1.0200403008764243E-3</v>
      </c>
      <c r="AM23" s="54">
        <v>1.125456231968736E-3</v>
      </c>
      <c r="AN23" s="54">
        <v>1.1579848250334581E-3</v>
      </c>
      <c r="AO23" s="54">
        <v>5.6908061662046185E-4</v>
      </c>
      <c r="AP23" s="54">
        <v>8.5089518119580495E-5</v>
      </c>
      <c r="AQ23" s="54">
        <v>3.1723669725279861E-4</v>
      </c>
      <c r="AR23" s="54">
        <v>9.6533304415777476E-5</v>
      </c>
      <c r="AS23" s="54">
        <v>8.4826687605448942E-5</v>
      </c>
      <c r="AT23" s="54">
        <v>5.5184252484085131E-5</v>
      </c>
      <c r="AU23" s="54">
        <v>2.7732258329661531E-4</v>
      </c>
      <c r="AV23" s="54">
        <v>5.4668135391678092E-5</v>
      </c>
      <c r="AW23" s="54">
        <v>1.1060581070998564E-4</v>
      </c>
      <c r="AX23" s="54">
        <v>5.7849569682446303E-3</v>
      </c>
      <c r="AY23" s="54">
        <v>7.070193919599811E-3</v>
      </c>
      <c r="AZ23" s="54">
        <v>8.5089518119580495E-5</v>
      </c>
      <c r="BA23" s="54">
        <v>3.7290821721725378E-3</v>
      </c>
      <c r="BB23" s="54">
        <v>1.3853285148714397E-3</v>
      </c>
      <c r="BC23" s="54">
        <v>7.2533077081341777E-3</v>
      </c>
      <c r="BD23" s="54">
        <v>3.5345788776737046E-3</v>
      </c>
      <c r="BE23" s="54"/>
      <c r="BF23" s="54">
        <f t="shared" si="3"/>
        <v>1.2037759920204266E-3</v>
      </c>
      <c r="BG23" s="54">
        <f t="shared" si="9"/>
        <v>2.04771913689262E-3</v>
      </c>
      <c r="BH23" s="54">
        <f t="shared" si="10"/>
        <v>1.7010798939890079</v>
      </c>
      <c r="BI23" s="54">
        <v>2.122882832526906E-4</v>
      </c>
      <c r="BJ23" s="54">
        <v>8.5706286589734443E-5</v>
      </c>
      <c r="BK23" s="54">
        <v>2.2872641623106592E-4</v>
      </c>
      <c r="BL23" s="54">
        <v>3.296420380525875E-4</v>
      </c>
      <c r="BM23" s="54">
        <v>8.4826687605448942E-5</v>
      </c>
      <c r="BN23" s="54">
        <v>1.4094154357263003E-4</v>
      </c>
      <c r="BO23" s="54">
        <v>1.950720058481957E-4</v>
      </c>
      <c r="BP23" s="54">
        <v>1.1382216652444695E-4</v>
      </c>
      <c r="BQ23" s="54">
        <v>2.3980600286126587E-4</v>
      </c>
      <c r="BR23" s="54">
        <v>1.5425591076562758E-4</v>
      </c>
      <c r="BS23" s="54">
        <v>9.8984877095658431E-5</v>
      </c>
      <c r="BT23" s="54">
        <v>5.6803597424578353E-5</v>
      </c>
      <c r="BU23" s="54">
        <v>1.5606134973450116E-4</v>
      </c>
      <c r="BV23" s="54">
        <v>8.4826687605448942E-5</v>
      </c>
      <c r="BW23" s="54">
        <v>1.2687781124984203E-4</v>
      </c>
      <c r="BX23" s="54">
        <v>8.5089518119580495E-5</v>
      </c>
      <c r="BY23" s="54">
        <v>5.6952892692743551E-5</v>
      </c>
      <c r="BZ23" s="54">
        <v>1.3977861456784493E-4</v>
      </c>
      <c r="CA23" s="54">
        <v>1.4319452052956471E-4</v>
      </c>
      <c r="CB23" s="54">
        <v>1.1358316911969641E-4</v>
      </c>
      <c r="CC23" s="54">
        <v>1.1371050761599714E-4</v>
      </c>
      <c r="CD23" s="54">
        <v>1.1280701597861361E-4</v>
      </c>
      <c r="CE23" s="54">
        <v>8.4826687605448942E-5</v>
      </c>
      <c r="CF23" s="54">
        <v>1.2726038603068495E-4</v>
      </c>
      <c r="CG23" s="54">
        <v>2.384222330791102E-4</v>
      </c>
      <c r="CH23" s="54">
        <v>1.2787226873240692E-4</v>
      </c>
      <c r="CI23" s="54">
        <v>3.5559876295720956E-4</v>
      </c>
      <c r="CJ23" s="54">
        <v>8.5089518119580495E-5</v>
      </c>
      <c r="CK23" s="54">
        <v>7.1379487288055943E-5</v>
      </c>
      <c r="CL23" s="54">
        <v>5.6820067772776935E-5</v>
      </c>
      <c r="CM23" s="54">
        <v>2.7022231768772761E-4</v>
      </c>
      <c r="CN23" s="54">
        <v>8.4826687605448942E-5</v>
      </c>
      <c r="CO23" s="54">
        <v>2.2731424146053955E-4</v>
      </c>
      <c r="CP23" s="54">
        <v>1.1340764194760833E-4</v>
      </c>
      <c r="CQ23" s="54">
        <v>1.847320693050469E-4</v>
      </c>
      <c r="CR23" s="54">
        <v>2.4256296759918932E-4</v>
      </c>
      <c r="CS23" s="54">
        <v>1.281255013524166E-4</v>
      </c>
      <c r="CT23" s="54">
        <v>2.1396414014771575E-4</v>
      </c>
      <c r="CU23" s="54">
        <v>8.5357223356323714E-5</v>
      </c>
      <c r="CV23" s="54">
        <v>8.5089518119580495E-5</v>
      </c>
      <c r="CW23" s="54">
        <v>8.4826687605448942E-5</v>
      </c>
      <c r="CX23" s="54">
        <v>2.1497345678983673E-4</v>
      </c>
      <c r="CY23" s="54">
        <v>2.1246701459647633E-4</v>
      </c>
      <c r="CZ23" s="54">
        <v>2.6979982385444667E-4</v>
      </c>
      <c r="DA23" s="54">
        <v>8.5089518119580495E-5</v>
      </c>
      <c r="DB23" s="54"/>
      <c r="DC23" s="54">
        <f t="shared" si="11"/>
        <v>1.4941746942600937E-4</v>
      </c>
      <c r="DD23" s="54">
        <f t="shared" si="12"/>
        <v>7.5300437778945501E-5</v>
      </c>
      <c r="DE23" s="54">
        <f t="shared" si="13"/>
        <v>0.50396006617040068</v>
      </c>
      <c r="DF23" s="9"/>
      <c r="DG23" s="9"/>
      <c r="DH23" s="9"/>
    </row>
    <row r="24" spans="2:112" ht="13.5" x14ac:dyDescent="0.2">
      <c r="B24" s="12" t="s">
        <v>274</v>
      </c>
    </row>
    <row r="25" spans="2:112" x14ac:dyDescent="0.2">
      <c r="B25" t="s">
        <v>171</v>
      </c>
    </row>
    <row r="26" spans="2:112" x14ac:dyDescent="0.2">
      <c r="B26" t="s">
        <v>173</v>
      </c>
    </row>
    <row r="27" spans="2:112" x14ac:dyDescent="0.2">
      <c r="B27" s="74" t="s">
        <v>298</v>
      </c>
    </row>
  </sheetData>
  <mergeCells count="4">
    <mergeCell ref="C2:U2"/>
    <mergeCell ref="Z2:BD2"/>
    <mergeCell ref="BI2:DA2"/>
    <mergeCell ref="B14:DE14"/>
  </mergeCells>
  <phoneticPr fontId="18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AZ21"/>
  <sheetViews>
    <sheetView workbookViewId="0">
      <selection activeCell="AX26" sqref="AX26"/>
    </sheetView>
  </sheetViews>
  <sheetFormatPr defaultRowHeight="12" x14ac:dyDescent="0.2"/>
  <cols>
    <col min="46" max="46" width="11.5" customWidth="1"/>
  </cols>
  <sheetData>
    <row r="1" spans="2:52" s="86" customFormat="1" ht="15.75" x14ac:dyDescent="0.2">
      <c r="F1" s="86" t="s">
        <v>291</v>
      </c>
    </row>
    <row r="2" spans="2:52" x14ac:dyDescent="0.2">
      <c r="B2" s="59"/>
      <c r="C2" s="63">
        <v>1</v>
      </c>
      <c r="D2" s="63">
        <v>2</v>
      </c>
      <c r="E2" s="63">
        <v>3</v>
      </c>
      <c r="F2" s="63">
        <v>4</v>
      </c>
      <c r="G2" s="63">
        <v>5</v>
      </c>
      <c r="H2" s="63">
        <v>6</v>
      </c>
      <c r="I2" s="63">
        <v>7</v>
      </c>
      <c r="J2" s="63">
        <v>8</v>
      </c>
      <c r="K2" s="63">
        <v>9</v>
      </c>
      <c r="L2" s="63">
        <v>10</v>
      </c>
      <c r="M2" s="63">
        <v>11</v>
      </c>
      <c r="N2" s="63">
        <v>12</v>
      </c>
      <c r="O2" s="63">
        <v>13</v>
      </c>
      <c r="P2" s="63">
        <v>14</v>
      </c>
      <c r="Q2" s="63">
        <v>15</v>
      </c>
      <c r="R2" s="63">
        <v>16</v>
      </c>
      <c r="S2" s="63">
        <v>17</v>
      </c>
      <c r="T2" s="63">
        <v>18</v>
      </c>
      <c r="U2" s="63">
        <v>19</v>
      </c>
      <c r="V2" s="63">
        <v>20</v>
      </c>
      <c r="W2" s="63">
        <v>21</v>
      </c>
      <c r="X2" s="63">
        <v>22</v>
      </c>
      <c r="Y2" s="63">
        <v>23</v>
      </c>
      <c r="Z2" s="63">
        <v>24</v>
      </c>
      <c r="AA2" s="63">
        <v>25</v>
      </c>
      <c r="AB2" s="63">
        <v>26</v>
      </c>
      <c r="AC2" s="63">
        <v>27</v>
      </c>
      <c r="AD2" s="63">
        <v>28</v>
      </c>
      <c r="AE2" s="63">
        <v>29</v>
      </c>
      <c r="AF2" s="63">
        <v>30</v>
      </c>
      <c r="AG2" s="63">
        <v>31</v>
      </c>
      <c r="AH2" s="63">
        <v>32</v>
      </c>
      <c r="AI2" s="63">
        <v>33</v>
      </c>
      <c r="AJ2" s="63">
        <v>34</v>
      </c>
      <c r="AK2" s="63">
        <v>35</v>
      </c>
      <c r="AL2" s="63">
        <v>36</v>
      </c>
      <c r="AM2" s="63">
        <v>37</v>
      </c>
      <c r="AN2" s="63">
        <v>38</v>
      </c>
      <c r="AO2" s="63">
        <v>39</v>
      </c>
      <c r="AP2" s="63">
        <v>40</v>
      </c>
      <c r="AQ2" s="63">
        <v>41</v>
      </c>
      <c r="AR2" s="63">
        <v>42</v>
      </c>
      <c r="AS2" s="63">
        <v>43</v>
      </c>
      <c r="AT2" s="92" t="s">
        <v>176</v>
      </c>
      <c r="AU2" s="79" t="s">
        <v>165</v>
      </c>
      <c r="AV2" s="79" t="s">
        <v>167</v>
      </c>
      <c r="AW2" s="79" t="s">
        <v>169</v>
      </c>
    </row>
    <row r="3" spans="2:52" x14ac:dyDescent="0.2">
      <c r="B3" s="46" t="s">
        <v>159</v>
      </c>
      <c r="C3" s="50">
        <v>41.536999999999999</v>
      </c>
      <c r="D3" s="50">
        <v>41.279000000000003</v>
      </c>
      <c r="E3" s="50">
        <v>41.69</v>
      </c>
      <c r="F3" s="50">
        <v>41.747</v>
      </c>
      <c r="G3" s="50">
        <v>41.09</v>
      </c>
      <c r="H3" s="50">
        <v>40.746000000000002</v>
      </c>
      <c r="I3" s="50">
        <v>40.814</v>
      </c>
      <c r="J3" s="50">
        <v>41.290999999999997</v>
      </c>
      <c r="K3" s="50">
        <v>41.716000000000001</v>
      </c>
      <c r="L3" s="50">
        <v>42.128999999999998</v>
      </c>
      <c r="M3" s="50">
        <v>41.302</v>
      </c>
      <c r="N3" s="50">
        <v>41.87</v>
      </c>
      <c r="O3" s="50">
        <v>40.823999999999998</v>
      </c>
      <c r="P3" s="50">
        <v>41.64</v>
      </c>
      <c r="Q3" s="50">
        <v>41.723999999999997</v>
      </c>
      <c r="R3" s="50">
        <v>41.228000000000002</v>
      </c>
      <c r="S3" s="50">
        <v>41.250999999999998</v>
      </c>
      <c r="T3" s="50">
        <v>41.197000000000003</v>
      </c>
      <c r="U3" s="50">
        <v>41.295999999999999</v>
      </c>
      <c r="V3" s="50">
        <v>41.277999999999999</v>
      </c>
      <c r="W3" s="50">
        <v>41.216000000000001</v>
      </c>
      <c r="X3" s="50">
        <v>41.439</v>
      </c>
      <c r="Y3" s="50">
        <v>40.045999999999999</v>
      </c>
      <c r="Z3" s="50">
        <v>40.033000000000001</v>
      </c>
      <c r="AA3" s="50">
        <v>40.838999999999999</v>
      </c>
      <c r="AB3" s="50">
        <v>41.012999999999998</v>
      </c>
      <c r="AC3" s="50">
        <v>41.389000000000003</v>
      </c>
      <c r="AD3" s="50">
        <v>41.981999999999999</v>
      </c>
      <c r="AE3" s="50">
        <v>41.856000000000002</v>
      </c>
      <c r="AF3" s="50">
        <v>41.87</v>
      </c>
      <c r="AG3" s="50">
        <v>41.302</v>
      </c>
      <c r="AH3" s="50">
        <v>42.128999999999998</v>
      </c>
      <c r="AI3" s="50">
        <v>41.716000000000001</v>
      </c>
      <c r="AJ3" s="50">
        <v>41.290999999999997</v>
      </c>
      <c r="AK3" s="50">
        <v>40.814</v>
      </c>
      <c r="AL3" s="50">
        <v>40.746000000000002</v>
      </c>
      <c r="AM3" s="50">
        <v>41.09</v>
      </c>
      <c r="AN3" s="50">
        <v>41.747</v>
      </c>
      <c r="AO3" s="50">
        <v>41.69</v>
      </c>
      <c r="AP3" s="50">
        <v>41.279000000000003</v>
      </c>
      <c r="AQ3" s="50">
        <v>41.536999999999999</v>
      </c>
      <c r="AR3" s="50">
        <v>42.683</v>
      </c>
      <c r="AS3" s="50">
        <v>42.15</v>
      </c>
      <c r="AT3" s="50" t="s">
        <v>212</v>
      </c>
      <c r="AU3" s="9">
        <f t="shared" ref="AU3:AU10" si="0">AVERAGE(C3:AS3)</f>
        <v>41.383860465116278</v>
      </c>
      <c r="AV3" s="9">
        <f t="shared" ref="AV3:AV10" si="1">STDEV(C3:AS3)</f>
        <v>0.52364821804043293</v>
      </c>
      <c r="AW3" s="9">
        <f t="shared" ref="AW3:AW10" si="2">AV3/AU3</f>
        <v>1.2653440547960287E-2</v>
      </c>
    </row>
    <row r="4" spans="2:52" x14ac:dyDescent="0.2">
      <c r="B4" s="46" t="s">
        <v>88</v>
      </c>
      <c r="C4" s="50">
        <v>44.024999999999999</v>
      </c>
      <c r="D4" s="50">
        <v>44.716999999999999</v>
      </c>
      <c r="E4" s="50">
        <v>44.296999999999997</v>
      </c>
      <c r="F4" s="50">
        <v>44.372999999999998</v>
      </c>
      <c r="G4" s="50">
        <v>44.701000000000001</v>
      </c>
      <c r="H4" s="50">
        <v>43.584000000000003</v>
      </c>
      <c r="I4" s="50">
        <v>44.216000000000001</v>
      </c>
      <c r="J4" s="50">
        <v>44.664000000000001</v>
      </c>
      <c r="K4" s="50">
        <v>44.386000000000003</v>
      </c>
      <c r="L4" s="50">
        <v>45.984000000000002</v>
      </c>
      <c r="M4" s="50">
        <v>46.162999999999997</v>
      </c>
      <c r="N4" s="50">
        <v>45.645000000000003</v>
      </c>
      <c r="O4" s="50">
        <v>45.790999999999997</v>
      </c>
      <c r="P4" s="50">
        <v>44.271000000000001</v>
      </c>
      <c r="Q4" s="50">
        <v>43.838999999999999</v>
      </c>
      <c r="R4" s="50">
        <v>43.856000000000002</v>
      </c>
      <c r="S4" s="50">
        <v>43.570999999999998</v>
      </c>
      <c r="T4" s="50">
        <v>43.302</v>
      </c>
      <c r="U4" s="50">
        <v>43.881999999999998</v>
      </c>
      <c r="V4" s="50">
        <v>43.968000000000004</v>
      </c>
      <c r="W4" s="50">
        <v>43.561</v>
      </c>
      <c r="X4" s="50">
        <v>44.122</v>
      </c>
      <c r="Y4" s="50">
        <v>41.305</v>
      </c>
      <c r="Z4" s="50">
        <v>41.576000000000001</v>
      </c>
      <c r="AA4" s="50">
        <v>43.195999999999998</v>
      </c>
      <c r="AB4" s="50">
        <v>46.182000000000002</v>
      </c>
      <c r="AC4" s="50">
        <v>44.837000000000003</v>
      </c>
      <c r="AD4" s="50">
        <v>45.811999999999998</v>
      </c>
      <c r="AE4" s="50">
        <v>45.444000000000003</v>
      </c>
      <c r="AF4" s="50">
        <v>45.646000000000001</v>
      </c>
      <c r="AG4" s="50">
        <v>46.162999999999997</v>
      </c>
      <c r="AH4" s="50">
        <v>45.984000000000002</v>
      </c>
      <c r="AI4" s="50">
        <v>44.386000000000003</v>
      </c>
      <c r="AJ4" s="50">
        <v>44.664000000000001</v>
      </c>
      <c r="AK4" s="50">
        <v>44.216000000000001</v>
      </c>
      <c r="AL4" s="50">
        <v>43.584000000000003</v>
      </c>
      <c r="AM4" s="50">
        <v>44.701000000000001</v>
      </c>
      <c r="AN4" s="50">
        <v>44.372999999999998</v>
      </c>
      <c r="AO4" s="50">
        <v>44.296999999999997</v>
      </c>
      <c r="AP4" s="50">
        <v>44.716999999999999</v>
      </c>
      <c r="AQ4" s="50">
        <v>44.024999999999999</v>
      </c>
      <c r="AR4" s="50">
        <v>41.843000000000004</v>
      </c>
      <c r="AS4" s="50">
        <v>42.265999999999998</v>
      </c>
      <c r="AT4" s="50" t="s">
        <v>213</v>
      </c>
      <c r="AU4" s="9">
        <f t="shared" si="0"/>
        <v>44.328720930232549</v>
      </c>
      <c r="AV4" s="9">
        <f t="shared" si="1"/>
        <v>1.1810105302861329</v>
      </c>
      <c r="AW4" s="9">
        <f t="shared" si="2"/>
        <v>2.6642107092259323E-2</v>
      </c>
    </row>
    <row r="5" spans="2:52" x14ac:dyDescent="0.2">
      <c r="B5" s="46" t="s">
        <v>6</v>
      </c>
      <c r="C5" s="50">
        <v>13.784000000000001</v>
      </c>
      <c r="D5" s="50">
        <v>13.048999999999999</v>
      </c>
      <c r="E5" s="50">
        <v>13.477</v>
      </c>
      <c r="F5" s="50">
        <v>13.983000000000001</v>
      </c>
      <c r="G5" s="50">
        <v>13.102</v>
      </c>
      <c r="H5" s="50">
        <v>15.263999999999999</v>
      </c>
      <c r="I5" s="50">
        <v>15.105</v>
      </c>
      <c r="J5" s="50">
        <v>15.156000000000001</v>
      </c>
      <c r="K5" s="50">
        <v>13.811</v>
      </c>
      <c r="L5" s="50">
        <v>13.436999999999999</v>
      </c>
      <c r="M5" s="50">
        <v>13.124000000000001</v>
      </c>
      <c r="N5" s="50">
        <v>14.250999999999999</v>
      </c>
      <c r="O5" s="50">
        <v>13.589</v>
      </c>
      <c r="P5" s="50">
        <v>13.196999999999999</v>
      </c>
      <c r="Q5" s="50">
        <v>13.255000000000001</v>
      </c>
      <c r="R5" s="50">
        <v>12.991</v>
      </c>
      <c r="S5" s="50">
        <v>13.234</v>
      </c>
      <c r="T5" s="50">
        <v>13.663</v>
      </c>
      <c r="U5" s="50">
        <v>12.961</v>
      </c>
      <c r="V5" s="50">
        <v>13.291</v>
      </c>
      <c r="W5" s="50">
        <v>12.986000000000001</v>
      </c>
      <c r="X5" s="50">
        <v>13.345000000000001</v>
      </c>
      <c r="Y5" s="50">
        <v>14.606999999999999</v>
      </c>
      <c r="Z5" s="50">
        <v>14.66</v>
      </c>
      <c r="AA5" s="50">
        <v>13.749000000000001</v>
      </c>
      <c r="AB5" s="50">
        <v>13.975</v>
      </c>
      <c r="AC5" s="50">
        <v>14.186</v>
      </c>
      <c r="AD5" s="50">
        <v>13.548</v>
      </c>
      <c r="AE5" s="50">
        <v>13.956</v>
      </c>
      <c r="AF5" s="50">
        <v>14.250999999999999</v>
      </c>
      <c r="AG5" s="50">
        <v>13.124000000000001</v>
      </c>
      <c r="AH5" s="50">
        <v>13.436999999999999</v>
      </c>
      <c r="AI5" s="50">
        <v>13.811</v>
      </c>
      <c r="AJ5" s="50">
        <v>15.156000000000001</v>
      </c>
      <c r="AK5" s="50">
        <v>15.105</v>
      </c>
      <c r="AL5" s="50">
        <v>15.263999999999999</v>
      </c>
      <c r="AM5" s="50">
        <v>13.102</v>
      </c>
      <c r="AN5" s="50">
        <v>13.983000000000001</v>
      </c>
      <c r="AO5" s="50">
        <v>13.477</v>
      </c>
      <c r="AP5" s="50">
        <v>13.048999999999999</v>
      </c>
      <c r="AQ5" s="50">
        <v>13.784000000000001</v>
      </c>
      <c r="AR5" s="50">
        <v>14.051</v>
      </c>
      <c r="AS5" s="50">
        <v>15.169</v>
      </c>
      <c r="AT5" s="50" t="s">
        <v>214</v>
      </c>
      <c r="AU5" s="9">
        <f t="shared" si="0"/>
        <v>13.848813953488373</v>
      </c>
      <c r="AV5" s="9">
        <f t="shared" si="1"/>
        <v>0.72964770546228574</v>
      </c>
      <c r="AW5" s="9">
        <f t="shared" si="2"/>
        <v>5.2686656627262657E-2</v>
      </c>
      <c r="AY5" s="26"/>
      <c r="AZ5" s="26"/>
    </row>
    <row r="6" spans="2:52" x14ac:dyDescent="0.2">
      <c r="B6" s="46" t="s">
        <v>157</v>
      </c>
      <c r="C6" s="50">
        <v>9.5000000000000001E-2</v>
      </c>
      <c r="D6" s="50">
        <v>7.5999999999999998E-2</v>
      </c>
      <c r="E6" s="50">
        <v>6.3E-2</v>
      </c>
      <c r="F6" s="50">
        <v>7.4999999999999997E-2</v>
      </c>
      <c r="G6" s="50">
        <v>5.8999999999999997E-2</v>
      </c>
      <c r="H6" s="50">
        <v>0.375</v>
      </c>
      <c r="I6" s="50">
        <v>8.6999999999999994E-2</v>
      </c>
      <c r="J6" s="50">
        <v>8.5999999999999993E-2</v>
      </c>
      <c r="K6" s="50">
        <v>6.8000000000000005E-2</v>
      </c>
      <c r="L6" s="50">
        <v>8.7999999999999995E-2</v>
      </c>
      <c r="M6" s="50">
        <v>5.6000000000000001E-2</v>
      </c>
      <c r="N6" s="50">
        <v>5.2999999999999999E-2</v>
      </c>
      <c r="O6" s="50">
        <v>7.4999999999999997E-2</v>
      </c>
      <c r="P6" s="50">
        <v>0.13600000000000001</v>
      </c>
      <c r="Q6" s="50">
        <v>7.9000000000000001E-2</v>
      </c>
      <c r="R6" s="50">
        <v>7.0000000000000007E-2</v>
      </c>
      <c r="S6" s="50">
        <v>0.128</v>
      </c>
      <c r="T6" s="50">
        <v>0.15</v>
      </c>
      <c r="U6" s="50">
        <v>8.6999999999999994E-2</v>
      </c>
      <c r="V6" s="50">
        <v>0.123</v>
      </c>
      <c r="W6" s="50">
        <v>9.7000000000000003E-2</v>
      </c>
      <c r="X6" s="50">
        <v>6.9000000000000006E-2</v>
      </c>
      <c r="Y6" s="50">
        <v>0.27500000000000002</v>
      </c>
      <c r="Z6" s="50">
        <v>7.8E-2</v>
      </c>
      <c r="AA6" s="50">
        <v>0.157</v>
      </c>
      <c r="AB6" s="50">
        <v>6.2E-2</v>
      </c>
      <c r="AC6" s="50">
        <v>0.23899999999999999</v>
      </c>
      <c r="AD6" s="50">
        <v>3.5999999999999997E-2</v>
      </c>
      <c r="AE6" s="50">
        <v>3.5999999999999997E-2</v>
      </c>
      <c r="AF6" s="50">
        <v>5.2999999999999999E-2</v>
      </c>
      <c r="AG6" s="50">
        <v>5.6000000000000001E-2</v>
      </c>
      <c r="AH6" s="50">
        <v>8.7999999999999995E-2</v>
      </c>
      <c r="AI6" s="50">
        <v>6.8000000000000005E-2</v>
      </c>
      <c r="AJ6" s="50">
        <v>8.5999999999999993E-2</v>
      </c>
      <c r="AK6" s="50">
        <v>8.6999999999999994E-2</v>
      </c>
      <c r="AL6" s="50">
        <v>0.375</v>
      </c>
      <c r="AM6" s="50">
        <v>5.8999999999999997E-2</v>
      </c>
      <c r="AN6" s="50">
        <v>7.4999999999999997E-2</v>
      </c>
      <c r="AO6" s="50">
        <v>6.3E-2</v>
      </c>
      <c r="AP6" s="50">
        <v>7.5999999999999998E-2</v>
      </c>
      <c r="AQ6" s="50">
        <v>9.5000000000000001E-2</v>
      </c>
      <c r="AR6" s="50">
        <v>8.4000000000000005E-2</v>
      </c>
      <c r="AS6" s="50">
        <v>9.0999999999999998E-2</v>
      </c>
      <c r="AT6" s="50" t="s">
        <v>215</v>
      </c>
      <c r="AU6" s="9">
        <f t="shared" si="0"/>
        <v>0.10311627906976741</v>
      </c>
      <c r="AV6" s="9">
        <f t="shared" si="1"/>
        <v>7.6002258519801524E-2</v>
      </c>
      <c r="AW6" s="9">
        <f t="shared" si="2"/>
        <v>0.73705392790966773</v>
      </c>
    </row>
    <row r="7" spans="2:52" x14ac:dyDescent="0.2">
      <c r="B7" s="46" t="s">
        <v>15</v>
      </c>
      <c r="C7" s="50">
        <v>8.5999999999999993E-2</v>
      </c>
      <c r="D7" s="50">
        <v>6.9000000000000006E-2</v>
      </c>
      <c r="E7" s="50">
        <v>0.25700000000000001</v>
      </c>
      <c r="F7" s="50">
        <v>0.40799999999999997</v>
      </c>
      <c r="G7" s="50">
        <v>9.6000000000000002E-2</v>
      </c>
      <c r="H7" s="50">
        <v>8.2000000000000003E-2</v>
      </c>
      <c r="I7" s="50">
        <v>7.3999999999999996E-2</v>
      </c>
      <c r="J7" s="50">
        <v>4.8000000000000001E-2</v>
      </c>
      <c r="K7" s="50">
        <v>0.17499999999999999</v>
      </c>
      <c r="L7" s="50">
        <v>2.3E-2</v>
      </c>
      <c r="M7" s="50">
        <v>1.2E-2</v>
      </c>
      <c r="N7" s="50">
        <v>0</v>
      </c>
      <c r="O7" s="50">
        <v>0.02</v>
      </c>
      <c r="P7" s="50">
        <v>9.9000000000000005E-2</v>
      </c>
      <c r="Q7" s="50">
        <v>0.35</v>
      </c>
      <c r="R7" s="50">
        <v>0.01</v>
      </c>
      <c r="S7" s="50">
        <v>9.9000000000000005E-2</v>
      </c>
      <c r="T7" s="50">
        <v>6.6000000000000003E-2</v>
      </c>
      <c r="U7" s="50">
        <v>7.9000000000000001E-2</v>
      </c>
      <c r="V7" s="50">
        <v>0.16300000000000001</v>
      </c>
      <c r="W7" s="50">
        <v>0.17299999999999999</v>
      </c>
      <c r="X7" s="50">
        <v>0.17399999999999999</v>
      </c>
      <c r="Y7" s="50">
        <v>2.2269999999999999</v>
      </c>
      <c r="Z7" s="50">
        <v>1.4590000000000001</v>
      </c>
      <c r="AA7" s="50">
        <v>1.1830000000000001</v>
      </c>
      <c r="AB7" s="50">
        <v>0.112</v>
      </c>
      <c r="AC7" s="50">
        <v>0.189</v>
      </c>
      <c r="AD7" s="50">
        <v>0.06</v>
      </c>
      <c r="AE7" s="50">
        <v>3.2000000000000001E-2</v>
      </c>
      <c r="AF7" s="50">
        <v>0</v>
      </c>
      <c r="AG7" s="50">
        <v>1.2E-2</v>
      </c>
      <c r="AH7" s="50">
        <v>2.3E-2</v>
      </c>
      <c r="AI7" s="50">
        <v>0.17499999999999999</v>
      </c>
      <c r="AJ7" s="50">
        <v>4.8000000000000001E-2</v>
      </c>
      <c r="AK7" s="50">
        <v>7.3999999999999996E-2</v>
      </c>
      <c r="AL7" s="50">
        <v>8.2000000000000003E-2</v>
      </c>
      <c r="AM7" s="50">
        <v>9.6000000000000002E-2</v>
      </c>
      <c r="AN7" s="50">
        <v>0.40799999999999997</v>
      </c>
      <c r="AO7" s="50">
        <v>0.25700000000000001</v>
      </c>
      <c r="AP7" s="50">
        <v>6.9000000000000006E-2</v>
      </c>
      <c r="AQ7" s="50">
        <v>8.5999999999999993E-2</v>
      </c>
      <c r="AR7" s="50">
        <v>0.11799999999999999</v>
      </c>
      <c r="AS7" s="50">
        <v>0.107</v>
      </c>
      <c r="AT7" s="50" t="s">
        <v>216</v>
      </c>
      <c r="AU7" s="9">
        <f t="shared" si="0"/>
        <v>0.2181395348837209</v>
      </c>
      <c r="AV7" s="9">
        <f t="shared" si="1"/>
        <v>0.41859063883893544</v>
      </c>
      <c r="AW7" s="9">
        <f t="shared" si="2"/>
        <v>1.9189123102424548</v>
      </c>
    </row>
    <row r="8" spans="2:52" x14ac:dyDescent="0.2">
      <c r="B8" s="46" t="s">
        <v>158</v>
      </c>
      <c r="C8" s="50">
        <v>0.13</v>
      </c>
      <c r="D8" s="50">
        <v>0.113</v>
      </c>
      <c r="E8" s="50">
        <v>0.125</v>
      </c>
      <c r="F8" s="50">
        <v>0.115</v>
      </c>
      <c r="G8" s="50">
        <v>0.124</v>
      </c>
      <c r="H8" s="50">
        <v>0.13800000000000001</v>
      </c>
      <c r="I8" s="50">
        <v>0.13</v>
      </c>
      <c r="J8" s="50">
        <v>0.11799999999999999</v>
      </c>
      <c r="K8" s="50">
        <v>8.3000000000000004E-2</v>
      </c>
      <c r="L8" s="50">
        <v>0.13500000000000001</v>
      </c>
      <c r="M8" s="50">
        <v>0.121</v>
      </c>
      <c r="N8" s="50">
        <v>0.129</v>
      </c>
      <c r="O8" s="50">
        <v>0.14199999999999999</v>
      </c>
      <c r="P8" s="50">
        <v>0.11700000000000001</v>
      </c>
      <c r="Q8" s="50">
        <v>0.125</v>
      </c>
      <c r="R8" s="50">
        <v>0.13500000000000001</v>
      </c>
      <c r="S8" s="50">
        <v>0.113</v>
      </c>
      <c r="T8" s="50">
        <v>0.13700000000000001</v>
      </c>
      <c r="U8" s="50">
        <v>0.126</v>
      </c>
      <c r="V8" s="50">
        <v>0.13900000000000001</v>
      </c>
      <c r="W8" s="50">
        <v>0.127</v>
      </c>
      <c r="X8" s="50">
        <v>0.122</v>
      </c>
      <c r="Y8" s="50">
        <v>0.128</v>
      </c>
      <c r="Z8" s="50">
        <v>0.112</v>
      </c>
      <c r="AA8" s="50">
        <v>0.107</v>
      </c>
      <c r="AB8" s="50">
        <v>0.128</v>
      </c>
      <c r="AC8" s="50">
        <v>0.14099999999999999</v>
      </c>
      <c r="AD8" s="50">
        <v>0.109</v>
      </c>
      <c r="AE8" s="50">
        <v>0.13200000000000001</v>
      </c>
      <c r="AF8" s="50">
        <v>0.129</v>
      </c>
      <c r="AG8" s="50">
        <v>0.121</v>
      </c>
      <c r="AH8" s="50">
        <v>0.13500000000000001</v>
      </c>
      <c r="AI8" s="50">
        <v>8.3000000000000004E-2</v>
      </c>
      <c r="AJ8" s="50">
        <v>0.11799999999999999</v>
      </c>
      <c r="AK8" s="50">
        <v>0.13</v>
      </c>
      <c r="AL8" s="50">
        <v>0.13800000000000001</v>
      </c>
      <c r="AM8" s="50">
        <v>0.124</v>
      </c>
      <c r="AN8" s="50">
        <v>0.115</v>
      </c>
      <c r="AO8" s="50">
        <v>0.125</v>
      </c>
      <c r="AP8" s="50">
        <v>0.113</v>
      </c>
      <c r="AQ8" s="50">
        <v>0.13</v>
      </c>
      <c r="AR8" s="50">
        <v>0.13600000000000001</v>
      </c>
      <c r="AS8" s="50">
        <v>0.14199999999999999</v>
      </c>
      <c r="AT8" s="50" t="s">
        <v>217</v>
      </c>
      <c r="AU8" s="9">
        <f t="shared" si="0"/>
        <v>0.12418604651162794</v>
      </c>
      <c r="AV8" s="9">
        <f t="shared" si="1"/>
        <v>1.3113525939624457E-2</v>
      </c>
      <c r="AW8" s="9">
        <f t="shared" si="2"/>
        <v>0.10559580812806207</v>
      </c>
      <c r="AY8" s="26"/>
    </row>
    <row r="9" spans="2:52" x14ac:dyDescent="0.2">
      <c r="B9" s="46" t="s">
        <v>87</v>
      </c>
      <c r="C9" s="50">
        <v>7.3999999999999996E-2</v>
      </c>
      <c r="D9" s="50">
        <v>6.7000000000000004E-2</v>
      </c>
      <c r="E9" s="50">
        <v>4.2999999999999997E-2</v>
      </c>
      <c r="F9" s="50">
        <v>5.1999999999999998E-2</v>
      </c>
      <c r="G9" s="50">
        <v>0.06</v>
      </c>
      <c r="H9" s="50">
        <v>7.1999999999999995E-2</v>
      </c>
      <c r="I9" s="50">
        <v>6.6000000000000003E-2</v>
      </c>
      <c r="J9" s="50">
        <v>4.8000000000000001E-2</v>
      </c>
      <c r="K9" s="50">
        <v>4.5999999999999999E-2</v>
      </c>
      <c r="L9" s="50">
        <v>0.05</v>
      </c>
      <c r="M9" s="50">
        <v>6.6000000000000003E-2</v>
      </c>
      <c r="N9" s="50">
        <v>5.3999999999999999E-2</v>
      </c>
      <c r="O9" s="50">
        <v>1.6E-2</v>
      </c>
      <c r="P9" s="50">
        <v>7.5999999999999998E-2</v>
      </c>
      <c r="Q9" s="50">
        <v>9.4E-2</v>
      </c>
      <c r="R9" s="50">
        <v>6.3E-2</v>
      </c>
      <c r="S9" s="50">
        <v>5.6000000000000001E-2</v>
      </c>
      <c r="T9" s="50">
        <v>0</v>
      </c>
      <c r="U9" s="50">
        <v>2.4E-2</v>
      </c>
      <c r="V9" s="50">
        <v>4.3999999999999997E-2</v>
      </c>
      <c r="W9" s="50">
        <v>4.7E-2</v>
      </c>
      <c r="X9" s="50">
        <v>3.1E-2</v>
      </c>
      <c r="Y9" s="50">
        <v>9.0999999999999998E-2</v>
      </c>
      <c r="Z9" s="50">
        <v>4.2000000000000003E-2</v>
      </c>
      <c r="AA9" s="50">
        <v>5.6000000000000001E-2</v>
      </c>
      <c r="AB9" s="50">
        <v>4.1000000000000002E-2</v>
      </c>
      <c r="AC9" s="50">
        <v>3.5999999999999997E-2</v>
      </c>
      <c r="AD9" s="50">
        <v>4.2000000000000003E-2</v>
      </c>
      <c r="AE9" s="50">
        <v>7.0999999999999994E-2</v>
      </c>
      <c r="AF9" s="50">
        <v>5.3999999999999999E-2</v>
      </c>
      <c r="AG9" s="50">
        <v>6.6000000000000003E-2</v>
      </c>
      <c r="AH9" s="50">
        <v>0.05</v>
      </c>
      <c r="AI9" s="50">
        <v>4.5999999999999999E-2</v>
      </c>
      <c r="AJ9" s="50">
        <v>4.8000000000000001E-2</v>
      </c>
      <c r="AK9" s="50">
        <v>6.6000000000000003E-2</v>
      </c>
      <c r="AL9" s="50">
        <v>7.1999999999999995E-2</v>
      </c>
      <c r="AM9" s="50">
        <v>0.06</v>
      </c>
      <c r="AN9" s="50">
        <v>5.1999999999999998E-2</v>
      </c>
      <c r="AO9" s="50">
        <v>4.2999999999999997E-2</v>
      </c>
      <c r="AP9" s="50">
        <v>6.7000000000000004E-2</v>
      </c>
      <c r="AQ9" s="50">
        <v>7.3999999999999996E-2</v>
      </c>
      <c r="AR9" s="50">
        <v>8.5000000000000006E-2</v>
      </c>
      <c r="AS9" s="50">
        <v>7.0000000000000007E-2</v>
      </c>
      <c r="AT9" s="50" t="s">
        <v>218</v>
      </c>
      <c r="AU9" s="9">
        <f t="shared" si="0"/>
        <v>5.5372093023255818E-2</v>
      </c>
      <c r="AV9" s="9">
        <f t="shared" si="1"/>
        <v>1.8645851390761938E-2</v>
      </c>
      <c r="AW9" s="9">
        <f t="shared" si="2"/>
        <v>0.33673734137033318</v>
      </c>
      <c r="AY9" s="26"/>
    </row>
    <row r="10" spans="2:52" s="44" customFormat="1" x14ac:dyDescent="0.2">
      <c r="B10" s="107" t="s">
        <v>21</v>
      </c>
      <c r="C10" s="103">
        <v>99.730999999999995</v>
      </c>
      <c r="D10" s="103">
        <v>99.36999999999999</v>
      </c>
      <c r="E10" s="103">
        <v>99.952000000000012</v>
      </c>
      <c r="F10" s="103">
        <v>100.75300000000001</v>
      </c>
      <c r="G10" s="103">
        <v>99.231999999999999</v>
      </c>
      <c r="H10" s="103">
        <v>100.26100000000001</v>
      </c>
      <c r="I10" s="103">
        <v>100.492</v>
      </c>
      <c r="J10" s="103">
        <v>101.411</v>
      </c>
      <c r="K10" s="103">
        <v>100.285</v>
      </c>
      <c r="L10" s="103">
        <v>101.84599999999999</v>
      </c>
      <c r="M10" s="103">
        <v>100.84399999999999</v>
      </c>
      <c r="N10" s="103">
        <v>102.00200000000001</v>
      </c>
      <c r="O10" s="103">
        <v>100.45700000000001</v>
      </c>
      <c r="P10" s="103">
        <v>99.535999999999987</v>
      </c>
      <c r="Q10" s="103">
        <v>99.465999999999994</v>
      </c>
      <c r="R10" s="103">
        <v>98.352999999999994</v>
      </c>
      <c r="S10" s="103">
        <v>98.451999999999998</v>
      </c>
      <c r="T10" s="103">
        <v>98.515000000000015</v>
      </c>
      <c r="U10" s="103">
        <v>98.454999999999998</v>
      </c>
      <c r="V10" s="103">
        <v>99.006</v>
      </c>
      <c r="W10" s="103">
        <v>98.206999999999994</v>
      </c>
      <c r="X10" s="103">
        <v>99.302000000000007</v>
      </c>
      <c r="Y10" s="103">
        <v>98.678999999999988</v>
      </c>
      <c r="Z10" s="103">
        <v>97.960000000000008</v>
      </c>
      <c r="AA10" s="103">
        <v>99.286999999999992</v>
      </c>
      <c r="AB10" s="103">
        <v>101.51299999999999</v>
      </c>
      <c r="AC10" s="103">
        <v>101.01700000000001</v>
      </c>
      <c r="AD10" s="103">
        <v>101.589</v>
      </c>
      <c r="AE10" s="103">
        <v>101.527</v>
      </c>
      <c r="AF10" s="103">
        <v>102.003</v>
      </c>
      <c r="AG10" s="103">
        <v>100.84399999999999</v>
      </c>
      <c r="AH10" s="103">
        <v>101.84599999999999</v>
      </c>
      <c r="AI10" s="103">
        <v>100.285</v>
      </c>
      <c r="AJ10" s="103">
        <v>101.411</v>
      </c>
      <c r="AK10" s="103">
        <v>100.492</v>
      </c>
      <c r="AL10" s="103">
        <v>100.26100000000001</v>
      </c>
      <c r="AM10" s="103">
        <v>99.231999999999999</v>
      </c>
      <c r="AN10" s="103">
        <v>100.75300000000001</v>
      </c>
      <c r="AO10" s="103">
        <v>99.952000000000012</v>
      </c>
      <c r="AP10" s="103">
        <v>99.36999999999999</v>
      </c>
      <c r="AQ10" s="103">
        <v>99.730999999999995</v>
      </c>
      <c r="AR10" s="103">
        <v>99</v>
      </c>
      <c r="AS10" s="103">
        <v>99.99499999999999</v>
      </c>
      <c r="AT10" s="103" t="s">
        <v>219</v>
      </c>
      <c r="AU10" s="109">
        <f t="shared" si="0"/>
        <v>100.06220930232558</v>
      </c>
      <c r="AV10" s="109">
        <f t="shared" si="1"/>
        <v>1.142374939662347</v>
      </c>
      <c r="AW10" s="109">
        <f t="shared" si="2"/>
        <v>1.141664718006378E-2</v>
      </c>
      <c r="AX10" s="113"/>
      <c r="AY10" s="113"/>
    </row>
    <row r="11" spans="2:52" x14ac:dyDescent="0.2">
      <c r="B11" s="118" t="s">
        <v>137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</row>
    <row r="12" spans="2:52" x14ac:dyDescent="0.2">
      <c r="B12" s="46" t="s">
        <v>294</v>
      </c>
      <c r="C12" s="52">
        <v>2.0278366684662124</v>
      </c>
      <c r="D12" s="52">
        <v>2.0464749061582492</v>
      </c>
      <c r="E12" s="52">
        <v>2.0384020410600217</v>
      </c>
      <c r="F12" s="52">
        <v>2.0186401523491688</v>
      </c>
      <c r="G12" s="52">
        <v>2.0412502906734953</v>
      </c>
      <c r="H12" s="52">
        <v>1.9571842567935547</v>
      </c>
      <c r="I12" s="52">
        <v>1.9686350087338775</v>
      </c>
      <c r="J12" s="52">
        <v>1.9739894817886612</v>
      </c>
      <c r="K12" s="52">
        <v>2.0283185999670437</v>
      </c>
      <c r="L12" s="52">
        <v>2.0406097018716931</v>
      </c>
      <c r="M12" s="52">
        <v>2.0371528382229074</v>
      </c>
      <c r="N12" s="52">
        <v>2.0111453101503809</v>
      </c>
      <c r="O12" s="52">
        <v>2.0136122619204704</v>
      </c>
      <c r="P12" s="52">
        <v>2.0477924329960802</v>
      </c>
      <c r="Q12" s="52">
        <v>2.0471525642169333</v>
      </c>
      <c r="R12" s="52">
        <v>2.0535804305629468</v>
      </c>
      <c r="S12" s="52">
        <v>2.0441015943795828</v>
      </c>
      <c r="T12" s="52">
        <v>2.02939412662802</v>
      </c>
      <c r="U12" s="52">
        <v>2.0545705624220654</v>
      </c>
      <c r="V12" s="52">
        <v>2.0390770763908561</v>
      </c>
      <c r="W12" s="52">
        <v>2.0520983133349286</v>
      </c>
      <c r="X12" s="52">
        <v>2.0409182289638683</v>
      </c>
      <c r="Y12" s="52">
        <v>1.9491817242325375</v>
      </c>
      <c r="Z12" s="52">
        <v>1.9634326424782942</v>
      </c>
      <c r="AA12" s="52">
        <v>2.0027051603388495</v>
      </c>
      <c r="AB12" s="52">
        <v>2.0002961236277601</v>
      </c>
      <c r="AC12" s="52">
        <v>2.0010281690599405</v>
      </c>
      <c r="AD12" s="52">
        <v>2.0364908137954885</v>
      </c>
      <c r="AE12" s="52">
        <v>2.0220027428696392</v>
      </c>
      <c r="AF12" s="52">
        <v>2.0111397207542141</v>
      </c>
      <c r="AG12" s="52">
        <v>2.0371528382229074</v>
      </c>
      <c r="AH12" s="52">
        <v>2.0406097018716931</v>
      </c>
      <c r="AI12" s="52">
        <v>2.0283185999670437</v>
      </c>
      <c r="AJ12" s="52">
        <v>1.9739894817886612</v>
      </c>
      <c r="AK12" s="52">
        <v>1.9686350087338775</v>
      </c>
      <c r="AL12" s="52">
        <v>1.9571842567935547</v>
      </c>
      <c r="AM12" s="52">
        <v>2.0412502906734953</v>
      </c>
      <c r="AN12" s="52">
        <v>2.0186401523491688</v>
      </c>
      <c r="AO12" s="52">
        <v>2.0384020410600217</v>
      </c>
      <c r="AP12" s="52">
        <v>2.0464749061582492</v>
      </c>
      <c r="AQ12" s="52">
        <v>2.0278366684662124</v>
      </c>
      <c r="AR12" s="52">
        <v>2.0507266502889965</v>
      </c>
      <c r="AS12" s="52">
        <v>2.0006677169468672</v>
      </c>
      <c r="AT12" s="52"/>
      <c r="AU12" s="9">
        <f t="shared" ref="AU12:AU18" si="3">AVERAGE(C12:AS12)</f>
        <v>2.019258192058802</v>
      </c>
      <c r="AV12" s="9">
        <f t="shared" ref="AV12:AV18" si="4">STDEV(C12:AS12)</f>
        <v>3.0648190718974882E-2</v>
      </c>
      <c r="AW12" s="9">
        <f t="shared" ref="AW12:AW18" si="5">AV12/AU12</f>
        <v>1.517794546507522E-2</v>
      </c>
    </row>
    <row r="13" spans="2:52" x14ac:dyDescent="0.2">
      <c r="B13" s="46" t="s">
        <v>116</v>
      </c>
      <c r="C13" s="52">
        <v>0.99487692164577146</v>
      </c>
      <c r="D13" s="52">
        <v>1.0261764934175226</v>
      </c>
      <c r="E13" s="52">
        <v>1.0025462379902403</v>
      </c>
      <c r="F13" s="52">
        <v>0.99317224385702185</v>
      </c>
      <c r="G13" s="52">
        <v>1.0278967753260249</v>
      </c>
      <c r="H13" s="52">
        <v>0.9690495077298118</v>
      </c>
      <c r="I13" s="52">
        <v>0.98720567199586751</v>
      </c>
      <c r="J13" s="52">
        <v>0.98836918048596978</v>
      </c>
      <c r="K13" s="52">
        <v>0.99896821410781433</v>
      </c>
      <c r="L13" s="52">
        <v>1.0309976835722774</v>
      </c>
      <c r="M13" s="52">
        <v>1.0539468303815935</v>
      </c>
      <c r="N13" s="52">
        <v>1.0148593273729039</v>
      </c>
      <c r="O13" s="52">
        <v>1.045472385914882</v>
      </c>
      <c r="P13" s="52">
        <v>1.0077822189835541</v>
      </c>
      <c r="Q13" s="52">
        <v>0.99562790080587782</v>
      </c>
      <c r="R13" s="52">
        <v>1.0111617071026033</v>
      </c>
      <c r="S13" s="52">
        <v>0.99939614507871088</v>
      </c>
      <c r="T13" s="52">
        <v>0.98737223308818478</v>
      </c>
      <c r="U13" s="52">
        <v>1.010582174956195</v>
      </c>
      <c r="V13" s="52">
        <v>1.0053652109790256</v>
      </c>
      <c r="W13" s="52">
        <v>1.0039274047672586</v>
      </c>
      <c r="X13" s="52">
        <v>1.0058742139794317</v>
      </c>
      <c r="Y13" s="52">
        <v>0.93061052651090659</v>
      </c>
      <c r="Z13" s="52">
        <v>0.94387116933183002</v>
      </c>
      <c r="AA13" s="52">
        <v>0.98052257399560905</v>
      </c>
      <c r="AB13" s="52">
        <v>1.0425998035403106</v>
      </c>
      <c r="AC13" s="52">
        <v>1.0034066200955869</v>
      </c>
      <c r="AD13" s="52">
        <v>1.0286573407447268</v>
      </c>
      <c r="AE13" s="52">
        <v>1.0161848497388772</v>
      </c>
      <c r="AF13" s="52">
        <v>1.0148787405492181</v>
      </c>
      <c r="AG13" s="52">
        <v>1.0539468303815935</v>
      </c>
      <c r="AH13" s="52">
        <v>1.0309976835722774</v>
      </c>
      <c r="AI13" s="52">
        <v>0.99896821410781433</v>
      </c>
      <c r="AJ13" s="52">
        <v>0.98836918048596978</v>
      </c>
      <c r="AK13" s="52">
        <v>0.98720567199586751</v>
      </c>
      <c r="AL13" s="52">
        <v>0.9690495077298118</v>
      </c>
      <c r="AM13" s="52">
        <v>1.0278967753260249</v>
      </c>
      <c r="AN13" s="52">
        <v>0.99317224385702185</v>
      </c>
      <c r="AO13" s="52">
        <v>1.0025462379902403</v>
      </c>
      <c r="AP13" s="52">
        <v>1.0261764934175226</v>
      </c>
      <c r="AQ13" s="52">
        <v>0.99487692164577146</v>
      </c>
      <c r="AR13" s="52">
        <v>0.93056732648459095</v>
      </c>
      <c r="AS13" s="52">
        <v>0.92862566123756507</v>
      </c>
      <c r="AT13" s="52"/>
      <c r="AU13" s="9">
        <f t="shared" si="3"/>
        <v>1.0012501640994811</v>
      </c>
      <c r="AV13" s="9">
        <f t="shared" si="4"/>
        <v>2.9884972499783294E-2</v>
      </c>
      <c r="AW13" s="9">
        <f t="shared" si="5"/>
        <v>2.9847658029261523E-2</v>
      </c>
    </row>
    <row r="14" spans="2:52" x14ac:dyDescent="0.2">
      <c r="B14" s="46" t="s">
        <v>10</v>
      </c>
      <c r="C14" s="52">
        <v>1.9095189472798397</v>
      </c>
      <c r="D14" s="52">
        <v>1.8357153912717272</v>
      </c>
      <c r="E14" s="52">
        <v>1.8698296448033445</v>
      </c>
      <c r="F14" s="52">
        <v>1.9186018344267122</v>
      </c>
      <c r="G14" s="52">
        <v>1.8469220896166727</v>
      </c>
      <c r="H14" s="52">
        <v>2.0804915316607246</v>
      </c>
      <c r="I14" s="52">
        <v>2.0674148700138715</v>
      </c>
      <c r="J14" s="52">
        <v>2.0560084352274268</v>
      </c>
      <c r="K14" s="52">
        <v>1.9055024077094793</v>
      </c>
      <c r="L14" s="52">
        <v>1.8468514975242805</v>
      </c>
      <c r="M14" s="52">
        <v>1.8368327533106015</v>
      </c>
      <c r="N14" s="52">
        <v>1.94239115569354</v>
      </c>
      <c r="O14" s="52">
        <v>1.9019480599646661</v>
      </c>
      <c r="P14" s="52">
        <v>1.8416253817576818</v>
      </c>
      <c r="Q14" s="52">
        <v>1.8454184880330118</v>
      </c>
      <c r="R14" s="52">
        <v>1.8361700305137716</v>
      </c>
      <c r="S14" s="52">
        <v>1.8608440936625879</v>
      </c>
      <c r="T14" s="52">
        <v>1.909843311804909</v>
      </c>
      <c r="U14" s="52">
        <v>1.8297950437031907</v>
      </c>
      <c r="V14" s="52">
        <v>1.8630457325007392</v>
      </c>
      <c r="W14" s="52">
        <v>1.8346726327754015</v>
      </c>
      <c r="X14" s="52">
        <v>1.8650298127940041</v>
      </c>
      <c r="Y14" s="52">
        <v>2.0174606799761436</v>
      </c>
      <c r="Z14" s="52">
        <v>2.0402467882675333</v>
      </c>
      <c r="AA14" s="52">
        <v>1.9132155047811492</v>
      </c>
      <c r="AB14" s="52">
        <v>1.9340844536139095</v>
      </c>
      <c r="AC14" s="52">
        <v>1.9461624395022064</v>
      </c>
      <c r="AD14" s="52">
        <v>1.8648563394922379</v>
      </c>
      <c r="AE14" s="52">
        <v>1.9130919356877947</v>
      </c>
      <c r="AF14" s="52">
        <v>1.9423857573796413</v>
      </c>
      <c r="AG14" s="52">
        <v>1.8368327533106015</v>
      </c>
      <c r="AH14" s="52">
        <v>1.8468514975242805</v>
      </c>
      <c r="AI14" s="52">
        <v>1.9055024077094793</v>
      </c>
      <c r="AJ14" s="52">
        <v>2.0560084352274268</v>
      </c>
      <c r="AK14" s="52">
        <v>2.0674148700138715</v>
      </c>
      <c r="AL14" s="52">
        <v>2.0804915316607246</v>
      </c>
      <c r="AM14" s="52">
        <v>1.8469220896166727</v>
      </c>
      <c r="AN14" s="52">
        <v>1.9186018344267122</v>
      </c>
      <c r="AO14" s="52">
        <v>1.8698296448033445</v>
      </c>
      <c r="AP14" s="52">
        <v>1.8357153912717272</v>
      </c>
      <c r="AQ14" s="52">
        <v>1.9095189472798397</v>
      </c>
      <c r="AR14" s="52">
        <v>1.9156269347236679</v>
      </c>
      <c r="AS14" s="52">
        <v>2.0430791835724325</v>
      </c>
      <c r="AT14" s="52"/>
      <c r="AU14" s="9">
        <f t="shared" si="3"/>
        <v>1.9164737806020828</v>
      </c>
      <c r="AV14" s="9">
        <f t="shared" si="4"/>
        <v>8.0921832465855256E-2</v>
      </c>
      <c r="AW14" s="9">
        <f t="shared" si="5"/>
        <v>4.2224335800948296E-2</v>
      </c>
    </row>
    <row r="15" spans="2:52" x14ac:dyDescent="0.2">
      <c r="B15" s="46" t="s">
        <v>54</v>
      </c>
      <c r="C15" s="52">
        <v>5.478411715379319E-3</v>
      </c>
      <c r="D15" s="52">
        <v>4.4506563766994398E-3</v>
      </c>
      <c r="E15" s="52">
        <v>3.638578227944657E-3</v>
      </c>
      <c r="F15" s="52">
        <v>4.2837894369910914E-3</v>
      </c>
      <c r="G15" s="52">
        <v>3.4621457476838365E-3</v>
      </c>
      <c r="H15" s="52">
        <v>2.1277040354182649E-2</v>
      </c>
      <c r="I15" s="52">
        <v>4.9568812310161452E-3</v>
      </c>
      <c r="J15" s="52">
        <v>4.8564743718327889E-3</v>
      </c>
      <c r="K15" s="52">
        <v>3.905491022213747E-3</v>
      </c>
      <c r="L15" s="52">
        <v>5.0349444730713785E-3</v>
      </c>
      <c r="M15" s="52">
        <v>3.2626746953614287E-3</v>
      </c>
      <c r="N15" s="52">
        <v>3.0071118076946506E-3</v>
      </c>
      <c r="O15" s="52">
        <v>4.369731696648671E-3</v>
      </c>
      <c r="P15" s="52">
        <v>7.900368305869869E-3</v>
      </c>
      <c r="Q15" s="52">
        <v>4.5785143630351823E-3</v>
      </c>
      <c r="R15" s="52">
        <v>4.1186103488647955E-3</v>
      </c>
      <c r="S15" s="52">
        <v>7.4922313990097664E-3</v>
      </c>
      <c r="T15" s="52">
        <v>8.7282119405833278E-3</v>
      </c>
      <c r="U15" s="52">
        <v>5.1128793349406575E-3</v>
      </c>
      <c r="V15" s="52">
        <v>7.1771714958757194E-3</v>
      </c>
      <c r="W15" s="52">
        <v>5.7047586167361768E-3</v>
      </c>
      <c r="X15" s="52">
        <v>4.0141966630758185E-3</v>
      </c>
      <c r="Y15" s="52">
        <v>1.5810991245526596E-2</v>
      </c>
      <c r="Z15" s="52">
        <v>4.5188267372876009E-3</v>
      </c>
      <c r="AA15" s="52">
        <v>9.0944153869600402E-3</v>
      </c>
      <c r="AB15" s="52">
        <v>3.5718865917112935E-3</v>
      </c>
      <c r="AC15" s="52">
        <v>1.3648954513910145E-2</v>
      </c>
      <c r="AD15" s="52">
        <v>2.0627901481189152E-3</v>
      </c>
      <c r="AE15" s="52">
        <v>2.0542804613250939E-3</v>
      </c>
      <c r="AF15" s="52">
        <v>3.0071034502979345E-3</v>
      </c>
      <c r="AG15" s="52">
        <v>3.2626746953614287E-3</v>
      </c>
      <c r="AH15" s="52">
        <v>5.0349444730713785E-3</v>
      </c>
      <c r="AI15" s="52">
        <v>3.905491022213747E-3</v>
      </c>
      <c r="AJ15" s="52">
        <v>4.8564743718327889E-3</v>
      </c>
      <c r="AK15" s="52">
        <v>4.9568812310161452E-3</v>
      </c>
      <c r="AL15" s="52">
        <v>2.1277040354182649E-2</v>
      </c>
      <c r="AM15" s="52">
        <v>3.4621457476838365E-3</v>
      </c>
      <c r="AN15" s="52">
        <v>4.2837894369910914E-3</v>
      </c>
      <c r="AO15" s="52">
        <v>3.638578227944657E-3</v>
      </c>
      <c r="AP15" s="52">
        <v>4.4506563766994398E-3</v>
      </c>
      <c r="AQ15" s="52">
        <v>5.478411715379319E-3</v>
      </c>
      <c r="AR15" s="52">
        <v>4.7672216155927758E-3</v>
      </c>
      <c r="AS15" s="52">
        <v>5.1021355726186685E-3</v>
      </c>
      <c r="AT15" s="52"/>
      <c r="AU15" s="9">
        <f t="shared" si="3"/>
        <v>5.9315480697775969E-3</v>
      </c>
      <c r="AV15" s="9">
        <f t="shared" si="4"/>
        <v>4.3196643090572138E-3</v>
      </c>
      <c r="AW15" s="9">
        <f t="shared" si="5"/>
        <v>0.72825243228943093</v>
      </c>
    </row>
    <row r="16" spans="2:52" x14ac:dyDescent="0.2">
      <c r="B16" s="46" t="s">
        <v>66</v>
      </c>
      <c r="C16" s="52">
        <v>5.3135842857941111E-3</v>
      </c>
      <c r="D16" s="52">
        <v>4.3292994263798481E-3</v>
      </c>
      <c r="E16" s="52">
        <v>1.5903120546695217E-2</v>
      </c>
      <c r="F16" s="52">
        <v>2.4968075899956439E-2</v>
      </c>
      <c r="G16" s="52">
        <v>6.0356302787664112E-3</v>
      </c>
      <c r="H16" s="52">
        <v>4.9848473377958769E-3</v>
      </c>
      <c r="I16" s="52">
        <v>4.5173011151259232E-3</v>
      </c>
      <c r="J16" s="52">
        <v>2.9041694187530087E-3</v>
      </c>
      <c r="K16" s="52">
        <v>1.0768689139517016E-2</v>
      </c>
      <c r="L16" s="52">
        <v>1.409931163533296E-3</v>
      </c>
      <c r="M16" s="52">
        <v>7.4907457103675149E-4</v>
      </c>
      <c r="N16" s="52">
        <v>0</v>
      </c>
      <c r="O16" s="52">
        <v>1.248479928640682E-3</v>
      </c>
      <c r="P16" s="52">
        <v>6.1617161062139329E-3</v>
      </c>
      <c r="Q16" s="52">
        <v>2.1733195892404866E-2</v>
      </c>
      <c r="R16" s="52">
        <v>6.3039204914291122E-4</v>
      </c>
      <c r="S16" s="52">
        <v>6.2086112525271773E-3</v>
      </c>
      <c r="T16" s="52">
        <v>4.1146795712906159E-3</v>
      </c>
      <c r="U16" s="52">
        <v>4.9742939135292864E-3</v>
      </c>
      <c r="V16" s="52">
        <v>1.0190462078091097E-2</v>
      </c>
      <c r="W16" s="52">
        <v>1.0901084407617362E-2</v>
      </c>
      <c r="X16" s="52">
        <v>1.084568192725672E-2</v>
      </c>
      <c r="Y16" s="52">
        <v>0.13718438541143077</v>
      </c>
      <c r="Z16" s="52">
        <v>9.0561673543285537E-2</v>
      </c>
      <c r="AA16" s="52">
        <v>7.3420601722932161E-2</v>
      </c>
      <c r="AB16" s="52">
        <v>6.9132467030546757E-3</v>
      </c>
      <c r="AC16" s="52">
        <v>1.1564353273119022E-2</v>
      </c>
      <c r="AD16" s="52">
        <v>3.6835100466513621E-3</v>
      </c>
      <c r="AE16" s="52">
        <v>1.9564343242783051E-3</v>
      </c>
      <c r="AF16" s="52">
        <v>0</v>
      </c>
      <c r="AG16" s="52">
        <v>7.4907457103675149E-4</v>
      </c>
      <c r="AH16" s="52">
        <v>1.409931163533296E-3</v>
      </c>
      <c r="AI16" s="52">
        <v>1.0768689139517016E-2</v>
      </c>
      <c r="AJ16" s="52">
        <v>2.9041694187530087E-3</v>
      </c>
      <c r="AK16" s="52">
        <v>4.5173011151259232E-3</v>
      </c>
      <c r="AL16" s="52">
        <v>4.9848473377958769E-3</v>
      </c>
      <c r="AM16" s="52">
        <v>6.0356302787664112E-3</v>
      </c>
      <c r="AN16" s="52">
        <v>2.4968075899956439E-2</v>
      </c>
      <c r="AO16" s="52">
        <v>1.5903120546695217E-2</v>
      </c>
      <c r="AP16" s="52">
        <v>4.3292994263798481E-3</v>
      </c>
      <c r="AQ16" s="52">
        <v>5.3135842857941111E-3</v>
      </c>
      <c r="AR16" s="52">
        <v>7.1750696859930628E-3</v>
      </c>
      <c r="AS16" s="52">
        <v>6.4276532542295976E-3</v>
      </c>
      <c r="AT16" s="52"/>
      <c r="AU16" s="9">
        <f t="shared" si="3"/>
        <v>1.3480534219962715E-2</v>
      </c>
      <c r="AV16" s="9">
        <f t="shared" si="4"/>
        <v>2.5859390248249271E-2</v>
      </c>
      <c r="AW16" s="9">
        <f t="shared" si="5"/>
        <v>1.9182763699346028</v>
      </c>
    </row>
    <row r="17" spans="2:49" x14ac:dyDescent="0.2">
      <c r="B17" s="46" t="s">
        <v>117</v>
      </c>
      <c r="C17" s="52">
        <v>1.4535129440537229E-2</v>
      </c>
      <c r="D17" s="52">
        <v>1.2830199380326594E-2</v>
      </c>
      <c r="E17" s="52">
        <v>1.3997345074579531E-2</v>
      </c>
      <c r="F17" s="52">
        <v>1.2735300056786114E-2</v>
      </c>
      <c r="G17" s="52">
        <v>1.4107806990198223E-2</v>
      </c>
      <c r="H17" s="52">
        <v>1.5181109933611868E-2</v>
      </c>
      <c r="I17" s="52">
        <v>1.4360749347964922E-2</v>
      </c>
      <c r="J17" s="52">
        <v>1.291960234378893E-2</v>
      </c>
      <c r="K17" s="52">
        <v>9.2424968821945303E-3</v>
      </c>
      <c r="L17" s="52">
        <v>1.4975808259154956E-2</v>
      </c>
      <c r="M17" s="52">
        <v>1.3668334772487533E-2</v>
      </c>
      <c r="N17" s="52">
        <v>1.4190833544921958E-2</v>
      </c>
      <c r="O17" s="52">
        <v>1.6040811753049469E-2</v>
      </c>
      <c r="P17" s="52">
        <v>1.3177674645997846E-2</v>
      </c>
      <c r="Q17" s="52">
        <v>1.4045978260799164E-2</v>
      </c>
      <c r="R17" s="52">
        <v>1.5400361812362545E-2</v>
      </c>
      <c r="S17" s="52">
        <v>1.2824018778203078E-2</v>
      </c>
      <c r="T17" s="52">
        <v>1.5456070168794894E-2</v>
      </c>
      <c r="U17" s="52">
        <v>1.4356921479983751E-2</v>
      </c>
      <c r="V17" s="52">
        <v>1.5725610033351243E-2</v>
      </c>
      <c r="W17" s="52">
        <v>1.4481506681169961E-2</v>
      </c>
      <c r="X17" s="52">
        <v>1.3761122939663138E-2</v>
      </c>
      <c r="Y17" s="52">
        <v>1.4268583572459807E-2</v>
      </c>
      <c r="Z17" s="52">
        <v>1.2580375350655572E-2</v>
      </c>
      <c r="AA17" s="52">
        <v>1.2017203102753069E-2</v>
      </c>
      <c r="AB17" s="52">
        <v>1.4297510721700315E-2</v>
      </c>
      <c r="AC17" s="52">
        <v>1.5612235274643733E-2</v>
      </c>
      <c r="AD17" s="52">
        <v>1.2109425369671245E-2</v>
      </c>
      <c r="AE17" s="52">
        <v>1.46041288233398E-2</v>
      </c>
      <c r="AF17" s="52">
        <v>1.4190794105608339E-2</v>
      </c>
      <c r="AG17" s="52">
        <v>1.3668334772487533E-2</v>
      </c>
      <c r="AH17" s="52">
        <v>1.4975808259154956E-2</v>
      </c>
      <c r="AI17" s="52">
        <v>9.2424968821945303E-3</v>
      </c>
      <c r="AJ17" s="52">
        <v>1.291960234378893E-2</v>
      </c>
      <c r="AK17" s="52">
        <v>1.4360749347964922E-2</v>
      </c>
      <c r="AL17" s="52">
        <v>1.5181109933611868E-2</v>
      </c>
      <c r="AM17" s="52">
        <v>1.4107806990198223E-2</v>
      </c>
      <c r="AN17" s="52">
        <v>1.2735300056786114E-2</v>
      </c>
      <c r="AO17" s="52">
        <v>1.3997345074579531E-2</v>
      </c>
      <c r="AP17" s="52">
        <v>1.2830199380326594E-2</v>
      </c>
      <c r="AQ17" s="52">
        <v>1.4535129440537229E-2</v>
      </c>
      <c r="AR17" s="52">
        <v>1.4964749560193495E-2</v>
      </c>
      <c r="AS17" s="52">
        <v>1.543630800969918E-2</v>
      </c>
      <c r="AT17" s="52"/>
      <c r="AU17" s="9">
        <f t="shared" si="3"/>
        <v>1.3875581138425174E-2</v>
      </c>
      <c r="AV17" s="9">
        <f t="shared" si="4"/>
        <v>1.447962298219721E-3</v>
      </c>
      <c r="AW17" s="9">
        <f t="shared" si="5"/>
        <v>0.1043532723980784</v>
      </c>
    </row>
    <row r="18" spans="2:49" x14ac:dyDescent="0.2">
      <c r="B18" s="53" t="s">
        <v>118</v>
      </c>
      <c r="C18" s="54">
        <v>2.4744874720358709E-3</v>
      </c>
      <c r="D18" s="54">
        <v>2.2751380451849689E-3</v>
      </c>
      <c r="E18" s="54">
        <v>1.440065016485809E-3</v>
      </c>
      <c r="F18" s="54">
        <v>1.7222360410118647E-3</v>
      </c>
      <c r="G18" s="54">
        <v>2.04158310433085E-3</v>
      </c>
      <c r="H18" s="54">
        <v>2.3688356126111208E-3</v>
      </c>
      <c r="I18" s="54">
        <v>2.1804979044264226E-3</v>
      </c>
      <c r="J18" s="54">
        <v>1.5717604806376058E-3</v>
      </c>
      <c r="K18" s="54">
        <v>1.531958640054554E-3</v>
      </c>
      <c r="L18" s="54">
        <v>1.6588399849564723E-3</v>
      </c>
      <c r="M18" s="54">
        <v>2.2297294025340245E-3</v>
      </c>
      <c r="N18" s="54">
        <v>1.7766011697545067E-3</v>
      </c>
      <c r="O18" s="54">
        <v>5.4055012081196253E-4</v>
      </c>
      <c r="P18" s="54">
        <v>2.5600267276092593E-3</v>
      </c>
      <c r="Q18" s="54">
        <v>3.1589868699018419E-3</v>
      </c>
      <c r="R18" s="54">
        <v>2.1493923232038903E-3</v>
      </c>
      <c r="S18" s="54">
        <v>1.9006918700941618E-3</v>
      </c>
      <c r="T18" s="54">
        <v>0</v>
      </c>
      <c r="U18" s="54">
        <v>8.1786196204942311E-4</v>
      </c>
      <c r="V18" s="54">
        <v>1.4887554565780902E-3</v>
      </c>
      <c r="W18" s="54">
        <v>1.6028241383434993E-3</v>
      </c>
      <c r="X18" s="54">
        <v>1.0457640936543816E-3</v>
      </c>
      <c r="Y18" s="54">
        <v>3.0338232428930656E-3</v>
      </c>
      <c r="Z18" s="54">
        <v>1.4109215117140131E-3</v>
      </c>
      <c r="AA18" s="54">
        <v>1.8809863278876438E-3</v>
      </c>
      <c r="AB18" s="54">
        <v>1.3696585290518544E-3</v>
      </c>
      <c r="AC18" s="54">
        <v>1.1921378140945663E-3</v>
      </c>
      <c r="AD18" s="54">
        <v>1.395482246587009E-3</v>
      </c>
      <c r="AE18" s="54">
        <v>2.3492977406305618E-3</v>
      </c>
      <c r="AF18" s="54">
        <v>1.7765962322058781E-3</v>
      </c>
      <c r="AG18" s="54">
        <v>2.2297294025340245E-3</v>
      </c>
      <c r="AH18" s="54">
        <v>1.6588399849564723E-3</v>
      </c>
      <c r="AI18" s="54">
        <v>1.531958640054554E-3</v>
      </c>
      <c r="AJ18" s="54">
        <v>1.5717604806376058E-3</v>
      </c>
      <c r="AK18" s="54">
        <v>2.1804979044264226E-3</v>
      </c>
      <c r="AL18" s="54">
        <v>2.3688356126111208E-3</v>
      </c>
      <c r="AM18" s="54">
        <v>2.04158310433085E-3</v>
      </c>
      <c r="AN18" s="54">
        <v>1.7222360410118647E-3</v>
      </c>
      <c r="AO18" s="54">
        <v>1.440065016485809E-3</v>
      </c>
      <c r="AP18" s="54">
        <v>2.2751380451849689E-3</v>
      </c>
      <c r="AQ18" s="54">
        <v>2.4744874720358709E-3</v>
      </c>
      <c r="AR18" s="54">
        <v>2.7972253719745007E-3</v>
      </c>
      <c r="AS18" s="54">
        <v>2.2757844185173097E-3</v>
      </c>
      <c r="AT18" s="54"/>
      <c r="AU18" s="65">
        <f t="shared" si="3"/>
        <v>1.849154222699919E-3</v>
      </c>
      <c r="AV18" s="65">
        <f t="shared" si="4"/>
        <v>6.2131872182855314E-4</v>
      </c>
      <c r="AW18" s="65">
        <f t="shared" si="5"/>
        <v>0.33600156990766089</v>
      </c>
    </row>
    <row r="19" spans="2:49" x14ac:dyDescent="0.2">
      <c r="B19" t="s">
        <v>171</v>
      </c>
    </row>
    <row r="20" spans="2:49" x14ac:dyDescent="0.2">
      <c r="B20" t="s">
        <v>173</v>
      </c>
    </row>
    <row r="21" spans="2:49" x14ac:dyDescent="0.2">
      <c r="B21" s="12" t="s">
        <v>297</v>
      </c>
    </row>
  </sheetData>
  <mergeCells count="1">
    <mergeCell ref="B11:AX11"/>
  </mergeCells>
  <phoneticPr fontId="1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K31"/>
  <sheetViews>
    <sheetView workbookViewId="0">
      <selection activeCell="C31" sqref="C31:AK31"/>
    </sheetView>
  </sheetViews>
  <sheetFormatPr defaultRowHeight="12" x14ac:dyDescent="0.2"/>
  <sheetData>
    <row r="1" spans="1:37" x14ac:dyDescent="0.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</row>
    <row r="2" spans="1:37" x14ac:dyDescent="0.2">
      <c r="A2">
        <f>26.98*2+48</f>
        <v>101.96000000000001</v>
      </c>
      <c r="B2" t="s">
        <v>5</v>
      </c>
      <c r="C2" s="26">
        <v>0.124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P2" s="26">
        <v>0</v>
      </c>
      <c r="Q2" s="26">
        <v>0</v>
      </c>
      <c r="R2" s="26">
        <v>0</v>
      </c>
      <c r="S2" s="26">
        <v>0.23599999999999999</v>
      </c>
      <c r="T2" s="26">
        <v>0.16500000000000001</v>
      </c>
      <c r="U2" s="26">
        <v>0</v>
      </c>
      <c r="V2" s="26">
        <v>0</v>
      </c>
      <c r="W2" s="26">
        <v>0.88200000000000001</v>
      </c>
      <c r="X2" s="26">
        <v>0</v>
      </c>
      <c r="Y2" s="26">
        <v>1.665</v>
      </c>
      <c r="Z2" s="26">
        <v>0</v>
      </c>
      <c r="AA2" s="26">
        <v>0</v>
      </c>
      <c r="AB2" s="26">
        <v>0</v>
      </c>
      <c r="AC2" s="26">
        <v>2.4E-2</v>
      </c>
      <c r="AD2" s="26">
        <v>0.18</v>
      </c>
      <c r="AE2" s="26">
        <v>0</v>
      </c>
      <c r="AF2" s="26">
        <v>0</v>
      </c>
      <c r="AG2" s="26">
        <v>0</v>
      </c>
      <c r="AH2" s="26">
        <v>0</v>
      </c>
      <c r="AI2" s="26">
        <v>0</v>
      </c>
      <c r="AJ2" s="26">
        <v>0</v>
      </c>
      <c r="AK2" s="26">
        <v>1.7999999999999999E-2</v>
      </c>
    </row>
    <row r="3" spans="1:37" x14ac:dyDescent="0.2">
      <c r="A3">
        <v>25.012</v>
      </c>
      <c r="B3" t="s">
        <v>6</v>
      </c>
      <c r="C3" s="26">
        <v>18.713999999999999</v>
      </c>
      <c r="D3" s="26">
        <v>20.715</v>
      </c>
      <c r="E3" s="26">
        <v>19.765999999999998</v>
      </c>
      <c r="F3" s="26">
        <v>19.920000000000002</v>
      </c>
      <c r="G3" s="26">
        <v>20.641999999999999</v>
      </c>
      <c r="H3" s="26">
        <v>19.96</v>
      </c>
      <c r="I3" s="26">
        <v>19.248999999999999</v>
      </c>
      <c r="J3" s="26">
        <v>19.462</v>
      </c>
      <c r="K3" s="26">
        <v>19.690000000000001</v>
      </c>
      <c r="L3" s="26">
        <v>19.428000000000001</v>
      </c>
      <c r="M3" s="26">
        <v>21.603000000000002</v>
      </c>
      <c r="N3" s="26">
        <v>19.445</v>
      </c>
      <c r="O3" s="26">
        <v>19.625</v>
      </c>
      <c r="P3" s="26">
        <v>19.943999999999999</v>
      </c>
      <c r="Q3" s="26">
        <v>19.681000000000001</v>
      </c>
      <c r="R3" s="26">
        <v>19.568000000000001</v>
      </c>
      <c r="S3" s="26">
        <v>19.224</v>
      </c>
      <c r="T3" s="26">
        <v>20.745999999999999</v>
      </c>
      <c r="U3" s="26">
        <v>19.652000000000001</v>
      </c>
      <c r="V3" s="26">
        <v>19.631</v>
      </c>
      <c r="W3" s="26">
        <v>18.713999999999999</v>
      </c>
      <c r="X3" s="26">
        <v>19.640999999999998</v>
      </c>
      <c r="Y3" s="26">
        <v>18.792000000000002</v>
      </c>
      <c r="Z3" s="26">
        <v>19.484999999999999</v>
      </c>
      <c r="AA3" s="26">
        <v>18.646000000000001</v>
      </c>
      <c r="AB3" s="26">
        <v>19.616</v>
      </c>
      <c r="AC3" s="26">
        <v>19.22</v>
      </c>
      <c r="AD3" s="26">
        <v>19.183</v>
      </c>
      <c r="AE3" s="26">
        <v>19.728999999999999</v>
      </c>
      <c r="AF3" s="26">
        <v>19.757999999999999</v>
      </c>
      <c r="AG3" s="26">
        <v>19.899000000000001</v>
      </c>
      <c r="AH3" s="26">
        <v>19.623000000000001</v>
      </c>
      <c r="AI3" s="26">
        <v>20.193999999999999</v>
      </c>
      <c r="AJ3" s="26">
        <v>18.5</v>
      </c>
      <c r="AK3" s="26">
        <v>18.940000000000001</v>
      </c>
    </row>
    <row r="4" spans="1:37" x14ac:dyDescent="0.2">
      <c r="A4">
        <f>30.974*2+80</f>
        <v>141.94800000000001</v>
      </c>
      <c r="B4" t="s">
        <v>89</v>
      </c>
      <c r="C4" s="26">
        <v>52.823</v>
      </c>
      <c r="D4" s="26">
        <v>53.598999999999997</v>
      </c>
      <c r="E4" s="26">
        <v>53.533999999999999</v>
      </c>
      <c r="F4" s="26">
        <v>53.868000000000002</v>
      </c>
      <c r="G4" s="26">
        <v>53.750999999999998</v>
      </c>
      <c r="H4" s="26">
        <v>53.755000000000003</v>
      </c>
      <c r="I4" s="26">
        <v>53.877000000000002</v>
      </c>
      <c r="J4" s="26">
        <v>53.198</v>
      </c>
      <c r="K4" s="26">
        <v>53.179000000000002</v>
      </c>
      <c r="L4" s="26">
        <v>52.526000000000003</v>
      </c>
      <c r="M4" s="26">
        <v>52.862000000000002</v>
      </c>
      <c r="N4" s="26">
        <v>53.186</v>
      </c>
      <c r="O4" s="26">
        <v>53.52</v>
      </c>
      <c r="P4" s="26">
        <v>52.841000000000001</v>
      </c>
      <c r="Q4" s="26">
        <v>54.356000000000002</v>
      </c>
      <c r="R4" s="26">
        <v>53.963000000000001</v>
      </c>
      <c r="S4" s="26">
        <v>53.570999999999998</v>
      </c>
      <c r="T4" s="26">
        <v>53.024000000000001</v>
      </c>
      <c r="U4" s="26">
        <v>53.921999999999997</v>
      </c>
      <c r="V4" s="26">
        <v>53.539000000000001</v>
      </c>
      <c r="W4" s="26">
        <v>52.752000000000002</v>
      </c>
      <c r="X4" s="26">
        <v>53.628</v>
      </c>
      <c r="Y4" s="26">
        <v>51.087000000000003</v>
      </c>
      <c r="Z4" s="26">
        <v>53.027999999999999</v>
      </c>
      <c r="AA4" s="26">
        <v>54.015999999999998</v>
      </c>
      <c r="AB4" s="26">
        <v>53.438000000000002</v>
      </c>
      <c r="AC4" s="26">
        <v>53.534999999999997</v>
      </c>
      <c r="AD4" s="26">
        <v>53.225999999999999</v>
      </c>
      <c r="AE4" s="26">
        <v>53.973999999999997</v>
      </c>
      <c r="AF4" s="26">
        <v>53.929000000000002</v>
      </c>
      <c r="AG4" s="26">
        <v>54.012</v>
      </c>
      <c r="AH4" s="26">
        <v>53.874000000000002</v>
      </c>
      <c r="AI4" s="26">
        <v>53.478000000000002</v>
      </c>
      <c r="AJ4" s="26">
        <v>53.54</v>
      </c>
      <c r="AK4" s="26">
        <v>53.286999999999999</v>
      </c>
    </row>
    <row r="5" spans="1:37" x14ac:dyDescent="0.2">
      <c r="A5">
        <v>56.08</v>
      </c>
      <c r="B5" t="s">
        <v>15</v>
      </c>
      <c r="C5" s="26">
        <v>15.717000000000001</v>
      </c>
      <c r="D5" s="26">
        <v>17.123000000000001</v>
      </c>
      <c r="E5" s="26">
        <v>16.603000000000002</v>
      </c>
      <c r="F5" s="26">
        <v>17.161999999999999</v>
      </c>
      <c r="G5" s="26">
        <v>17.545000000000002</v>
      </c>
      <c r="H5" s="26">
        <v>17.001000000000001</v>
      </c>
      <c r="I5" s="26">
        <v>16.908999999999999</v>
      </c>
      <c r="J5" s="26">
        <v>16.704000000000001</v>
      </c>
      <c r="K5" s="26">
        <v>15.867000000000001</v>
      </c>
      <c r="L5" s="26">
        <v>15.875999999999999</v>
      </c>
      <c r="M5" s="26">
        <v>17.827000000000002</v>
      </c>
      <c r="N5" s="26">
        <v>16.350000000000001</v>
      </c>
      <c r="O5" s="26">
        <v>16.888999999999999</v>
      </c>
      <c r="P5" s="26">
        <v>16.367000000000001</v>
      </c>
      <c r="Q5" s="26">
        <v>17.786000000000001</v>
      </c>
      <c r="R5" s="26">
        <v>17.445</v>
      </c>
      <c r="S5" s="26">
        <v>16.388000000000002</v>
      </c>
      <c r="T5" s="26">
        <v>16.489999999999998</v>
      </c>
      <c r="U5" s="26">
        <v>17.004000000000001</v>
      </c>
      <c r="V5" s="26">
        <v>16.54</v>
      </c>
      <c r="W5" s="26">
        <v>15.679</v>
      </c>
      <c r="X5" s="26">
        <v>15.702999999999999</v>
      </c>
      <c r="Y5" s="26">
        <v>15.161</v>
      </c>
      <c r="Z5" s="26">
        <v>16.140999999999998</v>
      </c>
      <c r="AA5" s="26">
        <v>16.928000000000001</v>
      </c>
      <c r="AB5" s="26">
        <v>16.760999999999999</v>
      </c>
      <c r="AC5" s="26">
        <v>16.693999999999999</v>
      </c>
      <c r="AD5" s="26">
        <v>17.402999999999999</v>
      </c>
      <c r="AE5" s="26">
        <v>17.366</v>
      </c>
      <c r="AF5" s="26">
        <v>17.05</v>
      </c>
      <c r="AG5" s="26">
        <v>16.913</v>
      </c>
      <c r="AH5" s="26">
        <v>17.617999999999999</v>
      </c>
      <c r="AI5" s="26">
        <v>17.245999999999999</v>
      </c>
      <c r="AJ5" s="26">
        <v>15.811999999999999</v>
      </c>
      <c r="AK5" s="26">
        <v>16.094999999999999</v>
      </c>
    </row>
    <row r="6" spans="1:37" x14ac:dyDescent="0.2">
      <c r="A6">
        <v>61.98</v>
      </c>
      <c r="B6" t="s">
        <v>17</v>
      </c>
      <c r="C6" s="26">
        <v>0.04</v>
      </c>
      <c r="D6" s="26">
        <v>8.0000000000000002E-3</v>
      </c>
      <c r="E6" s="26">
        <v>2.5999999999999999E-2</v>
      </c>
      <c r="F6" s="26">
        <v>1.9E-2</v>
      </c>
      <c r="G6" s="26">
        <v>2.5000000000000001E-2</v>
      </c>
      <c r="H6" s="26">
        <v>2.1000000000000001E-2</v>
      </c>
      <c r="I6" s="26">
        <v>1.6E-2</v>
      </c>
      <c r="J6" s="26">
        <v>1.4E-2</v>
      </c>
      <c r="K6" s="26">
        <v>2.1999999999999999E-2</v>
      </c>
      <c r="L6" s="26">
        <v>1.4999999999999999E-2</v>
      </c>
      <c r="M6" s="26">
        <v>1.2999999999999999E-2</v>
      </c>
      <c r="N6" s="26">
        <v>3.6999999999999998E-2</v>
      </c>
      <c r="O6" s="26">
        <v>1.7000000000000001E-2</v>
      </c>
      <c r="P6" s="26">
        <v>1.7999999999999999E-2</v>
      </c>
      <c r="Q6" s="26">
        <v>8.9999999999999993E-3</v>
      </c>
      <c r="R6" s="26">
        <v>1.2999999999999999E-2</v>
      </c>
      <c r="S6" s="26">
        <v>3.3000000000000002E-2</v>
      </c>
      <c r="T6" s="26">
        <v>3.5999999999999997E-2</v>
      </c>
      <c r="U6" s="26">
        <v>2.4E-2</v>
      </c>
      <c r="V6" s="26">
        <v>6.0000000000000001E-3</v>
      </c>
      <c r="W6" s="26">
        <v>3.9E-2</v>
      </c>
      <c r="X6" s="26">
        <v>1.0999999999999999E-2</v>
      </c>
      <c r="Y6" s="26">
        <v>1.4E-2</v>
      </c>
      <c r="Z6" s="26">
        <v>4.1000000000000002E-2</v>
      </c>
      <c r="AA6" s="26">
        <v>8.0000000000000002E-3</v>
      </c>
      <c r="AB6" s="26">
        <v>2.9000000000000001E-2</v>
      </c>
      <c r="AC6" s="26">
        <v>6.0999999999999999E-2</v>
      </c>
      <c r="AD6" s="26">
        <v>3.2000000000000001E-2</v>
      </c>
      <c r="AE6" s="26">
        <v>2E-3</v>
      </c>
      <c r="AF6" s="26">
        <v>1.4E-2</v>
      </c>
      <c r="AG6" s="26">
        <v>0.01</v>
      </c>
      <c r="AH6" s="26">
        <v>8.0000000000000002E-3</v>
      </c>
      <c r="AI6" s="26">
        <v>2.3E-2</v>
      </c>
      <c r="AJ6" s="26">
        <v>2.1000000000000001E-2</v>
      </c>
      <c r="AK6" s="26">
        <v>3.1E-2</v>
      </c>
    </row>
    <row r="7" spans="1:37" x14ac:dyDescent="0.2">
      <c r="A7">
        <f>28.085+32</f>
        <v>60.085000000000001</v>
      </c>
      <c r="B7" t="s">
        <v>38</v>
      </c>
      <c r="C7" s="26">
        <v>0.40300000000000002</v>
      </c>
      <c r="D7" s="26">
        <v>4.9000000000000002E-2</v>
      </c>
      <c r="E7" s="26">
        <v>0.13100000000000001</v>
      </c>
      <c r="F7" s="26">
        <v>3.9E-2</v>
      </c>
      <c r="G7" s="26">
        <v>7.6999999999999999E-2</v>
      </c>
      <c r="H7" s="26">
        <v>6.0999999999999999E-2</v>
      </c>
      <c r="I7" s="26">
        <v>4.2999999999999997E-2</v>
      </c>
      <c r="J7" s="26">
        <v>4.8000000000000001E-2</v>
      </c>
      <c r="K7" s="26">
        <v>5.5E-2</v>
      </c>
      <c r="L7" s="26">
        <v>7.3999999999999996E-2</v>
      </c>
      <c r="M7" s="26">
        <v>4.8000000000000001E-2</v>
      </c>
      <c r="N7" s="26">
        <v>4.7E-2</v>
      </c>
      <c r="O7" s="26">
        <v>4.2999999999999997E-2</v>
      </c>
      <c r="P7" s="26">
        <v>2.5999999999999999E-2</v>
      </c>
      <c r="Q7" s="26">
        <v>5.0999999999999997E-2</v>
      </c>
      <c r="R7" s="26">
        <v>2.5999999999999999E-2</v>
      </c>
      <c r="S7" s="26">
        <v>0.313</v>
      </c>
      <c r="T7" s="26">
        <v>0.47199999999999998</v>
      </c>
      <c r="U7" s="26">
        <v>3.4000000000000002E-2</v>
      </c>
      <c r="V7" s="26">
        <v>2.1999999999999999E-2</v>
      </c>
      <c r="W7" s="26">
        <v>1.238</v>
      </c>
      <c r="X7" s="26">
        <v>4.4999999999999998E-2</v>
      </c>
      <c r="Y7" s="26">
        <v>2.427</v>
      </c>
      <c r="Z7" s="26">
        <v>3.4000000000000002E-2</v>
      </c>
      <c r="AA7" s="26">
        <v>4.1000000000000002E-2</v>
      </c>
      <c r="AB7" s="26">
        <v>2.5999999999999999E-2</v>
      </c>
      <c r="AC7" s="26">
        <v>0.51800000000000002</v>
      </c>
      <c r="AD7" s="26">
        <v>0.45700000000000002</v>
      </c>
      <c r="AE7" s="26">
        <v>3.5999999999999997E-2</v>
      </c>
      <c r="AF7" s="26">
        <v>4.2999999999999997E-2</v>
      </c>
      <c r="AG7" s="26">
        <v>6.6000000000000003E-2</v>
      </c>
      <c r="AH7" s="26">
        <v>3.5999999999999997E-2</v>
      </c>
      <c r="AI7" s="26">
        <v>2.1999999999999999E-2</v>
      </c>
      <c r="AJ7" s="26">
        <v>0.01</v>
      </c>
      <c r="AK7" s="26">
        <v>0.17499999999999999</v>
      </c>
    </row>
    <row r="8" spans="1:37" x14ac:dyDescent="0.2">
      <c r="A8">
        <v>103.62</v>
      </c>
      <c r="B8" t="s">
        <v>87</v>
      </c>
      <c r="C8" s="26">
        <v>9.3580000000000005</v>
      </c>
      <c r="D8" s="26">
        <v>7.2169999999999996</v>
      </c>
      <c r="E8" s="26">
        <v>8.0129999999999999</v>
      </c>
      <c r="F8" s="26">
        <v>6.9160000000000004</v>
      </c>
      <c r="G8" s="26">
        <v>6.3920000000000003</v>
      </c>
      <c r="H8" s="26">
        <v>6.8879999999999999</v>
      </c>
      <c r="I8" s="26">
        <v>7.7779999999999996</v>
      </c>
      <c r="J8" s="26">
        <v>7.8609999999999998</v>
      </c>
      <c r="K8" s="26">
        <v>9.3140000000000001</v>
      </c>
      <c r="L8" s="26">
        <v>9.1489999999999991</v>
      </c>
      <c r="M8" s="26">
        <v>6.3680000000000003</v>
      </c>
      <c r="N8" s="26">
        <v>8.6639999999999997</v>
      </c>
      <c r="O8" s="26">
        <v>7.7670000000000003</v>
      </c>
      <c r="P8" s="26">
        <v>8.5879999999999992</v>
      </c>
      <c r="Q8" s="26">
        <v>6.23</v>
      </c>
      <c r="R8" s="26">
        <v>6.7859999999999996</v>
      </c>
      <c r="S8" s="26">
        <v>8.0589999999999993</v>
      </c>
      <c r="T8" s="26">
        <v>8.1639999999999997</v>
      </c>
      <c r="U8" s="26">
        <v>7.56</v>
      </c>
      <c r="V8" s="26">
        <v>7.8929999999999998</v>
      </c>
      <c r="W8" s="26">
        <v>8.4169999999999998</v>
      </c>
      <c r="X8" s="26">
        <v>9.5839999999999996</v>
      </c>
      <c r="Y8" s="26">
        <v>9.0990000000000002</v>
      </c>
      <c r="Z8" s="26">
        <v>8.7780000000000005</v>
      </c>
      <c r="AA8" s="26">
        <v>7.58</v>
      </c>
      <c r="AB8" s="26">
        <v>7.8019999999999996</v>
      </c>
      <c r="AC8" s="26">
        <v>8.2799999999999994</v>
      </c>
      <c r="AD8" s="26">
        <v>7.13</v>
      </c>
      <c r="AE8" s="26">
        <v>6.6550000000000002</v>
      </c>
      <c r="AF8" s="26">
        <v>7.2619999999999996</v>
      </c>
      <c r="AG8" s="26">
        <v>7.4569999999999999</v>
      </c>
      <c r="AH8" s="26">
        <v>6.452</v>
      </c>
      <c r="AI8" s="26">
        <v>6.9820000000000002</v>
      </c>
      <c r="AJ8" s="26">
        <v>9.33</v>
      </c>
      <c r="AK8" s="26">
        <v>8.8089999999999993</v>
      </c>
    </row>
    <row r="9" spans="1:37" x14ac:dyDescent="0.2">
      <c r="A9">
        <f>39.1*2+16</f>
        <v>94.2</v>
      </c>
      <c r="B9" t="s">
        <v>46</v>
      </c>
      <c r="C9" s="26">
        <v>2.9000000000000001E-2</v>
      </c>
      <c r="D9" s="26">
        <v>2.1000000000000001E-2</v>
      </c>
      <c r="E9" s="26">
        <v>1.7999999999999999E-2</v>
      </c>
      <c r="F9" s="26">
        <v>0.02</v>
      </c>
      <c r="G9" s="26">
        <v>0.03</v>
      </c>
      <c r="H9" s="26">
        <v>0.02</v>
      </c>
      <c r="I9" s="26">
        <v>1.2999999999999999E-2</v>
      </c>
      <c r="J9" s="26">
        <v>8.0000000000000002E-3</v>
      </c>
      <c r="K9" s="26">
        <v>7.0000000000000001E-3</v>
      </c>
      <c r="L9" s="26">
        <v>1.7000000000000001E-2</v>
      </c>
      <c r="M9" s="26">
        <v>1.2999999999999999E-2</v>
      </c>
      <c r="N9" s="26">
        <v>1.4999999999999999E-2</v>
      </c>
      <c r="O9" s="26">
        <v>8.9999999999999993E-3</v>
      </c>
      <c r="P9" s="26">
        <v>8.0000000000000002E-3</v>
      </c>
      <c r="Q9" s="26">
        <v>2.1999999999999999E-2</v>
      </c>
      <c r="R9" s="26">
        <v>1.7999999999999999E-2</v>
      </c>
      <c r="S9" s="26">
        <v>3.5000000000000003E-2</v>
      </c>
      <c r="T9" s="26">
        <v>2.8000000000000001E-2</v>
      </c>
      <c r="U9" s="26">
        <v>1.2999999999999999E-2</v>
      </c>
      <c r="V9" s="26">
        <v>2E-3</v>
      </c>
      <c r="W9" s="26">
        <v>0.14000000000000001</v>
      </c>
      <c r="X9" s="26">
        <v>1.7999999999999999E-2</v>
      </c>
      <c r="Y9" s="26">
        <v>0.112</v>
      </c>
      <c r="Z9" s="26">
        <v>1.7000000000000001E-2</v>
      </c>
      <c r="AA9" s="26">
        <v>1.2E-2</v>
      </c>
      <c r="AB9" s="26">
        <v>8.9999999999999993E-3</v>
      </c>
      <c r="AC9" s="26">
        <v>0.02</v>
      </c>
      <c r="AD9" s="26">
        <v>2.8000000000000001E-2</v>
      </c>
      <c r="AE9" s="26">
        <v>1.9E-2</v>
      </c>
      <c r="AF9" s="26">
        <v>1.9E-2</v>
      </c>
      <c r="AG9" s="26">
        <v>1.4E-2</v>
      </c>
      <c r="AH9" s="26">
        <v>2.4E-2</v>
      </c>
      <c r="AI9" s="26">
        <v>0.01</v>
      </c>
      <c r="AJ9" s="26">
        <v>1E-3</v>
      </c>
      <c r="AK9" s="26">
        <v>1.9E-2</v>
      </c>
    </row>
    <row r="10" spans="1:37" x14ac:dyDescent="0.2">
      <c r="B10" t="s">
        <v>21</v>
      </c>
      <c r="C10" s="26">
        <v>97.209000000000003</v>
      </c>
      <c r="D10" s="26">
        <v>98.730999999999995</v>
      </c>
      <c r="E10" s="26">
        <v>98.090999999999994</v>
      </c>
      <c r="F10" s="26">
        <v>97.944000000000003</v>
      </c>
      <c r="G10" s="26">
        <v>98.460999999999999</v>
      </c>
      <c r="H10" s="26">
        <v>97.706000000000003</v>
      </c>
      <c r="I10" s="26">
        <v>97.885000000000005</v>
      </c>
      <c r="J10" s="26">
        <v>97.296000000000006</v>
      </c>
      <c r="K10" s="26">
        <v>98.134</v>
      </c>
      <c r="L10" s="26">
        <v>97.084999999999994</v>
      </c>
      <c r="M10" s="26">
        <v>98.733999999999995</v>
      </c>
      <c r="N10" s="26">
        <v>97.742999999999995</v>
      </c>
      <c r="O10" s="26">
        <v>97.870999999999995</v>
      </c>
      <c r="P10" s="26">
        <v>97.792000000000002</v>
      </c>
      <c r="Q10" s="26">
        <v>98.135000000000005</v>
      </c>
      <c r="R10" s="26">
        <v>97.819000000000003</v>
      </c>
      <c r="S10" s="26">
        <v>97.86</v>
      </c>
      <c r="T10" s="26">
        <v>99.125</v>
      </c>
      <c r="U10" s="26">
        <v>98.207999999999998</v>
      </c>
      <c r="V10" s="26">
        <v>97.632999999999996</v>
      </c>
      <c r="W10" s="26">
        <v>97.86</v>
      </c>
      <c r="X10" s="26">
        <v>98.629000000000005</v>
      </c>
      <c r="Y10" s="26">
        <v>98.356999999999999</v>
      </c>
      <c r="Z10" s="26">
        <v>97.525000000000006</v>
      </c>
      <c r="AA10" s="26">
        <v>97.23</v>
      </c>
      <c r="AB10" s="26">
        <v>97.68</v>
      </c>
      <c r="AC10" s="26">
        <v>98.352000000000004</v>
      </c>
      <c r="AD10" s="26">
        <v>97.638000000000005</v>
      </c>
      <c r="AE10" s="26">
        <v>97.781000000000006</v>
      </c>
      <c r="AF10" s="26">
        <v>98.075000000000003</v>
      </c>
      <c r="AG10" s="26">
        <v>98.370999999999995</v>
      </c>
      <c r="AH10" s="26">
        <v>97.635999999999996</v>
      </c>
      <c r="AI10" s="26">
        <v>97.954999999999998</v>
      </c>
      <c r="AJ10" s="26">
        <v>97.213999999999999</v>
      </c>
      <c r="AK10" s="26">
        <v>97.373999999999995</v>
      </c>
    </row>
    <row r="12" spans="1:37" x14ac:dyDescent="0.2">
      <c r="B12" t="s">
        <v>24</v>
      </c>
    </row>
    <row r="13" spans="1:37" x14ac:dyDescent="0.2">
      <c r="B13" t="s">
        <v>28</v>
      </c>
      <c r="C13" s="25">
        <f t="shared" ref="C13:AK13" si="0">C2/$A$2*2</f>
        <v>2.4323264025107884E-3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4.6292663789721453E-3</v>
      </c>
      <c r="T13" s="25">
        <f t="shared" si="0"/>
        <v>3.2365633581796782E-3</v>
      </c>
      <c r="U13" s="25">
        <f t="shared" si="0"/>
        <v>0</v>
      </c>
      <c r="V13" s="25">
        <f t="shared" si="0"/>
        <v>0</v>
      </c>
      <c r="W13" s="25">
        <f t="shared" si="0"/>
        <v>1.7300902314633188E-2</v>
      </c>
      <c r="X13" s="25">
        <f t="shared" si="0"/>
        <v>0</v>
      </c>
      <c r="Y13" s="25">
        <f t="shared" si="0"/>
        <v>3.2659866614358567E-2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4.7077285209886228E-4</v>
      </c>
      <c r="AD13" s="25">
        <f t="shared" si="0"/>
        <v>3.5307963907414666E-3</v>
      </c>
      <c r="AE13" s="25">
        <f t="shared" si="0"/>
        <v>0</v>
      </c>
      <c r="AF13" s="25">
        <f t="shared" si="0"/>
        <v>0</v>
      </c>
      <c r="AG13" s="25">
        <f t="shared" si="0"/>
        <v>0</v>
      </c>
      <c r="AH13" s="25">
        <f t="shared" si="0"/>
        <v>0</v>
      </c>
      <c r="AI13" s="25">
        <f t="shared" si="0"/>
        <v>0</v>
      </c>
      <c r="AJ13" s="25">
        <f t="shared" si="0"/>
        <v>0</v>
      </c>
      <c r="AK13" s="25">
        <f t="shared" si="0"/>
        <v>3.530796390741467E-4</v>
      </c>
    </row>
    <row r="14" spans="1:37" x14ac:dyDescent="0.2">
      <c r="B14" t="s">
        <v>26</v>
      </c>
      <c r="C14" s="25">
        <f t="shared" ref="C14:AK14" si="1">C3/$A$3</f>
        <v>0.74820086358547888</v>
      </c>
      <c r="D14" s="25">
        <f t="shared" si="1"/>
        <v>0.82820246281784737</v>
      </c>
      <c r="E14" s="25">
        <f t="shared" si="1"/>
        <v>0.79026067487605944</v>
      </c>
      <c r="F14" s="25">
        <f t="shared" si="1"/>
        <v>0.79641771949464257</v>
      </c>
      <c r="G14" s="25">
        <f t="shared" si="1"/>
        <v>0.82528386374540219</v>
      </c>
      <c r="H14" s="25">
        <f t="shared" si="1"/>
        <v>0.79801695186310573</v>
      </c>
      <c r="I14" s="25">
        <f t="shared" si="1"/>
        <v>0.76959059651367334</v>
      </c>
      <c r="J14" s="25">
        <f t="shared" si="1"/>
        <v>0.77810650887573962</v>
      </c>
      <c r="K14" s="25">
        <f t="shared" si="1"/>
        <v>0.78722213337597957</v>
      </c>
      <c r="L14" s="25">
        <f t="shared" si="1"/>
        <v>0.77674716136254596</v>
      </c>
      <c r="M14" s="25">
        <f t="shared" si="1"/>
        <v>0.8637054213977291</v>
      </c>
      <c r="N14" s="25">
        <f t="shared" si="1"/>
        <v>0.77742683511914279</v>
      </c>
      <c r="O14" s="25">
        <f t="shared" si="1"/>
        <v>0.78462338077722693</v>
      </c>
      <c r="P14" s="25">
        <f t="shared" si="1"/>
        <v>0.79737725891572042</v>
      </c>
      <c r="Q14" s="25">
        <f t="shared" si="1"/>
        <v>0.78686230609307539</v>
      </c>
      <c r="R14" s="25">
        <f t="shared" si="1"/>
        <v>0.78234447465216705</v>
      </c>
      <c r="S14" s="25">
        <f t="shared" si="1"/>
        <v>0.76859107628338397</v>
      </c>
      <c r="T14" s="25">
        <f t="shared" si="1"/>
        <v>0.82944186790340635</v>
      </c>
      <c r="U14" s="25">
        <f t="shared" si="1"/>
        <v>0.78570286262593958</v>
      </c>
      <c r="V14" s="25">
        <f t="shared" si="1"/>
        <v>0.78486326563249642</v>
      </c>
      <c r="W14" s="25">
        <f t="shared" si="1"/>
        <v>0.74820086358547888</v>
      </c>
      <c r="X14" s="25">
        <f t="shared" si="1"/>
        <v>0.78526307372461213</v>
      </c>
      <c r="Y14" s="25">
        <f t="shared" si="1"/>
        <v>0.75131936670398214</v>
      </c>
      <c r="Z14" s="25">
        <f t="shared" si="1"/>
        <v>0.77902606748760594</v>
      </c>
      <c r="AA14" s="25">
        <f t="shared" si="1"/>
        <v>0.74548216855909166</v>
      </c>
      <c r="AB14" s="25">
        <f t="shared" si="1"/>
        <v>0.78426355349432275</v>
      </c>
      <c r="AC14" s="25">
        <f t="shared" si="1"/>
        <v>0.76843115304653764</v>
      </c>
      <c r="AD14" s="25">
        <f t="shared" si="1"/>
        <v>0.76695186310570929</v>
      </c>
      <c r="AE14" s="25">
        <f t="shared" si="1"/>
        <v>0.78878138493523109</v>
      </c>
      <c r="AF14" s="25">
        <f t="shared" si="1"/>
        <v>0.78994082840236679</v>
      </c>
      <c r="AG14" s="25">
        <f t="shared" si="1"/>
        <v>0.79557812250119941</v>
      </c>
      <c r="AH14" s="25">
        <f t="shared" si="1"/>
        <v>0.78454341915880377</v>
      </c>
      <c r="AI14" s="25">
        <f t="shared" si="1"/>
        <v>0.80737246121861506</v>
      </c>
      <c r="AJ14" s="25">
        <f t="shared" si="1"/>
        <v>0.73964497041420119</v>
      </c>
      <c r="AK14" s="25">
        <f t="shared" si="1"/>
        <v>0.75723652646729578</v>
      </c>
    </row>
    <row r="15" spans="1:37" x14ac:dyDescent="0.2">
      <c r="B15" t="s">
        <v>86</v>
      </c>
      <c r="C15" s="25">
        <f t="shared" ref="C15:AK15" si="2">C4/$A$4*2</f>
        <v>0.74425846084481639</v>
      </c>
      <c r="D15" s="25">
        <f t="shared" si="2"/>
        <v>0.75519204215628255</v>
      </c>
      <c r="E15" s="25">
        <f t="shared" si="2"/>
        <v>0.75427621382478083</v>
      </c>
      <c r="F15" s="25">
        <f t="shared" si="2"/>
        <v>0.75898216248203565</v>
      </c>
      <c r="G15" s="25">
        <f t="shared" si="2"/>
        <v>0.75733367148533259</v>
      </c>
      <c r="H15" s="25">
        <f t="shared" si="2"/>
        <v>0.75739003015188655</v>
      </c>
      <c r="I15" s="25">
        <f t="shared" si="2"/>
        <v>0.75910896948178208</v>
      </c>
      <c r="J15" s="25">
        <f t="shared" si="2"/>
        <v>0.74954208583424908</v>
      </c>
      <c r="K15" s="25">
        <f t="shared" si="2"/>
        <v>0.74927438216811793</v>
      </c>
      <c r="L15" s="25">
        <f t="shared" si="2"/>
        <v>0.74007382985318571</v>
      </c>
      <c r="M15" s="25">
        <f t="shared" si="2"/>
        <v>0.74480795784371745</v>
      </c>
      <c r="N15" s="25">
        <f t="shared" si="2"/>
        <v>0.74937300983458732</v>
      </c>
      <c r="O15" s="25">
        <f t="shared" si="2"/>
        <v>0.75407895849184203</v>
      </c>
      <c r="P15" s="25">
        <f t="shared" si="2"/>
        <v>0.74451207484430915</v>
      </c>
      <c r="Q15" s="25">
        <f t="shared" si="2"/>
        <v>0.76585791980161744</v>
      </c>
      <c r="R15" s="25">
        <f t="shared" si="2"/>
        <v>0.760320680812692</v>
      </c>
      <c r="S15" s="25">
        <f t="shared" si="2"/>
        <v>0.75479753149040485</v>
      </c>
      <c r="T15" s="25">
        <f t="shared" si="2"/>
        <v>0.74709048383915233</v>
      </c>
      <c r="U15" s="25">
        <f t="shared" si="2"/>
        <v>0.75974300448051391</v>
      </c>
      <c r="V15" s="25">
        <f t="shared" si="2"/>
        <v>0.7543466621579733</v>
      </c>
      <c r="W15" s="25">
        <f t="shared" si="2"/>
        <v>0.74325809451348379</v>
      </c>
      <c r="X15" s="25">
        <f t="shared" si="2"/>
        <v>0.75560064248879866</v>
      </c>
      <c r="Y15" s="25">
        <f t="shared" si="2"/>
        <v>0.71979879956040238</v>
      </c>
      <c r="Z15" s="25">
        <f t="shared" si="2"/>
        <v>0.74714684250570629</v>
      </c>
      <c r="AA15" s="25">
        <f t="shared" si="2"/>
        <v>0.76106743314453174</v>
      </c>
      <c r="AB15" s="25">
        <f t="shared" si="2"/>
        <v>0.75292360582748608</v>
      </c>
      <c r="AC15" s="25">
        <f t="shared" si="2"/>
        <v>0.75429030349141934</v>
      </c>
      <c r="AD15" s="25">
        <f t="shared" si="2"/>
        <v>0.74993659650012678</v>
      </c>
      <c r="AE15" s="25">
        <f t="shared" si="2"/>
        <v>0.76047566714571524</v>
      </c>
      <c r="AF15" s="25">
        <f t="shared" si="2"/>
        <v>0.75984163214698341</v>
      </c>
      <c r="AG15" s="25">
        <f t="shared" si="2"/>
        <v>0.76101107447797778</v>
      </c>
      <c r="AH15" s="25">
        <f t="shared" si="2"/>
        <v>0.75906670048186664</v>
      </c>
      <c r="AI15" s="25">
        <f t="shared" si="2"/>
        <v>0.75348719249302565</v>
      </c>
      <c r="AJ15" s="25">
        <f t="shared" si="2"/>
        <v>0.75436075182461182</v>
      </c>
      <c r="AK15" s="25">
        <f t="shared" si="2"/>
        <v>0.75079606616507444</v>
      </c>
    </row>
    <row r="16" spans="1:37" x14ac:dyDescent="0.2">
      <c r="B16" t="s">
        <v>27</v>
      </c>
      <c r="C16" s="25">
        <f t="shared" ref="C16:AK16" si="3">C5/$A$5</f>
        <v>0.28026034236804565</v>
      </c>
      <c r="D16" s="25">
        <f t="shared" si="3"/>
        <v>0.30533166904422254</v>
      </c>
      <c r="E16" s="25">
        <f t="shared" si="3"/>
        <v>0.29605920114122686</v>
      </c>
      <c r="F16" s="25">
        <f t="shared" si="3"/>
        <v>0.30602710413694723</v>
      </c>
      <c r="G16" s="25">
        <f t="shared" si="3"/>
        <v>0.31285663338088449</v>
      </c>
      <c r="H16" s="25">
        <f t="shared" si="3"/>
        <v>0.30315620542082744</v>
      </c>
      <c r="I16" s="25">
        <f t="shared" si="3"/>
        <v>0.30151569186875893</v>
      </c>
      <c r="J16" s="25">
        <f t="shared" si="3"/>
        <v>0.2978601997146933</v>
      </c>
      <c r="K16" s="25">
        <f t="shared" si="3"/>
        <v>0.28293509272467904</v>
      </c>
      <c r="L16" s="25">
        <f t="shared" si="3"/>
        <v>0.28309557774607702</v>
      </c>
      <c r="M16" s="25">
        <f t="shared" si="3"/>
        <v>0.31788516405135525</v>
      </c>
      <c r="N16" s="25">
        <f t="shared" si="3"/>
        <v>0.29154778887303856</v>
      </c>
      <c r="O16" s="25">
        <f t="shared" si="3"/>
        <v>0.30115905848787444</v>
      </c>
      <c r="P16" s="25">
        <f t="shared" si="3"/>
        <v>0.29185092724679035</v>
      </c>
      <c r="Q16" s="25">
        <f t="shared" si="3"/>
        <v>0.3171540656205421</v>
      </c>
      <c r="R16" s="25">
        <f t="shared" si="3"/>
        <v>0.31107346647646222</v>
      </c>
      <c r="S16" s="25">
        <f t="shared" si="3"/>
        <v>0.29222539229671901</v>
      </c>
      <c r="T16" s="25">
        <f t="shared" si="3"/>
        <v>0.29404422253922963</v>
      </c>
      <c r="U16" s="25">
        <f t="shared" si="3"/>
        <v>0.30320970042796008</v>
      </c>
      <c r="V16" s="25">
        <f t="shared" si="3"/>
        <v>0.29493580599144081</v>
      </c>
      <c r="W16" s="25">
        <f t="shared" si="3"/>
        <v>0.27958273894436519</v>
      </c>
      <c r="X16" s="25">
        <f t="shared" si="3"/>
        <v>0.28001069900142656</v>
      </c>
      <c r="Y16" s="25">
        <f t="shared" si="3"/>
        <v>0.27034593437945792</v>
      </c>
      <c r="Z16" s="25">
        <f t="shared" si="3"/>
        <v>0.287820970042796</v>
      </c>
      <c r="AA16" s="25">
        <f t="shared" si="3"/>
        <v>0.30185449358059918</v>
      </c>
      <c r="AB16" s="25">
        <f t="shared" si="3"/>
        <v>0.298876604850214</v>
      </c>
      <c r="AC16" s="25">
        <f t="shared" si="3"/>
        <v>0.29768188302425108</v>
      </c>
      <c r="AD16" s="25">
        <f t="shared" si="3"/>
        <v>0.31032453637660484</v>
      </c>
      <c r="AE16" s="25">
        <f t="shared" si="3"/>
        <v>0.30966476462196862</v>
      </c>
      <c r="AF16" s="25">
        <f t="shared" si="3"/>
        <v>0.30402995720399434</v>
      </c>
      <c r="AG16" s="25">
        <f t="shared" si="3"/>
        <v>0.3015870185449358</v>
      </c>
      <c r="AH16" s="25">
        <f t="shared" si="3"/>
        <v>0.31415834522111269</v>
      </c>
      <c r="AI16" s="25">
        <f t="shared" si="3"/>
        <v>0.30752496433666188</v>
      </c>
      <c r="AJ16" s="25">
        <f t="shared" si="3"/>
        <v>0.2819543509272468</v>
      </c>
      <c r="AK16" s="25">
        <f t="shared" si="3"/>
        <v>0.28700071326676174</v>
      </c>
    </row>
    <row r="17" spans="1:37" x14ac:dyDescent="0.2">
      <c r="B17" t="s">
        <v>30</v>
      </c>
      <c r="C17" s="25">
        <f t="shared" ref="C17:AK17" si="4">C6/$A$6*2</f>
        <v>1.2907389480477575E-3</v>
      </c>
      <c r="D17" s="25">
        <f t="shared" si="4"/>
        <v>2.5814778960955148E-4</v>
      </c>
      <c r="E17" s="25">
        <f t="shared" si="4"/>
        <v>8.3898031623104224E-4</v>
      </c>
      <c r="F17" s="25">
        <f t="shared" si="4"/>
        <v>6.1310100032268471E-4</v>
      </c>
      <c r="G17" s="25">
        <f t="shared" si="4"/>
        <v>8.067118425298484E-4</v>
      </c>
      <c r="H17" s="25">
        <f t="shared" si="4"/>
        <v>6.7763794772507271E-4</v>
      </c>
      <c r="I17" s="25">
        <f t="shared" si="4"/>
        <v>5.1629557921910297E-4</v>
      </c>
      <c r="J17" s="25">
        <f t="shared" si="4"/>
        <v>4.5175863181671512E-4</v>
      </c>
      <c r="K17" s="25">
        <f t="shared" si="4"/>
        <v>7.0990642142626655E-4</v>
      </c>
      <c r="L17" s="25">
        <f t="shared" si="4"/>
        <v>4.8402710551790902E-4</v>
      </c>
      <c r="M17" s="25">
        <f t="shared" si="4"/>
        <v>4.1949015811552112E-4</v>
      </c>
      <c r="N17" s="25">
        <f t="shared" si="4"/>
        <v>1.1939335269441755E-3</v>
      </c>
      <c r="O17" s="25">
        <f t="shared" si="4"/>
        <v>5.4856405292029692E-4</v>
      </c>
      <c r="P17" s="25">
        <f t="shared" si="4"/>
        <v>5.8083252662149076E-4</v>
      </c>
      <c r="Q17" s="25">
        <f t="shared" si="4"/>
        <v>2.9041626331074538E-4</v>
      </c>
      <c r="R17" s="25">
        <f t="shared" si="4"/>
        <v>4.1949015811552112E-4</v>
      </c>
      <c r="S17" s="25">
        <f t="shared" si="4"/>
        <v>1.0648596321393999E-3</v>
      </c>
      <c r="T17" s="25">
        <f t="shared" si="4"/>
        <v>1.1616650532429815E-3</v>
      </c>
      <c r="U17" s="25">
        <f t="shared" si="4"/>
        <v>7.7444336882865445E-4</v>
      </c>
      <c r="V17" s="25">
        <f t="shared" si="4"/>
        <v>1.9361084220716361E-4</v>
      </c>
      <c r="W17" s="25">
        <f t="shared" si="4"/>
        <v>1.2584704743465634E-3</v>
      </c>
      <c r="X17" s="25">
        <f t="shared" si="4"/>
        <v>3.5495321071313328E-4</v>
      </c>
      <c r="Y17" s="25">
        <f t="shared" si="4"/>
        <v>4.5175863181671512E-4</v>
      </c>
      <c r="Z17" s="25">
        <f t="shared" si="4"/>
        <v>1.3230074217489515E-3</v>
      </c>
      <c r="AA17" s="25">
        <f t="shared" si="4"/>
        <v>2.5814778960955148E-4</v>
      </c>
      <c r="AB17" s="25">
        <f t="shared" si="4"/>
        <v>9.357857373346242E-4</v>
      </c>
      <c r="AC17" s="25">
        <f t="shared" si="4"/>
        <v>1.96837689577283E-3</v>
      </c>
      <c r="AD17" s="25">
        <f t="shared" si="4"/>
        <v>1.0325911584382059E-3</v>
      </c>
      <c r="AE17" s="25">
        <f t="shared" si="4"/>
        <v>6.4536947402387871E-5</v>
      </c>
      <c r="AF17" s="25">
        <f t="shared" si="4"/>
        <v>4.5175863181671512E-4</v>
      </c>
      <c r="AG17" s="25">
        <f t="shared" si="4"/>
        <v>3.2268473701193938E-4</v>
      </c>
      <c r="AH17" s="25">
        <f t="shared" si="4"/>
        <v>2.5814778960955148E-4</v>
      </c>
      <c r="AI17" s="25">
        <f t="shared" si="4"/>
        <v>7.421748951274605E-4</v>
      </c>
      <c r="AJ17" s="25">
        <f t="shared" si="4"/>
        <v>6.7763794772507271E-4</v>
      </c>
      <c r="AK17" s="25">
        <f t="shared" si="4"/>
        <v>1.000322684737012E-3</v>
      </c>
    </row>
    <row r="18" spans="1:37" x14ac:dyDescent="0.2">
      <c r="B18" t="s">
        <v>39</v>
      </c>
      <c r="C18" s="25">
        <f t="shared" ref="C18:AK18" si="5">C7/$A$7</f>
        <v>6.7071648497961222E-3</v>
      </c>
      <c r="D18" s="25">
        <f t="shared" si="5"/>
        <v>8.1551135890821336E-4</v>
      </c>
      <c r="E18" s="25">
        <f t="shared" si="5"/>
        <v>2.1802446534076726E-3</v>
      </c>
      <c r="F18" s="25">
        <f t="shared" si="5"/>
        <v>6.4908046933510855E-4</v>
      </c>
      <c r="G18" s="25">
        <f t="shared" si="5"/>
        <v>1.2815178497129066E-3</v>
      </c>
      <c r="H18" s="25">
        <f t="shared" si="5"/>
        <v>1.0152284263959391E-3</v>
      </c>
      <c r="I18" s="25">
        <f t="shared" si="5"/>
        <v>7.1565282516435048E-4</v>
      </c>
      <c r="J18" s="25">
        <f t="shared" si="5"/>
        <v>7.9886826995090288E-4</v>
      </c>
      <c r="K18" s="25">
        <f t="shared" si="5"/>
        <v>9.1536989265207625E-4</v>
      </c>
      <c r="L18" s="25">
        <f t="shared" si="5"/>
        <v>1.2315885828409752E-3</v>
      </c>
      <c r="M18" s="25">
        <f t="shared" si="5"/>
        <v>7.9886826995090288E-4</v>
      </c>
      <c r="N18" s="25">
        <f t="shared" si="5"/>
        <v>7.822251809935924E-4</v>
      </c>
      <c r="O18" s="25">
        <f t="shared" si="5"/>
        <v>7.1565282516435048E-4</v>
      </c>
      <c r="P18" s="25">
        <f t="shared" si="5"/>
        <v>4.3272031289007235E-4</v>
      </c>
      <c r="Q18" s="25">
        <f t="shared" si="5"/>
        <v>8.4879753682283422E-4</v>
      </c>
      <c r="R18" s="25">
        <f t="shared" si="5"/>
        <v>4.3272031289007235E-4</v>
      </c>
      <c r="S18" s="25">
        <f t="shared" si="5"/>
        <v>5.2092868436381789E-3</v>
      </c>
      <c r="T18" s="25">
        <f t="shared" si="5"/>
        <v>7.8555379878505454E-3</v>
      </c>
      <c r="U18" s="25">
        <f t="shared" si="5"/>
        <v>5.6586502454855625E-4</v>
      </c>
      <c r="V18" s="25">
        <f t="shared" si="5"/>
        <v>3.6614795706083048E-4</v>
      </c>
      <c r="W18" s="25">
        <f t="shared" si="5"/>
        <v>2.0604144129150369E-2</v>
      </c>
      <c r="X18" s="25">
        <f t="shared" si="5"/>
        <v>7.4893900307897144E-4</v>
      </c>
      <c r="Y18" s="25">
        <f t="shared" si="5"/>
        <v>4.0392776899392524E-2</v>
      </c>
      <c r="Z18" s="25">
        <f t="shared" si="5"/>
        <v>5.6586502454855625E-4</v>
      </c>
      <c r="AA18" s="25">
        <f t="shared" si="5"/>
        <v>6.8236664724972962E-4</v>
      </c>
      <c r="AB18" s="25">
        <f t="shared" si="5"/>
        <v>4.3272031289007235E-4</v>
      </c>
      <c r="AC18" s="25">
        <f t="shared" si="5"/>
        <v>8.6211200798868275E-3</v>
      </c>
      <c r="AD18" s="25">
        <f t="shared" si="5"/>
        <v>7.6058916534908882E-3</v>
      </c>
      <c r="AE18" s="25">
        <f t="shared" si="5"/>
        <v>5.9915120246317711E-4</v>
      </c>
      <c r="AF18" s="25">
        <f t="shared" si="5"/>
        <v>7.1565282516435048E-4</v>
      </c>
      <c r="AG18" s="25">
        <f t="shared" si="5"/>
        <v>1.0984438711824915E-3</v>
      </c>
      <c r="AH18" s="25">
        <f t="shared" si="5"/>
        <v>5.9915120246317711E-4</v>
      </c>
      <c r="AI18" s="25">
        <f t="shared" si="5"/>
        <v>3.6614795706083048E-4</v>
      </c>
      <c r="AJ18" s="25">
        <f t="shared" si="5"/>
        <v>1.6643088957310476E-4</v>
      </c>
      <c r="AK18" s="25">
        <f t="shared" si="5"/>
        <v>2.9125405675293333E-3</v>
      </c>
    </row>
    <row r="19" spans="1:37" x14ac:dyDescent="0.2">
      <c r="B19" t="s">
        <v>84</v>
      </c>
      <c r="C19" s="25">
        <f t="shared" ref="C19:AK19" si="6">C8/$A$8</f>
        <v>9.0310750820304958E-2</v>
      </c>
      <c r="D19" s="25">
        <f t="shared" si="6"/>
        <v>6.9648716464003085E-2</v>
      </c>
      <c r="E19" s="25">
        <f t="shared" si="6"/>
        <v>7.7330631152287194E-2</v>
      </c>
      <c r="F19" s="25">
        <f t="shared" si="6"/>
        <v>6.6743871839413244E-2</v>
      </c>
      <c r="G19" s="25">
        <f t="shared" si="6"/>
        <v>6.1686933024512641E-2</v>
      </c>
      <c r="H19" s="25">
        <f t="shared" si="6"/>
        <v>6.6473653734800228E-2</v>
      </c>
      <c r="I19" s="25">
        <f t="shared" si="6"/>
        <v>7.5062729202856587E-2</v>
      </c>
      <c r="J19" s="25">
        <f t="shared" si="6"/>
        <v>7.5863732870102285E-2</v>
      </c>
      <c r="K19" s="25">
        <f t="shared" si="6"/>
        <v>8.9886122370198801E-2</v>
      </c>
      <c r="L19" s="25">
        <f t="shared" si="6"/>
        <v>8.8293765682300698E-2</v>
      </c>
      <c r="M19" s="25">
        <f t="shared" si="6"/>
        <v>6.1455317506272922E-2</v>
      </c>
      <c r="N19" s="25">
        <f t="shared" si="6"/>
        <v>8.3613202084539665E-2</v>
      </c>
      <c r="O19" s="25">
        <f t="shared" si="6"/>
        <v>7.4956572090330048E-2</v>
      </c>
      <c r="P19" s="25">
        <f t="shared" si="6"/>
        <v>8.2879752943447196E-2</v>
      </c>
      <c r="Q19" s="25">
        <f t="shared" si="6"/>
        <v>6.0123528276394521E-2</v>
      </c>
      <c r="R19" s="25">
        <f t="shared" si="6"/>
        <v>6.54892877822814E-2</v>
      </c>
      <c r="S19" s="25">
        <f t="shared" si="6"/>
        <v>7.7774560895579992E-2</v>
      </c>
      <c r="T19" s="25">
        <f t="shared" si="6"/>
        <v>7.8787878787878782E-2</v>
      </c>
      <c r="U19" s="25">
        <f t="shared" si="6"/>
        <v>7.2958888245512443E-2</v>
      </c>
      <c r="V19" s="25">
        <f t="shared" si="6"/>
        <v>7.6172553561088582E-2</v>
      </c>
      <c r="W19" s="25">
        <f t="shared" si="6"/>
        <v>8.1229492375989185E-2</v>
      </c>
      <c r="X19" s="25">
        <f t="shared" si="6"/>
        <v>9.2491796950395666E-2</v>
      </c>
      <c r="Y19" s="25">
        <f t="shared" si="6"/>
        <v>8.7811233352634618E-2</v>
      </c>
      <c r="Z19" s="25">
        <f t="shared" si="6"/>
        <v>8.4713375796178339E-2</v>
      </c>
      <c r="AA19" s="25">
        <f t="shared" si="6"/>
        <v>7.3151901177378881E-2</v>
      </c>
      <c r="AB19" s="25">
        <f t="shared" si="6"/>
        <v>7.5294344721096307E-2</v>
      </c>
      <c r="AC19" s="25">
        <f t="shared" si="6"/>
        <v>7.9907353792704097E-2</v>
      </c>
      <c r="AD19" s="25">
        <f t="shared" si="6"/>
        <v>6.8809110210384092E-2</v>
      </c>
      <c r="AE19" s="25">
        <f t="shared" si="6"/>
        <v>6.4225053078556263E-2</v>
      </c>
      <c r="AF19" s="25">
        <f t="shared" si="6"/>
        <v>7.0082995560702563E-2</v>
      </c>
      <c r="AG19" s="25">
        <f t="shared" si="6"/>
        <v>7.1964871646400308E-2</v>
      </c>
      <c r="AH19" s="25">
        <f t="shared" si="6"/>
        <v>6.2265971820111947E-2</v>
      </c>
      <c r="AI19" s="25">
        <f t="shared" si="6"/>
        <v>6.7380814514572479E-2</v>
      </c>
      <c r="AJ19" s="25">
        <f t="shared" si="6"/>
        <v>9.0040532715691943E-2</v>
      </c>
      <c r="AK19" s="25">
        <f t="shared" si="6"/>
        <v>8.5012545840571302E-2</v>
      </c>
    </row>
    <row r="20" spans="1:37" x14ac:dyDescent="0.2">
      <c r="B20" t="s">
        <v>47</v>
      </c>
      <c r="C20" s="25">
        <f t="shared" ref="C20:AK20" si="7">C9/$A$9*2</f>
        <v>6.1571125265392785E-4</v>
      </c>
      <c r="D20" s="25">
        <f t="shared" si="7"/>
        <v>4.4585987261146497E-4</v>
      </c>
      <c r="E20" s="25">
        <f t="shared" si="7"/>
        <v>3.8216560509554134E-4</v>
      </c>
      <c r="F20" s="25">
        <f t="shared" si="7"/>
        <v>4.2462845010615713E-4</v>
      </c>
      <c r="G20" s="25">
        <f t="shared" si="7"/>
        <v>6.3694267515923564E-4</v>
      </c>
      <c r="H20" s="25">
        <f t="shared" si="7"/>
        <v>4.2462845010615713E-4</v>
      </c>
      <c r="I20" s="25">
        <f t="shared" si="7"/>
        <v>2.7600849256900208E-4</v>
      </c>
      <c r="J20" s="25">
        <f t="shared" si="7"/>
        <v>1.6985138004246286E-4</v>
      </c>
      <c r="K20" s="25">
        <f t="shared" si="7"/>
        <v>1.4861995753715499E-4</v>
      </c>
      <c r="L20" s="25">
        <f t="shared" si="7"/>
        <v>3.6093418259023355E-4</v>
      </c>
      <c r="M20" s="25">
        <f t="shared" si="7"/>
        <v>2.7600849256900208E-4</v>
      </c>
      <c r="N20" s="25">
        <f t="shared" si="7"/>
        <v>3.1847133757961782E-4</v>
      </c>
      <c r="O20" s="25">
        <f t="shared" si="7"/>
        <v>1.9108280254777067E-4</v>
      </c>
      <c r="P20" s="25">
        <f t="shared" si="7"/>
        <v>1.6985138004246286E-4</v>
      </c>
      <c r="Q20" s="25">
        <f t="shared" si="7"/>
        <v>4.6709129511677281E-4</v>
      </c>
      <c r="R20" s="25">
        <f t="shared" si="7"/>
        <v>3.8216560509554134E-4</v>
      </c>
      <c r="S20" s="25">
        <f t="shared" si="7"/>
        <v>7.43099787685775E-4</v>
      </c>
      <c r="T20" s="25">
        <f t="shared" si="7"/>
        <v>5.9447983014861996E-4</v>
      </c>
      <c r="U20" s="25">
        <f t="shared" si="7"/>
        <v>2.7600849256900208E-4</v>
      </c>
      <c r="V20" s="25">
        <f t="shared" si="7"/>
        <v>4.2462845010615714E-5</v>
      </c>
      <c r="W20" s="25">
        <f t="shared" si="7"/>
        <v>2.9723991507431E-3</v>
      </c>
      <c r="X20" s="25">
        <f t="shared" si="7"/>
        <v>3.8216560509554134E-4</v>
      </c>
      <c r="Y20" s="25">
        <f t="shared" si="7"/>
        <v>2.3779193205944798E-3</v>
      </c>
      <c r="Z20" s="25">
        <f t="shared" si="7"/>
        <v>3.6093418259023355E-4</v>
      </c>
      <c r="AA20" s="25">
        <f t="shared" si="7"/>
        <v>2.5477707006369424E-4</v>
      </c>
      <c r="AB20" s="25">
        <f t="shared" si="7"/>
        <v>1.9108280254777067E-4</v>
      </c>
      <c r="AC20" s="25">
        <f t="shared" si="7"/>
        <v>4.2462845010615713E-4</v>
      </c>
      <c r="AD20" s="25">
        <f t="shared" si="7"/>
        <v>5.9447983014861996E-4</v>
      </c>
      <c r="AE20" s="25">
        <f t="shared" si="7"/>
        <v>4.0339702760084923E-4</v>
      </c>
      <c r="AF20" s="25">
        <f t="shared" si="7"/>
        <v>4.0339702760084923E-4</v>
      </c>
      <c r="AG20" s="25">
        <f t="shared" si="7"/>
        <v>2.9723991507430998E-4</v>
      </c>
      <c r="AH20" s="25">
        <f t="shared" si="7"/>
        <v>5.0955414012738849E-4</v>
      </c>
      <c r="AI20" s="25">
        <f t="shared" si="7"/>
        <v>2.1231422505307856E-4</v>
      </c>
      <c r="AJ20" s="25">
        <f t="shared" si="7"/>
        <v>2.1231422505307857E-5</v>
      </c>
      <c r="AK20" s="25">
        <f t="shared" si="7"/>
        <v>4.0339702760084923E-4</v>
      </c>
    </row>
    <row r="21" spans="1:37" x14ac:dyDescent="0.2">
      <c r="B21" t="s">
        <v>35</v>
      </c>
      <c r="C21" s="25">
        <f t="shared" ref="C21:AK21" si="8">C13*1.5+C14+C15*2.5+C16+C17/2+C18*2+C19+C20/2</f>
        <v>2.9974341532895799</v>
      </c>
      <c r="D21" s="25">
        <f t="shared" si="8"/>
        <v>3.0931459802657062</v>
      </c>
      <c r="E21" s="25">
        <f t="shared" si="8"/>
        <v>3.054312103999004</v>
      </c>
      <c r="F21" s="25">
        <f t="shared" si="8"/>
        <v>3.0684611273399764</v>
      </c>
      <c r="G21" s="25">
        <f t="shared" si="8"/>
        <v>3.0964464718224014</v>
      </c>
      <c r="H21" s="25">
        <f t="shared" si="8"/>
        <v>3.0637034764501574</v>
      </c>
      <c r="I21" s="25">
        <f t="shared" si="8"/>
        <v>3.0457688989759668</v>
      </c>
      <c r="J21" s="25">
        <f t="shared" si="8"/>
        <v>3.0275941975919896</v>
      </c>
      <c r="K21" s="25">
        <f t="shared" si="8"/>
        <v>3.0354893068659381</v>
      </c>
      <c r="L21" s="25">
        <f t="shared" si="8"/>
        <v>3.0012067372336242</v>
      </c>
      <c r="M21" s="25">
        <f t="shared" si="8"/>
        <v>3.1070112834298951</v>
      </c>
      <c r="N21" s="25">
        <f t="shared" si="8"/>
        <v>3.0283410034574385</v>
      </c>
      <c r="O21" s="25">
        <f t="shared" si="8"/>
        <v>3.047737536663099</v>
      </c>
      <c r="P21" s="25">
        <f t="shared" si="8"/>
        <v>3.0346289087958427</v>
      </c>
      <c r="Q21" s="25">
        <f t="shared" si="8"/>
        <v>3.080861048346915</v>
      </c>
      <c r="R21" s="25">
        <f t="shared" si="8"/>
        <v>3.0609751994500267</v>
      </c>
      <c r="S21" s="25">
        <f t="shared" si="8"/>
        <v>3.0438513111673418</v>
      </c>
      <c r="T21" s="25">
        <f t="shared" si="8"/>
        <v>3.0914441722830617</v>
      </c>
      <c r="U21" s="25">
        <f t="shared" si="8"/>
        <v>3.0628859184804926</v>
      </c>
      <c r="V21" s="25">
        <f t="shared" si="8"/>
        <v>3.04268861333769</v>
      </c>
      <c r="W21" s="25">
        <f t="shared" si="8"/>
        <v>3.0364334077323387</v>
      </c>
      <c r="X21" s="25">
        <f t="shared" si="8"/>
        <v>3.0486336133124934</v>
      </c>
      <c r="Y21" s="25">
        <f t="shared" si="8"/>
        <v>3.0401637260336094</v>
      </c>
      <c r="Z21" s="25">
        <f t="shared" si="8"/>
        <v>3.021401220442113</v>
      </c>
      <c r="AA21" s="25">
        <f t="shared" si="8"/>
        <v>3.0247783419027345</v>
      </c>
      <c r="AB21" s="25">
        <f t="shared" si="8"/>
        <v>3.0421723925300697</v>
      </c>
      <c r="AC21" s="25">
        <f t="shared" si="8"/>
        <v>3.0508910507029023</v>
      </c>
      <c r="AD21" s="25">
        <f t="shared" si="8"/>
        <v>3.0422485143304026</v>
      </c>
      <c r="AE21" s="25">
        <f t="shared" si="8"/>
        <v>3.0652926398924718</v>
      </c>
      <c r="AF21" s="25">
        <f t="shared" si="8"/>
        <v>3.0655167450145595</v>
      </c>
      <c r="AG21" s="25">
        <f t="shared" si="8"/>
        <v>3.074164548955888</v>
      </c>
      <c r="AH21" s="25">
        <f t="shared" si="8"/>
        <v>3.06021664077449</v>
      </c>
      <c r="AI21" s="25">
        <f t="shared" si="8"/>
        <v>3.0672057617766262</v>
      </c>
      <c r="AJ21" s="25">
        <f t="shared" si="8"/>
        <v>2.9982240300829308</v>
      </c>
      <c r="AK21" s="25">
        <f t="shared" si="8"/>
        <v>3.0132965114371535</v>
      </c>
    </row>
    <row r="22" spans="1:37" x14ac:dyDescent="0.2">
      <c r="A22">
        <v>8</v>
      </c>
      <c r="B22" t="s">
        <v>36</v>
      </c>
      <c r="C22" s="25">
        <f t="shared" ref="C22:AK22" si="9">$A$22/C21</f>
        <v>2.66894937165518</v>
      </c>
      <c r="D22" s="25">
        <f t="shared" si="9"/>
        <v>2.5863635441198243</v>
      </c>
      <c r="E22" s="25">
        <f t="shared" si="9"/>
        <v>2.6192477152304172</v>
      </c>
      <c r="F22" s="25">
        <f t="shared" si="9"/>
        <v>2.6071700660373476</v>
      </c>
      <c r="G22" s="25">
        <f t="shared" si="9"/>
        <v>2.5836067481869409</v>
      </c>
      <c r="H22" s="25">
        <f t="shared" si="9"/>
        <v>2.611218762355362</v>
      </c>
      <c r="I22" s="25">
        <f t="shared" si="9"/>
        <v>2.6265945530830392</v>
      </c>
      <c r="J22" s="25">
        <f t="shared" si="9"/>
        <v>2.6423620465261939</v>
      </c>
      <c r="K22" s="25">
        <f t="shared" si="9"/>
        <v>2.6354894355598266</v>
      </c>
      <c r="L22" s="25">
        <f t="shared" si="9"/>
        <v>2.6655944426454394</v>
      </c>
      <c r="M22" s="25">
        <f t="shared" si="9"/>
        <v>2.5748216759511191</v>
      </c>
      <c r="N22" s="25">
        <f t="shared" si="9"/>
        <v>2.641710425234955</v>
      </c>
      <c r="O22" s="25">
        <f t="shared" si="9"/>
        <v>2.6248979460216328</v>
      </c>
      <c r="P22" s="25">
        <f t="shared" si="9"/>
        <v>2.6362366669651358</v>
      </c>
      <c r="Q22" s="25">
        <f t="shared" si="9"/>
        <v>2.5966766674831141</v>
      </c>
      <c r="R22" s="25">
        <f t="shared" si="9"/>
        <v>2.6135461670638103</v>
      </c>
      <c r="S22" s="25">
        <f t="shared" si="9"/>
        <v>2.628249274414109</v>
      </c>
      <c r="T22" s="25">
        <f t="shared" si="9"/>
        <v>2.587787310450417</v>
      </c>
      <c r="U22" s="25">
        <f t="shared" si="9"/>
        <v>2.6119157594902607</v>
      </c>
      <c r="V22" s="25">
        <f t="shared" si="9"/>
        <v>2.6292536031889133</v>
      </c>
      <c r="W22" s="25">
        <f t="shared" si="9"/>
        <v>2.6346699979086776</v>
      </c>
      <c r="X22" s="25">
        <f t="shared" si="9"/>
        <v>2.6241264168532203</v>
      </c>
      <c r="Y22" s="25">
        <f t="shared" si="9"/>
        <v>2.6314372254014451</v>
      </c>
      <c r="Z22" s="25">
        <f t="shared" si="9"/>
        <v>2.6477781056927565</v>
      </c>
      <c r="AA22" s="25">
        <f t="shared" si="9"/>
        <v>2.6448218995668973</v>
      </c>
      <c r="AB22" s="25">
        <f t="shared" si="9"/>
        <v>2.6296997565436047</v>
      </c>
      <c r="AC22" s="25">
        <f t="shared" si="9"/>
        <v>2.6221847542398673</v>
      </c>
      <c r="AD22" s="25">
        <f t="shared" si="9"/>
        <v>2.6296339573563063</v>
      </c>
      <c r="AE22" s="25">
        <f t="shared" si="9"/>
        <v>2.6098650079558583</v>
      </c>
      <c r="AF22" s="25">
        <f t="shared" si="9"/>
        <v>2.609674213331366</v>
      </c>
      <c r="AG22" s="25">
        <f t="shared" si="9"/>
        <v>2.6023330477599602</v>
      </c>
      <c r="AH22" s="25">
        <f t="shared" si="9"/>
        <v>2.614194006204519</v>
      </c>
      <c r="AI22" s="25">
        <f t="shared" si="9"/>
        <v>2.6082371452530584</v>
      </c>
      <c r="AJ22" s="25">
        <f t="shared" si="9"/>
        <v>2.6682462416855222</v>
      </c>
      <c r="AK22" s="25">
        <f t="shared" si="9"/>
        <v>2.6548996985977</v>
      </c>
    </row>
    <row r="23" spans="1:37" x14ac:dyDescent="0.2">
      <c r="B23" t="s">
        <v>22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x14ac:dyDescent="0.2">
      <c r="B24" t="s">
        <v>28</v>
      </c>
      <c r="C24" s="25">
        <f t="shared" ref="C24:AK24" si="10">C22*C13</f>
        <v>6.4917560236414729E-3</v>
      </c>
      <c r="D24" s="25">
        <f t="shared" si="10"/>
        <v>0</v>
      </c>
      <c r="E24" s="25">
        <f t="shared" si="10"/>
        <v>0</v>
      </c>
      <c r="F24" s="25">
        <f t="shared" si="10"/>
        <v>0</v>
      </c>
      <c r="G24" s="25">
        <f t="shared" si="10"/>
        <v>0</v>
      </c>
      <c r="H24" s="25">
        <f t="shared" si="10"/>
        <v>0</v>
      </c>
      <c r="I24" s="25">
        <f t="shared" si="10"/>
        <v>0</v>
      </c>
      <c r="J24" s="25">
        <f t="shared" si="10"/>
        <v>0</v>
      </c>
      <c r="K24" s="25">
        <f t="shared" si="10"/>
        <v>0</v>
      </c>
      <c r="L24" s="25">
        <f t="shared" si="10"/>
        <v>0</v>
      </c>
      <c r="M24" s="25">
        <f t="shared" si="10"/>
        <v>0</v>
      </c>
      <c r="N24" s="25">
        <f t="shared" si="10"/>
        <v>0</v>
      </c>
      <c r="O24" s="25">
        <f t="shared" si="10"/>
        <v>0</v>
      </c>
      <c r="P24" s="25">
        <f t="shared" si="10"/>
        <v>0</v>
      </c>
      <c r="Q24" s="25">
        <f t="shared" si="10"/>
        <v>0</v>
      </c>
      <c r="R24" s="25">
        <f t="shared" si="10"/>
        <v>0</v>
      </c>
      <c r="S24" s="25">
        <f t="shared" si="10"/>
        <v>1.2166866001603171E-2</v>
      </c>
      <c r="T24" s="25">
        <f t="shared" si="10"/>
        <v>8.3755375877661593E-3</v>
      </c>
      <c r="U24" s="25">
        <f t="shared" si="10"/>
        <v>0</v>
      </c>
      <c r="V24" s="25">
        <f t="shared" si="10"/>
        <v>0</v>
      </c>
      <c r="W24" s="25">
        <f t="shared" si="10"/>
        <v>4.5582168265112855E-2</v>
      </c>
      <c r="X24" s="25">
        <f t="shared" si="10"/>
        <v>0</v>
      </c>
      <c r="Y24" s="25">
        <f t="shared" si="10"/>
        <v>8.5942388785668997E-2</v>
      </c>
      <c r="Z24" s="25">
        <f t="shared" si="10"/>
        <v>0</v>
      </c>
      <c r="AA24" s="25">
        <f t="shared" si="10"/>
        <v>0</v>
      </c>
      <c r="AB24" s="25">
        <f t="shared" si="10"/>
        <v>0</v>
      </c>
      <c r="AC24" s="25">
        <f t="shared" si="10"/>
        <v>1.2344533954836566E-3</v>
      </c>
      <c r="AD24" s="25">
        <f t="shared" si="10"/>
        <v>9.2847020856048467E-3</v>
      </c>
      <c r="AE24" s="25">
        <f t="shared" si="10"/>
        <v>0</v>
      </c>
      <c r="AF24" s="25">
        <f t="shared" si="10"/>
        <v>0</v>
      </c>
      <c r="AG24" s="25">
        <f t="shared" si="10"/>
        <v>0</v>
      </c>
      <c r="AH24" s="25">
        <f t="shared" si="10"/>
        <v>0</v>
      </c>
      <c r="AI24" s="25">
        <f t="shared" si="10"/>
        <v>0</v>
      </c>
      <c r="AJ24" s="25">
        <f t="shared" si="10"/>
        <v>0</v>
      </c>
      <c r="AK24" s="25">
        <f t="shared" si="10"/>
        <v>9.3739102735893682E-4</v>
      </c>
    </row>
    <row r="25" spans="1:37" x14ac:dyDescent="0.2">
      <c r="B25" t="s">
        <v>26</v>
      </c>
      <c r="C25" s="25">
        <f t="shared" ref="C25:AK25" si="11">C22*C14</f>
        <v>1.9969102247383268</v>
      </c>
      <c r="D25" s="25">
        <f t="shared" si="11"/>
        <v>2.1420326569823347</v>
      </c>
      <c r="E25" s="25">
        <f t="shared" si="11"/>
        <v>2.0698884671055664</v>
      </c>
      <c r="F25" s="25">
        <f t="shared" si="11"/>
        <v>2.0763964383281612</v>
      </c>
      <c r="G25" s="25">
        <f t="shared" si="11"/>
        <v>2.132208959542413</v>
      </c>
      <c r="H25" s="25">
        <f t="shared" si="11"/>
        <v>2.0837968373825775</v>
      </c>
      <c r="I25" s="25">
        <f t="shared" si="11"/>
        <v>2.0214024689067416</v>
      </c>
      <c r="J25" s="25">
        <f t="shared" si="11"/>
        <v>2.0560391072082513</v>
      </c>
      <c r="K25" s="25">
        <f t="shared" si="11"/>
        <v>2.0747156159512627</v>
      </c>
      <c r="L25" s="25">
        <f t="shared" si="11"/>
        <v>2.070492916668623</v>
      </c>
      <c r="M25" s="25">
        <f t="shared" si="11"/>
        <v>2.2238874406513682</v>
      </c>
      <c r="N25" s="25">
        <f t="shared" si="11"/>
        <v>2.0537365751916559</v>
      </c>
      <c r="O25" s="25">
        <f t="shared" si="11"/>
        <v>2.0595563006026927</v>
      </c>
      <c r="P25" s="25">
        <f t="shared" si="11"/>
        <v>2.1020751673577749</v>
      </c>
      <c r="Q25" s="25">
        <f t="shared" si="11"/>
        <v>2.043226990753845</v>
      </c>
      <c r="R25" s="25">
        <f t="shared" si="11"/>
        <v>2.0446934030507213</v>
      </c>
      <c r="S25" s="25">
        <f t="shared" si="11"/>
        <v>2.020048938562963</v>
      </c>
      <c r="T25" s="25">
        <f t="shared" si="11"/>
        <v>2.1464191405167261</v>
      </c>
      <c r="U25" s="25">
        <f t="shared" si="11"/>
        <v>2.0521896891693028</v>
      </c>
      <c r="V25" s="25">
        <f t="shared" si="11"/>
        <v>2.0636045691748586</v>
      </c>
      <c r="W25" s="25">
        <f t="shared" si="11"/>
        <v>1.9712623676980245</v>
      </c>
      <c r="X25" s="25">
        <f t="shared" si="11"/>
        <v>2.0606295759401125</v>
      </c>
      <c r="Y25" s="25">
        <f t="shared" si="11"/>
        <v>1.9770497497098976</v>
      </c>
      <c r="Z25" s="25">
        <f t="shared" si="11"/>
        <v>2.0626881652576108</v>
      </c>
      <c r="AA25" s="25">
        <f t="shared" si="11"/>
        <v>1.9716675651417068</v>
      </c>
      <c r="AB25" s="25">
        <f t="shared" si="11"/>
        <v>2.0623776756900427</v>
      </c>
      <c r="AC25" s="25">
        <f t="shared" si="11"/>
        <v>2.0149684542015933</v>
      </c>
      <c r="AD25" s="25">
        <f t="shared" si="11"/>
        <v>2.0168026628804583</v>
      </c>
      <c r="AE25" s="25">
        <f t="shared" si="11"/>
        <v>2.0586129354694198</v>
      </c>
      <c r="AF25" s="25">
        <f t="shared" si="11"/>
        <v>2.0614882099392742</v>
      </c>
      <c r="AG25" s="25">
        <f t="shared" si="11"/>
        <v>2.0703592402596933</v>
      </c>
      <c r="AH25" s="25">
        <f t="shared" si="11"/>
        <v>2.0509487039721446</v>
      </c>
      <c r="AI25" s="25">
        <f t="shared" si="11"/>
        <v>2.105818843404776</v>
      </c>
      <c r="AJ25" s="25">
        <f t="shared" si="11"/>
        <v>1.9735549124892915</v>
      </c>
      <c r="AK25" s="25">
        <f t="shared" si="11"/>
        <v>2.0103870258851928</v>
      </c>
    </row>
    <row r="26" spans="1:37" x14ac:dyDescent="0.2">
      <c r="B26" t="s">
        <v>86</v>
      </c>
      <c r="C26" s="25">
        <f t="shared" ref="C26:AK26" si="12">C22*C15</f>
        <v>1.9863881514208241</v>
      </c>
      <c r="D26" s="25">
        <f t="shared" si="12"/>
        <v>1.9532011666424107</v>
      </c>
      <c r="E26" s="25">
        <f t="shared" si="12"/>
        <v>1.9756362497132067</v>
      </c>
      <c r="F26" s="25">
        <f t="shared" si="12"/>
        <v>1.9787955746794577</v>
      </c>
      <c r="G26" s="25">
        <f t="shared" si="12"/>
        <v>1.9566523842786971</v>
      </c>
      <c r="H26" s="25">
        <f t="shared" si="12"/>
        <v>1.9777110571534995</v>
      </c>
      <c r="I26" s="25">
        <f t="shared" si="12"/>
        <v>1.993871484437328</v>
      </c>
      <c r="J26" s="25">
        <f t="shared" si="12"/>
        <v>1.9805615598824984</v>
      </c>
      <c r="K26" s="25">
        <f t="shared" si="12"/>
        <v>1.9747047185396909</v>
      </c>
      <c r="L26" s="25">
        <f t="shared" si="12"/>
        <v>1.9727366880039783</v>
      </c>
      <c r="M26" s="25">
        <f t="shared" si="12"/>
        <v>1.9177476742768911</v>
      </c>
      <c r="N26" s="25">
        <f t="shared" si="12"/>
        <v>1.9796264924697258</v>
      </c>
      <c r="O26" s="25">
        <f t="shared" si="12"/>
        <v>1.9793803092833684</v>
      </c>
      <c r="P26" s="25">
        <f t="shared" si="12"/>
        <v>1.9627100307028593</v>
      </c>
      <c r="Q26" s="25">
        <f t="shared" si="12"/>
        <v>1.988685390956014</v>
      </c>
      <c r="R26" s="25">
        <f t="shared" si="12"/>
        <v>1.9871332010773579</v>
      </c>
      <c r="S26" s="25">
        <f t="shared" si="12"/>
        <v>1.9837960644692172</v>
      </c>
      <c r="T26" s="25">
        <f t="shared" si="12"/>
        <v>1.9333112738372207</v>
      </c>
      <c r="U26" s="25">
        <f t="shared" si="12"/>
        <v>1.984384726565134</v>
      </c>
      <c r="V26" s="25">
        <f t="shared" si="12"/>
        <v>1.9833686795323813</v>
      </c>
      <c r="W26" s="25">
        <f t="shared" si="12"/>
        <v>1.9582398023174481</v>
      </c>
      <c r="X26" s="25">
        <f t="shared" si="12"/>
        <v>1.9827916065461224</v>
      </c>
      <c r="Y26" s="25">
        <f t="shared" si="12"/>
        <v>1.8941053559625161</v>
      </c>
      <c r="Z26" s="25">
        <f t="shared" si="12"/>
        <v>1.9782790513240833</v>
      </c>
      <c r="AA26" s="25">
        <f t="shared" si="12"/>
        <v>2.012887814227823</v>
      </c>
      <c r="AB26" s="25">
        <f t="shared" si="12"/>
        <v>1.979963022940473</v>
      </c>
      <c r="AC26" s="25">
        <f t="shared" si="12"/>
        <v>1.9778885340861623</v>
      </c>
      <c r="AD26" s="25">
        <f t="shared" si="12"/>
        <v>1.9720587400209479</v>
      </c>
      <c r="AE26" s="25">
        <f t="shared" si="12"/>
        <v>1.9847388330854887</v>
      </c>
      <c r="AF26" s="25">
        <f t="shared" si="12"/>
        <v>1.9829391136296002</v>
      </c>
      <c r="AG26" s="25">
        <f t="shared" si="12"/>
        <v>1.980404268825358</v>
      </c>
      <c r="AH26" s="25">
        <f t="shared" si="12"/>
        <v>1.9843476187091367</v>
      </c>
      <c r="AI26" s="25">
        <f t="shared" si="12"/>
        <v>1.9652732839327509</v>
      </c>
      <c r="AJ26" s="25">
        <f t="shared" si="12"/>
        <v>2.0128202409310854</v>
      </c>
      <c r="AK26" s="25">
        <f t="shared" si="12"/>
        <v>1.9932882497699951</v>
      </c>
    </row>
    <row r="27" spans="1:37" x14ac:dyDescent="0.2">
      <c r="B27" t="s">
        <v>27</v>
      </c>
      <c r="C27" s="25">
        <f t="shared" ref="C27:AK27" si="13">C22*C16</f>
        <v>0.74800066466306103</v>
      </c>
      <c r="D27" s="25">
        <f t="shared" si="13"/>
        <v>0.78969869768123668</v>
      </c>
      <c r="E27" s="25">
        <f t="shared" si="13"/>
        <v>0.77545238616210099</v>
      </c>
      <c r="F27" s="25">
        <f t="shared" si="13"/>
        <v>0.79786470530194298</v>
      </c>
      <c r="G27" s="25">
        <f t="shared" si="13"/>
        <v>0.80829850921790092</v>
      </c>
      <c r="H27" s="25">
        <f t="shared" si="13"/>
        <v>0.79160717151932092</v>
      </c>
      <c r="I27" s="25">
        <f t="shared" si="13"/>
        <v>0.7919594739315462</v>
      </c>
      <c r="J27" s="25">
        <f t="shared" si="13"/>
        <v>0.78705448689681778</v>
      </c>
      <c r="K27" s="25">
        <f t="shared" si="13"/>
        <v>0.74567244782503161</v>
      </c>
      <c r="L27" s="25">
        <f t="shared" si="13"/>
        <v>0.75461799877744284</v>
      </c>
      <c r="M27" s="25">
        <f t="shared" si="13"/>
        <v>0.818497610862707</v>
      </c>
      <c r="N27" s="25">
        <f t="shared" si="13"/>
        <v>0.77018483332010557</v>
      </c>
      <c r="O27" s="25">
        <f t="shared" si="13"/>
        <v>0.79051179405063043</v>
      </c>
      <c r="P27" s="25">
        <f t="shared" si="13"/>
        <v>0.76938811569576293</v>
      </c>
      <c r="Q27" s="25">
        <f t="shared" si="13"/>
        <v>0.82354656219427014</v>
      </c>
      <c r="R27" s="25">
        <f t="shared" si="13"/>
        <v>0.81300486598481048</v>
      </c>
      <c r="S27" s="25">
        <f t="shared" si="13"/>
        <v>0.7680411752692301</v>
      </c>
      <c r="T27" s="25">
        <f t="shared" si="13"/>
        <v>0.7609239077982769</v>
      </c>
      <c r="U27" s="25">
        <f t="shared" si="13"/>
        <v>0.79195819497810982</v>
      </c>
      <c r="V27" s="25">
        <f t="shared" si="13"/>
        <v>0.775461030612422</v>
      </c>
      <c r="W27" s="25">
        <f t="shared" si="13"/>
        <v>0.73660825422985299</v>
      </c>
      <c r="X27" s="25">
        <f t="shared" si="13"/>
        <v>0.73478347225117902</v>
      </c>
      <c r="Y27" s="25">
        <f t="shared" si="13"/>
        <v>0.71139835546204189</v>
      </c>
      <c r="Z27" s="25">
        <f t="shared" si="13"/>
        <v>0.76208606283856606</v>
      </c>
      <c r="AA27" s="25">
        <f t="shared" si="13"/>
        <v>0.79835137510464416</v>
      </c>
      <c r="AB27" s="25">
        <f t="shared" si="13"/>
        <v>0.78595573501118687</v>
      </c>
      <c r="AC27" s="25">
        <f t="shared" si="13"/>
        <v>0.78057689527960672</v>
      </c>
      <c r="AD27" s="25">
        <f t="shared" si="13"/>
        <v>0.81603993865677238</v>
      </c>
      <c r="AE27" s="25">
        <f t="shared" si="13"/>
        <v>0.80818323338376308</v>
      </c>
      <c r="AF27" s="25">
        <f t="shared" si="13"/>
        <v>0.79341913939550279</v>
      </c>
      <c r="AG27" s="25">
        <f t="shared" si="13"/>
        <v>0.7848298651348824</v>
      </c>
      <c r="AH27" s="25">
        <f t="shared" si="13"/>
        <v>0.82127086307616293</v>
      </c>
      <c r="AI27" s="25">
        <f t="shared" si="13"/>
        <v>0.80209803507550359</v>
      </c>
      <c r="AJ27" s="25">
        <f t="shared" si="13"/>
        <v>0.75232363718850714</v>
      </c>
      <c r="AK27" s="25">
        <f t="shared" si="13"/>
        <v>0.76195810714925072</v>
      </c>
    </row>
    <row r="28" spans="1:37" x14ac:dyDescent="0.2">
      <c r="B28" t="s">
        <v>30</v>
      </c>
      <c r="C28" s="25">
        <f t="shared" ref="C28:AK28" si="14">C22*C17</f>
        <v>3.4449169043629306E-3</v>
      </c>
      <c r="D28" s="25">
        <f t="shared" si="14"/>
        <v>6.6766403204125831E-4</v>
      </c>
      <c r="E28" s="25">
        <f t="shared" si="14"/>
        <v>2.1974972764114502E-3</v>
      </c>
      <c r="F28" s="25">
        <f t="shared" si="14"/>
        <v>1.5984585754988576E-3</v>
      </c>
      <c r="G28" s="25">
        <f t="shared" si="14"/>
        <v>2.084226160202437E-3</v>
      </c>
      <c r="H28" s="25">
        <f t="shared" si="14"/>
        <v>1.7694609231836919E-3</v>
      </c>
      <c r="I28" s="25">
        <f t="shared" si="14"/>
        <v>1.3560991561577486E-3</v>
      </c>
      <c r="J28" s="25">
        <f t="shared" si="14"/>
        <v>1.1937098629030887E-3</v>
      </c>
      <c r="K28" s="25">
        <f t="shared" si="14"/>
        <v>1.8709508739050077E-3</v>
      </c>
      <c r="L28" s="25">
        <f t="shared" si="14"/>
        <v>1.2902199625582961E-3</v>
      </c>
      <c r="M28" s="25">
        <f t="shared" si="14"/>
        <v>1.0801123519640059E-3</v>
      </c>
      <c r="N28" s="25">
        <f t="shared" si="14"/>
        <v>3.1540266451659674E-3</v>
      </c>
      <c r="O28" s="25">
        <f t="shared" si="14"/>
        <v>1.4399246557717897E-3</v>
      </c>
      <c r="P28" s="25">
        <f t="shared" si="14"/>
        <v>1.5312120040455774E-3</v>
      </c>
      <c r="Q28" s="25">
        <f t="shared" si="14"/>
        <v>7.5411713479664488E-4</v>
      </c>
      <c r="R28" s="25">
        <f t="shared" si="14"/>
        <v>1.0963568948638119E-3</v>
      </c>
      <c r="S28" s="25">
        <f t="shared" si="14"/>
        <v>2.798716555523253E-3</v>
      </c>
      <c r="T28" s="25">
        <f t="shared" si="14"/>
        <v>3.0061420837758958E-3</v>
      </c>
      <c r="U28" s="25">
        <f t="shared" si="14"/>
        <v>2.022780839876291E-3</v>
      </c>
      <c r="V28" s="25">
        <f t="shared" si="14"/>
        <v>5.0905200448962511E-4</v>
      </c>
      <c r="W28" s="25">
        <f t="shared" si="14"/>
        <v>3.3156544020147925E-3</v>
      </c>
      <c r="X28" s="25">
        <f t="shared" si="14"/>
        <v>9.3144209697920049E-4</v>
      </c>
      <c r="Y28" s="25">
        <f t="shared" si="14"/>
        <v>1.1887744806589298E-3</v>
      </c>
      <c r="Z28" s="25">
        <f t="shared" si="14"/>
        <v>3.5030300849758964E-3</v>
      </c>
      <c r="AA28" s="25">
        <f t="shared" si="14"/>
        <v>6.8275492728412973E-4</v>
      </c>
      <c r="AB28" s="25">
        <f t="shared" si="14"/>
        <v>2.4608355256458387E-3</v>
      </c>
      <c r="AC28" s="25">
        <f t="shared" si="14"/>
        <v>5.1614478866935116E-3</v>
      </c>
      <c r="AD28" s="25">
        <f t="shared" si="14"/>
        <v>2.7153367742949923E-3</v>
      </c>
      <c r="AE28" s="25">
        <f t="shared" si="14"/>
        <v>1.6843272074577983E-4</v>
      </c>
      <c r="AF28" s="25">
        <f t="shared" si="14"/>
        <v>1.1789428521019403E-3</v>
      </c>
      <c r="AG28" s="25">
        <f t="shared" si="14"/>
        <v>8.3973315513390144E-4</v>
      </c>
      <c r="AH28" s="25">
        <f t="shared" si="14"/>
        <v>6.7484840431223465E-4</v>
      </c>
      <c r="AI28" s="25">
        <f t="shared" si="14"/>
        <v>1.9357681297457357E-3</v>
      </c>
      <c r="AJ28" s="25">
        <f t="shared" si="14"/>
        <v>1.8081049072409157E-3</v>
      </c>
      <c r="AK28" s="25">
        <f t="shared" si="14"/>
        <v>2.6557563942087351E-3</v>
      </c>
    </row>
    <row r="29" spans="1:37" x14ac:dyDescent="0.2">
      <c r="B29" t="s">
        <v>39</v>
      </c>
      <c r="C29" s="25">
        <f t="shared" ref="C29:AK29" si="15">C22*C18</f>
        <v>1.7901083411451069E-2</v>
      </c>
      <c r="D29" s="25">
        <f t="shared" si="15"/>
        <v>2.1092088484958209E-3</v>
      </c>
      <c r="E29" s="25">
        <f t="shared" si="15"/>
        <v>5.7106008270813797E-3</v>
      </c>
      <c r="F29" s="25">
        <f t="shared" si="15"/>
        <v>1.6922631700999676E-3</v>
      </c>
      <c r="G29" s="25">
        <f t="shared" si="15"/>
        <v>3.3109381644402837E-3</v>
      </c>
      <c r="H29" s="25">
        <f t="shared" si="15"/>
        <v>2.6509835150815859E-3</v>
      </c>
      <c r="I29" s="25">
        <f t="shared" si="15"/>
        <v>1.8797298124751715E-3</v>
      </c>
      <c r="J29" s="25">
        <f t="shared" si="15"/>
        <v>2.1108991966923077E-3</v>
      </c>
      <c r="K29" s="25">
        <f t="shared" si="15"/>
        <v>2.4124476817140796E-3</v>
      </c>
      <c r="L29" s="25">
        <f t="shared" si="15"/>
        <v>3.2829156820464757E-3</v>
      </c>
      <c r="M29" s="25">
        <f t="shared" si="15"/>
        <v>2.056943337699155E-3</v>
      </c>
      <c r="N29" s="25">
        <f t="shared" si="15"/>
        <v>2.0664124155120728E-3</v>
      </c>
      <c r="O29" s="25">
        <f t="shared" si="15"/>
        <v>1.8785156308384822E-3</v>
      </c>
      <c r="P29" s="25">
        <f t="shared" si="15"/>
        <v>1.1407531553814349E-3</v>
      </c>
      <c r="Q29" s="25">
        <f t="shared" si="15"/>
        <v>2.2040527592849931E-3</v>
      </c>
      <c r="R29" s="25">
        <f t="shared" si="15"/>
        <v>1.1309345151645012E-3</v>
      </c>
      <c r="S29" s="25">
        <f t="shared" si="15"/>
        <v>1.3691304367007008E-2</v>
      </c>
      <c r="T29" s="25">
        <f t="shared" si="15"/>
        <v>2.0328461521720843E-2</v>
      </c>
      <c r="U29" s="25">
        <f t="shared" si="15"/>
        <v>1.4779917753627173E-3</v>
      </c>
      <c r="V29" s="25">
        <f t="shared" si="15"/>
        <v>9.6269583540244802E-4</v>
      </c>
      <c r="W29" s="25">
        <f t="shared" si="15"/>
        <v>5.4285120369658692E-2</v>
      </c>
      <c r="X29" s="25">
        <f t="shared" si="15"/>
        <v>1.9653106225912442E-3</v>
      </c>
      <c r="Y29" s="25">
        <f t="shared" si="15"/>
        <v>0.10629105677039705</v>
      </c>
      <c r="Z29" s="25">
        <f t="shared" si="15"/>
        <v>1.4982850227769613E-3</v>
      </c>
      <c r="AA29" s="25">
        <f t="shared" si="15"/>
        <v>1.8047382521801248E-3</v>
      </c>
      <c r="AB29" s="25">
        <f t="shared" si="15"/>
        <v>1.1379245014584956E-3</v>
      </c>
      <c r="AC29" s="25">
        <f t="shared" si="15"/>
        <v>2.2606169637950427E-2</v>
      </c>
      <c r="AD29" s="25">
        <f t="shared" si="15"/>
        <v>2.0000710967992545E-2</v>
      </c>
      <c r="AE29" s="25">
        <f t="shared" si="15"/>
        <v>1.5637037577833218E-3</v>
      </c>
      <c r="AF29" s="25">
        <f t="shared" si="15"/>
        <v>1.8676207235291458E-3</v>
      </c>
      <c r="AG29" s="25">
        <f t="shared" si="15"/>
        <v>2.8585167870875824E-3</v>
      </c>
      <c r="AH29" s="25">
        <f t="shared" si="15"/>
        <v>1.5662974822894678E-3</v>
      </c>
      <c r="AI29" s="25">
        <f t="shared" si="15"/>
        <v>9.5500070226457994E-4</v>
      </c>
      <c r="AJ29" s="25">
        <f t="shared" si="15"/>
        <v>4.4407859560381495E-4</v>
      </c>
      <c r="AK29" s="25">
        <f t="shared" si="15"/>
        <v>7.7325030748872014E-3</v>
      </c>
    </row>
    <row r="30" spans="1:37" x14ac:dyDescent="0.2">
      <c r="B30" t="s">
        <v>84</v>
      </c>
      <c r="C30" s="25">
        <f t="shared" ref="C30:AK30" si="16">C22*C19</f>
        <v>0.24103482165556045</v>
      </c>
      <c r="D30" s="25">
        <f t="shared" si="16"/>
        <v>0.18013690115723577</v>
      </c>
      <c r="E30" s="25">
        <f t="shared" si="16"/>
        <v>0.20254807896295435</v>
      </c>
      <c r="F30" s="25">
        <f t="shared" si="16"/>
        <v>0.17401262475115128</v>
      </c>
      <c r="G30" s="25">
        <f t="shared" si="16"/>
        <v>0.15937477643708672</v>
      </c>
      <c r="H30" s="25">
        <f t="shared" si="16"/>
        <v>0.17357725183462394</v>
      </c>
      <c r="I30" s="25">
        <f t="shared" si="16"/>
        <v>0.1971593556637703</v>
      </c>
      <c r="J30" s="25">
        <f t="shared" si="16"/>
        <v>0.20045944844375996</v>
      </c>
      <c r="K30" s="25">
        <f t="shared" si="16"/>
        <v>0.23689392591009675</v>
      </c>
      <c r="L30" s="25">
        <f t="shared" si="16"/>
        <v>0.23535537112297936</v>
      </c>
      <c r="M30" s="25">
        <f t="shared" si="16"/>
        <v>0.15823648361760981</v>
      </c>
      <c r="N30" s="25">
        <f t="shared" si="16"/>
        <v>0.2208818676340055</v>
      </c>
      <c r="O30" s="25">
        <f t="shared" si="16"/>
        <v>0.19675335212072978</v>
      </c>
      <c r="P30" s="25">
        <f t="shared" si="16"/>
        <v>0.21849064365852713</v>
      </c>
      <c r="Q30" s="25">
        <f t="shared" si="16"/>
        <v>0.15612136304207491</v>
      </c>
      <c r="R30" s="25">
        <f t="shared" si="16"/>
        <v>0.17115927706712036</v>
      </c>
      <c r="S30" s="25">
        <f t="shared" si="16"/>
        <v>0.20441093324168405</v>
      </c>
      <c r="T30" s="25">
        <f t="shared" si="16"/>
        <v>0.20388627294457828</v>
      </c>
      <c r="U30" s="25">
        <f t="shared" si="16"/>
        <v>0.19056247000334267</v>
      </c>
      <c r="V30" s="25">
        <f t="shared" si="16"/>
        <v>0.20027696091459266</v>
      </c>
      <c r="W30" s="25">
        <f t="shared" si="16"/>
        <v>0.21401290650837038</v>
      </c>
      <c r="X30" s="25">
        <f t="shared" si="16"/>
        <v>0.2427101677197574</v>
      </c>
      <c r="Y30" s="25">
        <f t="shared" si="16"/>
        <v>0.23106974825253568</v>
      </c>
      <c r="Z30" s="25">
        <f t="shared" si="16"/>
        <v>0.22430222169244368</v>
      </c>
      <c r="AA30" s="25">
        <f t="shared" si="16"/>
        <v>0.19347375022888516</v>
      </c>
      <c r="AB30" s="25">
        <f t="shared" si="16"/>
        <v>0.19800151998217722</v>
      </c>
      <c r="AC30" s="25">
        <f t="shared" si="16"/>
        <v>0.20953184486687992</v>
      </c>
      <c r="AD30" s="25">
        <f t="shared" si="16"/>
        <v>0.18094277278469856</v>
      </c>
      <c r="AE30" s="25">
        <f t="shared" si="16"/>
        <v>0.16761871866383166</v>
      </c>
      <c r="AF30" s="25">
        <f t="shared" si="16"/>
        <v>0.18289378630778208</v>
      </c>
      <c r="AG30" s="25">
        <f t="shared" si="16"/>
        <v>0.18727656376323126</v>
      </c>
      <c r="AH30" s="25">
        <f t="shared" si="16"/>
        <v>0.16277533032263614</v>
      </c>
      <c r="AI30" s="25">
        <f t="shared" si="16"/>
        <v>0.17574514329431437</v>
      </c>
      <c r="AJ30" s="25">
        <f t="shared" si="16"/>
        <v>0.24025031301800734</v>
      </c>
      <c r="AK30" s="25">
        <f t="shared" si="16"/>
        <v>0.22569978232915591</v>
      </c>
    </row>
    <row r="31" spans="1:37" x14ac:dyDescent="0.2">
      <c r="B31" t="s">
        <v>47</v>
      </c>
      <c r="C31" s="25">
        <f t="shared" ref="C31:AK31" si="17">C22*C20</f>
        <v>1.6433021608917246E-3</v>
      </c>
      <c r="D31" s="25">
        <f t="shared" si="17"/>
        <v>1.1531557203082019E-3</v>
      </c>
      <c r="E31" s="25">
        <f t="shared" si="17"/>
        <v>1.0009863879861466E-3</v>
      </c>
      <c r="F31" s="25">
        <f t="shared" si="17"/>
        <v>1.1070785843046063E-3</v>
      </c>
      <c r="G31" s="25">
        <f t="shared" si="17"/>
        <v>1.6456093937496439E-3</v>
      </c>
      <c r="H31" s="25">
        <f t="shared" si="17"/>
        <v>1.1087977759470752E-3</v>
      </c>
      <c r="I31" s="25">
        <f t="shared" si="17"/>
        <v>7.2496240318640137E-4</v>
      </c>
      <c r="J31" s="25">
        <f t="shared" si="17"/>
        <v>4.488088401743005E-4</v>
      </c>
      <c r="K31" s="25">
        <f t="shared" si="17"/>
        <v>3.9168632800252198E-4</v>
      </c>
      <c r="L31" s="25">
        <f t="shared" si="17"/>
        <v>9.6210415127330083E-4</v>
      </c>
      <c r="M31" s="25">
        <f t="shared" si="17"/>
        <v>7.106726494132599E-4</v>
      </c>
      <c r="N31" s="25">
        <f t="shared" si="17"/>
        <v>8.4130905262259708E-4</v>
      </c>
      <c r="O31" s="25">
        <f t="shared" si="17"/>
        <v>5.015728559277005E-4</v>
      </c>
      <c r="P31" s="25">
        <f t="shared" si="17"/>
        <v>4.4776843600257088E-4</v>
      </c>
      <c r="Q31" s="25">
        <f t="shared" si="17"/>
        <v>1.2128850676141935E-3</v>
      </c>
      <c r="R31" s="25">
        <f t="shared" si="17"/>
        <v>9.9880745238107378E-4</v>
      </c>
      <c r="S31" s="25">
        <f t="shared" si="17"/>
        <v>1.9530514778024167E-3</v>
      </c>
      <c r="T31" s="25">
        <f t="shared" si="17"/>
        <v>1.538387360777318E-3</v>
      </c>
      <c r="U31" s="25">
        <f t="shared" si="17"/>
        <v>7.2091093149412701E-4</v>
      </c>
      <c r="V31" s="25">
        <f t="shared" si="17"/>
        <v>1.1164558824581373E-4</v>
      </c>
      <c r="W31" s="25">
        <f t="shared" si="17"/>
        <v>7.8312908642720787E-3</v>
      </c>
      <c r="X31" s="25">
        <f t="shared" si="17"/>
        <v>1.0028508599439058E-3</v>
      </c>
      <c r="Y31" s="25">
        <f t="shared" si="17"/>
        <v>6.2573454192136274E-3</v>
      </c>
      <c r="Z31" s="25">
        <f t="shared" si="17"/>
        <v>9.556736262585321E-4</v>
      </c>
      <c r="AA31" s="25">
        <f t="shared" si="17"/>
        <v>6.7383997441194823E-4</v>
      </c>
      <c r="AB31" s="25">
        <f t="shared" si="17"/>
        <v>5.024903993395422E-4</v>
      </c>
      <c r="AC31" s="25">
        <f t="shared" si="17"/>
        <v>1.1134542480848693E-3</v>
      </c>
      <c r="AD31" s="25">
        <f t="shared" si="17"/>
        <v>1.5632643483222204E-3</v>
      </c>
      <c r="AE31" s="25">
        <f t="shared" si="17"/>
        <v>1.0528117866488601E-3</v>
      </c>
      <c r="AF31" s="25">
        <f t="shared" si="17"/>
        <v>1.0527348206644574E-3</v>
      </c>
      <c r="AG31" s="25">
        <f t="shared" si="17"/>
        <v>7.7351725411124088E-4</v>
      </c>
      <c r="AH31" s="25">
        <f t="shared" si="17"/>
        <v>1.3320733789577166E-3</v>
      </c>
      <c r="AI31" s="25">
        <f t="shared" si="17"/>
        <v>5.5376584824905705E-4</v>
      </c>
      <c r="AJ31" s="25">
        <f t="shared" si="17"/>
        <v>5.66506633054251E-5</v>
      </c>
      <c r="AK31" s="25">
        <f t="shared" si="17"/>
        <v>1.0709786469927027E-3</v>
      </c>
    </row>
  </sheetData>
  <phoneticPr fontId="1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4"/>
  <sheetViews>
    <sheetView topLeftCell="A4" workbookViewId="0">
      <selection activeCell="C34" sqref="C34:J34"/>
    </sheetView>
  </sheetViews>
  <sheetFormatPr defaultRowHeight="12" x14ac:dyDescent="0.2"/>
  <sheetData>
    <row r="1" spans="1:10" x14ac:dyDescent="0.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</row>
    <row r="2" spans="1:10" x14ac:dyDescent="0.2">
      <c r="A2">
        <v>25.012</v>
      </c>
      <c r="B2" t="s">
        <v>6</v>
      </c>
      <c r="C2">
        <v>17.012</v>
      </c>
      <c r="D2">
        <v>17.663</v>
      </c>
      <c r="E2">
        <v>17.887</v>
      </c>
      <c r="F2">
        <v>17.895</v>
      </c>
      <c r="G2">
        <v>17.321000000000002</v>
      </c>
      <c r="H2">
        <v>17.718</v>
      </c>
      <c r="I2">
        <v>17.251000000000001</v>
      </c>
      <c r="J2">
        <v>17.417000000000002</v>
      </c>
    </row>
    <row r="3" spans="1:10" x14ac:dyDescent="0.2">
      <c r="A3">
        <f>30.974*2+80</f>
        <v>141.94800000000001</v>
      </c>
      <c r="B3" t="s">
        <v>89</v>
      </c>
      <c r="C3">
        <v>46.131999999999998</v>
      </c>
      <c r="D3">
        <v>44.715000000000003</v>
      </c>
      <c r="E3">
        <v>46.286999999999999</v>
      </c>
      <c r="F3">
        <v>45.691000000000003</v>
      </c>
      <c r="G3">
        <v>47.018000000000001</v>
      </c>
      <c r="H3">
        <v>46.048000000000002</v>
      </c>
      <c r="I3">
        <v>46.478000000000002</v>
      </c>
      <c r="J3">
        <v>46.734999999999999</v>
      </c>
    </row>
    <row r="4" spans="1:10" x14ac:dyDescent="0.2">
      <c r="A4">
        <v>103.62</v>
      </c>
      <c r="B4" t="s">
        <v>87</v>
      </c>
      <c r="C4">
        <v>26.26</v>
      </c>
      <c r="D4">
        <v>26.036999999999999</v>
      </c>
      <c r="E4">
        <v>26.706</v>
      </c>
      <c r="F4">
        <v>25.919</v>
      </c>
      <c r="G4">
        <v>25.277999999999999</v>
      </c>
      <c r="H4">
        <v>25.332000000000001</v>
      </c>
      <c r="I4">
        <v>25.585000000000001</v>
      </c>
      <c r="J4">
        <v>25.513999999999999</v>
      </c>
    </row>
    <row r="5" spans="1:10" x14ac:dyDescent="0.2">
      <c r="A5">
        <v>56.08</v>
      </c>
      <c r="B5" t="s">
        <v>15</v>
      </c>
      <c r="C5">
        <v>3.32</v>
      </c>
      <c r="D5">
        <v>4.593</v>
      </c>
      <c r="E5">
        <v>3.1640000000000001</v>
      </c>
      <c r="F5">
        <v>3.58</v>
      </c>
      <c r="G5">
        <v>4.3010000000000002</v>
      </c>
      <c r="H5">
        <v>3.3780000000000001</v>
      </c>
      <c r="I5">
        <v>3.7080000000000002</v>
      </c>
      <c r="J5">
        <v>4.1369999999999996</v>
      </c>
    </row>
    <row r="6" spans="1:10" x14ac:dyDescent="0.2">
      <c r="A6">
        <f>137.3+16</f>
        <v>153.30000000000001</v>
      </c>
      <c r="B6" t="s">
        <v>88</v>
      </c>
      <c r="C6">
        <v>1.282</v>
      </c>
      <c r="D6">
        <v>1.034</v>
      </c>
      <c r="E6">
        <v>0.98699999999999999</v>
      </c>
      <c r="F6">
        <v>1.1140000000000001</v>
      </c>
      <c r="G6">
        <v>1.2170000000000001</v>
      </c>
      <c r="H6">
        <v>1.427</v>
      </c>
      <c r="I6">
        <v>2.2400000000000002</v>
      </c>
      <c r="J6">
        <v>1.2</v>
      </c>
    </row>
    <row r="7" spans="1:10" x14ac:dyDescent="0.2">
      <c r="A7">
        <f>26.98*2+48</f>
        <v>101.96000000000001</v>
      </c>
      <c r="B7" t="s">
        <v>5</v>
      </c>
      <c r="C7">
        <v>0.56399999999999995</v>
      </c>
      <c r="D7">
        <v>0.52900000000000003</v>
      </c>
      <c r="E7">
        <v>0.3</v>
      </c>
      <c r="F7">
        <v>0.38200000000000001</v>
      </c>
      <c r="G7">
        <v>0.27900000000000003</v>
      </c>
      <c r="H7">
        <v>0.66</v>
      </c>
    </row>
    <row r="8" spans="1:10" x14ac:dyDescent="0.2">
      <c r="A8">
        <v>61.98</v>
      </c>
      <c r="B8" t="s">
        <v>17</v>
      </c>
      <c r="C8">
        <v>0.21299999999999999</v>
      </c>
      <c r="D8">
        <v>0.1</v>
      </c>
      <c r="E8">
        <v>0.186</v>
      </c>
      <c r="F8">
        <v>0.214</v>
      </c>
      <c r="G8">
        <v>0.18099999999999999</v>
      </c>
      <c r="H8">
        <v>0.151</v>
      </c>
    </row>
    <row r="9" spans="1:10" x14ac:dyDescent="0.2">
      <c r="A9">
        <f>28.085+32</f>
        <v>60.085000000000001</v>
      </c>
      <c r="B9" t="s">
        <v>38</v>
      </c>
      <c r="C9">
        <v>0.84599999999999997</v>
      </c>
      <c r="D9">
        <v>1.0389999999999999</v>
      </c>
      <c r="E9">
        <v>0.93200000000000005</v>
      </c>
      <c r="F9">
        <v>0.40600000000000003</v>
      </c>
      <c r="G9">
        <v>0.36199999999999999</v>
      </c>
      <c r="H9">
        <v>0.85399999999999998</v>
      </c>
    </row>
    <row r="10" spans="1:10" x14ac:dyDescent="0.2">
      <c r="A10">
        <f>39.1*2+16</f>
        <v>94.2</v>
      </c>
      <c r="B10" t="s">
        <v>46</v>
      </c>
      <c r="C10">
        <v>4.2000000000000003E-2</v>
      </c>
      <c r="D10">
        <v>0.13100000000000001</v>
      </c>
      <c r="E10">
        <v>2.7E-2</v>
      </c>
      <c r="F10">
        <v>2.7E-2</v>
      </c>
      <c r="G10">
        <v>2.5999999999999999E-2</v>
      </c>
      <c r="H10">
        <v>4.4999999999999998E-2</v>
      </c>
    </row>
    <row r="11" spans="1:10" x14ac:dyDescent="0.2">
      <c r="B11" t="s">
        <v>21</v>
      </c>
      <c r="C11">
        <v>95.67</v>
      </c>
      <c r="D11">
        <v>95.84</v>
      </c>
      <c r="E11">
        <v>96.475999999999999</v>
      </c>
      <c r="F11">
        <v>95.227999999999994</v>
      </c>
      <c r="G11">
        <v>95.981999999999999</v>
      </c>
      <c r="H11">
        <v>95.614000000000004</v>
      </c>
      <c r="I11">
        <v>95.262</v>
      </c>
      <c r="J11">
        <v>95.003</v>
      </c>
    </row>
    <row r="13" spans="1:10" x14ac:dyDescent="0.2">
      <c r="B13" t="s">
        <v>24</v>
      </c>
    </row>
    <row r="14" spans="1:10" x14ac:dyDescent="0.2">
      <c r="B14" t="s">
        <v>26</v>
      </c>
      <c r="C14">
        <f t="shared" ref="C14:J14" si="0">C2/$A$2</f>
        <v>0.68015352630737247</v>
      </c>
      <c r="D14">
        <f t="shared" si="0"/>
        <v>0.70618103310411007</v>
      </c>
      <c r="E14">
        <f t="shared" si="0"/>
        <v>0.71513673436750358</v>
      </c>
      <c r="F14">
        <f t="shared" si="0"/>
        <v>0.71545658084119623</v>
      </c>
      <c r="G14">
        <f t="shared" si="0"/>
        <v>0.69250759635375025</v>
      </c>
      <c r="H14">
        <f t="shared" si="0"/>
        <v>0.70837997761074678</v>
      </c>
      <c r="I14">
        <f t="shared" si="0"/>
        <v>0.68970893970893976</v>
      </c>
      <c r="J14">
        <f t="shared" si="0"/>
        <v>0.69634575403806176</v>
      </c>
    </row>
    <row r="15" spans="1:10" x14ac:dyDescent="0.2">
      <c r="B15" t="s">
        <v>86</v>
      </c>
      <c r="C15">
        <f t="shared" ref="C15:J15" si="1">C3/$A$3*2</f>
        <v>0.64998450136669761</v>
      </c>
      <c r="D15">
        <f t="shared" si="1"/>
        <v>0.6300194437399611</v>
      </c>
      <c r="E15">
        <f t="shared" si="1"/>
        <v>0.6521683996956632</v>
      </c>
      <c r="F15">
        <f t="shared" si="1"/>
        <v>0.64377095837912479</v>
      </c>
      <c r="G15">
        <f t="shared" si="1"/>
        <v>0.66246794600839742</v>
      </c>
      <c r="H15">
        <f t="shared" si="1"/>
        <v>0.64880096936906473</v>
      </c>
      <c r="I15">
        <f t="shared" si="1"/>
        <v>0.6548595260236143</v>
      </c>
      <c r="J15">
        <f t="shared" si="1"/>
        <v>0.65848057034970553</v>
      </c>
    </row>
    <row r="16" spans="1:10" x14ac:dyDescent="0.2">
      <c r="B16" t="s">
        <v>84</v>
      </c>
      <c r="C16">
        <f t="shared" ref="C16:J16" si="2">C4/$A$4</f>
        <v>0.25342597954062923</v>
      </c>
      <c r="D16">
        <f t="shared" si="2"/>
        <v>0.25127388535031847</v>
      </c>
      <c r="E16">
        <f t="shared" si="2"/>
        <v>0.2577301679212507</v>
      </c>
      <c r="F16">
        <f t="shared" si="2"/>
        <v>0.25013510905230651</v>
      </c>
      <c r="G16">
        <f t="shared" si="2"/>
        <v>0.24394904458598723</v>
      </c>
      <c r="H16">
        <f t="shared" si="2"/>
        <v>0.24447017950202662</v>
      </c>
      <c r="I16">
        <f t="shared" si="2"/>
        <v>0.24691179309013703</v>
      </c>
      <c r="J16">
        <f t="shared" si="2"/>
        <v>0.24622659718201118</v>
      </c>
    </row>
    <row r="17" spans="1:10" x14ac:dyDescent="0.2">
      <c r="B17" t="s">
        <v>27</v>
      </c>
      <c r="C17">
        <f t="shared" ref="C17:J17" si="3">C5/$A$5</f>
        <v>5.9201141226818826E-2</v>
      </c>
      <c r="D17">
        <f t="shared" si="3"/>
        <v>8.1900855920114118E-2</v>
      </c>
      <c r="E17">
        <f t="shared" si="3"/>
        <v>5.6419400855920121E-2</v>
      </c>
      <c r="F17">
        <f t="shared" si="3"/>
        <v>6.3837375178316697E-2</v>
      </c>
      <c r="G17">
        <f t="shared" si="3"/>
        <v>7.6694008559201152E-2</v>
      </c>
      <c r="H17">
        <f t="shared" si="3"/>
        <v>6.0235378031383742E-2</v>
      </c>
      <c r="I17">
        <f t="shared" si="3"/>
        <v>6.611982881597718E-2</v>
      </c>
      <c r="J17">
        <f t="shared" si="3"/>
        <v>7.3769614835948641E-2</v>
      </c>
    </row>
    <row r="18" spans="1:10" x14ac:dyDescent="0.2">
      <c r="B18" t="s">
        <v>85</v>
      </c>
      <c r="C18">
        <f t="shared" ref="C18:J18" si="4">C6/$A$6</f>
        <v>8.3626875407697317E-3</v>
      </c>
      <c r="D18">
        <f t="shared" si="4"/>
        <v>6.7449445531637311E-3</v>
      </c>
      <c r="E18">
        <f t="shared" si="4"/>
        <v>6.4383561643835607E-3</v>
      </c>
      <c r="F18">
        <f t="shared" si="4"/>
        <v>7.2667971298108289E-3</v>
      </c>
      <c r="G18">
        <f t="shared" si="4"/>
        <v>7.9386823222439666E-3</v>
      </c>
      <c r="H18">
        <f t="shared" si="4"/>
        <v>9.3085453359425963E-3</v>
      </c>
      <c r="I18">
        <f t="shared" si="4"/>
        <v>1.4611872146118721E-2</v>
      </c>
      <c r="J18">
        <f t="shared" si="4"/>
        <v>7.8277886497064575E-3</v>
      </c>
    </row>
    <row r="19" spans="1:10" x14ac:dyDescent="0.2">
      <c r="B19" t="s">
        <v>28</v>
      </c>
      <c r="C19">
        <f t="shared" ref="C19:J19" si="5">C7/$A$7*2</f>
        <v>1.1063162024323262E-2</v>
      </c>
      <c r="D19">
        <f t="shared" si="5"/>
        <v>1.0376618281679089E-2</v>
      </c>
      <c r="E19">
        <f t="shared" si="5"/>
        <v>5.8846606512357779E-3</v>
      </c>
      <c r="F19">
        <f t="shared" si="5"/>
        <v>7.4931345625735574E-3</v>
      </c>
      <c r="G19">
        <f t="shared" si="5"/>
        <v>5.4727344056492745E-3</v>
      </c>
      <c r="H19">
        <f t="shared" si="5"/>
        <v>1.2946253432718713E-2</v>
      </c>
      <c r="I19">
        <f t="shared" si="5"/>
        <v>0</v>
      </c>
      <c r="J19">
        <f t="shared" si="5"/>
        <v>0</v>
      </c>
    </row>
    <row r="20" spans="1:10" x14ac:dyDescent="0.2">
      <c r="B20" t="s">
        <v>30</v>
      </c>
      <c r="C20">
        <f t="shared" ref="C20:J20" si="6">C8/$A$8*2</f>
        <v>6.8731848983543077E-3</v>
      </c>
      <c r="D20">
        <f t="shared" si="6"/>
        <v>3.2268473701193936E-3</v>
      </c>
      <c r="E20">
        <f t="shared" si="6"/>
        <v>6.0019361084220719E-3</v>
      </c>
      <c r="F20">
        <f t="shared" si="6"/>
        <v>6.9054533720555016E-3</v>
      </c>
      <c r="G20">
        <f t="shared" si="6"/>
        <v>5.8405937399161022E-3</v>
      </c>
      <c r="H20">
        <f t="shared" si="6"/>
        <v>4.8725395288802837E-3</v>
      </c>
      <c r="I20">
        <f t="shared" si="6"/>
        <v>0</v>
      </c>
      <c r="J20">
        <f t="shared" si="6"/>
        <v>0</v>
      </c>
    </row>
    <row r="21" spans="1:10" x14ac:dyDescent="0.2">
      <c r="B21" t="s">
        <v>39</v>
      </c>
      <c r="C21">
        <f t="shared" ref="C21:J21" si="7">C9/$A$9</f>
        <v>1.4080053257884662E-2</v>
      </c>
      <c r="D21">
        <f t="shared" si="7"/>
        <v>1.7292169426645583E-2</v>
      </c>
      <c r="E21">
        <f t="shared" si="7"/>
        <v>1.5511358908213365E-2</v>
      </c>
      <c r="F21">
        <f t="shared" si="7"/>
        <v>6.7570941166680536E-3</v>
      </c>
      <c r="G21">
        <f t="shared" si="7"/>
        <v>6.0247982025463925E-3</v>
      </c>
      <c r="H21">
        <f t="shared" si="7"/>
        <v>1.4213197969543147E-2</v>
      </c>
      <c r="I21">
        <f t="shared" si="7"/>
        <v>0</v>
      </c>
      <c r="J21">
        <f t="shared" si="7"/>
        <v>0</v>
      </c>
    </row>
    <row r="22" spans="1:10" x14ac:dyDescent="0.2">
      <c r="B22" t="s">
        <v>47</v>
      </c>
      <c r="C22">
        <f t="shared" ref="C22:J22" si="8">C10/$A$10*2</f>
        <v>8.9171974522292993E-4</v>
      </c>
      <c r="D22">
        <f t="shared" si="8"/>
        <v>2.7813163481953292E-3</v>
      </c>
      <c r="E22">
        <f t="shared" si="8"/>
        <v>5.7324840764331206E-4</v>
      </c>
      <c r="F22">
        <f t="shared" si="8"/>
        <v>5.7324840764331206E-4</v>
      </c>
      <c r="G22">
        <f t="shared" si="8"/>
        <v>5.5201698513800417E-4</v>
      </c>
      <c r="H22">
        <f t="shared" si="8"/>
        <v>9.554140127388534E-4</v>
      </c>
      <c r="I22">
        <f t="shared" si="8"/>
        <v>0</v>
      </c>
      <c r="J22">
        <f t="shared" si="8"/>
        <v>0</v>
      </c>
    </row>
    <row r="23" spans="1:10" x14ac:dyDescent="0.2">
      <c r="B23" t="s">
        <v>35</v>
      </c>
      <c r="C23">
        <f t="shared" ref="C23:J23" si="9">C14+C15*2.5+C16+C17+C18+C19*1.5+C20/2+C21*2+C22/2</f>
        <v>2.6747418899063766</v>
      </c>
      <c r="D23">
        <f t="shared" si="9"/>
        <v>2.6743026764125761</v>
      </c>
      <c r="E23">
        <f t="shared" si="9"/>
        <v>2.7092829595995287</v>
      </c>
      <c r="F23">
        <f t="shared" si="9"/>
        <v>2.674616499116488</v>
      </c>
      <c r="G23">
        <f t="shared" si="9"/>
        <v>2.7007142002182691</v>
      </c>
      <c r="H23">
        <f t="shared" si="9"/>
        <v>2.6951562567617353</v>
      </c>
      <c r="I23">
        <f t="shared" si="9"/>
        <v>2.6545012488202087</v>
      </c>
      <c r="J23">
        <f t="shared" si="9"/>
        <v>2.6703711805799921</v>
      </c>
    </row>
    <row r="24" spans="1:10" x14ac:dyDescent="0.2">
      <c r="A24">
        <v>8</v>
      </c>
      <c r="B24" t="s">
        <v>36</v>
      </c>
      <c r="C24">
        <f t="shared" ref="C24:J24" si="10">$A$24/C23</f>
        <v>2.9909428009444388</v>
      </c>
      <c r="D24">
        <f t="shared" si="10"/>
        <v>2.9914340177573102</v>
      </c>
      <c r="E24">
        <f t="shared" si="10"/>
        <v>2.9528108061413105</v>
      </c>
      <c r="F24">
        <f t="shared" si="10"/>
        <v>2.9910830216753159</v>
      </c>
      <c r="G24">
        <f t="shared" si="10"/>
        <v>2.9621794114140059</v>
      </c>
      <c r="H24">
        <f t="shared" si="10"/>
        <v>2.9682880092496391</v>
      </c>
      <c r="I24">
        <f t="shared" si="10"/>
        <v>3.0137488176189762</v>
      </c>
      <c r="J24">
        <f t="shared" si="10"/>
        <v>2.9958382033850581</v>
      </c>
    </row>
    <row r="25" spans="1:10" x14ac:dyDescent="0.2">
      <c r="B25" t="s">
        <v>22</v>
      </c>
    </row>
    <row r="26" spans="1:10" x14ac:dyDescent="0.2">
      <c r="B26" t="s">
        <v>26</v>
      </c>
      <c r="C26">
        <f t="shared" ref="C26:J26" si="11">C24*C14</f>
        <v>2.0343002930460097</v>
      </c>
      <c r="D26">
        <f t="shared" si="11"/>
        <v>2.1124939651226362</v>
      </c>
      <c r="E26">
        <f t="shared" si="11"/>
        <v>2.1116634771089724</v>
      </c>
      <c r="F26">
        <f t="shared" si="11"/>
        <v>2.1399900316999751</v>
      </c>
      <c r="G26">
        <f t="shared" si="11"/>
        <v>2.0513317441668799</v>
      </c>
      <c r="H26">
        <f t="shared" si="11"/>
        <v>2.1026757935345075</v>
      </c>
      <c r="I26">
        <f t="shared" si="11"/>
        <v>2.0786095015490549</v>
      </c>
      <c r="J26">
        <f t="shared" si="11"/>
        <v>2.0861392127122005</v>
      </c>
    </row>
    <row r="27" spans="1:10" x14ac:dyDescent="0.2">
      <c r="B27" t="s">
        <v>86</v>
      </c>
      <c r="C27">
        <f t="shared" ref="C27:J27" si="12">C24*C15</f>
        <v>1.9440664650881849</v>
      </c>
      <c r="D27">
        <f t="shared" si="12"/>
        <v>1.8846615958522575</v>
      </c>
      <c r="E27">
        <f t="shared" si="12"/>
        <v>1.9257298980452398</v>
      </c>
      <c r="F27">
        <f t="shared" si="12"/>
        <v>1.9255723834554466</v>
      </c>
      <c r="G27">
        <f t="shared" si="12"/>
        <v>1.9623489103878</v>
      </c>
      <c r="H27">
        <f t="shared" si="12"/>
        <v>1.9258281377677373</v>
      </c>
      <c r="I27">
        <f t="shared" si="12"/>
        <v>1.9735821222601908</v>
      </c>
      <c r="J27">
        <f t="shared" si="12"/>
        <v>1.9727012488404303</v>
      </c>
    </row>
    <row r="28" spans="1:10" x14ac:dyDescent="0.2">
      <c r="B28" t="s">
        <v>84</v>
      </c>
      <c r="C28">
        <f t="shared" ref="C28:J28" si="13">C24*C16</f>
        <v>0.75798260907933768</v>
      </c>
      <c r="D28">
        <f t="shared" si="13"/>
        <v>0.75166924841099292</v>
      </c>
      <c r="E28">
        <f t="shared" si="13"/>
        <v>0.76102842490648359</v>
      </c>
      <c r="F28">
        <f t="shared" si="13"/>
        <v>0.74817487781125769</v>
      </c>
      <c r="G28">
        <f t="shared" si="13"/>
        <v>0.72262083730672877</v>
      </c>
      <c r="H28">
        <f t="shared" si="13"/>
        <v>0.72565790243497252</v>
      </c>
      <c r="I28">
        <f t="shared" si="13"/>
        <v>0.74413012448158178</v>
      </c>
      <c r="J28">
        <f t="shared" si="13"/>
        <v>0.73765504652737279</v>
      </c>
    </row>
    <row r="29" spans="1:10" x14ac:dyDescent="0.2">
      <c r="B29" t="s">
        <v>27</v>
      </c>
      <c r="C29">
        <f t="shared" ref="C29:J29" si="14">C24*C17</f>
        <v>0.1770672271600488</v>
      </c>
      <c r="D29">
        <f t="shared" si="14"/>
        <v>0.24500100648286957</v>
      </c>
      <c r="E29">
        <f t="shared" si="14"/>
        <v>0.16659581652337924</v>
      </c>
      <c r="F29">
        <f t="shared" si="14"/>
        <v>0.1909428890441803</v>
      </c>
      <c r="G29">
        <f t="shared" si="14"/>
        <v>0.22718141313287521</v>
      </c>
      <c r="H29">
        <f t="shared" si="14"/>
        <v>0.1787959503431755</v>
      </c>
      <c r="I29">
        <f t="shared" si="14"/>
        <v>0.19926855591532033</v>
      </c>
      <c r="J29">
        <f t="shared" si="14"/>
        <v>0.22100183037453611</v>
      </c>
    </row>
    <row r="30" spans="1:10" x14ac:dyDescent="0.2">
      <c r="B30" t="s">
        <v>85</v>
      </c>
      <c r="C30">
        <f t="shared" ref="C30:J30" si="15">C24*C18</f>
        <v>2.5012320096612983E-2</v>
      </c>
      <c r="D30">
        <f t="shared" si="15"/>
        <v>2.0177056584220865E-2</v>
      </c>
      <c r="E30">
        <f t="shared" si="15"/>
        <v>1.9011247655978298E-2</v>
      </c>
      <c r="F30">
        <f t="shared" si="15"/>
        <v>2.1735593516936089E-2</v>
      </c>
      <c r="G30">
        <f t="shared" si="15"/>
        <v>2.3515801328707408E-2</v>
      </c>
      <c r="H30">
        <f t="shared" si="15"/>
        <v>2.7630443504235061E-2</v>
      </c>
      <c r="I30">
        <f t="shared" si="15"/>
        <v>4.4036512403564945E-2</v>
      </c>
      <c r="J30">
        <f t="shared" si="15"/>
        <v>2.3450788284814544E-2</v>
      </c>
    </row>
    <row r="31" spans="1:10" x14ac:dyDescent="0.2">
      <c r="B31" t="s">
        <v>28</v>
      </c>
      <c r="C31">
        <f t="shared" ref="C31:J31" si="16">C24*C19</f>
        <v>3.3089284812331567E-2</v>
      </c>
      <c r="D31">
        <f t="shared" si="16"/>
        <v>3.1040968917097234E-2</v>
      </c>
      <c r="E31">
        <f t="shared" si="16"/>
        <v>1.7376289561443568E-2</v>
      </c>
      <c r="F31">
        <f t="shared" si="16"/>
        <v>2.2412587569242262E-2</v>
      </c>
      <c r="G31">
        <f t="shared" si="16"/>
        <v>1.6211221180551346E-2</v>
      </c>
      <c r="H31">
        <f t="shared" si="16"/>
        <v>3.8428208829045934E-2</v>
      </c>
      <c r="I31">
        <f t="shared" si="16"/>
        <v>0</v>
      </c>
      <c r="J31">
        <f t="shared" si="16"/>
        <v>0</v>
      </c>
    </row>
    <row r="32" spans="1:10" x14ac:dyDescent="0.2">
      <c r="B32" t="s">
        <v>30</v>
      </c>
      <c r="C32">
        <f t="shared" ref="C32:J32" si="17">C24*C20</f>
        <v>2.0557302891292852E-2</v>
      </c>
      <c r="D32">
        <f t="shared" si="17"/>
        <v>9.6529009930858677E-3</v>
      </c>
      <c r="E32">
        <f t="shared" si="17"/>
        <v>1.7722581798718419E-2</v>
      </c>
      <c r="F32">
        <f t="shared" si="17"/>
        <v>2.0654784338125769E-2</v>
      </c>
      <c r="G32">
        <f t="shared" si="17"/>
        <v>1.7300886526813008E-2</v>
      </c>
      <c r="H32">
        <f t="shared" si="17"/>
        <v>1.4463100658170231E-2</v>
      </c>
      <c r="I32">
        <f t="shared" si="17"/>
        <v>0</v>
      </c>
      <c r="J32">
        <f t="shared" si="17"/>
        <v>0</v>
      </c>
    </row>
    <row r="33" spans="2:10" x14ac:dyDescent="0.2">
      <c r="B33" t="s">
        <v>39</v>
      </c>
      <c r="C33">
        <f t="shared" ref="C33:J33" si="18">C24*C21</f>
        <v>4.2112633928584421E-2</v>
      </c>
      <c r="D33">
        <f t="shared" si="18"/>
        <v>5.1728383863690518E-2</v>
      </c>
      <c r="E33">
        <f t="shared" si="18"/>
        <v>4.5802108202108706E-2</v>
      </c>
      <c r="F33">
        <f t="shared" si="18"/>
        <v>2.0211029488227981E-2</v>
      </c>
      <c r="G33">
        <f t="shared" si="18"/>
        <v>1.7846533193507035E-2</v>
      </c>
      <c r="H33">
        <f t="shared" si="18"/>
        <v>4.2188865106086243E-2</v>
      </c>
      <c r="I33">
        <f t="shared" si="18"/>
        <v>0</v>
      </c>
      <c r="J33">
        <f t="shared" si="18"/>
        <v>0</v>
      </c>
    </row>
    <row r="34" spans="2:10" x14ac:dyDescent="0.2">
      <c r="B34" t="s">
        <v>47</v>
      </c>
      <c r="C34">
        <f t="shared" ref="C34:J34" si="19">C24*C22</f>
        <v>2.6670827524345312E-3</v>
      </c>
      <c r="D34">
        <f t="shared" si="19"/>
        <v>8.3201243381360434E-3</v>
      </c>
      <c r="E34">
        <f t="shared" si="19"/>
        <v>1.6926940926924709E-3</v>
      </c>
      <c r="F34">
        <f t="shared" si="19"/>
        <v>1.714633579304321E-3</v>
      </c>
      <c r="G34">
        <f t="shared" si="19"/>
        <v>1.6351733481266273E-3</v>
      </c>
      <c r="H34">
        <f t="shared" si="19"/>
        <v>2.8359439578818204E-3</v>
      </c>
      <c r="I34">
        <f t="shared" si="19"/>
        <v>0</v>
      </c>
      <c r="J34">
        <f t="shared" si="19"/>
        <v>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L12"/>
  <sheetViews>
    <sheetView zoomScaleNormal="100" workbookViewId="0">
      <selection activeCell="R22" sqref="R22"/>
    </sheetView>
  </sheetViews>
  <sheetFormatPr defaultRowHeight="12" x14ac:dyDescent="0.2"/>
  <cols>
    <col min="2" max="2" width="10.1640625" customWidth="1"/>
    <col min="32" max="32" width="11.33203125" customWidth="1"/>
  </cols>
  <sheetData>
    <row r="2" spans="2:38" s="86" customFormat="1" ht="15.75" x14ac:dyDescent="0.2">
      <c r="B2" s="119" t="s">
        <v>277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2:38" s="69" customFormat="1" x14ac:dyDescent="0.2">
      <c r="B3" s="68"/>
      <c r="C3" s="68">
        <v>1</v>
      </c>
      <c r="D3" s="68">
        <v>2</v>
      </c>
      <c r="E3" s="68">
        <v>3</v>
      </c>
      <c r="F3" s="68">
        <v>4</v>
      </c>
      <c r="G3" s="68">
        <v>5</v>
      </c>
      <c r="H3" s="68">
        <v>6</v>
      </c>
      <c r="I3" s="68">
        <v>7</v>
      </c>
      <c r="J3" s="68">
        <v>8</v>
      </c>
      <c r="K3" s="68">
        <v>9</v>
      </c>
      <c r="L3" s="68">
        <v>10</v>
      </c>
      <c r="M3" s="68">
        <v>11</v>
      </c>
      <c r="N3" s="68">
        <v>12</v>
      </c>
      <c r="O3" s="68">
        <v>13</v>
      </c>
      <c r="P3" s="68">
        <v>14</v>
      </c>
      <c r="Q3" s="68">
        <v>15</v>
      </c>
      <c r="R3" s="68">
        <v>16</v>
      </c>
      <c r="S3" s="68">
        <v>17</v>
      </c>
      <c r="T3" s="68">
        <v>18</v>
      </c>
      <c r="U3" s="68">
        <v>19</v>
      </c>
      <c r="V3" s="68">
        <v>20</v>
      </c>
      <c r="W3" s="68">
        <v>21</v>
      </c>
      <c r="X3" s="68">
        <v>22</v>
      </c>
      <c r="Y3" s="68">
        <v>23</v>
      </c>
      <c r="Z3" s="68">
        <v>24</v>
      </c>
      <c r="AA3" s="68">
        <v>25</v>
      </c>
      <c r="AB3" s="68">
        <v>26</v>
      </c>
      <c r="AC3" s="68">
        <v>27</v>
      </c>
      <c r="AD3" s="68">
        <v>28</v>
      </c>
      <c r="AE3" s="68">
        <v>29</v>
      </c>
      <c r="AF3" s="92" t="s">
        <v>184</v>
      </c>
      <c r="AG3" s="77" t="s">
        <v>165</v>
      </c>
      <c r="AH3" s="77" t="s">
        <v>167</v>
      </c>
      <c r="AI3" s="77" t="s">
        <v>169</v>
      </c>
    </row>
    <row r="4" spans="2:38" x14ac:dyDescent="0.2">
      <c r="B4" s="49" t="s">
        <v>156</v>
      </c>
      <c r="C4" s="50">
        <v>54.735999999999997</v>
      </c>
      <c r="D4" s="50">
        <v>54.691000000000003</v>
      </c>
      <c r="E4" s="50">
        <v>54.326000000000001</v>
      </c>
      <c r="F4" s="50">
        <v>54.661999999999999</v>
      </c>
      <c r="G4" s="50">
        <v>54.54</v>
      </c>
      <c r="H4" s="50">
        <v>54.442</v>
      </c>
      <c r="I4" s="50">
        <v>53.932000000000002</v>
      </c>
      <c r="J4" s="50">
        <v>53.814999999999998</v>
      </c>
      <c r="K4" s="50">
        <v>55.253999999999998</v>
      </c>
      <c r="L4" s="50">
        <v>54.103000000000002</v>
      </c>
      <c r="M4" s="50">
        <v>54.933</v>
      </c>
      <c r="N4" s="50">
        <v>55.533999999999999</v>
      </c>
      <c r="O4" s="50">
        <v>55.738999999999997</v>
      </c>
      <c r="P4" s="50">
        <v>56.372</v>
      </c>
      <c r="Q4" s="50">
        <v>56.210999999999999</v>
      </c>
      <c r="R4" s="50">
        <v>55.182000000000002</v>
      </c>
      <c r="S4" s="50">
        <v>56.484000000000002</v>
      </c>
      <c r="T4" s="50">
        <v>55.951999999999998</v>
      </c>
      <c r="U4" s="50">
        <v>56.103999999999999</v>
      </c>
      <c r="V4" s="50">
        <v>54.966000000000001</v>
      </c>
      <c r="W4" s="50">
        <v>55.378999999999998</v>
      </c>
      <c r="X4" s="50">
        <v>55.604999999999997</v>
      </c>
      <c r="Y4" s="50">
        <v>55.497999999999998</v>
      </c>
      <c r="Z4" s="50">
        <v>55.582999999999998</v>
      </c>
      <c r="AA4" s="50">
        <v>55.426000000000002</v>
      </c>
      <c r="AB4" s="50">
        <v>56.122</v>
      </c>
      <c r="AC4" s="50">
        <v>52.401000000000003</v>
      </c>
      <c r="AD4" s="50">
        <v>52.723999999999997</v>
      </c>
      <c r="AE4" s="50">
        <v>52.795000000000002</v>
      </c>
      <c r="AF4" s="50" t="s">
        <v>209</v>
      </c>
      <c r="AG4" s="9">
        <f>AVERAGE(C4:AE4)</f>
        <v>54.948655172413794</v>
      </c>
      <c r="AH4" s="9">
        <f>STDEV(C4:AE4)</f>
        <v>1.0769571975796985</v>
      </c>
      <c r="AI4" s="9">
        <f>AH4/AG4</f>
        <v>1.9599336766304883E-2</v>
      </c>
    </row>
    <row r="5" spans="2:38" x14ac:dyDescent="0.2">
      <c r="B5" s="49" t="s">
        <v>100</v>
      </c>
      <c r="C5" s="50">
        <v>44.167000000000002</v>
      </c>
      <c r="D5" s="50">
        <v>45.634</v>
      </c>
      <c r="E5" s="50">
        <v>43.667999999999999</v>
      </c>
      <c r="F5" s="50">
        <v>45.982999999999997</v>
      </c>
      <c r="G5" s="50">
        <v>46.238999999999997</v>
      </c>
      <c r="H5" s="50">
        <v>47.771000000000001</v>
      </c>
      <c r="I5" s="50">
        <v>43.759</v>
      </c>
      <c r="J5" s="50">
        <v>46.293999999999997</v>
      </c>
      <c r="K5" s="50">
        <v>44.832999999999998</v>
      </c>
      <c r="L5" s="50">
        <v>46.308999999999997</v>
      </c>
      <c r="M5" s="50">
        <v>45.36</v>
      </c>
      <c r="N5" s="50">
        <v>44.944000000000003</v>
      </c>
      <c r="O5" s="50">
        <v>44.319000000000003</v>
      </c>
      <c r="P5" s="50">
        <v>46.142000000000003</v>
      </c>
      <c r="Q5" s="50">
        <v>43.954999999999998</v>
      </c>
      <c r="R5" s="50">
        <v>45.505000000000003</v>
      </c>
      <c r="S5" s="50">
        <v>45.978000000000002</v>
      </c>
      <c r="T5" s="50">
        <v>44.953000000000003</v>
      </c>
      <c r="U5" s="50">
        <v>47.213000000000001</v>
      </c>
      <c r="V5" s="50">
        <v>46.271000000000001</v>
      </c>
      <c r="W5" s="50">
        <v>45.944000000000003</v>
      </c>
      <c r="X5" s="50">
        <v>42.406999999999996</v>
      </c>
      <c r="Y5" s="50">
        <v>45.744999999999997</v>
      </c>
      <c r="Z5" s="50">
        <v>42.768999999999998</v>
      </c>
      <c r="AA5" s="50">
        <v>46.84</v>
      </c>
      <c r="AB5" s="50">
        <v>44.256999999999998</v>
      </c>
      <c r="AC5" s="50">
        <v>43.323999999999998</v>
      </c>
      <c r="AD5" s="50">
        <v>46.055</v>
      </c>
      <c r="AE5" s="50">
        <v>45.72</v>
      </c>
      <c r="AF5" s="50" t="s">
        <v>210</v>
      </c>
      <c r="AG5" s="9">
        <f>AVERAGE(C5:AE5)</f>
        <v>45.25372413793103</v>
      </c>
      <c r="AH5" s="9">
        <f>STDEV(C5:AE5)</f>
        <v>1.3145251694746161</v>
      </c>
      <c r="AI5" s="9">
        <f>AH5/AG5</f>
        <v>2.9047889306701272E-2</v>
      </c>
      <c r="AK5" s="26"/>
      <c r="AL5" s="26"/>
    </row>
    <row r="6" spans="2:38" s="44" customFormat="1" x14ac:dyDescent="0.2">
      <c r="B6" s="110" t="s">
        <v>133</v>
      </c>
      <c r="C6" s="61">
        <f>硅铍石!F4+硅铍石!F5</f>
        <v>98.902999999999992</v>
      </c>
      <c r="D6" s="61">
        <f>硅铍石!G4+硅铍石!G5</f>
        <v>100.325</v>
      </c>
      <c r="E6" s="61">
        <f>硅铍石!H4+硅铍石!H5</f>
        <v>97.994</v>
      </c>
      <c r="F6" s="61">
        <f>硅铍石!I4+硅铍石!I5</f>
        <v>100.645</v>
      </c>
      <c r="G6" s="61">
        <f>硅铍石!J4+硅铍石!J5</f>
        <v>100.779</v>
      </c>
      <c r="H6" s="61">
        <f>硅铍石!K4+硅铍石!K5</f>
        <v>102.21299999999999</v>
      </c>
      <c r="I6" s="61">
        <f>硅铍石!L4+硅铍石!L5</f>
        <v>97.691000000000003</v>
      </c>
      <c r="J6" s="61">
        <f>硅铍石!M4+硅铍石!M5</f>
        <v>100.10899999999999</v>
      </c>
      <c r="K6" s="61">
        <f>硅铍石!N4+硅铍石!N5</f>
        <v>100.08699999999999</v>
      </c>
      <c r="L6" s="61">
        <f>硅铍石!O4+硅铍石!O5</f>
        <v>100.41200000000001</v>
      </c>
      <c r="M6" s="61">
        <f>硅铍石!P4+硅铍石!P5</f>
        <v>100.29300000000001</v>
      </c>
      <c r="N6" s="61">
        <f>硅铍石!Q4+硅铍石!Q5</f>
        <v>100.47800000000001</v>
      </c>
      <c r="O6" s="61">
        <f>硅铍石!R4+硅铍石!R5</f>
        <v>100.05799999999999</v>
      </c>
      <c r="P6" s="61">
        <f>硅铍石!S4+硅铍石!S5</f>
        <v>102.51400000000001</v>
      </c>
      <c r="Q6" s="61">
        <f>硅铍石!T4+硅铍石!T5</f>
        <v>100.166</v>
      </c>
      <c r="R6" s="61">
        <f>硅铍石!U4+硅铍石!U5</f>
        <v>100.68700000000001</v>
      </c>
      <c r="S6" s="61">
        <f>硅铍石!V4+硅铍石!V5</f>
        <v>102.462</v>
      </c>
      <c r="T6" s="61">
        <f>硅铍石!W4+硅铍石!W5</f>
        <v>100.905</v>
      </c>
      <c r="U6" s="61">
        <f>硅铍石!X4+硅铍石!X5</f>
        <v>103.31700000000001</v>
      </c>
      <c r="V6" s="61">
        <f>硅铍石!Y4+硅铍石!Y5</f>
        <v>101.23699999999999</v>
      </c>
      <c r="W6" s="61">
        <f>硅铍石!Z4+硅铍石!Z5</f>
        <v>101.32300000000001</v>
      </c>
      <c r="X6" s="61">
        <f>硅铍石!AA4+硅铍石!AA5</f>
        <v>98.012</v>
      </c>
      <c r="Y6" s="61">
        <f>硅铍石!AB4+硅铍石!AB5</f>
        <v>101.24299999999999</v>
      </c>
      <c r="Z6" s="61">
        <f>硅铍石!AC4+硅铍石!AC5</f>
        <v>98.352000000000004</v>
      </c>
      <c r="AA6" s="61">
        <f>硅铍石!AD4+硅铍石!AD5</f>
        <v>102.26600000000001</v>
      </c>
      <c r="AB6" s="61">
        <v>100.378</v>
      </c>
      <c r="AC6" s="61">
        <v>95.724999999999994</v>
      </c>
      <c r="AD6" s="61">
        <v>98.778999999999996</v>
      </c>
      <c r="AE6" s="111">
        <v>98.515000000000001</v>
      </c>
      <c r="AF6" s="111" t="s">
        <v>211</v>
      </c>
      <c r="AG6" s="109">
        <f>AVERAGE(C6:AE6)</f>
        <v>100.20234482758622</v>
      </c>
      <c r="AH6" s="109">
        <f>STDEV(C6:AE6)</f>
        <v>1.6834268042949554</v>
      </c>
      <c r="AI6" s="109">
        <f>AH6/AG6</f>
        <v>1.680027355838383E-2</v>
      </c>
    </row>
    <row r="7" spans="2:38" x14ac:dyDescent="0.2">
      <c r="B7" s="118" t="s">
        <v>136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</row>
    <row r="8" spans="2:38" x14ac:dyDescent="0.2">
      <c r="B8" s="49" t="s">
        <v>273</v>
      </c>
      <c r="C8" s="62">
        <f>硅铍石!F11*硅铍石!F9</f>
        <v>1.0156419182307774</v>
      </c>
      <c r="D8" s="62">
        <f>硅铍石!G11*硅铍石!G9</f>
        <v>0.99889438707463118</v>
      </c>
      <c r="E8" s="62">
        <f>硅铍石!H11*硅铍石!H9</f>
        <v>1.0175632083738091</v>
      </c>
      <c r="F8" s="62">
        <f>硅铍石!I11*硅铍石!I9</f>
        <v>0.9948198816318542</v>
      </c>
      <c r="G8" s="62">
        <f>硅铍石!J11*硅铍石!J9</f>
        <v>0.99092697071904057</v>
      </c>
      <c r="H8" s="62">
        <f>硅铍石!K11*硅铍石!K9</f>
        <v>0.97373595042370853</v>
      </c>
      <c r="I8" s="62">
        <f>硅铍石!L11*硅铍石!L9</f>
        <v>1.0128839629016591</v>
      </c>
      <c r="J8" s="62">
        <f>硅铍石!M11*硅铍石!M9</f>
        <v>0.98364272886452009</v>
      </c>
      <c r="K8" s="62">
        <f>硅铍石!N11*硅铍石!N9</f>
        <v>1.0128687517873918</v>
      </c>
      <c r="L8" s="62">
        <f>硅铍石!O11*硅铍石!O9</f>
        <v>0.98614887311398025</v>
      </c>
      <c r="M8" s="62">
        <f>硅铍石!P11*硅铍石!P9</f>
        <v>1.0041131094599844</v>
      </c>
      <c r="N8" s="62">
        <f>硅铍石!Q11*硅铍石!Q9</f>
        <v>1.0141594732724983</v>
      </c>
      <c r="O8" s="62">
        <f>硅铍石!R11*硅铍石!R9</f>
        <v>1.0230005759153884</v>
      </c>
      <c r="P8" s="62">
        <f>硅铍石!S11*硅铍石!S9</f>
        <v>1.0084956191429595</v>
      </c>
      <c r="Q8" s="62">
        <f>硅铍石!T11*硅铍石!T9</f>
        <v>1.0313341130072424</v>
      </c>
      <c r="R8" s="62">
        <f>硅铍石!U11*硅铍石!U9</f>
        <v>1.0047785971369432</v>
      </c>
      <c r="S8" s="62">
        <f>硅铍石!V11*硅铍石!V9</f>
        <v>1.0112680505123139</v>
      </c>
      <c r="T8" s="62">
        <f>硅铍石!W11*硅铍石!W9</f>
        <v>1.0178077896098114</v>
      </c>
      <c r="U8" s="62">
        <f>硅铍石!X11*硅铍石!X9</f>
        <v>0.99464029969157985</v>
      </c>
      <c r="V8" s="62">
        <f>硅铍石!Y11*硅铍石!Y9</f>
        <v>0.9944710869394533</v>
      </c>
      <c r="W8" s="62">
        <f>硅铍石!Z11*硅铍石!Z9</f>
        <v>1.0017599286125656</v>
      </c>
      <c r="X8" s="62">
        <f>硅铍石!AA11*硅铍石!AA9</f>
        <v>1.0438230872021466</v>
      </c>
      <c r="Y8" s="62">
        <f>硅铍石!AB11*硅铍石!AB9</f>
        <v>1.0050035341629269</v>
      </c>
      <c r="Z8" s="62">
        <f>硅铍石!AC11*硅铍石!AC9</f>
        <v>1.0393828808923662</v>
      </c>
      <c r="AA8" s="62">
        <f>硅铍石!AD11*硅铍石!AD9</f>
        <v>0.99252710056649074</v>
      </c>
      <c r="AB8" s="62">
        <f>硅铍石!AG11*硅铍石!AG9</f>
        <v>1.0271218495267669</v>
      </c>
      <c r="AC8" s="62">
        <f>硅铍石!AI11*硅铍石!AI9</f>
        <v>1.0034807784637085</v>
      </c>
      <c r="AD8" s="62">
        <f>硅铍石!AJ11*硅铍石!AJ9</f>
        <v>0.97599315819333421</v>
      </c>
      <c r="AE8" s="62">
        <f>硅铍石!AK11*硅铍石!AK9</f>
        <v>0.98031420065875208</v>
      </c>
      <c r="AF8" s="62"/>
      <c r="AG8" s="9">
        <f>AVERAGE(C8:AE8)</f>
        <v>1.0055379953823655</v>
      </c>
      <c r="AH8" s="9">
        <f>STDEV(C8:AE8)</f>
        <v>1.7776980994924297E-2</v>
      </c>
      <c r="AI8" s="9">
        <f>AH8/AG8</f>
        <v>1.7679074362738953E-2</v>
      </c>
    </row>
    <row r="9" spans="2:38" x14ac:dyDescent="0.2">
      <c r="B9" s="51" t="s">
        <v>10</v>
      </c>
      <c r="C9" s="54">
        <v>1.9687161635384451</v>
      </c>
      <c r="D9" s="54">
        <v>2.0022112258507376</v>
      </c>
      <c r="E9" s="54">
        <v>1.9648735832523816</v>
      </c>
      <c r="F9" s="54">
        <v>2.0103602367362909</v>
      </c>
      <c r="G9" s="54">
        <v>2.0181460585619195</v>
      </c>
      <c r="H9" s="54">
        <v>2.0525280991525836</v>
      </c>
      <c r="I9" s="54">
        <v>1.9742320741966823</v>
      </c>
      <c r="J9" s="54">
        <v>2.0327145422709596</v>
      </c>
      <c r="K9" s="54">
        <v>1.9742624964252171</v>
      </c>
      <c r="L9" s="54">
        <v>2.0277022537720395</v>
      </c>
      <c r="M9" s="54">
        <v>1.9917737810800316</v>
      </c>
      <c r="N9" s="54">
        <v>1.9716810534550033</v>
      </c>
      <c r="O9" s="54">
        <v>1.9539988481692232</v>
      </c>
      <c r="P9" s="54">
        <v>1.9830087617140808</v>
      </c>
      <c r="Q9" s="54">
        <v>1.9373317739855156</v>
      </c>
      <c r="R9" s="54">
        <v>1.9904428057261137</v>
      </c>
      <c r="S9" s="54">
        <v>1.9774638989753717</v>
      </c>
      <c r="T9" s="54">
        <v>1.9643844207803771</v>
      </c>
      <c r="U9" s="54">
        <v>2.0107194006168405</v>
      </c>
      <c r="V9" s="54">
        <v>2.0110578261210934</v>
      </c>
      <c r="W9" s="54">
        <v>1.9964801427748691</v>
      </c>
      <c r="X9" s="54">
        <v>1.9123538255957069</v>
      </c>
      <c r="Y9" s="54">
        <v>1.9899929316741465</v>
      </c>
      <c r="Z9" s="54">
        <v>1.921234238215267</v>
      </c>
      <c r="AA9" s="54">
        <v>2.0149457988670187</v>
      </c>
      <c r="AB9" s="54">
        <v>1.9457563009464662</v>
      </c>
      <c r="AC9" s="54">
        <v>1.9930384430725829</v>
      </c>
      <c r="AD9" s="54">
        <v>2.0480136836133322</v>
      </c>
      <c r="AE9" s="54">
        <v>2.0393715986824956</v>
      </c>
      <c r="AF9" s="54"/>
      <c r="AG9" s="65">
        <f>AVERAGE(C9:AE9)</f>
        <v>1.9889240092352691</v>
      </c>
      <c r="AH9" s="65">
        <f>STDEV(C9:AE9)</f>
        <v>3.5553961989848691E-2</v>
      </c>
      <c r="AI9" s="65">
        <f>AH9/AG9</f>
        <v>1.7875978078981006E-2</v>
      </c>
    </row>
    <row r="10" spans="2:38" x14ac:dyDescent="0.2">
      <c r="B10" t="s">
        <v>171</v>
      </c>
    </row>
    <row r="11" spans="2:38" x14ac:dyDescent="0.2">
      <c r="B11" t="s">
        <v>173</v>
      </c>
    </row>
    <row r="12" spans="2:38" x14ac:dyDescent="0.2">
      <c r="B12" s="12" t="s">
        <v>297</v>
      </c>
    </row>
  </sheetData>
  <mergeCells count="2">
    <mergeCell ref="B7:AJ7"/>
    <mergeCell ref="B2:AE2"/>
  </mergeCell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C15"/>
  <sheetViews>
    <sheetView zoomScaleNormal="100" workbookViewId="0">
      <selection activeCell="C2" sqref="C2:K2"/>
    </sheetView>
  </sheetViews>
  <sheetFormatPr defaultRowHeight="12" x14ac:dyDescent="0.2"/>
  <cols>
    <col min="2" max="2" width="10.83203125" customWidth="1"/>
    <col min="12" max="12" width="11.83203125" customWidth="1"/>
    <col min="46" max="46" width="12.5" customWidth="1"/>
  </cols>
  <sheetData>
    <row r="2" spans="1:55" s="100" customFormat="1" ht="15.75" x14ac:dyDescent="0.2">
      <c r="A2" s="101"/>
      <c r="B2" s="97"/>
      <c r="C2" s="117" t="s">
        <v>312</v>
      </c>
      <c r="D2" s="117"/>
      <c r="E2" s="117"/>
      <c r="F2" s="117"/>
      <c r="G2" s="117"/>
      <c r="H2" s="117"/>
      <c r="I2" s="117"/>
      <c r="J2" s="117"/>
      <c r="K2" s="117"/>
      <c r="L2" s="99"/>
      <c r="M2" s="99"/>
      <c r="N2" s="99"/>
      <c r="O2" s="99"/>
      <c r="P2" s="117" t="s">
        <v>278</v>
      </c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99"/>
      <c r="AU2" s="99"/>
    </row>
    <row r="3" spans="1:55" s="69" customFormat="1" x14ac:dyDescent="0.2">
      <c r="B3" s="98"/>
      <c r="C3" s="83">
        <v>1</v>
      </c>
      <c r="D3" s="83">
        <v>2</v>
      </c>
      <c r="E3" s="83">
        <v>3</v>
      </c>
      <c r="F3" s="83">
        <v>4</v>
      </c>
      <c r="G3" s="83">
        <v>5</v>
      </c>
      <c r="H3" s="83">
        <v>6</v>
      </c>
      <c r="I3" s="83">
        <v>7</v>
      </c>
      <c r="J3" s="83">
        <v>8</v>
      </c>
      <c r="K3" s="83">
        <v>9</v>
      </c>
      <c r="L3" s="82" t="s">
        <v>176</v>
      </c>
      <c r="M3" s="83" t="s">
        <v>165</v>
      </c>
      <c r="N3" s="83" t="s">
        <v>167</v>
      </c>
      <c r="O3" s="83" t="s">
        <v>169</v>
      </c>
      <c r="P3" s="98">
        <v>10</v>
      </c>
      <c r="Q3" s="83">
        <v>11</v>
      </c>
      <c r="R3" s="83">
        <v>12</v>
      </c>
      <c r="S3" s="83">
        <v>13</v>
      </c>
      <c r="T3" s="83">
        <v>14</v>
      </c>
      <c r="U3" s="83">
        <v>15</v>
      </c>
      <c r="V3" s="83">
        <v>16</v>
      </c>
      <c r="W3" s="83">
        <v>17</v>
      </c>
      <c r="X3" s="83">
        <v>18</v>
      </c>
      <c r="Y3" s="83">
        <v>19</v>
      </c>
      <c r="Z3" s="83">
        <v>20</v>
      </c>
      <c r="AA3" s="83">
        <v>21</v>
      </c>
      <c r="AB3" s="83">
        <v>22</v>
      </c>
      <c r="AC3" s="83">
        <v>23</v>
      </c>
      <c r="AD3" s="83">
        <v>24</v>
      </c>
      <c r="AE3" s="83">
        <v>25</v>
      </c>
      <c r="AF3" s="83">
        <v>26</v>
      </c>
      <c r="AG3" s="83">
        <v>27</v>
      </c>
      <c r="AH3" s="83">
        <v>28</v>
      </c>
      <c r="AI3" s="83">
        <v>29</v>
      </c>
      <c r="AJ3" s="83">
        <v>30</v>
      </c>
      <c r="AK3" s="83">
        <v>31</v>
      </c>
      <c r="AL3" s="83">
        <v>32</v>
      </c>
      <c r="AM3" s="83">
        <v>33</v>
      </c>
      <c r="AN3" s="83">
        <v>34</v>
      </c>
      <c r="AO3" s="83">
        <v>35</v>
      </c>
      <c r="AP3" s="83">
        <v>36</v>
      </c>
      <c r="AQ3" s="83">
        <v>37</v>
      </c>
      <c r="AR3" s="83">
        <v>38</v>
      </c>
      <c r="AS3" s="83">
        <v>39</v>
      </c>
      <c r="AT3" s="82" t="s">
        <v>176</v>
      </c>
      <c r="AU3" s="83" t="s">
        <v>165</v>
      </c>
      <c r="AV3" s="83" t="s">
        <v>167</v>
      </c>
      <c r="AW3" s="87" t="s">
        <v>169</v>
      </c>
      <c r="AX3" s="77"/>
    </row>
    <row r="4" spans="1:55" x14ac:dyDescent="0.2">
      <c r="B4" s="49" t="s">
        <v>155</v>
      </c>
      <c r="C4" s="60">
        <v>48.701999999999998</v>
      </c>
      <c r="D4" s="60">
        <v>50.648000000000003</v>
      </c>
      <c r="E4" s="60">
        <v>48.517000000000003</v>
      </c>
      <c r="F4" s="60">
        <v>48.582000000000001</v>
      </c>
      <c r="G4" s="60">
        <v>45.588999999999999</v>
      </c>
      <c r="H4" s="60">
        <v>48.261000000000003</v>
      </c>
      <c r="I4" s="60">
        <v>49.369</v>
      </c>
      <c r="J4" s="60">
        <v>49.381</v>
      </c>
      <c r="K4" s="60">
        <v>48.235999999999997</v>
      </c>
      <c r="L4" s="60" t="s">
        <v>247</v>
      </c>
      <c r="M4" s="67">
        <f>AVERAGE(C4:K4)</f>
        <v>48.587222222222216</v>
      </c>
      <c r="N4" s="67">
        <f>STDEV(C4:K4)</f>
        <v>1.3567107077208638</v>
      </c>
      <c r="O4" s="67">
        <f>N4/M4</f>
        <v>2.7923199674097614E-2</v>
      </c>
      <c r="P4" s="60">
        <v>48.118000000000002</v>
      </c>
      <c r="Q4" s="60">
        <v>49.4</v>
      </c>
      <c r="R4" s="60">
        <v>48.835999999999999</v>
      </c>
      <c r="S4" s="60">
        <v>47.79</v>
      </c>
      <c r="T4" s="60">
        <v>49.642000000000003</v>
      </c>
      <c r="U4" s="60">
        <v>51.39</v>
      </c>
      <c r="V4" s="60">
        <v>50.512</v>
      </c>
      <c r="W4" s="60">
        <v>49.901000000000003</v>
      </c>
      <c r="X4" s="60">
        <v>50.264000000000003</v>
      </c>
      <c r="Y4" s="60">
        <v>51.42</v>
      </c>
      <c r="Z4" s="60">
        <v>52.307000000000002</v>
      </c>
      <c r="AA4" s="60">
        <v>52.579000000000001</v>
      </c>
      <c r="AB4" s="60">
        <v>50.966000000000001</v>
      </c>
      <c r="AC4" s="60">
        <v>50.725999999999999</v>
      </c>
      <c r="AD4" s="60">
        <v>50.506999999999998</v>
      </c>
      <c r="AE4" s="60">
        <v>52.908999999999999</v>
      </c>
      <c r="AF4" s="60">
        <v>53.417999999999999</v>
      </c>
      <c r="AG4" s="60">
        <v>51.695</v>
      </c>
      <c r="AH4" s="60">
        <v>49.956000000000003</v>
      </c>
      <c r="AI4" s="60">
        <v>51.223999999999997</v>
      </c>
      <c r="AJ4" s="60">
        <v>50.087000000000003</v>
      </c>
      <c r="AK4" s="60">
        <v>50.069000000000003</v>
      </c>
      <c r="AL4" s="60">
        <v>50.851999999999997</v>
      </c>
      <c r="AM4" s="60">
        <v>50.503999999999998</v>
      </c>
      <c r="AN4" s="60">
        <v>50.052999999999997</v>
      </c>
      <c r="AO4" s="60">
        <v>50.424999999999997</v>
      </c>
      <c r="AP4" s="60">
        <v>49.954000000000001</v>
      </c>
      <c r="AQ4" s="60">
        <v>52.973999999999997</v>
      </c>
      <c r="AR4" s="60">
        <v>51.302999999999997</v>
      </c>
      <c r="AS4" s="60">
        <v>48.262</v>
      </c>
      <c r="AT4" s="60" t="s">
        <v>251</v>
      </c>
      <c r="AU4" s="67">
        <f>AVERAGE(P4:AS4)</f>
        <v>50.601433333333333</v>
      </c>
      <c r="AV4" s="67">
        <f>STDEV(P4:AS4)</f>
        <v>1.3977494887616064</v>
      </c>
      <c r="AW4" s="67">
        <f>AV4/AU4</f>
        <v>2.7622725221122323E-2</v>
      </c>
      <c r="AX4" s="67"/>
    </row>
    <row r="5" spans="1:55" x14ac:dyDescent="0.2">
      <c r="B5" s="49" t="s">
        <v>6</v>
      </c>
      <c r="C5" s="60">
        <v>41.167999999999999</v>
      </c>
      <c r="D5" s="60">
        <v>43.863999999999997</v>
      </c>
      <c r="E5" s="60">
        <v>42.752000000000002</v>
      </c>
      <c r="F5" s="60">
        <v>41.558999999999997</v>
      </c>
      <c r="G5" s="60">
        <v>44.475000000000001</v>
      </c>
      <c r="H5" s="60">
        <v>44.088999999999999</v>
      </c>
      <c r="I5" s="60">
        <v>40.57</v>
      </c>
      <c r="J5" s="60">
        <v>42.381</v>
      </c>
      <c r="K5" s="60">
        <v>42.040999999999997</v>
      </c>
      <c r="L5" s="60" t="s">
        <v>248</v>
      </c>
      <c r="M5" s="67">
        <f t="shared" ref="M5:M7" si="0">AVERAGE(C5:K5)</f>
        <v>42.544333333333327</v>
      </c>
      <c r="N5" s="67">
        <f t="shared" ref="N5:N7" si="1">STDEV(C5:K5)</f>
        <v>1.3666246741516122</v>
      </c>
      <c r="O5" s="67">
        <f t="shared" ref="O5:O7" si="2">N5/M5</f>
        <v>3.2122366648553564E-2</v>
      </c>
      <c r="P5" s="60">
        <v>42.470999999999997</v>
      </c>
      <c r="Q5" s="60">
        <v>39.537999999999997</v>
      </c>
      <c r="R5" s="60">
        <v>44.418999999999997</v>
      </c>
      <c r="S5" s="60">
        <v>42.959000000000003</v>
      </c>
      <c r="T5" s="60">
        <v>40.427</v>
      </c>
      <c r="U5" s="60">
        <v>39.439</v>
      </c>
      <c r="V5" s="60">
        <v>42.527000000000001</v>
      </c>
      <c r="W5" s="60">
        <v>42.646999999999998</v>
      </c>
      <c r="X5" s="60">
        <v>43.008000000000003</v>
      </c>
      <c r="Y5" s="60">
        <v>42.386000000000003</v>
      </c>
      <c r="Z5" s="60">
        <v>39.963999999999999</v>
      </c>
      <c r="AA5" s="60">
        <v>39.006</v>
      </c>
      <c r="AB5" s="60">
        <v>41.542000000000002</v>
      </c>
      <c r="AC5" s="60">
        <v>41.329000000000001</v>
      </c>
      <c r="AD5" s="60">
        <v>41.884</v>
      </c>
      <c r="AE5" s="60">
        <v>39.305999999999997</v>
      </c>
      <c r="AF5" s="60">
        <v>39.39</v>
      </c>
      <c r="AG5" s="60">
        <v>40.284999999999997</v>
      </c>
      <c r="AH5" s="60">
        <v>41.06</v>
      </c>
      <c r="AI5" s="60">
        <v>41.16</v>
      </c>
      <c r="AJ5" s="60">
        <v>39.802999999999997</v>
      </c>
      <c r="AK5" s="60">
        <v>39.972999999999999</v>
      </c>
      <c r="AL5" s="60">
        <v>40.427</v>
      </c>
      <c r="AM5" s="60">
        <v>40.393999999999998</v>
      </c>
      <c r="AN5" s="60">
        <v>41.625999999999998</v>
      </c>
      <c r="AO5" s="60">
        <v>41.536000000000001</v>
      </c>
      <c r="AP5" s="60">
        <v>43.683999999999997</v>
      </c>
      <c r="AQ5" s="60">
        <v>39.659999999999997</v>
      </c>
      <c r="AR5" s="60">
        <v>40.252000000000002</v>
      </c>
      <c r="AS5" s="60">
        <v>43.066000000000003</v>
      </c>
      <c r="AT5" s="60" t="s">
        <v>252</v>
      </c>
      <c r="AU5" s="67">
        <f t="shared" ref="AU5:AU7" si="3">AVERAGE(P5:AS5)</f>
        <v>41.172266666666673</v>
      </c>
      <c r="AV5" s="67">
        <f t="shared" ref="AV5:AV7" si="4">STDEV(P5:AS5)</f>
        <v>1.4695207507148751</v>
      </c>
      <c r="AW5" s="67">
        <f t="shared" ref="AW5:AW7" si="5">AV5/AU5</f>
        <v>3.5692005072545795E-2</v>
      </c>
      <c r="AX5" s="67"/>
      <c r="BB5" s="16"/>
      <c r="BC5" s="16"/>
    </row>
    <row r="6" spans="1:55" x14ac:dyDescent="0.2">
      <c r="B6" s="49" t="s">
        <v>175</v>
      </c>
      <c r="C6" s="60">
        <v>7.3508251284452903</v>
      </c>
      <c r="D6" s="60">
        <v>7.7390922471218984</v>
      </c>
      <c r="E6" s="60">
        <v>7.4794613609183989</v>
      </c>
      <c r="F6" s="60">
        <v>7.3770109773122314</v>
      </c>
      <c r="G6" s="60">
        <v>7.4151676229278625</v>
      </c>
      <c r="H6" s="60">
        <v>7.5805607917503091</v>
      </c>
      <c r="I6" s="60">
        <v>7.3469851811564846</v>
      </c>
      <c r="J6" s="60">
        <v>7.5107957102950564</v>
      </c>
      <c r="K6" s="60">
        <v>7.3944568753956563</v>
      </c>
      <c r="L6" s="60" t="s">
        <v>249</v>
      </c>
      <c r="M6" s="67">
        <f t="shared" si="0"/>
        <v>7.466039543924798</v>
      </c>
      <c r="N6" s="67">
        <f t="shared" si="1"/>
        <v>0.12891013042403865</v>
      </c>
      <c r="O6" s="67">
        <f t="shared" si="2"/>
        <v>1.7266199792490292E-2</v>
      </c>
      <c r="P6" s="60">
        <v>7.4243008280715292</v>
      </c>
      <c r="Q6" s="60">
        <v>7.2564714530767436</v>
      </c>
      <c r="R6" s="60">
        <v>7.6533105352669448</v>
      </c>
      <c r="S6" s="60">
        <v>7.4436345572848506</v>
      </c>
      <c r="T6" s="60">
        <v>7.3545673905767153</v>
      </c>
      <c r="U6" s="60">
        <v>7.3966045894375787</v>
      </c>
      <c r="V6" s="60">
        <v>7.6086344073692942</v>
      </c>
      <c r="W6" s="60">
        <v>7.5736690527682935</v>
      </c>
      <c r="X6" s="60">
        <v>7.6333299508621657</v>
      </c>
      <c r="Y6" s="60">
        <v>7.6639541571264909</v>
      </c>
      <c r="Z6" s="60">
        <v>7.5125096269010978</v>
      </c>
      <c r="AA6" s="60">
        <v>7.44670213352929</v>
      </c>
      <c r="AB6" s="60">
        <v>7.5540287696939172</v>
      </c>
      <c r="AC6" s="60">
        <v>7.5168934308053723</v>
      </c>
      <c r="AD6" s="60">
        <v>7.5504177021409014</v>
      </c>
      <c r="AE6" s="60">
        <v>7.4984041668487107</v>
      </c>
      <c r="AF6" s="60">
        <v>7.544081535046419</v>
      </c>
      <c r="AG6" s="60">
        <v>7.4955506993657277</v>
      </c>
      <c r="AH6" s="60">
        <v>7.435026742792985</v>
      </c>
      <c r="AI6" s="60">
        <v>7.538987890456001</v>
      </c>
      <c r="AJ6" s="60">
        <v>7.3317621200806711</v>
      </c>
      <c r="AK6" s="60">
        <v>7.3457066893985576</v>
      </c>
      <c r="AL6" s="60">
        <v>7.445189009949269</v>
      </c>
      <c r="AM6" s="60">
        <v>7.416157357558161</v>
      </c>
      <c r="AN6" s="60">
        <v>7.4932070116537943</v>
      </c>
      <c r="AO6" s="60">
        <v>7.512971428702989</v>
      </c>
      <c r="AP6" s="60">
        <v>7.6709236525775273</v>
      </c>
      <c r="AQ6" s="60">
        <v>7.5351169849057449</v>
      </c>
      <c r="AR6" s="60">
        <v>7.4632237153610719</v>
      </c>
      <c r="AS6" s="60">
        <v>7.4886098580478659</v>
      </c>
      <c r="AT6" s="60" t="s">
        <v>253</v>
      </c>
      <c r="AU6" s="67">
        <f t="shared" si="3"/>
        <v>7.4934649149218897</v>
      </c>
      <c r="AV6" s="67">
        <f t="shared" si="4"/>
        <v>0.10084194076755926</v>
      </c>
      <c r="AW6" s="67">
        <f t="shared" si="5"/>
        <v>1.3457318064804793E-2</v>
      </c>
      <c r="AX6" s="67"/>
    </row>
    <row r="7" spans="1:55" s="44" customFormat="1" x14ac:dyDescent="0.2">
      <c r="B7" s="107" t="s">
        <v>96</v>
      </c>
      <c r="C7" s="105">
        <f>SUM(羟硅铍石!B2:B4)</f>
        <v>97.220825128445298</v>
      </c>
      <c r="D7" s="105">
        <f>SUM(羟硅铍石!C2:C4)</f>
        <v>102.2510922471219</v>
      </c>
      <c r="E7" s="105">
        <f>SUM(羟硅铍石!D2:D4)</f>
        <v>98.748461360918398</v>
      </c>
      <c r="F7" s="105">
        <f>SUM(羟硅铍石!E2:E4)</f>
        <v>97.51801097731223</v>
      </c>
      <c r="G7" s="105">
        <f>SUM(羟硅铍石!F2:F4)</f>
        <v>97.479167622927861</v>
      </c>
      <c r="H7" s="105">
        <f>SUM(羟硅铍石!G2:G4)</f>
        <v>99.93056079175031</v>
      </c>
      <c r="I7" s="105">
        <f>SUM(羟硅铍石!H2:H4)</f>
        <v>97.285985181156477</v>
      </c>
      <c r="J7" s="105">
        <f>SUM(羟硅铍石!I2:I4)</f>
        <v>99.272795710295057</v>
      </c>
      <c r="K7" s="105">
        <f>SUM(羟硅铍石!J2:J4)</f>
        <v>97.671456875395648</v>
      </c>
      <c r="L7" s="105" t="s">
        <v>250</v>
      </c>
      <c r="M7" s="104">
        <f t="shared" si="0"/>
        <v>98.597595099480344</v>
      </c>
      <c r="N7" s="104">
        <f t="shared" si="1"/>
        <v>1.6768059472000556</v>
      </c>
      <c r="O7" s="104">
        <f t="shared" si="2"/>
        <v>1.700656030715797E-2</v>
      </c>
      <c r="P7" s="105">
        <f>SUM(羟硅铍石!M2:M4)</f>
        <v>98.013300828071522</v>
      </c>
      <c r="Q7" s="105">
        <f>SUM(羟硅铍石!N2:N4)</f>
        <v>96.19447145307673</v>
      </c>
      <c r="R7" s="105">
        <f>SUM(羟硅铍石!O2:O4)</f>
        <v>100.90831053526693</v>
      </c>
      <c r="S7" s="105">
        <f>SUM(羟硅铍石!P2:P4)</f>
        <v>98.192634557284848</v>
      </c>
      <c r="T7" s="105">
        <f>SUM(羟硅铍石!Q2:Q4)</f>
        <v>97.423567390576721</v>
      </c>
      <c r="U7" s="105">
        <f>SUM(羟硅铍石!R2:R4)</f>
        <v>98.22560458943758</v>
      </c>
      <c r="V7" s="105">
        <f>SUM(羟硅铍石!S2:S4)</f>
        <v>100.6476344073693</v>
      </c>
      <c r="W7" s="105">
        <f>SUM(羟硅铍石!T2:T4)</f>
        <v>100.1216690527683</v>
      </c>
      <c r="X7" s="105">
        <f>SUM(羟硅铍石!U2:U4)</f>
        <v>100.90532995086217</v>
      </c>
      <c r="Y7" s="105">
        <f>SUM(羟硅铍石!V2:V4)</f>
        <v>101.46995415712651</v>
      </c>
      <c r="Z7" s="105">
        <f>SUM(羟硅铍石!W2:W4)</f>
        <v>99.783509626901093</v>
      </c>
      <c r="AA7" s="105">
        <f>SUM(羟硅铍石!X2:X4)</f>
        <v>99.031702133529294</v>
      </c>
      <c r="AB7" s="105">
        <f>SUM(羟硅铍石!Y2:Y4)</f>
        <v>100.06202876969392</v>
      </c>
      <c r="AC7" s="105">
        <f>SUM(羟硅铍石!Z2:Z4)</f>
        <v>99.571893430805375</v>
      </c>
      <c r="AD7" s="105">
        <f>SUM(羟硅铍石!AA2:AA4)</f>
        <v>99.941417702140896</v>
      </c>
      <c r="AE7" s="105">
        <f>SUM(羟硅铍石!AB2:AB4)</f>
        <v>99.713404166848719</v>
      </c>
      <c r="AF7" s="105">
        <f>SUM(羟硅铍石!AC2:AC4)</f>
        <v>100.35208153504641</v>
      </c>
      <c r="AG7" s="105">
        <f>SUM(羟硅铍石!AD2:AD4)</f>
        <v>99.475550699365712</v>
      </c>
      <c r="AH7" s="105">
        <f>SUM(羟硅铍石!AE2:AE4)</f>
        <v>98.45102674279299</v>
      </c>
      <c r="AI7" s="105">
        <f>SUM(羟硅铍石!AF2:AF4)</f>
        <v>99.922987890455985</v>
      </c>
      <c r="AJ7" s="105">
        <f>SUM(羟硅铍石!AG2:AG4)</f>
        <v>97.221762120080669</v>
      </c>
      <c r="AK7" s="105">
        <f>SUM(羟硅铍石!AH2:AH4)</f>
        <v>97.387706689398556</v>
      </c>
      <c r="AL7" s="105">
        <f>SUM(羟硅铍石!AI2:AI4)</f>
        <v>98.724189009949271</v>
      </c>
      <c r="AM7" s="105">
        <f>SUM(羟硅铍石!AJ2:AJ4)</f>
        <v>98.314157357558159</v>
      </c>
      <c r="AN7" s="105">
        <f>SUM(羟硅铍石!AK2:AK4)</f>
        <v>99.172207011653796</v>
      </c>
      <c r="AO7" s="105">
        <f>SUM(羟硅铍石!AL2:AL4)</f>
        <v>99.473971428702981</v>
      </c>
      <c r="AP7" s="105">
        <f>SUM(羟硅铍石!AM2:AM4)</f>
        <v>101.30892365257753</v>
      </c>
      <c r="AQ7" s="105">
        <f>SUM(羟硅铍石!AO2:AO4)</f>
        <v>100.16911698490573</v>
      </c>
      <c r="AR7" s="105">
        <f>SUM(羟硅铍石!AP2:AP4)</f>
        <v>99.018223715361074</v>
      </c>
      <c r="AS7" s="105">
        <f>SUM(羟硅铍石!AT2:AT4)</f>
        <v>98.816609858047869</v>
      </c>
      <c r="AT7" s="105" t="s">
        <v>254</v>
      </c>
      <c r="AU7" s="104">
        <f t="shared" si="3"/>
        <v>99.267164914921906</v>
      </c>
      <c r="AV7" s="104">
        <f t="shared" si="4"/>
        <v>1.2832111075414878</v>
      </c>
      <c r="AW7" s="104">
        <f t="shared" si="5"/>
        <v>1.2926843520123486E-2</v>
      </c>
      <c r="AX7" s="104"/>
    </row>
    <row r="8" spans="1:55" x14ac:dyDescent="0.2">
      <c r="B8" s="8" t="s">
        <v>134</v>
      </c>
      <c r="C8" s="8"/>
      <c r="D8" s="8"/>
      <c r="E8" s="8"/>
      <c r="F8" s="8"/>
      <c r="G8" s="8"/>
      <c r="H8" s="8"/>
      <c r="I8" s="8"/>
      <c r="J8" s="8"/>
      <c r="K8" s="8"/>
      <c r="L8" s="8"/>
      <c r="M8" s="67"/>
      <c r="N8" s="67"/>
      <c r="O8" s="6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67"/>
      <c r="AV8" s="67"/>
      <c r="AW8" s="67"/>
      <c r="AX8" s="8"/>
      <c r="AY8" s="8"/>
      <c r="AZ8" s="8"/>
      <c r="BA8" s="8"/>
    </row>
    <row r="9" spans="1:55" x14ac:dyDescent="0.2">
      <c r="B9" s="49" t="s">
        <v>273</v>
      </c>
      <c r="C9" s="52">
        <v>1.9848017979264063</v>
      </c>
      <c r="D9" s="52">
        <v>1.960553585185675</v>
      </c>
      <c r="E9" s="52">
        <v>1.9432561709454836</v>
      </c>
      <c r="F9" s="52">
        <v>1.972883313281403</v>
      </c>
      <c r="G9" s="52">
        <v>1.8418129945327271</v>
      </c>
      <c r="H9" s="52">
        <v>1.9072227620378293</v>
      </c>
      <c r="I9" s="52">
        <v>2.0130362989073367</v>
      </c>
      <c r="J9" s="52">
        <v>1.96961058921358</v>
      </c>
      <c r="K9" s="52">
        <v>1.9542109643088166</v>
      </c>
      <c r="L9" s="52"/>
      <c r="M9" s="67">
        <f t="shared" ref="M9:M11" si="6">AVERAGE(C9:K9)</f>
        <v>1.9497098307043619</v>
      </c>
      <c r="N9" s="67">
        <f t="shared" ref="N9:N11" si="7">STDEV(C9:K9)</f>
        <v>4.9750770624118035E-2</v>
      </c>
      <c r="O9" s="67">
        <f t="shared" ref="O9:O11" si="8">N9/M9</f>
        <v>2.5517012757813724E-2</v>
      </c>
      <c r="P9" s="52">
        <v>1.9415941128837433</v>
      </c>
      <c r="Q9" s="52">
        <v>2.0394257452174895</v>
      </c>
      <c r="R9" s="52">
        <v>1.9116007372665125</v>
      </c>
      <c r="S9" s="52">
        <v>1.923350464437604</v>
      </c>
      <c r="T9" s="52">
        <v>2.0220811376877403</v>
      </c>
      <c r="U9" s="52">
        <v>2.0813861226644201</v>
      </c>
      <c r="V9" s="52">
        <v>1.9888145440072458</v>
      </c>
      <c r="W9" s="52">
        <v>1.9738282690862188</v>
      </c>
      <c r="X9" s="52">
        <v>1.9726473396586006</v>
      </c>
      <c r="Y9" s="52">
        <v>2.0099516645730957</v>
      </c>
      <c r="Z9" s="52">
        <v>2.0858410507068492</v>
      </c>
      <c r="AA9" s="52">
        <v>2.1152162735547053</v>
      </c>
      <c r="AB9" s="52">
        <v>2.0211956504089139</v>
      </c>
      <c r="AC9" s="52">
        <v>2.0216159890995566</v>
      </c>
      <c r="AD9" s="52">
        <v>2.0039507068746119</v>
      </c>
      <c r="AE9" s="52">
        <v>2.1138158377268912</v>
      </c>
      <c r="AF9" s="52">
        <v>2.1212296542988693</v>
      </c>
      <c r="AG9" s="52">
        <v>2.0661004543638724</v>
      </c>
      <c r="AH9" s="52">
        <v>2.0128506934600989</v>
      </c>
      <c r="AI9" s="52">
        <v>2.0354802024438206</v>
      </c>
      <c r="AJ9" s="52">
        <v>2.0465534605644682</v>
      </c>
      <c r="AK9" s="52">
        <v>2.0419343450932854</v>
      </c>
      <c r="AL9" s="52">
        <v>2.0461560416358786</v>
      </c>
      <c r="AM9" s="52">
        <v>2.0401085677046322</v>
      </c>
      <c r="AN9" s="52">
        <v>2.0011001357795526</v>
      </c>
      <c r="AO9" s="52">
        <v>2.0106691254528988</v>
      </c>
      <c r="AP9" s="52">
        <v>1.9508732274886282</v>
      </c>
      <c r="AQ9" s="52">
        <v>2.1061010640487998</v>
      </c>
      <c r="AR9" s="52">
        <v>2.0593148023086734</v>
      </c>
      <c r="AS9" s="52">
        <v>1.930681119821066</v>
      </c>
      <c r="AT9" s="52"/>
      <c r="AU9" s="67">
        <f t="shared" ref="AU9:AU11" si="9">AVERAGE(P9:AS9)</f>
        <v>2.0231822846772918</v>
      </c>
      <c r="AV9" s="67">
        <f t="shared" ref="AV9:AV11" si="10">STDEV(P9:AS9)</f>
        <v>5.7563998383285034E-2</v>
      </c>
      <c r="AW9" s="67">
        <f t="shared" ref="AW9:AW11" si="11">AV9/AU9</f>
        <v>2.8452205626378738E-2</v>
      </c>
      <c r="AX9" s="9"/>
    </row>
    <row r="10" spans="1:55" x14ac:dyDescent="0.2">
      <c r="B10" s="49" t="s">
        <v>108</v>
      </c>
      <c r="C10" s="52">
        <v>4.0303964041471874</v>
      </c>
      <c r="D10" s="52">
        <v>4.0788928296286491</v>
      </c>
      <c r="E10" s="52">
        <v>4.1134876581090332</v>
      </c>
      <c r="F10" s="52">
        <v>4.0542333734371949</v>
      </c>
      <c r="G10" s="52">
        <v>4.3163740109345463</v>
      </c>
      <c r="H10" s="52">
        <v>4.1855544759243415</v>
      </c>
      <c r="I10" s="52">
        <v>3.9739274021853261</v>
      </c>
      <c r="J10" s="52">
        <v>4.0607788215728409</v>
      </c>
      <c r="K10" s="52">
        <v>4.0915780713823668</v>
      </c>
      <c r="L10" s="52"/>
      <c r="M10" s="67">
        <f t="shared" si="6"/>
        <v>4.1005803385912758</v>
      </c>
      <c r="N10" s="67">
        <f t="shared" si="7"/>
        <v>9.9501541248236194E-2</v>
      </c>
      <c r="O10" s="67">
        <f t="shared" si="8"/>
        <v>2.4265233950377673E-2</v>
      </c>
      <c r="P10" s="52">
        <v>4.1168117742325121</v>
      </c>
      <c r="Q10" s="52">
        <v>3.9211485095650205</v>
      </c>
      <c r="R10" s="52">
        <v>4.1767985254669764</v>
      </c>
      <c r="S10" s="52">
        <v>4.1532990711247919</v>
      </c>
      <c r="T10" s="52">
        <v>3.9558377246245175</v>
      </c>
      <c r="U10" s="52">
        <v>3.8372277546711597</v>
      </c>
      <c r="V10" s="52">
        <v>4.0223709119855071</v>
      </c>
      <c r="W10" s="52">
        <v>4.0523434618275633</v>
      </c>
      <c r="X10" s="52">
        <v>4.0547053206827979</v>
      </c>
      <c r="Y10" s="52">
        <v>3.9800966708538081</v>
      </c>
      <c r="Z10" s="52">
        <v>3.828317898586302</v>
      </c>
      <c r="AA10" s="52">
        <v>3.7695674528905885</v>
      </c>
      <c r="AB10" s="52">
        <v>3.9576086991821726</v>
      </c>
      <c r="AC10" s="52">
        <v>3.9567680218008872</v>
      </c>
      <c r="AD10" s="52">
        <v>3.9920985862507758</v>
      </c>
      <c r="AE10" s="52">
        <v>3.7723683245462167</v>
      </c>
      <c r="AF10" s="52">
        <v>3.7575406914022604</v>
      </c>
      <c r="AG10" s="52">
        <v>3.8677990912722544</v>
      </c>
      <c r="AH10" s="52">
        <v>3.9742986130798017</v>
      </c>
      <c r="AI10" s="52">
        <v>3.9290395951123602</v>
      </c>
      <c r="AJ10" s="52">
        <v>3.9068930788710645</v>
      </c>
      <c r="AK10" s="52">
        <v>3.9161313098134296</v>
      </c>
      <c r="AL10" s="52">
        <v>3.9076879167282432</v>
      </c>
      <c r="AM10" s="52">
        <v>3.919782864590736</v>
      </c>
      <c r="AN10" s="52">
        <v>3.9977997284408953</v>
      </c>
      <c r="AO10" s="52">
        <v>3.978661749094202</v>
      </c>
      <c r="AP10" s="52">
        <v>4.098253545022744</v>
      </c>
      <c r="AQ10" s="52">
        <v>3.7877978719024008</v>
      </c>
      <c r="AR10" s="52">
        <v>3.8813703953826533</v>
      </c>
      <c r="AS10" s="52">
        <v>4.1386377603578675</v>
      </c>
      <c r="AT10" s="52"/>
      <c r="AU10" s="67">
        <f t="shared" si="9"/>
        <v>3.9536354306454169</v>
      </c>
      <c r="AV10" s="67">
        <f t="shared" si="10"/>
        <v>0.11512799676657014</v>
      </c>
      <c r="AW10" s="67">
        <f t="shared" si="11"/>
        <v>2.9119527783009549E-2</v>
      </c>
      <c r="AX10" s="9"/>
    </row>
    <row r="11" spans="1:55" x14ac:dyDescent="0.2">
      <c r="B11" s="51" t="s">
        <v>93</v>
      </c>
      <c r="C11" s="54">
        <v>2</v>
      </c>
      <c r="D11" s="54">
        <v>2</v>
      </c>
      <c r="E11" s="54">
        <v>2</v>
      </c>
      <c r="F11" s="54">
        <v>2</v>
      </c>
      <c r="G11" s="54">
        <v>2</v>
      </c>
      <c r="H11" s="54">
        <v>2</v>
      </c>
      <c r="I11" s="54">
        <v>2</v>
      </c>
      <c r="J11" s="54">
        <v>2</v>
      </c>
      <c r="K11" s="54">
        <v>2</v>
      </c>
      <c r="L11" s="54"/>
      <c r="M11" s="65">
        <f t="shared" si="6"/>
        <v>2</v>
      </c>
      <c r="N11" s="65">
        <f t="shared" si="7"/>
        <v>0</v>
      </c>
      <c r="O11" s="65">
        <f t="shared" si="8"/>
        <v>0</v>
      </c>
      <c r="P11" s="54">
        <v>2</v>
      </c>
      <c r="Q11" s="54">
        <v>2</v>
      </c>
      <c r="R11" s="54">
        <v>2</v>
      </c>
      <c r="S11" s="54">
        <v>2</v>
      </c>
      <c r="T11" s="54">
        <v>2</v>
      </c>
      <c r="U11" s="54">
        <v>2</v>
      </c>
      <c r="V11" s="54">
        <v>2</v>
      </c>
      <c r="W11" s="54">
        <v>2</v>
      </c>
      <c r="X11" s="54">
        <v>2</v>
      </c>
      <c r="Y11" s="54">
        <v>2</v>
      </c>
      <c r="Z11" s="54">
        <v>2</v>
      </c>
      <c r="AA11" s="54">
        <v>2</v>
      </c>
      <c r="AB11" s="54">
        <v>2</v>
      </c>
      <c r="AC11" s="54">
        <v>2</v>
      </c>
      <c r="AD11" s="54">
        <v>2</v>
      </c>
      <c r="AE11" s="54">
        <v>2</v>
      </c>
      <c r="AF11" s="54">
        <v>2</v>
      </c>
      <c r="AG11" s="54">
        <v>2</v>
      </c>
      <c r="AH11" s="54">
        <v>2</v>
      </c>
      <c r="AI11" s="54">
        <v>2</v>
      </c>
      <c r="AJ11" s="54">
        <v>2</v>
      </c>
      <c r="AK11" s="54">
        <v>2</v>
      </c>
      <c r="AL11" s="54">
        <v>2</v>
      </c>
      <c r="AM11" s="54">
        <v>2</v>
      </c>
      <c r="AN11" s="54">
        <v>2</v>
      </c>
      <c r="AO11" s="54">
        <v>2</v>
      </c>
      <c r="AP11" s="54">
        <v>2</v>
      </c>
      <c r="AQ11" s="54">
        <v>2</v>
      </c>
      <c r="AR11" s="54">
        <v>2</v>
      </c>
      <c r="AS11" s="54">
        <v>2</v>
      </c>
      <c r="AT11" s="54"/>
      <c r="AU11" s="65">
        <f t="shared" si="9"/>
        <v>2</v>
      </c>
      <c r="AV11" s="65">
        <f t="shared" si="10"/>
        <v>0</v>
      </c>
      <c r="AW11" s="65">
        <f t="shared" si="11"/>
        <v>0</v>
      </c>
      <c r="AX11" s="9"/>
    </row>
    <row r="12" spans="1:55" x14ac:dyDescent="0.2">
      <c r="B12" t="s">
        <v>279</v>
      </c>
    </row>
    <row r="13" spans="1:55" x14ac:dyDescent="0.2">
      <c r="B13" t="s">
        <v>171</v>
      </c>
    </row>
    <row r="14" spans="1:55" x14ac:dyDescent="0.2">
      <c r="B14" t="s">
        <v>173</v>
      </c>
    </row>
    <row r="15" spans="1:55" x14ac:dyDescent="0.2">
      <c r="B15" s="12" t="s">
        <v>297</v>
      </c>
    </row>
  </sheetData>
  <mergeCells count="2">
    <mergeCell ref="C2:K2"/>
    <mergeCell ref="P2:AS2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E29"/>
  <sheetViews>
    <sheetView zoomScaleNormal="100" workbookViewId="0">
      <selection activeCell="BA13" sqref="BA13"/>
    </sheetView>
  </sheetViews>
  <sheetFormatPr defaultRowHeight="12" x14ac:dyDescent="0.2"/>
  <cols>
    <col min="2" max="2" width="9.83203125" customWidth="1"/>
    <col min="53" max="53" width="13.5" customWidth="1"/>
    <col min="69" max="69" width="11.5" customWidth="1"/>
  </cols>
  <sheetData>
    <row r="2" spans="2:57" ht="15.75" x14ac:dyDescent="0.2">
      <c r="B2" s="90"/>
      <c r="C2" s="90"/>
      <c r="D2" s="88" t="s">
        <v>280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</row>
    <row r="3" spans="2:57" x14ac:dyDescent="0.2">
      <c r="B3" s="81"/>
      <c r="C3" s="81">
        <v>1</v>
      </c>
      <c r="D3" s="81">
        <v>2</v>
      </c>
      <c r="E3" s="81">
        <v>3</v>
      </c>
      <c r="F3" s="81">
        <v>4</v>
      </c>
      <c r="G3" s="81">
        <v>5</v>
      </c>
      <c r="H3" s="81">
        <v>6</v>
      </c>
      <c r="I3" s="81">
        <v>7</v>
      </c>
      <c r="J3" s="81">
        <v>8</v>
      </c>
      <c r="K3" s="81">
        <v>9</v>
      </c>
      <c r="L3" s="81">
        <v>10</v>
      </c>
      <c r="M3" s="81">
        <v>11</v>
      </c>
      <c r="N3" s="81">
        <v>12</v>
      </c>
      <c r="O3" s="81">
        <v>13</v>
      </c>
      <c r="P3" s="81">
        <v>14</v>
      </c>
      <c r="Q3" s="81">
        <v>15</v>
      </c>
      <c r="R3" s="81">
        <v>16</v>
      </c>
      <c r="S3" s="81">
        <v>17</v>
      </c>
      <c r="T3" s="81">
        <v>18</v>
      </c>
      <c r="U3" s="81">
        <v>19</v>
      </c>
      <c r="V3" s="81">
        <v>20</v>
      </c>
      <c r="W3" s="81">
        <v>21</v>
      </c>
      <c r="X3" s="81">
        <v>22</v>
      </c>
      <c r="Y3" s="81">
        <v>23</v>
      </c>
      <c r="Z3" s="81">
        <v>24</v>
      </c>
      <c r="AA3" s="81">
        <v>25</v>
      </c>
      <c r="AB3" s="81">
        <v>26</v>
      </c>
      <c r="AC3" s="81">
        <v>27</v>
      </c>
      <c r="AD3" s="81">
        <v>28</v>
      </c>
      <c r="AE3" s="81">
        <v>29</v>
      </c>
      <c r="AF3" s="81">
        <v>30</v>
      </c>
      <c r="AG3" s="81">
        <v>31</v>
      </c>
      <c r="AH3" s="81">
        <v>32</v>
      </c>
      <c r="AI3" s="81">
        <v>33</v>
      </c>
      <c r="AJ3" s="81">
        <v>34</v>
      </c>
      <c r="AK3" s="81">
        <v>35</v>
      </c>
      <c r="AL3" s="81">
        <v>36</v>
      </c>
      <c r="AM3" s="81">
        <v>37</v>
      </c>
      <c r="AN3" s="81">
        <v>38</v>
      </c>
      <c r="AO3" s="81">
        <v>39</v>
      </c>
      <c r="AP3" s="81">
        <v>40</v>
      </c>
      <c r="AQ3" s="81">
        <v>41</v>
      </c>
      <c r="AR3" s="81">
        <v>42</v>
      </c>
      <c r="AS3" s="81">
        <v>43</v>
      </c>
      <c r="AT3" s="81">
        <v>44</v>
      </c>
      <c r="AU3" s="81">
        <v>45</v>
      </c>
      <c r="AV3" s="81">
        <v>46</v>
      </c>
      <c r="AW3" s="81">
        <v>47</v>
      </c>
      <c r="AX3" s="81">
        <v>48</v>
      </c>
      <c r="AY3" s="81">
        <v>49</v>
      </c>
      <c r="AZ3" s="81">
        <v>50</v>
      </c>
      <c r="BA3" s="92" t="s">
        <v>176</v>
      </c>
      <c r="BB3" s="96" t="s">
        <v>165</v>
      </c>
      <c r="BC3" s="96" t="s">
        <v>167</v>
      </c>
      <c r="BD3" s="96" t="s">
        <v>169</v>
      </c>
    </row>
    <row r="4" spans="2:57" x14ac:dyDescent="0.2">
      <c r="B4" s="49" t="s">
        <v>139</v>
      </c>
      <c r="C4" s="50">
        <v>37.143000000000001</v>
      </c>
      <c r="D4" s="50">
        <v>37.734999999999999</v>
      </c>
      <c r="E4" s="50">
        <v>37.284999999999997</v>
      </c>
      <c r="F4" s="50">
        <v>37.292000000000002</v>
      </c>
      <c r="G4" s="50">
        <v>37.392000000000003</v>
      </c>
      <c r="H4" s="50">
        <v>37.572000000000003</v>
      </c>
      <c r="I4" s="50">
        <v>37.1</v>
      </c>
      <c r="J4" s="50">
        <v>37.075000000000003</v>
      </c>
      <c r="K4" s="50">
        <v>36.887</v>
      </c>
      <c r="L4" s="50">
        <v>37.640999999999998</v>
      </c>
      <c r="M4" s="50">
        <v>37.337000000000003</v>
      </c>
      <c r="N4" s="50">
        <v>37.555999999999997</v>
      </c>
      <c r="O4" s="50">
        <v>37.087000000000003</v>
      </c>
      <c r="P4" s="50">
        <v>37.182000000000002</v>
      </c>
      <c r="Q4" s="50">
        <v>37.585999999999999</v>
      </c>
      <c r="R4" s="50">
        <v>37.24</v>
      </c>
      <c r="S4" s="50">
        <v>36.979999999999997</v>
      </c>
      <c r="T4" s="50">
        <v>37.076000000000001</v>
      </c>
      <c r="U4" s="50">
        <v>37.18</v>
      </c>
      <c r="V4" s="50">
        <v>37.271000000000001</v>
      </c>
      <c r="W4" s="50">
        <v>37.338999999999999</v>
      </c>
      <c r="X4" s="50">
        <v>37.201999999999998</v>
      </c>
      <c r="Y4" s="50">
        <v>37.159999999999997</v>
      </c>
      <c r="Z4" s="50">
        <v>37.216999999999999</v>
      </c>
      <c r="AA4" s="50">
        <v>37.198</v>
      </c>
      <c r="AB4" s="50">
        <v>37.311999999999998</v>
      </c>
      <c r="AC4" s="50">
        <v>37.219000000000001</v>
      </c>
      <c r="AD4" s="50">
        <v>37.247</v>
      </c>
      <c r="AE4" s="50">
        <v>37.243000000000002</v>
      </c>
      <c r="AF4" s="50">
        <v>37.231999999999999</v>
      </c>
      <c r="AG4" s="50">
        <v>37.378</v>
      </c>
      <c r="AH4" s="50">
        <v>37.311</v>
      </c>
      <c r="AI4" s="50">
        <v>37.427</v>
      </c>
      <c r="AJ4" s="50">
        <v>37.265999999999998</v>
      </c>
      <c r="AK4" s="50">
        <v>37.317999999999998</v>
      </c>
      <c r="AL4" s="50">
        <v>37.295999999999999</v>
      </c>
      <c r="AM4" s="50">
        <v>37.378999999999998</v>
      </c>
      <c r="AN4" s="50">
        <v>37.247</v>
      </c>
      <c r="AO4" s="50">
        <v>37.457999999999998</v>
      </c>
      <c r="AP4" s="50">
        <v>37.515999999999998</v>
      </c>
      <c r="AQ4" s="50">
        <v>37.472999999999999</v>
      </c>
      <c r="AR4" s="50">
        <v>36.887</v>
      </c>
      <c r="AS4" s="50">
        <v>36.978000000000002</v>
      </c>
      <c r="AT4" s="50">
        <v>36.957000000000001</v>
      </c>
      <c r="AU4" s="50">
        <v>37.564999999999998</v>
      </c>
      <c r="AV4" s="50">
        <v>36.768000000000001</v>
      </c>
      <c r="AW4" s="50">
        <v>36.973999999999997</v>
      </c>
      <c r="AX4" s="50">
        <v>37.58</v>
      </c>
      <c r="AY4" s="50">
        <v>36.981999999999999</v>
      </c>
      <c r="AZ4" s="50">
        <v>36.944000000000003</v>
      </c>
      <c r="BA4" s="50" t="s">
        <v>299</v>
      </c>
      <c r="BB4" s="67">
        <f t="shared" ref="BB4:BB13" si="0">AVERAGE(C4:AZ4)</f>
        <v>37.253799999999998</v>
      </c>
      <c r="BC4" s="67">
        <f t="shared" ref="BC4:BC13" si="1">STDEV(C4:AZ4)</f>
        <v>0.21685582533008341</v>
      </c>
      <c r="BD4" s="67">
        <f t="shared" ref="BD4:BD13" si="2">BC4/BB4</f>
        <v>5.8210390706473812E-3</v>
      </c>
    </row>
    <row r="5" spans="2:57" x14ac:dyDescent="0.2">
      <c r="B5" s="49" t="s">
        <v>15</v>
      </c>
      <c r="C5" s="50">
        <v>32.704000000000001</v>
      </c>
      <c r="D5" s="50">
        <v>32.796999999999997</v>
      </c>
      <c r="E5" s="50">
        <v>33.018999999999998</v>
      </c>
      <c r="F5" s="50">
        <v>33.466000000000001</v>
      </c>
      <c r="G5" s="50">
        <v>32.954999999999998</v>
      </c>
      <c r="H5" s="50">
        <v>33.104999999999997</v>
      </c>
      <c r="I5" s="50">
        <v>33.392000000000003</v>
      </c>
      <c r="J5" s="50">
        <v>32.896999999999998</v>
      </c>
      <c r="K5" s="50">
        <v>33.131999999999998</v>
      </c>
      <c r="L5" s="50">
        <v>33.204999999999998</v>
      </c>
      <c r="M5" s="50">
        <v>32.561999999999998</v>
      </c>
      <c r="N5" s="50">
        <v>32.451000000000001</v>
      </c>
      <c r="O5" s="50">
        <v>33.064999999999998</v>
      </c>
      <c r="P5" s="50">
        <v>33.469000000000001</v>
      </c>
      <c r="Q5" s="50">
        <v>32.655000000000001</v>
      </c>
      <c r="R5" s="50">
        <v>33.207000000000001</v>
      </c>
      <c r="S5" s="50">
        <v>33.106000000000002</v>
      </c>
      <c r="T5" s="50">
        <v>32.600999999999999</v>
      </c>
      <c r="U5" s="50">
        <v>32.618000000000002</v>
      </c>
      <c r="V5" s="50">
        <v>33.372</v>
      </c>
      <c r="W5" s="50">
        <v>32.536000000000001</v>
      </c>
      <c r="X5" s="50">
        <v>33.235999999999997</v>
      </c>
      <c r="Y5" s="50">
        <v>32.389000000000003</v>
      </c>
      <c r="Z5" s="50">
        <v>32.545000000000002</v>
      </c>
      <c r="AA5" s="50">
        <v>33.073</v>
      </c>
      <c r="AB5" s="50">
        <v>33.128999999999998</v>
      </c>
      <c r="AC5" s="50">
        <v>32.353999999999999</v>
      </c>
      <c r="AD5" s="50">
        <v>33.241999999999997</v>
      </c>
      <c r="AE5" s="50">
        <v>33.259</v>
      </c>
      <c r="AF5" s="50">
        <v>33.094000000000001</v>
      </c>
      <c r="AG5" s="50">
        <v>33.128</v>
      </c>
      <c r="AH5" s="50">
        <v>33.124000000000002</v>
      </c>
      <c r="AI5" s="50">
        <v>33.113</v>
      </c>
      <c r="AJ5" s="50">
        <v>33.146999999999998</v>
      </c>
      <c r="AK5" s="50">
        <v>33.063000000000002</v>
      </c>
      <c r="AL5" s="50">
        <v>32.908999999999999</v>
      </c>
      <c r="AM5" s="50">
        <v>32.914000000000001</v>
      </c>
      <c r="AN5" s="50">
        <v>32.682000000000002</v>
      </c>
      <c r="AO5" s="50">
        <v>33.118000000000002</v>
      </c>
      <c r="AP5" s="50">
        <v>32.354999999999997</v>
      </c>
      <c r="AQ5" s="50">
        <v>32.912999999999997</v>
      </c>
      <c r="AR5" s="50">
        <v>32.927999999999997</v>
      </c>
      <c r="AS5" s="50">
        <v>32.436</v>
      </c>
      <c r="AT5" s="50">
        <v>32.926000000000002</v>
      </c>
      <c r="AU5" s="50">
        <v>32.694000000000003</v>
      </c>
      <c r="AV5" s="50">
        <v>32.768999999999998</v>
      </c>
      <c r="AW5" s="50">
        <v>32.880000000000003</v>
      </c>
      <c r="AX5" s="50">
        <v>32.915999999999997</v>
      </c>
      <c r="AY5" s="50">
        <v>32.814999999999998</v>
      </c>
      <c r="AZ5" s="50">
        <v>32.865000000000002</v>
      </c>
      <c r="BA5" s="50" t="s">
        <v>300</v>
      </c>
      <c r="BB5" s="67">
        <f t="shared" si="0"/>
        <v>32.926600000000008</v>
      </c>
      <c r="BC5" s="67">
        <f t="shared" si="1"/>
        <v>0.29440275065263349</v>
      </c>
      <c r="BD5" s="67">
        <f t="shared" si="2"/>
        <v>8.9411828325011815E-3</v>
      </c>
    </row>
    <row r="6" spans="2:57" x14ac:dyDescent="0.2">
      <c r="B6" s="102" t="s">
        <v>6</v>
      </c>
      <c r="C6" s="103">
        <v>16.492999999999999</v>
      </c>
      <c r="D6" s="103">
        <v>16.516999999999999</v>
      </c>
      <c r="E6" s="103">
        <v>16.518999999999998</v>
      </c>
      <c r="F6" s="103">
        <v>15.694000000000001</v>
      </c>
      <c r="G6" s="103">
        <v>15.51</v>
      </c>
      <c r="H6" s="103">
        <v>16.177</v>
      </c>
      <c r="I6" s="103">
        <v>15.355</v>
      </c>
      <c r="J6" s="103">
        <v>15.813000000000001</v>
      </c>
      <c r="K6" s="103">
        <v>16.59</v>
      </c>
      <c r="L6" s="103">
        <v>16.347000000000001</v>
      </c>
      <c r="M6" s="103">
        <v>16.247</v>
      </c>
      <c r="N6" s="103">
        <v>16.603000000000002</v>
      </c>
      <c r="O6" s="103">
        <v>16.387</v>
      </c>
      <c r="P6" s="103">
        <v>16.585999999999999</v>
      </c>
      <c r="Q6" s="103">
        <v>15.212</v>
      </c>
      <c r="R6" s="103">
        <v>15.888</v>
      </c>
      <c r="S6" s="103">
        <v>16.433</v>
      </c>
      <c r="T6" s="103">
        <v>15.96</v>
      </c>
      <c r="U6" s="103">
        <v>16.058</v>
      </c>
      <c r="V6" s="103">
        <v>16</v>
      </c>
      <c r="W6" s="103">
        <v>15.826000000000001</v>
      </c>
      <c r="X6" s="103">
        <v>15.18</v>
      </c>
      <c r="Y6" s="103">
        <v>16.151</v>
      </c>
      <c r="Z6" s="103">
        <v>16.222000000000001</v>
      </c>
      <c r="AA6" s="103">
        <v>15.523999999999999</v>
      </c>
      <c r="AB6" s="103">
        <v>16.036000000000001</v>
      </c>
      <c r="AC6" s="103">
        <v>16.408999999999999</v>
      </c>
      <c r="AD6" s="103">
        <v>15.936999999999999</v>
      </c>
      <c r="AE6" s="103">
        <v>15.756</v>
      </c>
      <c r="AF6" s="103">
        <v>16.196000000000002</v>
      </c>
      <c r="AG6" s="103">
        <v>16.433</v>
      </c>
      <c r="AH6" s="103">
        <v>16.317</v>
      </c>
      <c r="AI6" s="103">
        <v>16.562000000000001</v>
      </c>
      <c r="AJ6" s="103">
        <v>16.559000000000001</v>
      </c>
      <c r="AK6" s="103">
        <v>16.244</v>
      </c>
      <c r="AL6" s="103">
        <v>15.994999999999999</v>
      </c>
      <c r="AM6" s="103">
        <v>15.897</v>
      </c>
      <c r="AN6" s="103">
        <v>16.440000000000001</v>
      </c>
      <c r="AO6" s="103">
        <v>15.778</v>
      </c>
      <c r="AP6" s="103">
        <v>16.187000000000001</v>
      </c>
      <c r="AQ6" s="103">
        <v>16.561</v>
      </c>
      <c r="AR6" s="103">
        <v>16.173999999999999</v>
      </c>
      <c r="AS6" s="103">
        <v>16.451000000000001</v>
      </c>
      <c r="AT6" s="103">
        <v>15.505000000000001</v>
      </c>
      <c r="AU6" s="103">
        <v>16.331</v>
      </c>
      <c r="AV6" s="103">
        <v>16.558</v>
      </c>
      <c r="AW6" s="103">
        <v>16.568999999999999</v>
      </c>
      <c r="AX6" s="103">
        <v>16.439</v>
      </c>
      <c r="AY6" s="103">
        <v>16.274999999999999</v>
      </c>
      <c r="AZ6" s="103">
        <v>16.431000000000001</v>
      </c>
      <c r="BA6" s="103" t="s">
        <v>301</v>
      </c>
      <c r="BB6" s="104">
        <f t="shared" si="0"/>
        <v>16.146640000000001</v>
      </c>
      <c r="BC6" s="104">
        <f t="shared" si="1"/>
        <v>0.38495172026992613</v>
      </c>
      <c r="BD6" s="104">
        <f t="shared" si="2"/>
        <v>2.3840979935759149E-2</v>
      </c>
      <c r="BE6" s="44"/>
    </row>
    <row r="7" spans="2:57" x14ac:dyDescent="0.2">
      <c r="B7" s="49" t="s">
        <v>143</v>
      </c>
      <c r="C7" s="50">
        <v>6.0000000000000001E-3</v>
      </c>
      <c r="D7" s="50">
        <v>8.9999999999999993E-3</v>
      </c>
      <c r="E7" s="50">
        <v>2.5999999999999999E-2</v>
      </c>
      <c r="F7" s="50">
        <v>5.0000000000000001E-3</v>
      </c>
      <c r="G7" s="50">
        <v>1.0999999999999999E-2</v>
      </c>
      <c r="H7" s="50">
        <v>2.5999999999999999E-2</v>
      </c>
      <c r="I7" s="50">
        <v>1.6E-2</v>
      </c>
      <c r="J7" s="50">
        <v>2.1000000000000001E-2</v>
      </c>
      <c r="K7" s="50">
        <v>1.6E-2</v>
      </c>
      <c r="L7" s="50">
        <v>1.7000000000000001E-2</v>
      </c>
      <c r="M7" s="50">
        <v>3.0000000000000001E-3</v>
      </c>
      <c r="N7" s="50">
        <v>1.6E-2</v>
      </c>
      <c r="O7" s="50">
        <v>2.4E-2</v>
      </c>
      <c r="P7" s="50">
        <v>1.4E-2</v>
      </c>
      <c r="Q7" s="50">
        <v>1.9E-2</v>
      </c>
      <c r="R7" s="50">
        <v>8.0000000000000002E-3</v>
      </c>
      <c r="S7" s="50">
        <v>1.9E-2</v>
      </c>
      <c r="T7" s="50">
        <v>8.9999999999999993E-3</v>
      </c>
      <c r="U7" s="50">
        <v>1.2999999999999999E-2</v>
      </c>
      <c r="V7" s="50">
        <v>1.4999999999999999E-2</v>
      </c>
      <c r="W7" s="50">
        <v>1.4E-2</v>
      </c>
      <c r="X7" s="50">
        <v>3.2000000000000001E-2</v>
      </c>
      <c r="Y7" s="50">
        <v>2.9000000000000001E-2</v>
      </c>
      <c r="Z7" s="50">
        <v>1.7000000000000001E-2</v>
      </c>
      <c r="AA7" s="50">
        <v>7.0000000000000001E-3</v>
      </c>
      <c r="AB7" s="50">
        <v>0.01</v>
      </c>
      <c r="AC7" s="50">
        <v>4.0000000000000001E-3</v>
      </c>
      <c r="AD7" s="50">
        <v>2.4E-2</v>
      </c>
      <c r="AE7" s="50">
        <v>1.4E-2</v>
      </c>
      <c r="AF7" s="50">
        <v>0</v>
      </c>
      <c r="AG7" s="50">
        <v>1.2999999999999999E-2</v>
      </c>
      <c r="AH7" s="50">
        <v>4.0000000000000001E-3</v>
      </c>
      <c r="AI7" s="50">
        <v>2E-3</v>
      </c>
      <c r="AJ7" s="50">
        <v>8.0000000000000002E-3</v>
      </c>
      <c r="AK7" s="50">
        <v>2.4E-2</v>
      </c>
      <c r="AL7" s="50">
        <v>1.6E-2</v>
      </c>
      <c r="AM7" s="50">
        <v>1.2999999999999999E-2</v>
      </c>
      <c r="AN7" s="50">
        <v>8.5000000000000006E-2</v>
      </c>
      <c r="AO7" s="50">
        <v>0.1</v>
      </c>
      <c r="AP7" s="50">
        <v>0</v>
      </c>
      <c r="AQ7" s="50">
        <v>2.9000000000000001E-2</v>
      </c>
      <c r="AR7" s="50">
        <v>0.02</v>
      </c>
      <c r="AS7" s="50">
        <v>8.0000000000000002E-3</v>
      </c>
      <c r="AT7" s="50">
        <v>1.2999999999999999E-2</v>
      </c>
      <c r="AU7" s="50">
        <v>8.0000000000000002E-3</v>
      </c>
      <c r="AV7" s="50">
        <v>1.2999999999999999E-2</v>
      </c>
      <c r="AW7" s="50">
        <v>1.4999999999999999E-2</v>
      </c>
      <c r="AX7" s="50">
        <v>1.4999999999999999E-2</v>
      </c>
      <c r="AY7" s="50">
        <v>1.2E-2</v>
      </c>
      <c r="AZ7" s="50">
        <v>1.7999999999999999E-2</v>
      </c>
      <c r="BA7" s="50" t="s">
        <v>187</v>
      </c>
      <c r="BB7" s="67">
        <f t="shared" si="0"/>
        <v>1.7200000000000007E-2</v>
      </c>
      <c r="BC7" s="67">
        <f t="shared" si="1"/>
        <v>1.7352292091142498E-2</v>
      </c>
      <c r="BD7" s="67">
        <f>BC7/BB7</f>
        <v>1.0088541913454936</v>
      </c>
    </row>
    <row r="8" spans="2:57" ht="13.5" x14ac:dyDescent="0.2">
      <c r="B8" s="49" t="s">
        <v>128</v>
      </c>
      <c r="C8" s="50">
        <v>0</v>
      </c>
      <c r="D8" s="50">
        <v>0</v>
      </c>
      <c r="E8" s="50">
        <v>0</v>
      </c>
      <c r="F8" s="50">
        <v>0</v>
      </c>
      <c r="G8" s="50">
        <v>3.0000000000000001E-3</v>
      </c>
      <c r="H8" s="50">
        <v>0</v>
      </c>
      <c r="I8" s="50">
        <v>0</v>
      </c>
      <c r="J8" s="50">
        <v>3.7999999999999999E-2</v>
      </c>
      <c r="K8" s="50">
        <v>0</v>
      </c>
      <c r="L8" s="50">
        <v>2.8000000000000001E-2</v>
      </c>
      <c r="M8" s="50">
        <v>3.0000000000000001E-3</v>
      </c>
      <c r="N8" s="50">
        <v>0</v>
      </c>
      <c r="O8" s="50">
        <v>0</v>
      </c>
      <c r="P8" s="50">
        <v>1E-3</v>
      </c>
      <c r="Q8" s="50">
        <v>4.2000000000000003E-2</v>
      </c>
      <c r="R8" s="50">
        <v>8.9999999999999993E-3</v>
      </c>
      <c r="S8" s="50">
        <v>0</v>
      </c>
      <c r="T8" s="50">
        <v>0</v>
      </c>
      <c r="U8" s="50">
        <v>0</v>
      </c>
      <c r="V8" s="50">
        <v>0</v>
      </c>
      <c r="W8" s="50">
        <v>1.7999999999999999E-2</v>
      </c>
      <c r="X8" s="50">
        <v>0</v>
      </c>
      <c r="Y8" s="50">
        <v>1.6E-2</v>
      </c>
      <c r="Z8" s="50">
        <v>0</v>
      </c>
      <c r="AA8" s="50">
        <v>2.5999999999999999E-2</v>
      </c>
      <c r="AB8" s="50">
        <v>2.1000000000000001E-2</v>
      </c>
      <c r="AC8" s="50">
        <v>6.0000000000000001E-3</v>
      </c>
      <c r="AD8" s="50">
        <v>0</v>
      </c>
      <c r="AE8" s="50">
        <v>3.0000000000000001E-3</v>
      </c>
      <c r="AF8" s="50">
        <v>6.0000000000000001E-3</v>
      </c>
      <c r="AG8" s="50">
        <v>3.5999999999999997E-2</v>
      </c>
      <c r="AH8" s="50">
        <v>0</v>
      </c>
      <c r="AI8" s="50">
        <v>1.4E-2</v>
      </c>
      <c r="AJ8" s="50">
        <v>0</v>
      </c>
      <c r="AK8" s="50">
        <v>0</v>
      </c>
      <c r="AL8" s="50">
        <v>0</v>
      </c>
      <c r="AM8" s="50">
        <v>6.7000000000000004E-2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1.7999999999999999E-2</v>
      </c>
      <c r="AY8" s="50">
        <v>5.6000000000000001E-2</v>
      </c>
      <c r="AZ8" s="50">
        <v>2.9000000000000001E-2</v>
      </c>
      <c r="BA8" s="50" t="s">
        <v>188</v>
      </c>
      <c r="BB8" s="67">
        <f t="shared" si="0"/>
        <v>8.8000000000000005E-3</v>
      </c>
      <c r="BC8" s="67">
        <f t="shared" si="1"/>
        <v>1.5830737345365792E-2</v>
      </c>
      <c r="BD8" s="67">
        <f>BC8/BB8</f>
        <v>1.7989474256097491</v>
      </c>
    </row>
    <row r="9" spans="2:57" x14ac:dyDescent="0.2">
      <c r="B9" s="49" t="s">
        <v>142</v>
      </c>
      <c r="C9" s="50">
        <v>6.4000000000000001E-2</v>
      </c>
      <c r="D9" s="50">
        <v>6.8000000000000005E-2</v>
      </c>
      <c r="E9" s="50">
        <v>6.7000000000000004E-2</v>
      </c>
      <c r="F9" s="50">
        <v>6.0999999999999999E-2</v>
      </c>
      <c r="G9" s="50">
        <v>4.4999999999999998E-2</v>
      </c>
      <c r="H9" s="50">
        <v>0</v>
      </c>
      <c r="I9" s="50">
        <v>2.5999999999999999E-2</v>
      </c>
      <c r="J9" s="50">
        <v>6.3E-2</v>
      </c>
      <c r="K9" s="50">
        <v>5.5E-2</v>
      </c>
      <c r="L9" s="50">
        <v>5.1999999999999998E-2</v>
      </c>
      <c r="M9" s="50">
        <v>3.2000000000000001E-2</v>
      </c>
      <c r="N9" s="50">
        <v>0.06</v>
      </c>
      <c r="O9" s="50">
        <v>4.5999999999999999E-2</v>
      </c>
      <c r="P9" s="50">
        <v>4.3999999999999997E-2</v>
      </c>
      <c r="Q9" s="50">
        <v>3.9E-2</v>
      </c>
      <c r="R9" s="50">
        <v>3.4000000000000002E-2</v>
      </c>
      <c r="S9" s="50">
        <v>6.6000000000000003E-2</v>
      </c>
      <c r="T9" s="50">
        <v>5.8999999999999997E-2</v>
      </c>
      <c r="U9" s="50">
        <v>5.2999999999999999E-2</v>
      </c>
      <c r="V9" s="50">
        <v>4.8000000000000001E-2</v>
      </c>
      <c r="W9" s="50">
        <v>3.5000000000000003E-2</v>
      </c>
      <c r="X9" s="50">
        <v>7.1999999999999995E-2</v>
      </c>
      <c r="Y9" s="50">
        <v>4.7E-2</v>
      </c>
      <c r="Z9" s="50">
        <v>4.8000000000000001E-2</v>
      </c>
      <c r="AA9" s="50">
        <v>0.05</v>
      </c>
      <c r="AB9" s="50">
        <v>2.9000000000000001E-2</v>
      </c>
      <c r="AC9" s="50">
        <v>5.8000000000000003E-2</v>
      </c>
      <c r="AD9" s="50">
        <v>2.4E-2</v>
      </c>
      <c r="AE9" s="50">
        <v>3.9E-2</v>
      </c>
      <c r="AF9" s="50">
        <v>6.9000000000000006E-2</v>
      </c>
      <c r="AG9" s="50">
        <v>5.5E-2</v>
      </c>
      <c r="AH9" s="50">
        <v>3.9E-2</v>
      </c>
      <c r="AI9" s="50">
        <v>6.7000000000000004E-2</v>
      </c>
      <c r="AJ9" s="50">
        <v>6.3E-2</v>
      </c>
      <c r="AK9" s="50">
        <v>2.8000000000000001E-2</v>
      </c>
      <c r="AL9" s="50">
        <v>6.8000000000000005E-2</v>
      </c>
      <c r="AM9" s="50">
        <v>8.2000000000000003E-2</v>
      </c>
      <c r="AN9" s="50">
        <v>0.13400000000000001</v>
      </c>
      <c r="AO9" s="50">
        <v>0.158</v>
      </c>
      <c r="AP9" s="50">
        <v>0.03</v>
      </c>
      <c r="AQ9" s="50">
        <v>2.3E-2</v>
      </c>
      <c r="AR9" s="50">
        <v>6.7000000000000004E-2</v>
      </c>
      <c r="AS9" s="50">
        <v>6.4000000000000001E-2</v>
      </c>
      <c r="AT9" s="50">
        <v>7.0999999999999994E-2</v>
      </c>
      <c r="AU9" s="50">
        <v>7.1999999999999995E-2</v>
      </c>
      <c r="AV9" s="50">
        <v>7.0999999999999994E-2</v>
      </c>
      <c r="AW9" s="50">
        <v>6.0999999999999999E-2</v>
      </c>
      <c r="AX9" s="50">
        <v>7.3999999999999996E-2</v>
      </c>
      <c r="AY9" s="50">
        <v>5.2999999999999999E-2</v>
      </c>
      <c r="AZ9" s="50">
        <v>0.04</v>
      </c>
      <c r="BA9" s="50" t="s">
        <v>186</v>
      </c>
      <c r="BB9" s="67">
        <f t="shared" si="0"/>
        <v>5.5460000000000002E-2</v>
      </c>
      <c r="BC9" s="67">
        <f t="shared" si="1"/>
        <v>2.5261255321305045E-2</v>
      </c>
      <c r="BD9" s="67">
        <f>BC9/BB9</f>
        <v>0.45548603175811475</v>
      </c>
    </row>
    <row r="10" spans="2:57" x14ac:dyDescent="0.2">
      <c r="B10" s="49" t="s">
        <v>91</v>
      </c>
      <c r="C10" s="50">
        <v>4.2833000000000006</v>
      </c>
      <c r="D10" s="50">
        <v>4.3117199999999993</v>
      </c>
      <c r="E10" s="50">
        <v>4.33202</v>
      </c>
      <c r="F10" s="50">
        <v>4.3923400000000008</v>
      </c>
      <c r="G10" s="50">
        <v>4.3035999999999994</v>
      </c>
      <c r="H10" s="50">
        <v>4.3134599999999992</v>
      </c>
      <c r="I10" s="50">
        <v>4.3239000000000001</v>
      </c>
      <c r="J10" s="50">
        <v>4.3291200000000005</v>
      </c>
      <c r="K10" s="50">
        <v>4.3094000000000001</v>
      </c>
      <c r="L10" s="50">
        <v>4.3523199999999997</v>
      </c>
      <c r="M10" s="50">
        <v>4.2461799999999998</v>
      </c>
      <c r="N10" s="50">
        <v>4.2879400000000008</v>
      </c>
      <c r="O10" s="50">
        <v>4.3047599999999999</v>
      </c>
      <c r="P10" s="50">
        <v>4.3360800000000008</v>
      </c>
      <c r="Q10" s="50">
        <v>4.2670599999999999</v>
      </c>
      <c r="R10" s="50">
        <v>4.3285400000000003</v>
      </c>
      <c r="S10" s="50">
        <v>4.3813200000000005</v>
      </c>
      <c r="T10" s="50">
        <v>4.3128799999999998</v>
      </c>
      <c r="U10" s="50">
        <v>4.3186800000000005</v>
      </c>
      <c r="V10" s="50">
        <v>4.3099799999999995</v>
      </c>
      <c r="W10" s="50">
        <v>4.34246</v>
      </c>
      <c r="X10" s="50">
        <v>4.1330799999999996</v>
      </c>
      <c r="Y10" s="50">
        <v>4.3157800000000002</v>
      </c>
      <c r="Z10" s="50">
        <v>4.36334</v>
      </c>
      <c r="AA10" s="50">
        <v>4.30708</v>
      </c>
      <c r="AB10" s="50">
        <v>4.3326000000000011</v>
      </c>
      <c r="AC10" s="50">
        <v>4.22356</v>
      </c>
      <c r="AD10" s="50">
        <v>4.3708799999999997</v>
      </c>
      <c r="AE10" s="50">
        <v>4.3627599999999997</v>
      </c>
      <c r="AF10" s="50">
        <v>4.2780799999999992</v>
      </c>
      <c r="AG10" s="50">
        <v>4.2345800000000002</v>
      </c>
      <c r="AH10" s="50">
        <v>4.30708</v>
      </c>
      <c r="AI10" s="50">
        <v>4.3169399999999998</v>
      </c>
      <c r="AJ10" s="50">
        <v>4.2020999999999997</v>
      </c>
      <c r="AK10" s="50">
        <v>4.319840000000001</v>
      </c>
      <c r="AL10" s="50">
        <v>4.2717000000000001</v>
      </c>
      <c r="AM10" s="50">
        <v>4.29026</v>
      </c>
      <c r="AN10" s="50">
        <v>4.1278600000000001</v>
      </c>
      <c r="AO10" s="50">
        <v>4.2978000000000005</v>
      </c>
      <c r="AP10" s="50">
        <v>4.2873599999999996</v>
      </c>
      <c r="AQ10" s="50">
        <v>4.3331800000000005</v>
      </c>
      <c r="AR10" s="50">
        <v>4.3523199999999997</v>
      </c>
      <c r="AS10" s="50">
        <v>4.2670599999999999</v>
      </c>
      <c r="AT10" s="50">
        <v>4.2508200000000009</v>
      </c>
      <c r="AU10" s="50">
        <v>4.2038399999999996</v>
      </c>
      <c r="AV10" s="50">
        <v>4.3151999999999999</v>
      </c>
      <c r="AW10" s="50">
        <v>4.2879400000000008</v>
      </c>
      <c r="AX10" s="50">
        <v>4.3465199999999999</v>
      </c>
      <c r="AY10" s="50">
        <v>4.3059200000000004</v>
      </c>
      <c r="AZ10" s="50">
        <v>4.3453600000000012</v>
      </c>
      <c r="BA10" s="50" t="s">
        <v>302</v>
      </c>
      <c r="BB10" s="67">
        <f t="shared" si="0"/>
        <v>4.3007580000000001</v>
      </c>
      <c r="BC10" s="67">
        <f t="shared" si="1"/>
        <v>5.434332751035742E-2</v>
      </c>
      <c r="BD10" s="67">
        <f t="shared" si="2"/>
        <v>1.2635755722678983E-2</v>
      </c>
    </row>
    <row r="11" spans="2:57" x14ac:dyDescent="0.2">
      <c r="B11" s="49" t="s">
        <v>140</v>
      </c>
      <c r="C11" s="50">
        <v>6.157427677456937</v>
      </c>
      <c r="D11" s="50">
        <v>6.2555672242101457</v>
      </c>
      <c r="E11" s="50">
        <v>6.1809679065767931</v>
      </c>
      <c r="F11" s="50">
        <v>6.1821283404066456</v>
      </c>
      <c r="G11" s="50">
        <v>6.1987059665473909</v>
      </c>
      <c r="H11" s="50">
        <v>6.2285456936007328</v>
      </c>
      <c r="I11" s="50">
        <v>6.1502992982164146</v>
      </c>
      <c r="J11" s="50">
        <v>6.1461548916812303</v>
      </c>
      <c r="K11" s="50">
        <v>6.1149889545366287</v>
      </c>
      <c r="L11" s="50">
        <v>6.2399842556378458</v>
      </c>
      <c r="M11" s="50">
        <v>6.1895882721699822</v>
      </c>
      <c r="N11" s="50">
        <v>6.2258932734182117</v>
      </c>
      <c r="O11" s="50">
        <v>6.1481442068181185</v>
      </c>
      <c r="P11" s="50">
        <v>6.1638929516518264</v>
      </c>
      <c r="Q11" s="50">
        <v>6.2308665612604361</v>
      </c>
      <c r="R11" s="50">
        <v>6.1735079748134583</v>
      </c>
      <c r="S11" s="50">
        <v>6.1304061468475206</v>
      </c>
      <c r="T11" s="50">
        <v>6.1463206679426365</v>
      </c>
      <c r="U11" s="50">
        <v>6.1635613991290112</v>
      </c>
      <c r="V11" s="50">
        <v>6.1786470389170889</v>
      </c>
      <c r="W11" s="50">
        <v>6.1899198246927956</v>
      </c>
      <c r="X11" s="50">
        <v>6.1672084768799751</v>
      </c>
      <c r="Y11" s="50">
        <v>6.1602458739008616</v>
      </c>
      <c r="Z11" s="50">
        <v>6.1696951208010864</v>
      </c>
      <c r="AA11" s="50">
        <v>6.1665453718343457</v>
      </c>
      <c r="AB11" s="50">
        <v>6.1854438656347943</v>
      </c>
      <c r="AC11" s="50">
        <v>6.1700266733239015</v>
      </c>
      <c r="AD11" s="50">
        <v>6.1746684086433108</v>
      </c>
      <c r="AE11" s="50">
        <v>6.1740053035976805</v>
      </c>
      <c r="AF11" s="50">
        <v>6.1721817647221986</v>
      </c>
      <c r="AG11" s="50">
        <v>6.1963850988876858</v>
      </c>
      <c r="AH11" s="50">
        <v>6.1852780893733881</v>
      </c>
      <c r="AI11" s="50">
        <v>6.2045081356966518</v>
      </c>
      <c r="AJ11" s="50">
        <v>6.1778181576100515</v>
      </c>
      <c r="AK11" s="50">
        <v>6.1864385232032379</v>
      </c>
      <c r="AL11" s="50">
        <v>6.182791445452275</v>
      </c>
      <c r="AM11" s="50">
        <v>6.1965508751490939</v>
      </c>
      <c r="AN11" s="50">
        <v>6.1746684086433108</v>
      </c>
      <c r="AO11" s="50">
        <v>6.2096471998002816</v>
      </c>
      <c r="AP11" s="50">
        <v>6.2192622229619143</v>
      </c>
      <c r="AQ11" s="50">
        <v>6.2121338437213947</v>
      </c>
      <c r="AR11" s="50">
        <v>6.1149889545366287</v>
      </c>
      <c r="AS11" s="50">
        <v>6.1300745943247055</v>
      </c>
      <c r="AT11" s="50">
        <v>6.1265932928351505</v>
      </c>
      <c r="AU11" s="50">
        <v>6.2273852597708785</v>
      </c>
      <c r="AV11" s="50">
        <v>6.0952615794291418</v>
      </c>
      <c r="AW11" s="50">
        <v>6.1294114892790752</v>
      </c>
      <c r="AX11" s="50">
        <v>6.2298719036919916</v>
      </c>
      <c r="AY11" s="50">
        <v>6.1307376993703366</v>
      </c>
      <c r="AZ11" s="50">
        <v>6.1244382014368535</v>
      </c>
      <c r="BA11" s="50" t="s">
        <v>303</v>
      </c>
      <c r="BB11" s="67">
        <f t="shared" si="0"/>
        <v>6.1757956872208801</v>
      </c>
      <c r="BC11" s="67">
        <f t="shared" si="1"/>
        <v>3.5949547987648274E-2</v>
      </c>
      <c r="BD11" s="67">
        <f t="shared" si="2"/>
        <v>5.8210390706473708E-3</v>
      </c>
    </row>
    <row r="12" spans="2:57" x14ac:dyDescent="0.2">
      <c r="B12" s="49" t="s">
        <v>141</v>
      </c>
      <c r="C12" s="50">
        <v>1.0234377590450585</v>
      </c>
      <c r="D12" s="50">
        <v>0.91079706171170893</v>
      </c>
      <c r="E12" s="50">
        <v>0.83033942075931866</v>
      </c>
      <c r="F12" s="50">
        <v>0.59126528764363151</v>
      </c>
      <c r="G12" s="50">
        <v>0.94298011809266624</v>
      </c>
      <c r="H12" s="50">
        <v>0.90390069248721994</v>
      </c>
      <c r="I12" s="50">
        <v>0.86252247714027197</v>
      </c>
      <c r="J12" s="50">
        <v>0.84183336946679899</v>
      </c>
      <c r="K12" s="50">
        <v>0.91999222067769559</v>
      </c>
      <c r="L12" s="50">
        <v>0.74988177980692239</v>
      </c>
      <c r="M12" s="50">
        <v>1.1705603025008631</v>
      </c>
      <c r="N12" s="50">
        <v>1.0050474411130812</v>
      </c>
      <c r="O12" s="50">
        <v>0.93838253860967091</v>
      </c>
      <c r="P12" s="50">
        <v>0.81424789256883501</v>
      </c>
      <c r="Q12" s="50">
        <v>1.0878038718069751</v>
      </c>
      <c r="R12" s="50">
        <v>0.84413215920829865</v>
      </c>
      <c r="S12" s="50">
        <v>0.63494229273207314</v>
      </c>
      <c r="T12" s="50">
        <v>0.9061994822287136</v>
      </c>
      <c r="U12" s="50">
        <v>0.88321158481374495</v>
      </c>
      <c r="V12" s="50">
        <v>0.91769343093620193</v>
      </c>
      <c r="W12" s="50">
        <v>0.78896120541237069</v>
      </c>
      <c r="X12" s="50">
        <v>1.6188243020927677</v>
      </c>
      <c r="Y12" s="50">
        <v>0.89470553352122928</v>
      </c>
      <c r="Z12" s="50">
        <v>0.70620477471848075</v>
      </c>
      <c r="AA12" s="50">
        <v>0.92918737964368425</v>
      </c>
      <c r="AB12" s="50">
        <v>0.828040631017817</v>
      </c>
      <c r="AC12" s="50">
        <v>1.260213102419244</v>
      </c>
      <c r="AD12" s="50">
        <v>0.67632050807902111</v>
      </c>
      <c r="AE12" s="50">
        <v>0.70850356445997642</v>
      </c>
      <c r="AF12" s="50">
        <v>1.0441268667185315</v>
      </c>
      <c r="AG12" s="50">
        <v>1.2165360973308004</v>
      </c>
      <c r="AH12" s="50">
        <v>0.92918737964368425</v>
      </c>
      <c r="AI12" s="50">
        <v>0.89010795403823595</v>
      </c>
      <c r="AJ12" s="50">
        <v>1.3452683228546336</v>
      </c>
      <c r="AK12" s="50">
        <v>0.87861400533074963</v>
      </c>
      <c r="AL12" s="50">
        <v>1.0694135538749958</v>
      </c>
      <c r="AM12" s="50">
        <v>0.99585228214709454</v>
      </c>
      <c r="AN12" s="50">
        <v>1.6395134097662367</v>
      </c>
      <c r="AO12" s="50">
        <v>0.96596801550763489</v>
      </c>
      <c r="AP12" s="50">
        <v>1.0073462308545829</v>
      </c>
      <c r="AQ12" s="50">
        <v>0.82574184127632133</v>
      </c>
      <c r="AR12" s="50">
        <v>0.74988177980692239</v>
      </c>
      <c r="AS12" s="50">
        <v>1.0878038718069751</v>
      </c>
      <c r="AT12" s="50">
        <v>1.1521699845688858</v>
      </c>
      <c r="AU12" s="50">
        <v>1.3383719536301406</v>
      </c>
      <c r="AV12" s="50">
        <v>0.89700432326272694</v>
      </c>
      <c r="AW12" s="50">
        <v>1.0050474411130812</v>
      </c>
      <c r="AX12" s="50">
        <v>0.77286967722189104</v>
      </c>
      <c r="AY12" s="50">
        <v>0.93378495912667958</v>
      </c>
      <c r="AZ12" s="50">
        <v>0.77746725670488437</v>
      </c>
      <c r="BA12" s="50" t="s">
        <v>185</v>
      </c>
      <c r="BB12" s="67">
        <f t="shared" si="0"/>
        <v>0.95424418782600018</v>
      </c>
      <c r="BC12" s="67">
        <f t="shared" si="1"/>
        <v>0.21538600655106868</v>
      </c>
      <c r="BD12" s="67">
        <f t="shared" si="2"/>
        <v>0.22571372118259403</v>
      </c>
    </row>
    <row r="13" spans="2:57" s="44" customFormat="1" x14ac:dyDescent="0.2">
      <c r="B13" s="107" t="s">
        <v>21</v>
      </c>
      <c r="C13" s="103">
        <f>SUM(C4:C12)</f>
        <v>97.874165436501983</v>
      </c>
      <c r="D13" s="103">
        <f>SUM(D4:D12)</f>
        <v>98.604084285921829</v>
      </c>
      <c r="E13" s="103">
        <v>98.259327327336109</v>
      </c>
      <c r="F13" s="103">
        <v>97.683733628050305</v>
      </c>
      <c r="G13" s="103">
        <v>97.361286084640057</v>
      </c>
      <c r="H13" s="103">
        <v>98.325906386087965</v>
      </c>
      <c r="I13" s="103">
        <v>97.225721775356675</v>
      </c>
      <c r="J13" s="103">
        <v>97.224108261148032</v>
      </c>
      <c r="K13" s="103">
        <v>98.024381175214344</v>
      </c>
      <c r="L13" s="103">
        <v>98.632186035444789</v>
      </c>
      <c r="M13" s="103">
        <v>97.790328574670838</v>
      </c>
      <c r="N13" s="103">
        <v>98.204880714531299</v>
      </c>
      <c r="O13" s="103">
        <v>98.0002867454278</v>
      </c>
      <c r="P13" s="103">
        <v>98.610220844220663</v>
      </c>
      <c r="Q13" s="103">
        <v>97.138730433067408</v>
      </c>
      <c r="R13" s="103">
        <v>97.732180134021775</v>
      </c>
      <c r="S13" s="103">
        <v>97.750668439579584</v>
      </c>
      <c r="T13" s="103">
        <v>97.070400150171338</v>
      </c>
      <c r="U13" s="103">
        <v>97.287452983942757</v>
      </c>
      <c r="V13" s="103">
        <v>98.112320469853287</v>
      </c>
      <c r="W13" s="103">
        <v>97.08934103010516</v>
      </c>
      <c r="X13" s="103">
        <v>97.641112778972754</v>
      </c>
      <c r="Y13" s="103">
        <v>97.1627314074221</v>
      </c>
      <c r="Z13" s="103">
        <v>97.288239895519567</v>
      </c>
      <c r="AA13" s="103">
        <v>97.280812751478024</v>
      </c>
      <c r="AB13" s="103">
        <v>97.8830844966526</v>
      </c>
      <c r="AC13" s="103">
        <v>97.703799775743164</v>
      </c>
      <c r="AD13" s="103">
        <v>97.695868916722333</v>
      </c>
      <c r="AE13" s="103">
        <v>97.559268868057671</v>
      </c>
      <c r="AF13" s="103">
        <v>98.091388631440722</v>
      </c>
      <c r="AG13" s="103">
        <v>98.690501196218491</v>
      </c>
      <c r="AH13" s="103">
        <v>98.216545469017063</v>
      </c>
      <c r="AI13" s="103">
        <v>98.596556089734889</v>
      </c>
      <c r="AJ13" s="103">
        <v>98.768186480464678</v>
      </c>
      <c r="AK13" s="103">
        <v>98.061892528534003</v>
      </c>
      <c r="AL13" s="103">
        <v>97.807904999327278</v>
      </c>
      <c r="AM13" s="103">
        <v>97.834663157296191</v>
      </c>
      <c r="AN13" s="103">
        <v>98.530041818409543</v>
      </c>
      <c r="AO13" s="103">
        <v>98.085415215307933</v>
      </c>
      <c r="AP13" s="103">
        <v>97.601968453816497</v>
      </c>
      <c r="AQ13" s="103">
        <v>98.370055684997709</v>
      </c>
      <c r="AR13" s="103">
        <v>97.29319073434354</v>
      </c>
      <c r="AS13" s="103">
        <v>97.421938466131664</v>
      </c>
      <c r="AT13" s="103">
        <v>97.001583277404023</v>
      </c>
      <c r="AU13" s="103">
        <v>98.439597213401029</v>
      </c>
      <c r="AV13" s="103">
        <v>97.486465902691876</v>
      </c>
      <c r="AW13" s="103">
        <v>97.921398930392172</v>
      </c>
      <c r="AX13" s="103">
        <v>98.391261580913877</v>
      </c>
      <c r="AY13" s="103">
        <v>97.56344265849701</v>
      </c>
      <c r="AZ13" s="103">
        <v>97.574265458141738</v>
      </c>
      <c r="BA13" s="61" t="s">
        <v>313</v>
      </c>
      <c r="BB13" s="104">
        <f t="shared" si="0"/>
        <v>97.839297875046867</v>
      </c>
      <c r="BC13" s="104">
        <f t="shared" si="1"/>
        <v>0.4971473001815771</v>
      </c>
      <c r="BD13" s="104">
        <f t="shared" si="2"/>
        <v>5.0812639806194944E-3</v>
      </c>
      <c r="BE13" s="113"/>
    </row>
    <row r="14" spans="2:57" x14ac:dyDescent="0.2">
      <c r="B14" s="118" t="s">
        <v>125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</row>
    <row r="15" spans="2:57" x14ac:dyDescent="0.2">
      <c r="B15" s="49" t="s">
        <v>273</v>
      </c>
      <c r="C15" s="52">
        <v>3</v>
      </c>
      <c r="D15" s="52">
        <v>3</v>
      </c>
      <c r="E15" s="52">
        <v>3</v>
      </c>
      <c r="F15" s="52">
        <v>3</v>
      </c>
      <c r="G15" s="52">
        <v>3</v>
      </c>
      <c r="H15" s="52">
        <v>2.9999999999999996</v>
      </c>
      <c r="I15" s="52">
        <v>3</v>
      </c>
      <c r="J15" s="52">
        <v>3</v>
      </c>
      <c r="K15" s="52">
        <v>3</v>
      </c>
      <c r="L15" s="52">
        <v>3</v>
      </c>
      <c r="M15" s="52">
        <v>2.9999999999999996</v>
      </c>
      <c r="N15" s="52">
        <v>3</v>
      </c>
      <c r="O15" s="52">
        <v>3.0000000000000004</v>
      </c>
      <c r="P15" s="52">
        <v>3</v>
      </c>
      <c r="Q15" s="52">
        <v>3</v>
      </c>
      <c r="R15" s="52">
        <v>3.0000000000000004</v>
      </c>
      <c r="S15" s="52">
        <v>2.9999999999999996</v>
      </c>
      <c r="T15" s="52">
        <v>3</v>
      </c>
      <c r="U15" s="52">
        <v>3</v>
      </c>
      <c r="V15" s="52">
        <v>3.0000000000000004</v>
      </c>
      <c r="W15" s="52">
        <v>3</v>
      </c>
      <c r="X15" s="52">
        <v>3</v>
      </c>
      <c r="Y15" s="52">
        <v>3</v>
      </c>
      <c r="Z15" s="52">
        <v>3</v>
      </c>
      <c r="AA15" s="52">
        <v>3</v>
      </c>
      <c r="AB15" s="52">
        <v>3</v>
      </c>
      <c r="AC15" s="52">
        <v>3</v>
      </c>
      <c r="AD15" s="52">
        <v>3</v>
      </c>
      <c r="AE15" s="52">
        <v>3</v>
      </c>
      <c r="AF15" s="52">
        <v>2.9999999999999996</v>
      </c>
      <c r="AG15" s="52">
        <v>3</v>
      </c>
      <c r="AH15" s="52">
        <v>3</v>
      </c>
      <c r="AI15" s="52">
        <v>2.9999999999999996</v>
      </c>
      <c r="AJ15" s="52">
        <v>3</v>
      </c>
      <c r="AK15" s="52">
        <v>3</v>
      </c>
      <c r="AL15" s="52">
        <v>3</v>
      </c>
      <c r="AM15" s="52">
        <v>3</v>
      </c>
      <c r="AN15" s="52">
        <v>3</v>
      </c>
      <c r="AO15" s="52">
        <v>3.0000000000000004</v>
      </c>
      <c r="AP15" s="52">
        <v>3</v>
      </c>
      <c r="AQ15" s="52">
        <v>2.9999999999999996</v>
      </c>
      <c r="AR15" s="52">
        <v>3</v>
      </c>
      <c r="AS15" s="52">
        <v>3</v>
      </c>
      <c r="AT15" s="52">
        <v>3</v>
      </c>
      <c r="AU15" s="52">
        <v>3</v>
      </c>
      <c r="AV15" s="52">
        <v>3</v>
      </c>
      <c r="AW15" s="52">
        <v>3</v>
      </c>
      <c r="AX15" s="52">
        <v>3</v>
      </c>
      <c r="AY15" s="52">
        <v>2.9999999999999996</v>
      </c>
      <c r="AZ15" s="52">
        <v>3.0000000000000004</v>
      </c>
      <c r="BA15" s="52"/>
      <c r="BB15" s="67">
        <f t="shared" ref="BB15:BB23" si="3">AVERAGE(C15:AZ15)</f>
        <v>3</v>
      </c>
      <c r="BC15" s="67">
        <f t="shared" ref="BC15:BC23" si="4">STDEV(C15:AZ15)</f>
        <v>2.1976716415812159E-16</v>
      </c>
      <c r="BD15" s="67">
        <f t="shared" ref="BD15:BD23" si="5">BC15/BB15</f>
        <v>7.325572138604053E-17</v>
      </c>
    </row>
    <row r="16" spans="2:57" x14ac:dyDescent="0.2">
      <c r="B16" s="49" t="s">
        <v>66</v>
      </c>
      <c r="C16" s="52">
        <v>2.8301093168735258</v>
      </c>
      <c r="D16" s="52">
        <v>2.7936312541265416</v>
      </c>
      <c r="E16" s="52">
        <v>2.8464862094745014</v>
      </c>
      <c r="F16" s="52">
        <v>2.8844794313619793</v>
      </c>
      <c r="G16" s="52">
        <v>2.8328392832699114</v>
      </c>
      <c r="H16" s="52">
        <v>2.8321000640254304</v>
      </c>
      <c r="I16" s="52">
        <v>2.8929960280077367</v>
      </c>
      <c r="J16" s="52">
        <v>2.8520323701907393</v>
      </c>
      <c r="K16" s="52">
        <v>2.8870455252029106</v>
      </c>
      <c r="L16" s="52">
        <v>2.8354477393246755</v>
      </c>
      <c r="M16" s="52">
        <v>2.8031798808454602</v>
      </c>
      <c r="N16" s="52">
        <v>2.7773337346424301</v>
      </c>
      <c r="O16" s="52">
        <v>2.8656697415649912</v>
      </c>
      <c r="P16" s="52">
        <v>2.8932722741343024</v>
      </c>
      <c r="Q16" s="52">
        <v>2.7925624495545853</v>
      </c>
      <c r="R16" s="52">
        <v>2.8661524396059948</v>
      </c>
      <c r="S16" s="52">
        <v>2.8775250906724463</v>
      </c>
      <c r="T16" s="52">
        <v>2.8262941758486901</v>
      </c>
      <c r="U16" s="52">
        <v>2.8198581245649996</v>
      </c>
      <c r="V16" s="52">
        <v>2.8779981135203156</v>
      </c>
      <c r="W16" s="52">
        <v>2.8007915792076448</v>
      </c>
      <c r="X16" s="52">
        <v>2.8715856682041463</v>
      </c>
      <c r="Y16" s="52">
        <v>2.8015678792521532</v>
      </c>
      <c r="Z16" s="52">
        <v>2.8107500605520692</v>
      </c>
      <c r="AA16" s="52">
        <v>2.857809766262954</v>
      </c>
      <c r="AB16" s="52">
        <v>2.8539023784747286</v>
      </c>
      <c r="AC16" s="52">
        <v>2.7941041868504035</v>
      </c>
      <c r="AD16" s="52">
        <v>2.8686341319717577</v>
      </c>
      <c r="AE16" s="52">
        <v>2.870409411731405</v>
      </c>
      <c r="AF16" s="52">
        <v>2.8570129695698396</v>
      </c>
      <c r="AG16" s="52">
        <v>2.8487771228569088</v>
      </c>
      <c r="AH16" s="52">
        <v>2.8535481307960451</v>
      </c>
      <c r="AI16" s="52">
        <v>2.8437592536295191</v>
      </c>
      <c r="AJ16" s="52">
        <v>2.8589776740383535</v>
      </c>
      <c r="AK16" s="52">
        <v>2.8477588619543845</v>
      </c>
      <c r="AL16" s="52">
        <v>2.8361666423976963</v>
      </c>
      <c r="AM16" s="52">
        <v>2.8302988932925524</v>
      </c>
      <c r="AN16" s="52">
        <v>2.820308666780007</v>
      </c>
      <c r="AO16" s="52">
        <v>2.8418348236187163</v>
      </c>
      <c r="AP16" s="52">
        <v>2.7720699962119819</v>
      </c>
      <c r="AQ16" s="52">
        <v>2.8231133905713111</v>
      </c>
      <c r="AR16" s="52">
        <v>2.869269439028173</v>
      </c>
      <c r="AS16" s="52">
        <v>2.8194421554891451</v>
      </c>
      <c r="AT16" s="52">
        <v>2.8636608302195823</v>
      </c>
      <c r="AU16" s="52">
        <v>2.7974606117821841</v>
      </c>
      <c r="AV16" s="52">
        <v>2.8646561260978349</v>
      </c>
      <c r="AW16" s="52">
        <v>2.8583452674111829</v>
      </c>
      <c r="AX16" s="52">
        <v>2.8153318474558122</v>
      </c>
      <c r="AY16" s="52">
        <v>2.852077546631584</v>
      </c>
      <c r="AZ16" s="52">
        <v>2.8593613091356533</v>
      </c>
      <c r="BA16" s="52"/>
      <c r="BB16" s="67">
        <f t="shared" si="3"/>
        <v>2.8409959973657584</v>
      </c>
      <c r="BC16" s="67">
        <f t="shared" si="4"/>
        <v>3.0644410478824369E-2</v>
      </c>
      <c r="BD16" s="67">
        <f t="shared" si="5"/>
        <v>1.0786502517862969E-2</v>
      </c>
    </row>
    <row r="17" spans="2:57" x14ac:dyDescent="0.2">
      <c r="B17" s="49" t="s">
        <v>10</v>
      </c>
      <c r="C17" s="52">
        <v>3.2000854919579633</v>
      </c>
      <c r="D17" s="52">
        <v>3.1544650114254948</v>
      </c>
      <c r="E17" s="52">
        <v>3.1929234460954787</v>
      </c>
      <c r="F17" s="52">
        <v>3.0328914930015185</v>
      </c>
      <c r="G17" s="52">
        <v>2.9893172137451041</v>
      </c>
      <c r="H17" s="52">
        <v>3.1029342421546309</v>
      </c>
      <c r="I17" s="52">
        <v>2.9827359686757364</v>
      </c>
      <c r="J17" s="52">
        <v>3.0737745571943398</v>
      </c>
      <c r="K17" s="52">
        <v>3.2412456768494229</v>
      </c>
      <c r="L17" s="52">
        <v>3.1297944070611154</v>
      </c>
      <c r="M17" s="52">
        <v>3.1359754988280817</v>
      </c>
      <c r="N17" s="52">
        <v>3.1860026869709852</v>
      </c>
      <c r="O17" s="52">
        <v>3.1843195973458291</v>
      </c>
      <c r="P17" s="52">
        <v>3.2147545134443258</v>
      </c>
      <c r="Q17" s="52">
        <v>2.9167493350863594</v>
      </c>
      <c r="R17" s="52">
        <v>3.0746696365551194</v>
      </c>
      <c r="S17" s="52">
        <v>3.2024978632214354</v>
      </c>
      <c r="T17" s="52">
        <v>3.1022651472745664</v>
      </c>
      <c r="U17" s="52">
        <v>3.1125831951389529</v>
      </c>
      <c r="V17" s="52">
        <v>3.0937686735244334</v>
      </c>
      <c r="W17" s="52">
        <v>3.0545509879192752</v>
      </c>
      <c r="X17" s="52">
        <v>2.9406570830625784</v>
      </c>
      <c r="Y17" s="52">
        <v>3.1322946740139548</v>
      </c>
      <c r="Z17" s="52">
        <v>3.1412459005463447</v>
      </c>
      <c r="AA17" s="52">
        <v>3.0076198620102961</v>
      </c>
      <c r="AB17" s="52">
        <v>3.09732244046014</v>
      </c>
      <c r="AC17" s="52">
        <v>3.1772860421715325</v>
      </c>
      <c r="AD17" s="52">
        <v>3.0835725712881534</v>
      </c>
      <c r="AE17" s="52">
        <v>3.0488791849315975</v>
      </c>
      <c r="AF17" s="52">
        <v>3.1349477175751517</v>
      </c>
      <c r="AG17" s="52">
        <v>3.1683977468545317</v>
      </c>
      <c r="AH17" s="52">
        <v>3.1516815162620788</v>
      </c>
      <c r="AI17" s="52">
        <v>3.1890891746744474</v>
      </c>
      <c r="AJ17" s="52">
        <v>3.2022868115238357</v>
      </c>
      <c r="AK17" s="52">
        <v>3.1369927910780544</v>
      </c>
      <c r="AL17" s="52">
        <v>3.0907287249867812</v>
      </c>
      <c r="AM17" s="52">
        <v>3.0649711852160988</v>
      </c>
      <c r="AN17" s="52">
        <v>3.1808955933975813</v>
      </c>
      <c r="AO17" s="52">
        <v>3.0356120396504096</v>
      </c>
      <c r="AP17" s="52">
        <v>3.1094869590009102</v>
      </c>
      <c r="AQ17" s="52">
        <v>3.1849820884310329</v>
      </c>
      <c r="AR17" s="52">
        <v>3.1599703181050369</v>
      </c>
      <c r="AS17" s="52">
        <v>3.2061791420760586</v>
      </c>
      <c r="AT17" s="52">
        <v>3.0235277634151791</v>
      </c>
      <c r="AU17" s="52">
        <v>3.1330569259671641</v>
      </c>
      <c r="AV17" s="52">
        <v>3.2454638157496412</v>
      </c>
      <c r="AW17" s="52">
        <v>3.2295258215473464</v>
      </c>
      <c r="AX17" s="52">
        <v>3.1525176004926894</v>
      </c>
      <c r="AY17" s="52">
        <v>3.1715349613635881</v>
      </c>
      <c r="AZ17" s="52">
        <v>3.2052283862169717</v>
      </c>
      <c r="BA17" s="52"/>
      <c r="BB17" s="67">
        <f t="shared" si="3"/>
        <v>3.1236851897107867</v>
      </c>
      <c r="BC17" s="67">
        <f t="shared" si="4"/>
        <v>7.7387861444057529E-2</v>
      </c>
      <c r="BD17" s="67">
        <f t="shared" si="5"/>
        <v>2.4774539284230065E-2</v>
      </c>
    </row>
    <row r="18" spans="2:57" x14ac:dyDescent="0.2">
      <c r="B18" s="49" t="s">
        <v>9</v>
      </c>
      <c r="C18" s="52">
        <v>5.7116522935062074E-4</v>
      </c>
      <c r="D18" s="52">
        <v>8.4330688142719387E-4</v>
      </c>
      <c r="E18" s="52">
        <v>2.4656230966788378E-3</v>
      </c>
      <c r="F18" s="52">
        <v>4.7406928460460928E-4</v>
      </c>
      <c r="G18" s="52">
        <v>1.0401631866507593E-3</v>
      </c>
      <c r="H18" s="52">
        <v>2.4467890226676902E-3</v>
      </c>
      <c r="I18" s="52">
        <v>1.5248726047633501E-3</v>
      </c>
      <c r="J18" s="52">
        <v>2.0027448522776901E-3</v>
      </c>
      <c r="K18" s="52">
        <v>1.5336778170282289E-3</v>
      </c>
      <c r="L18" s="52">
        <v>1.5968909430943733E-3</v>
      </c>
      <c r="M18" s="52">
        <v>2.8409875075354347E-4</v>
      </c>
      <c r="N18" s="52">
        <v>1.5063578026605678E-3</v>
      </c>
      <c r="O18" s="52">
        <v>2.2881106709920036E-3</v>
      </c>
      <c r="P18" s="52">
        <v>1.3313209868250834E-3</v>
      </c>
      <c r="Q18" s="52">
        <v>1.7873721250892709E-3</v>
      </c>
      <c r="R18" s="52">
        <v>7.5957000049302207E-4</v>
      </c>
      <c r="S18" s="52">
        <v>1.8166622145377323E-3</v>
      </c>
      <c r="T18" s="52">
        <v>8.5829607213979819E-4</v>
      </c>
      <c r="U18" s="52">
        <v>1.2362931301730831E-3</v>
      </c>
      <c r="V18" s="52">
        <v>1.4230091836662626E-3</v>
      </c>
      <c r="W18" s="52">
        <v>1.3257231562744118E-3</v>
      </c>
      <c r="X18" s="52">
        <v>3.0413834544766563E-3</v>
      </c>
      <c r="Y18" s="52">
        <v>2.7593690047512257E-3</v>
      </c>
      <c r="Z18" s="52">
        <v>1.6150837517536424E-3</v>
      </c>
      <c r="AA18" s="52">
        <v>6.6537417243037601E-4</v>
      </c>
      <c r="AB18" s="52">
        <v>9.4763034742040579E-4</v>
      </c>
      <c r="AC18" s="52">
        <v>3.7999928555791586E-4</v>
      </c>
      <c r="AD18" s="52">
        <v>2.2782817530292488E-3</v>
      </c>
      <c r="AE18" s="52">
        <v>1.3291404272515709E-3</v>
      </c>
      <c r="AF18" s="52">
        <v>0</v>
      </c>
      <c r="AG18" s="52">
        <v>1.229744196581819E-3</v>
      </c>
      <c r="AH18" s="52">
        <v>3.7906229822787035E-4</v>
      </c>
      <c r="AI18" s="52">
        <v>1.8894372256900193E-4</v>
      </c>
      <c r="AJ18" s="52">
        <v>7.5904005845435908E-4</v>
      </c>
      <c r="AK18" s="52">
        <v>2.2739471690626624E-3</v>
      </c>
      <c r="AL18" s="52">
        <v>1.5168590099935728E-3</v>
      </c>
      <c r="AM18" s="52">
        <v>1.22971129724806E-3</v>
      </c>
      <c r="AN18" s="52">
        <v>8.0689145419785887E-3</v>
      </c>
      <c r="AO18" s="52">
        <v>9.4393676979417449E-3</v>
      </c>
      <c r="AP18" s="52">
        <v>0</v>
      </c>
      <c r="AQ18" s="52">
        <v>2.7363208768061147E-3</v>
      </c>
      <c r="AR18" s="52">
        <v>1.9170972712852863E-3</v>
      </c>
      <c r="AS18" s="52">
        <v>7.6495177722862634E-4</v>
      </c>
      <c r="AT18" s="52">
        <v>1.2437529718276707E-3</v>
      </c>
      <c r="AU18" s="52">
        <v>7.5299845117423518E-4</v>
      </c>
      <c r="AV18" s="52">
        <v>1.2501462842644481E-3</v>
      </c>
      <c r="AW18" s="52">
        <v>1.4344397491325061E-3</v>
      </c>
      <c r="AX18" s="52">
        <v>1.4113085493460689E-3</v>
      </c>
      <c r="AY18" s="52">
        <v>1.1473035592326052E-3</v>
      </c>
      <c r="AZ18" s="52">
        <v>1.7227254856352944E-3</v>
      </c>
      <c r="BA18" s="52"/>
      <c r="BB18" s="67">
        <f t="shared" si="3"/>
        <v>1.6319802835361948E-3</v>
      </c>
      <c r="BC18" s="67">
        <f t="shared" si="4"/>
        <v>1.6418731957561796E-3</v>
      </c>
      <c r="BD18" s="67">
        <f>BC18/BB18</f>
        <v>1.0060619067030323</v>
      </c>
    </row>
    <row r="19" spans="2:57" x14ac:dyDescent="0.2">
      <c r="B19" s="57" t="s">
        <v>58</v>
      </c>
      <c r="C19" s="56">
        <v>0</v>
      </c>
      <c r="D19" s="56">
        <v>0</v>
      </c>
      <c r="E19" s="56">
        <v>0</v>
      </c>
      <c r="F19" s="56">
        <v>0</v>
      </c>
      <c r="G19" s="56">
        <v>2.0128115109301845E-4</v>
      </c>
      <c r="H19" s="56">
        <v>0</v>
      </c>
      <c r="I19" s="56">
        <v>0</v>
      </c>
      <c r="J19" s="56">
        <v>2.5713605975586922E-3</v>
      </c>
      <c r="K19" s="56">
        <v>0</v>
      </c>
      <c r="L19" s="56">
        <v>1.8661967397851998E-3</v>
      </c>
      <c r="M19" s="56">
        <v>2.0157765223960535E-4</v>
      </c>
      <c r="N19" s="56">
        <v>0</v>
      </c>
      <c r="O19" s="56">
        <v>0</v>
      </c>
      <c r="P19" s="56">
        <v>6.7472655242412514E-5</v>
      </c>
      <c r="Q19" s="56">
        <v>2.8033913484643764E-3</v>
      </c>
      <c r="R19" s="56">
        <v>6.0630812043529646E-4</v>
      </c>
      <c r="S19" s="56">
        <v>0</v>
      </c>
      <c r="T19" s="56">
        <v>0</v>
      </c>
      <c r="U19" s="56">
        <v>0</v>
      </c>
      <c r="V19" s="56">
        <v>0</v>
      </c>
      <c r="W19" s="56">
        <v>1.2094011304539726E-3</v>
      </c>
      <c r="X19" s="56">
        <v>0</v>
      </c>
      <c r="Y19" s="56">
        <v>1.0802016220552778E-3</v>
      </c>
      <c r="Z19" s="56">
        <v>0</v>
      </c>
      <c r="AA19" s="56">
        <v>1.7535344628154183E-3</v>
      </c>
      <c r="AB19" s="56">
        <v>1.4119890011709646E-3</v>
      </c>
      <c r="AC19" s="56">
        <v>4.0443347761466705E-4</v>
      </c>
      <c r="AD19" s="56">
        <v>0</v>
      </c>
      <c r="AE19" s="56">
        <v>2.020864270244112E-4</v>
      </c>
      <c r="AF19" s="56">
        <v>4.0429226480823735E-4</v>
      </c>
      <c r="AG19" s="56">
        <v>2.4162784959078005E-3</v>
      </c>
      <c r="AH19" s="56">
        <v>0</v>
      </c>
      <c r="AI19" s="56">
        <v>9.3843363724389743E-4</v>
      </c>
      <c r="AJ19" s="56">
        <v>0</v>
      </c>
      <c r="AK19" s="56">
        <v>0</v>
      </c>
      <c r="AL19" s="56">
        <v>0</v>
      </c>
      <c r="AM19" s="56">
        <v>4.4968424490747913E-3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1.2016452583826736E-3</v>
      </c>
      <c r="AY19" s="56">
        <v>3.79890278958708E-3</v>
      </c>
      <c r="AZ19" s="9">
        <v>1.9693124661508796E-3</v>
      </c>
      <c r="BA19" s="9"/>
      <c r="BB19" s="9">
        <f t="shared" si="3"/>
        <v>5.9209883494217355E-4</v>
      </c>
      <c r="BC19" s="9">
        <f t="shared" si="4"/>
        <v>1.0655863956141891E-3</v>
      </c>
      <c r="BD19" s="9">
        <f>BC19/BB19</f>
        <v>1.7996765619683375</v>
      </c>
      <c r="BE19" s="89"/>
    </row>
    <row r="20" spans="2:57" x14ac:dyDescent="0.2">
      <c r="B20" s="49" t="s">
        <v>56</v>
      </c>
      <c r="C20" s="52">
        <v>5.0111654757095218E-3</v>
      </c>
      <c r="D20" s="52">
        <v>5.2408328267734535E-3</v>
      </c>
      <c r="E20" s="52">
        <v>5.2260842122781792E-3</v>
      </c>
      <c r="F20" s="52">
        <v>4.7571835426838387E-3</v>
      </c>
      <c r="G20" s="52">
        <v>3.5000122715472836E-3</v>
      </c>
      <c r="H20" s="52">
        <v>0</v>
      </c>
      <c r="I20" s="52">
        <v>2.0381455108116784E-3</v>
      </c>
      <c r="J20" s="52">
        <v>4.9419134835003214E-3</v>
      </c>
      <c r="K20" s="52">
        <v>4.3363577274579011E-3</v>
      </c>
      <c r="L20" s="52">
        <v>4.0177040169556205E-3</v>
      </c>
      <c r="M20" s="52">
        <v>2.492563934760141E-3</v>
      </c>
      <c r="N20" s="52">
        <v>4.6463045002199752E-3</v>
      </c>
      <c r="O20" s="52">
        <v>3.6072137331463962E-3</v>
      </c>
      <c r="P20" s="52">
        <v>3.4415626376792983E-3</v>
      </c>
      <c r="Q20" s="52">
        <v>3.0176873749978685E-3</v>
      </c>
      <c r="R20" s="52">
        <v>2.6552474049180482E-3</v>
      </c>
      <c r="S20" s="52">
        <v>5.190542806687062E-3</v>
      </c>
      <c r="T20" s="52">
        <v>4.6280163703408409E-3</v>
      </c>
      <c r="U20" s="52">
        <v>4.1457416289868449E-3</v>
      </c>
      <c r="V20" s="52">
        <v>3.7454667019454564E-3</v>
      </c>
      <c r="W20" s="52">
        <v>2.7260957771405902E-3</v>
      </c>
      <c r="X20" s="52">
        <v>5.6286203476241499E-3</v>
      </c>
      <c r="Y20" s="52">
        <v>3.6783910813967913E-3</v>
      </c>
      <c r="Z20" s="52">
        <v>3.7509011862377171E-3</v>
      </c>
      <c r="AA20" s="52">
        <v>3.9091844501107E-3</v>
      </c>
      <c r="AB20" s="52">
        <v>2.260399577659368E-3</v>
      </c>
      <c r="AC20" s="52">
        <v>4.532095383628058E-3</v>
      </c>
      <c r="AD20" s="52">
        <v>1.8739400414558099E-3</v>
      </c>
      <c r="AE20" s="52">
        <v>3.0454796250750449E-3</v>
      </c>
      <c r="AF20" s="52">
        <v>5.3897481623818386E-3</v>
      </c>
      <c r="AG20" s="52">
        <v>4.2793950316426677E-3</v>
      </c>
      <c r="AH20" s="52">
        <v>3.0399291811173618E-3</v>
      </c>
      <c r="AI20" s="52">
        <v>5.2062561748147558E-3</v>
      </c>
      <c r="AJ20" s="52">
        <v>4.9165846187080578E-3</v>
      </c>
      <c r="AK20" s="52">
        <v>2.1821038688601209E-3</v>
      </c>
      <c r="AL20" s="52">
        <v>5.3025210939054122E-3</v>
      </c>
      <c r="AM20" s="52">
        <v>6.3800182671381591E-3</v>
      </c>
      <c r="AN20" s="52">
        <v>1.0462831898128272E-2</v>
      </c>
      <c r="AO20" s="52">
        <v>1.226727920427381E-2</v>
      </c>
      <c r="AP20" s="52">
        <v>2.3256292223352887E-3</v>
      </c>
      <c r="AQ20" s="52">
        <v>1.7850283633709656E-3</v>
      </c>
      <c r="AR20" s="52">
        <v>5.282472140721443E-3</v>
      </c>
      <c r="AS20" s="52">
        <v>5.0335258603569372E-3</v>
      </c>
      <c r="AT20" s="52">
        <v>5.5872407746518724E-3</v>
      </c>
      <c r="AU20" s="52">
        <v>5.574229579989716E-3</v>
      </c>
      <c r="AV20" s="52">
        <v>5.6159610886860655E-3</v>
      </c>
      <c r="AW20" s="52">
        <v>4.7980983575963048E-3</v>
      </c>
      <c r="AX20" s="52">
        <v>5.7267825412273109E-3</v>
      </c>
      <c r="AY20" s="52">
        <v>4.1679377471670236E-3</v>
      </c>
      <c r="AZ20" s="52">
        <v>3.1488489210744442E-3</v>
      </c>
      <c r="BA20" s="52"/>
      <c r="BB20" s="67">
        <f t="shared" si="3"/>
        <v>4.3303455145975158E-3</v>
      </c>
      <c r="BC20" s="67">
        <f t="shared" si="4"/>
        <v>1.9676452807048327E-3</v>
      </c>
      <c r="BD20" s="67">
        <f>BC20/BB20</f>
        <v>0.45438528497828551</v>
      </c>
    </row>
    <row r="21" spans="2:57" x14ac:dyDescent="0.2">
      <c r="B21" s="49" t="s">
        <v>91</v>
      </c>
      <c r="C21" s="52">
        <v>1.8862846934394379</v>
      </c>
      <c r="D21" s="52">
        <v>1.8690112767010942</v>
      </c>
      <c r="E21" s="52">
        <v>1.9004744323595633</v>
      </c>
      <c r="F21" s="52">
        <v>1.9265753555157872</v>
      </c>
      <c r="G21" s="52">
        <v>1.8826037936625901</v>
      </c>
      <c r="H21" s="52">
        <v>1.8778771915816366</v>
      </c>
      <c r="I21" s="52">
        <v>1.906371151936445</v>
      </c>
      <c r="J21" s="52">
        <v>1.9099596408418211</v>
      </c>
      <c r="K21" s="52">
        <v>1.9109494430358434</v>
      </c>
      <c r="L21" s="52">
        <v>1.8913216411555707</v>
      </c>
      <c r="M21" s="52">
        <v>1.8602217005002795</v>
      </c>
      <c r="N21" s="52">
        <v>1.8675622859337078</v>
      </c>
      <c r="O21" s="52">
        <v>1.8985977637220024</v>
      </c>
      <c r="P21" s="52">
        <v>1.9075251182660542</v>
      </c>
      <c r="Q21" s="52">
        <v>1.8569848725869373</v>
      </c>
      <c r="R21" s="52">
        <v>1.9012423893380064</v>
      </c>
      <c r="S21" s="52">
        <v>1.9379554666818484</v>
      </c>
      <c r="T21" s="52">
        <v>1.9027434118254964</v>
      </c>
      <c r="U21" s="52">
        <v>1.8999727216103734</v>
      </c>
      <c r="V21" s="52">
        <v>1.8915156344215691</v>
      </c>
      <c r="W21" s="52">
        <v>1.9022993948756841</v>
      </c>
      <c r="X21" s="52">
        <v>1.8172440219682586</v>
      </c>
      <c r="Y21" s="52">
        <v>1.8997187907200728</v>
      </c>
      <c r="Z21" s="52">
        <v>1.9177121448460877</v>
      </c>
      <c r="AA21" s="52">
        <v>1.8939524620735126</v>
      </c>
      <c r="AB21" s="52">
        <v>1.8993534604360389</v>
      </c>
      <c r="AC21" s="52">
        <v>1.8561783101726481</v>
      </c>
      <c r="AD21" s="52">
        <v>1.9194787570316505</v>
      </c>
      <c r="AE21" s="52">
        <v>1.9161186206662646</v>
      </c>
      <c r="AF21" s="52">
        <v>1.8794823920566348</v>
      </c>
      <c r="AG21" s="52">
        <v>1.853104915359725</v>
      </c>
      <c r="AH21" s="52">
        <v>1.8882164424488896</v>
      </c>
      <c r="AI21" s="52">
        <v>1.8866733768050927</v>
      </c>
      <c r="AJ21" s="52">
        <v>1.8444179045666009</v>
      </c>
      <c r="AK21" s="52">
        <v>1.893455169087304</v>
      </c>
      <c r="AL21" s="52">
        <v>1.8734590911400124</v>
      </c>
      <c r="AM21" s="52">
        <v>1.8774209484357247</v>
      </c>
      <c r="AN21" s="52">
        <v>1.8127561456733359</v>
      </c>
      <c r="AO21" s="52">
        <v>1.8767539644401734</v>
      </c>
      <c r="AP21" s="52">
        <v>1.8693006212086349</v>
      </c>
      <c r="AQ21" s="52">
        <v>1.8914461991581306</v>
      </c>
      <c r="AR21" s="52">
        <v>1.9299817793460252</v>
      </c>
      <c r="AS21" s="52">
        <v>1.887517805750788</v>
      </c>
      <c r="AT21" s="52">
        <v>1.8814025617253622</v>
      </c>
      <c r="AU21" s="52">
        <v>1.8304948475274438</v>
      </c>
      <c r="AV21" s="52">
        <v>1.9197145114745087</v>
      </c>
      <c r="AW21" s="52">
        <v>1.8969591932310903</v>
      </c>
      <c r="AX21" s="52">
        <v>1.8918671325733172</v>
      </c>
      <c r="AY21" s="52">
        <v>1.9045013648175921</v>
      </c>
      <c r="AZ21" s="52">
        <v>1.9239224943584601</v>
      </c>
      <c r="BA21" s="52"/>
      <c r="BB21" s="67">
        <f t="shared" si="3"/>
        <v>1.8884130961818224</v>
      </c>
      <c r="BC21" s="67">
        <f t="shared" si="4"/>
        <v>2.7043816675928617E-2</v>
      </c>
      <c r="BD21" s="67">
        <f t="shared" si="5"/>
        <v>1.4320922011507144E-2</v>
      </c>
    </row>
    <row r="22" spans="2:57" x14ac:dyDescent="0.2">
      <c r="B22" s="49" t="s">
        <v>102</v>
      </c>
      <c r="C22" s="52">
        <v>2</v>
      </c>
      <c r="D22" s="52">
        <v>2</v>
      </c>
      <c r="E22" s="52">
        <v>2</v>
      </c>
      <c r="F22" s="52">
        <v>2</v>
      </c>
      <c r="G22" s="52">
        <v>2</v>
      </c>
      <c r="H22" s="52">
        <v>2</v>
      </c>
      <c r="I22" s="52">
        <v>2</v>
      </c>
      <c r="J22" s="52">
        <v>2</v>
      </c>
      <c r="K22" s="52">
        <v>2</v>
      </c>
      <c r="L22" s="52">
        <v>2</v>
      </c>
      <c r="M22" s="52">
        <v>2</v>
      </c>
      <c r="N22" s="52">
        <v>2</v>
      </c>
      <c r="O22" s="52">
        <v>2</v>
      </c>
      <c r="P22" s="52">
        <v>2</v>
      </c>
      <c r="Q22" s="52">
        <v>2</v>
      </c>
      <c r="R22" s="52">
        <v>2</v>
      </c>
      <c r="S22" s="52">
        <v>2</v>
      </c>
      <c r="T22" s="52">
        <v>2</v>
      </c>
      <c r="U22" s="52">
        <v>2</v>
      </c>
      <c r="V22" s="52">
        <v>2</v>
      </c>
      <c r="W22" s="52">
        <v>2</v>
      </c>
      <c r="X22" s="52">
        <v>2</v>
      </c>
      <c r="Y22" s="52">
        <v>2</v>
      </c>
      <c r="Z22" s="52">
        <v>2</v>
      </c>
      <c r="AA22" s="52">
        <v>2</v>
      </c>
      <c r="AB22" s="52">
        <v>2</v>
      </c>
      <c r="AC22" s="52">
        <v>2</v>
      </c>
      <c r="AD22" s="52">
        <v>2</v>
      </c>
      <c r="AE22" s="52">
        <v>2</v>
      </c>
      <c r="AF22" s="52">
        <v>2</v>
      </c>
      <c r="AG22" s="52">
        <v>2</v>
      </c>
      <c r="AH22" s="52">
        <v>2</v>
      </c>
      <c r="AI22" s="52">
        <v>2</v>
      </c>
      <c r="AJ22" s="52">
        <v>2</v>
      </c>
      <c r="AK22" s="52">
        <v>2</v>
      </c>
      <c r="AL22" s="52">
        <v>2</v>
      </c>
      <c r="AM22" s="52">
        <v>2</v>
      </c>
      <c r="AN22" s="52">
        <v>2</v>
      </c>
      <c r="AO22" s="52">
        <v>2</v>
      </c>
      <c r="AP22" s="52">
        <v>2</v>
      </c>
      <c r="AQ22" s="52">
        <v>2</v>
      </c>
      <c r="AR22" s="52">
        <v>2</v>
      </c>
      <c r="AS22" s="52">
        <v>2</v>
      </c>
      <c r="AT22" s="52">
        <v>2</v>
      </c>
      <c r="AU22" s="52">
        <v>2</v>
      </c>
      <c r="AV22" s="52">
        <v>2</v>
      </c>
      <c r="AW22" s="52">
        <v>2</v>
      </c>
      <c r="AX22" s="52">
        <v>2</v>
      </c>
      <c r="AY22" s="52">
        <v>2</v>
      </c>
      <c r="AZ22" s="52">
        <v>2</v>
      </c>
      <c r="BA22" s="52"/>
      <c r="BB22" s="67">
        <f t="shared" si="3"/>
        <v>2</v>
      </c>
      <c r="BC22" s="67">
        <f t="shared" si="4"/>
        <v>0</v>
      </c>
      <c r="BD22" s="67">
        <f t="shared" si="5"/>
        <v>0</v>
      </c>
    </row>
    <row r="23" spans="2:57" x14ac:dyDescent="0.2">
      <c r="B23" s="51" t="s">
        <v>93</v>
      </c>
      <c r="C23" s="54">
        <v>0.11371530656056206</v>
      </c>
      <c r="D23" s="54">
        <v>0.13098872329890576</v>
      </c>
      <c r="E23" s="54">
        <v>9.9525567640436741E-2</v>
      </c>
      <c r="F23" s="54">
        <v>7.342464448421282E-2</v>
      </c>
      <c r="G23" s="54">
        <v>0.11739620633740988</v>
      </c>
      <c r="H23" s="54">
        <v>0.12212280841836343</v>
      </c>
      <c r="I23" s="54">
        <v>9.3628848063554981E-2</v>
      </c>
      <c r="J23" s="54">
        <v>9.0040359158178873E-2</v>
      </c>
      <c r="K23" s="54">
        <v>8.9050556964156646E-2</v>
      </c>
      <c r="L23" s="54">
        <v>0.10867835884442933</v>
      </c>
      <c r="M23" s="54">
        <v>0.13977829949972054</v>
      </c>
      <c r="N23" s="54">
        <v>0.13243771406629223</v>
      </c>
      <c r="O23" s="54">
        <v>0.1014022362779976</v>
      </c>
      <c r="P23" s="54">
        <v>9.2474881733945802E-2</v>
      </c>
      <c r="Q23" s="54">
        <v>0.14301512741306266</v>
      </c>
      <c r="R23" s="54">
        <v>9.8757610661993622E-2</v>
      </c>
      <c r="S23" s="54">
        <v>6.2044533318151629E-2</v>
      </c>
      <c r="T23" s="54">
        <v>9.7256588174503555E-2</v>
      </c>
      <c r="U23" s="54">
        <v>0.10002727838962655</v>
      </c>
      <c r="V23" s="54">
        <v>0.10848436557843089</v>
      </c>
      <c r="W23" s="54">
        <v>9.7700605124315887E-2</v>
      </c>
      <c r="X23" s="54">
        <v>0.18275597803174137</v>
      </c>
      <c r="Y23" s="54">
        <v>0.10028120927992723</v>
      </c>
      <c r="Z23" s="54">
        <v>8.2287855153912348E-2</v>
      </c>
      <c r="AA23" s="54">
        <v>0.10604753792648736</v>
      </c>
      <c r="AB23" s="54">
        <v>0.10064653956396108</v>
      </c>
      <c r="AC23" s="54">
        <v>0.14382168982735188</v>
      </c>
      <c r="AD23" s="54">
        <v>8.0521242968349505E-2</v>
      </c>
      <c r="AE23" s="54">
        <v>8.3881379333735406E-2</v>
      </c>
      <c r="AF23" s="54">
        <v>0.12051760794336519</v>
      </c>
      <c r="AG23" s="54">
        <v>0.14689508464027501</v>
      </c>
      <c r="AH23" s="54">
        <v>0.11178355755111036</v>
      </c>
      <c r="AI23" s="54">
        <v>0.11332662319490727</v>
      </c>
      <c r="AJ23" s="54">
        <v>0.15558209543339907</v>
      </c>
      <c r="AK23" s="54">
        <v>0.10654483091269595</v>
      </c>
      <c r="AL23" s="54">
        <v>0.12654090885998759</v>
      </c>
      <c r="AM23" s="54">
        <v>0.12257905156427529</v>
      </c>
      <c r="AN23" s="54">
        <v>0.18724385432666413</v>
      </c>
      <c r="AO23" s="54">
        <v>0.12324603555982661</v>
      </c>
      <c r="AP23" s="54">
        <v>0.13069937879136506</v>
      </c>
      <c r="AQ23" s="54">
        <v>0.10855380084186939</v>
      </c>
      <c r="AR23" s="54">
        <v>7.0018220653974783E-2</v>
      </c>
      <c r="AS23" s="54">
        <v>0.11248219424921202</v>
      </c>
      <c r="AT23" s="54">
        <v>0.11859743827463776</v>
      </c>
      <c r="AU23" s="54">
        <v>0.16950515247255615</v>
      </c>
      <c r="AV23" s="54">
        <v>8.0285488525491333E-2</v>
      </c>
      <c r="AW23" s="54">
        <v>0.1030408067689097</v>
      </c>
      <c r="AX23" s="54">
        <v>0.10813286742668282</v>
      </c>
      <c r="AY23" s="54">
        <v>9.5498635182407865E-2</v>
      </c>
      <c r="AZ23" s="54">
        <v>7.6077505641539922E-2</v>
      </c>
      <c r="BA23" s="54"/>
      <c r="BB23" s="65">
        <f t="shared" si="3"/>
        <v>0.11158690381817736</v>
      </c>
      <c r="BC23" s="65">
        <f t="shared" si="4"/>
        <v>2.7043816675928766E-2</v>
      </c>
      <c r="BD23" s="65">
        <f t="shared" si="5"/>
        <v>0.24235654678612351</v>
      </c>
    </row>
    <row r="25" spans="2:57" ht="13.5" x14ac:dyDescent="0.2">
      <c r="B25" s="58" t="s">
        <v>281</v>
      </c>
    </row>
    <row r="26" spans="2:57" ht="13.5" x14ac:dyDescent="0.2">
      <c r="B26" s="12" t="s">
        <v>282</v>
      </c>
    </row>
    <row r="27" spans="2:57" x14ac:dyDescent="0.2">
      <c r="B27" t="s">
        <v>171</v>
      </c>
    </row>
    <row r="28" spans="2:57" x14ac:dyDescent="0.2">
      <c r="B28" t="s">
        <v>173</v>
      </c>
    </row>
    <row r="29" spans="2:57" x14ac:dyDescent="0.2">
      <c r="B29" s="12" t="s">
        <v>297</v>
      </c>
    </row>
  </sheetData>
  <mergeCells count="1">
    <mergeCell ref="B14:BE14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N25"/>
  <sheetViews>
    <sheetView zoomScale="99" zoomScaleNormal="99" workbookViewId="0">
      <selection activeCell="AI11" sqref="AI11"/>
    </sheetView>
  </sheetViews>
  <sheetFormatPr defaultRowHeight="12" x14ac:dyDescent="0.2"/>
  <cols>
    <col min="2" max="2" width="9.6640625" customWidth="1"/>
    <col min="35" max="35" width="13.83203125" customWidth="1"/>
    <col min="52" max="52" width="11.1640625" customWidth="1"/>
  </cols>
  <sheetData>
    <row r="1" spans="2:40" s="86" customFormat="1" ht="23.25" customHeight="1" x14ac:dyDescent="0.2">
      <c r="H1" s="86" t="s">
        <v>286</v>
      </c>
    </row>
    <row r="2" spans="2:40" x14ac:dyDescent="0.2">
      <c r="B2" s="47"/>
      <c r="C2" s="81">
        <v>1</v>
      </c>
      <c r="D2" s="81">
        <v>2</v>
      </c>
      <c r="E2" s="81">
        <v>3</v>
      </c>
      <c r="F2" s="81">
        <v>4</v>
      </c>
      <c r="G2" s="81">
        <v>5</v>
      </c>
      <c r="H2" s="81">
        <v>6</v>
      </c>
      <c r="I2" s="81">
        <v>7</v>
      </c>
      <c r="J2" s="81">
        <v>8</v>
      </c>
      <c r="K2" s="81">
        <v>9</v>
      </c>
      <c r="L2" s="81">
        <v>10</v>
      </c>
      <c r="M2" s="81">
        <v>11</v>
      </c>
      <c r="N2" s="81">
        <v>12</v>
      </c>
      <c r="O2" s="81">
        <v>13</v>
      </c>
      <c r="P2" s="81">
        <v>14</v>
      </c>
      <c r="Q2" s="81">
        <v>15</v>
      </c>
      <c r="R2" s="81">
        <v>16</v>
      </c>
      <c r="S2" s="81">
        <v>17</v>
      </c>
      <c r="T2" s="81">
        <v>18</v>
      </c>
      <c r="U2" s="81">
        <v>19</v>
      </c>
      <c r="V2" s="81">
        <v>20</v>
      </c>
      <c r="W2" s="81">
        <v>21</v>
      </c>
      <c r="X2" s="81">
        <v>22</v>
      </c>
      <c r="Y2" s="81">
        <v>23</v>
      </c>
      <c r="Z2" s="81">
        <v>24</v>
      </c>
      <c r="AA2" s="81">
        <v>25</v>
      </c>
      <c r="AB2" s="81">
        <v>26</v>
      </c>
      <c r="AC2" s="81">
        <v>27</v>
      </c>
      <c r="AD2" s="81">
        <v>28</v>
      </c>
      <c r="AE2" s="81">
        <v>29</v>
      </c>
      <c r="AF2" s="81">
        <v>30</v>
      </c>
      <c r="AG2" s="81">
        <v>31</v>
      </c>
      <c r="AH2" s="81">
        <v>32</v>
      </c>
      <c r="AI2" s="92" t="s">
        <v>176</v>
      </c>
      <c r="AJ2" s="96" t="s">
        <v>165</v>
      </c>
      <c r="AK2" s="96" t="s">
        <v>167</v>
      </c>
      <c r="AL2" s="96" t="s">
        <v>169</v>
      </c>
    </row>
    <row r="3" spans="2:40" x14ac:dyDescent="0.2">
      <c r="B3" s="49" t="s">
        <v>126</v>
      </c>
      <c r="C3" s="50">
        <v>30.341999999999999</v>
      </c>
      <c r="D3" s="50">
        <v>30.257000000000001</v>
      </c>
      <c r="E3" s="50">
        <v>30.812999999999999</v>
      </c>
      <c r="F3" s="50">
        <v>31.102</v>
      </c>
      <c r="G3" s="50">
        <v>30.978999999999999</v>
      </c>
      <c r="H3" s="50">
        <v>30.891999999999999</v>
      </c>
      <c r="I3" s="50">
        <v>30.184000000000001</v>
      </c>
      <c r="J3" s="50">
        <v>30.460999999999999</v>
      </c>
      <c r="K3" s="50">
        <v>29.966000000000001</v>
      </c>
      <c r="L3" s="50">
        <v>30.887</v>
      </c>
      <c r="M3" s="50">
        <v>30.753</v>
      </c>
      <c r="N3" s="50">
        <v>31.14</v>
      </c>
      <c r="O3" s="50">
        <v>31.225000000000001</v>
      </c>
      <c r="P3" s="50">
        <v>31.143000000000001</v>
      </c>
      <c r="Q3" s="50">
        <v>31.132000000000001</v>
      </c>
      <c r="R3" s="50">
        <v>30.446999999999999</v>
      </c>
      <c r="S3" s="50">
        <v>31.082000000000001</v>
      </c>
      <c r="T3" s="50">
        <v>30.085000000000001</v>
      </c>
      <c r="U3" s="50">
        <v>30.091000000000001</v>
      </c>
      <c r="V3" s="50">
        <v>30.809000000000001</v>
      </c>
      <c r="W3" s="50">
        <v>30.459</v>
      </c>
      <c r="X3" s="50">
        <v>30.184000000000001</v>
      </c>
      <c r="Y3" s="50">
        <v>30.584</v>
      </c>
      <c r="Z3" s="50">
        <v>30.887</v>
      </c>
      <c r="AA3" s="50">
        <v>30.651</v>
      </c>
      <c r="AB3" s="50">
        <v>30.75</v>
      </c>
      <c r="AC3" s="50">
        <v>30.175999999999998</v>
      </c>
      <c r="AD3" s="50">
        <v>30.562999999999999</v>
      </c>
      <c r="AE3" s="50">
        <v>30.661000000000001</v>
      </c>
      <c r="AF3" s="50">
        <v>30.574999999999999</v>
      </c>
      <c r="AG3" s="50">
        <v>30.495000000000001</v>
      </c>
      <c r="AH3" s="50">
        <v>30.599</v>
      </c>
      <c r="AI3" s="50" t="s">
        <v>304</v>
      </c>
      <c r="AJ3" s="67">
        <f t="shared" ref="AJ3:AJ11" si="0">AVERAGE(C3:AH3)</f>
        <v>30.636687500000001</v>
      </c>
      <c r="AK3" s="67">
        <f t="shared" ref="AK3:AK11" si="1">STDEV(C3:AH3)</f>
        <v>0.35689199934090488</v>
      </c>
      <c r="AL3" s="67">
        <f t="shared" ref="AL3:AL11" si="2">AK3/AJ3</f>
        <v>1.1649170601126668E-2</v>
      </c>
    </row>
    <row r="4" spans="2:40" x14ac:dyDescent="0.2">
      <c r="B4" s="49" t="s">
        <v>20</v>
      </c>
      <c r="C4" s="50">
        <v>32.970999999999997</v>
      </c>
      <c r="D4" s="50">
        <v>34.28</v>
      </c>
      <c r="E4" s="50">
        <v>37.826999999999998</v>
      </c>
      <c r="F4" s="50">
        <v>30.966000000000001</v>
      </c>
      <c r="G4" s="50">
        <v>30.266999999999999</v>
      </c>
      <c r="H4" s="50">
        <v>31.367999999999999</v>
      </c>
      <c r="I4" s="50">
        <v>24.556000000000001</v>
      </c>
      <c r="J4" s="50">
        <v>26.041</v>
      </c>
      <c r="K4" s="50">
        <v>28.498999999999999</v>
      </c>
      <c r="L4" s="50">
        <v>31.428000000000001</v>
      </c>
      <c r="M4" s="50">
        <v>34.866999999999997</v>
      </c>
      <c r="N4" s="50">
        <v>39.442999999999998</v>
      </c>
      <c r="O4" s="50">
        <v>38.454000000000001</v>
      </c>
      <c r="P4" s="50">
        <v>33.436999999999998</v>
      </c>
      <c r="Q4" s="50">
        <v>32.055999999999997</v>
      </c>
      <c r="R4" s="50">
        <v>26.658000000000001</v>
      </c>
      <c r="S4" s="50">
        <v>28.95</v>
      </c>
      <c r="T4" s="50">
        <v>28.401</v>
      </c>
      <c r="U4" s="50">
        <v>27.687999999999999</v>
      </c>
      <c r="V4" s="50">
        <v>27.196000000000002</v>
      </c>
      <c r="W4" s="50">
        <v>31.951000000000001</v>
      </c>
      <c r="X4" s="50">
        <v>29.201000000000001</v>
      </c>
      <c r="Y4" s="50">
        <v>39.823</v>
      </c>
      <c r="Z4" s="50">
        <v>26.664999999999999</v>
      </c>
      <c r="AA4" s="50">
        <v>33.604999999999997</v>
      </c>
      <c r="AB4" s="50">
        <v>37.959000000000003</v>
      </c>
      <c r="AC4" s="50">
        <v>27.241</v>
      </c>
      <c r="AD4" s="50">
        <v>32.523000000000003</v>
      </c>
      <c r="AE4" s="50">
        <v>31.486000000000001</v>
      </c>
      <c r="AF4" s="50">
        <v>34.252000000000002</v>
      </c>
      <c r="AG4" s="50">
        <v>36.533999999999999</v>
      </c>
      <c r="AH4" s="50">
        <v>34.478000000000002</v>
      </c>
      <c r="AI4" s="50" t="s">
        <v>305</v>
      </c>
      <c r="AJ4" s="67">
        <f t="shared" si="0"/>
        <v>31.908468749999997</v>
      </c>
      <c r="AK4" s="67">
        <f t="shared" si="1"/>
        <v>4.1664912985541536</v>
      </c>
      <c r="AL4" s="67">
        <f t="shared" si="2"/>
        <v>0.13057634733895382</v>
      </c>
    </row>
    <row r="5" spans="2:40" x14ac:dyDescent="0.2">
      <c r="B5" s="49" t="s">
        <v>16</v>
      </c>
      <c r="C5" s="50">
        <v>17.582000000000001</v>
      </c>
      <c r="D5" s="50">
        <v>17.391999999999999</v>
      </c>
      <c r="E5" s="50">
        <v>13.315</v>
      </c>
      <c r="F5" s="50">
        <v>8.3390000000000004</v>
      </c>
      <c r="G5" s="50">
        <v>9.3559999999999999</v>
      </c>
      <c r="H5" s="50">
        <v>8.4499999999999993</v>
      </c>
      <c r="I5" s="50">
        <v>25.521999999999998</v>
      </c>
      <c r="J5" s="50">
        <v>23.536999999999999</v>
      </c>
      <c r="K5" s="50">
        <v>21.808</v>
      </c>
      <c r="L5" s="50">
        <v>18.498999999999999</v>
      </c>
      <c r="M5" s="50">
        <v>12.759</v>
      </c>
      <c r="N5" s="50">
        <v>9.452</v>
      </c>
      <c r="O5" s="50">
        <v>2.4670000000000001</v>
      </c>
      <c r="P5" s="50">
        <v>14.843</v>
      </c>
      <c r="Q5" s="50">
        <v>18.007000000000001</v>
      </c>
      <c r="R5" s="50">
        <v>22.442</v>
      </c>
      <c r="S5" s="50">
        <v>6.3070000000000004</v>
      </c>
      <c r="T5" s="50">
        <v>21.504000000000001</v>
      </c>
      <c r="U5" s="50">
        <v>20.904</v>
      </c>
      <c r="V5" s="50">
        <v>7.3219999999999992</v>
      </c>
      <c r="W5" s="50">
        <v>16.167999999999999</v>
      </c>
      <c r="X5" s="50">
        <v>19.425999999999998</v>
      </c>
      <c r="Y5" s="50">
        <v>10.192</v>
      </c>
      <c r="Z5" s="50">
        <v>6.8970000000000002</v>
      </c>
      <c r="AA5" s="50">
        <v>17.850999999999999</v>
      </c>
      <c r="AB5" s="50">
        <v>12.946999999999999</v>
      </c>
      <c r="AC5" s="50">
        <v>21.86</v>
      </c>
      <c r="AD5" s="50">
        <v>15.623999999999999</v>
      </c>
      <c r="AE5" s="50">
        <v>19.358000000000001</v>
      </c>
      <c r="AF5" s="50">
        <v>17.027999999999999</v>
      </c>
      <c r="AG5" s="50">
        <v>14.16</v>
      </c>
      <c r="AH5" s="50">
        <v>17.045000000000002</v>
      </c>
      <c r="AI5" s="50" t="s">
        <v>306</v>
      </c>
      <c r="AJ5" s="67">
        <f t="shared" si="0"/>
        <v>15.261343750000002</v>
      </c>
      <c r="AK5" s="67">
        <f t="shared" si="1"/>
        <v>5.7945310790788991</v>
      </c>
      <c r="AL5" s="67">
        <f t="shared" si="2"/>
        <v>0.37968682011234417</v>
      </c>
    </row>
    <row r="6" spans="2:40" ht="13.5" x14ac:dyDescent="0.2">
      <c r="B6" s="49" t="s">
        <v>283</v>
      </c>
      <c r="C6" s="50">
        <v>2.137</v>
      </c>
      <c r="D6" s="50">
        <v>2.3250000000000002</v>
      </c>
      <c r="E6" s="50">
        <v>2.069</v>
      </c>
      <c r="F6" s="50">
        <v>13.87</v>
      </c>
      <c r="G6" s="50">
        <v>13.766999999999999</v>
      </c>
      <c r="H6" s="50">
        <v>13.734999999999999</v>
      </c>
      <c r="I6" s="50">
        <v>2.7629999999999999</v>
      </c>
      <c r="J6" s="50">
        <v>3.14</v>
      </c>
      <c r="K6" s="50">
        <v>3.1920000000000002</v>
      </c>
      <c r="L6" s="50">
        <v>3.6880000000000002</v>
      </c>
      <c r="M6" s="50">
        <v>4.18</v>
      </c>
      <c r="N6" s="50">
        <v>2.532</v>
      </c>
      <c r="O6" s="50">
        <v>9.7149999999999999</v>
      </c>
      <c r="P6" s="50">
        <v>2.2930000000000001</v>
      </c>
      <c r="Q6" s="50">
        <v>2.351</v>
      </c>
      <c r="R6" s="50">
        <v>3.4470000000000001</v>
      </c>
      <c r="S6" s="50">
        <v>17.622</v>
      </c>
      <c r="T6" s="50">
        <v>3.831</v>
      </c>
      <c r="U6" s="50">
        <v>3.7330000000000001</v>
      </c>
      <c r="V6" s="50">
        <v>18.012</v>
      </c>
      <c r="W6" s="50">
        <v>3.8090000000000002</v>
      </c>
      <c r="X6" s="50">
        <v>3.57</v>
      </c>
      <c r="Y6" s="50">
        <v>2.2000000000000002</v>
      </c>
      <c r="Z6" s="50">
        <v>18.978999999999999</v>
      </c>
      <c r="AA6" s="50">
        <v>2.2320000000000002</v>
      </c>
      <c r="AB6" s="50">
        <v>2.5139999999999998</v>
      </c>
      <c r="AC6" s="50">
        <v>3.722</v>
      </c>
      <c r="AD6" s="50">
        <v>3.3250000000000002</v>
      </c>
      <c r="AE6" s="50">
        <v>2.0529999999999999</v>
      </c>
      <c r="AF6" s="50">
        <v>2.1320000000000001</v>
      </c>
      <c r="AG6" s="50">
        <v>2.2730000000000001</v>
      </c>
      <c r="AH6" s="50">
        <v>2.218</v>
      </c>
      <c r="AI6" s="50" t="s">
        <v>307</v>
      </c>
      <c r="AJ6" s="67">
        <f t="shared" si="0"/>
        <v>5.5446562499999992</v>
      </c>
      <c r="AK6" s="67">
        <f t="shared" si="1"/>
        <v>5.3706945403519386</v>
      </c>
      <c r="AL6" s="67">
        <f t="shared" si="2"/>
        <v>0.96862533910049686</v>
      </c>
    </row>
    <row r="7" spans="2:40" x14ac:dyDescent="0.2">
      <c r="B7" s="102" t="s">
        <v>6</v>
      </c>
      <c r="C7" s="103">
        <v>11.677</v>
      </c>
      <c r="D7" s="103">
        <v>11.478</v>
      </c>
      <c r="E7" s="103">
        <v>11.851000000000001</v>
      </c>
      <c r="F7" s="103">
        <v>11.574999999999999</v>
      </c>
      <c r="G7" s="103">
        <v>11.724</v>
      </c>
      <c r="H7" s="103">
        <v>11.51</v>
      </c>
      <c r="I7" s="103">
        <v>11.707000000000001</v>
      </c>
      <c r="J7" s="103">
        <v>12.148</v>
      </c>
      <c r="K7" s="103">
        <v>11.784000000000001</v>
      </c>
      <c r="L7" s="103">
        <v>11.477</v>
      </c>
      <c r="M7" s="103">
        <v>12.087999999999999</v>
      </c>
      <c r="N7" s="103">
        <v>11.756</v>
      </c>
      <c r="O7" s="103">
        <v>11.497</v>
      </c>
      <c r="P7" s="103">
        <v>12.084</v>
      </c>
      <c r="Q7" s="103">
        <v>11.667999999999999</v>
      </c>
      <c r="R7" s="103">
        <v>11.739000000000001</v>
      </c>
      <c r="S7" s="103">
        <v>11.702999999999999</v>
      </c>
      <c r="T7" s="103">
        <v>11.465</v>
      </c>
      <c r="U7" s="103">
        <v>11.625999999999999</v>
      </c>
      <c r="V7" s="103">
        <v>11.678000000000001</v>
      </c>
      <c r="W7" s="103">
        <v>11.962999999999999</v>
      </c>
      <c r="X7" s="103">
        <v>11.849</v>
      </c>
      <c r="Y7" s="103">
        <v>12.319000000000001</v>
      </c>
      <c r="Z7" s="103">
        <v>11.497999999999999</v>
      </c>
      <c r="AA7" s="103">
        <v>11.868</v>
      </c>
      <c r="AB7" s="103">
        <v>12.143000000000001</v>
      </c>
      <c r="AC7" s="103">
        <v>11.635999999999999</v>
      </c>
      <c r="AD7" s="103">
        <v>11.555999999999999</v>
      </c>
      <c r="AE7" s="103">
        <v>11.797000000000001</v>
      </c>
      <c r="AF7" s="103">
        <v>11.628</v>
      </c>
      <c r="AG7" s="103">
        <v>11.768000000000001</v>
      </c>
      <c r="AH7" s="103">
        <v>11.464</v>
      </c>
      <c r="AI7" s="103" t="s">
        <v>308</v>
      </c>
      <c r="AJ7" s="104">
        <f t="shared" si="0"/>
        <v>11.741375000000003</v>
      </c>
      <c r="AK7" s="104">
        <f t="shared" si="1"/>
        <v>0.22528186645808573</v>
      </c>
      <c r="AL7" s="104">
        <f t="shared" si="2"/>
        <v>1.9187008885934199E-2</v>
      </c>
      <c r="AM7" s="44"/>
    </row>
    <row r="8" spans="2:40" x14ac:dyDescent="0.2">
      <c r="B8" s="49" t="s">
        <v>98</v>
      </c>
      <c r="C8" s="50">
        <v>5.3669039590358443</v>
      </c>
      <c r="D8" s="50">
        <v>5.1762707630823037</v>
      </c>
      <c r="E8" s="50">
        <v>5.120719370550769</v>
      </c>
      <c r="F8" s="50">
        <v>5.4384413638066702</v>
      </c>
      <c r="G8" s="50">
        <v>5.5363556887723249</v>
      </c>
      <c r="H8" s="50">
        <v>5.261795928562508</v>
      </c>
      <c r="I8" s="50">
        <v>5.2242287998001746</v>
      </c>
      <c r="J8" s="50">
        <v>5.1938553765455229</v>
      </c>
      <c r="K8" s="50">
        <v>4.9584613463219691</v>
      </c>
      <c r="L8" s="50">
        <v>5.7110028724865742</v>
      </c>
      <c r="M8" s="50">
        <v>5.542350443362059</v>
      </c>
      <c r="N8" s="50">
        <v>5.418458848507556</v>
      </c>
      <c r="O8" s="50">
        <v>5.6626451854627211</v>
      </c>
      <c r="P8" s="50">
        <v>5.7709504183839142</v>
      </c>
      <c r="Q8" s="50">
        <v>5.1403022355438992</v>
      </c>
      <c r="R8" s="50">
        <v>5.453228425128013</v>
      </c>
      <c r="S8" s="50">
        <v>5.3361308854752094</v>
      </c>
      <c r="T8" s="50">
        <v>5.468814787061322</v>
      </c>
      <c r="U8" s="50">
        <v>5.5491444985637575</v>
      </c>
      <c r="V8" s="50">
        <v>5.5331584863244672</v>
      </c>
      <c r="W8" s="50">
        <v>5.6654427376045966</v>
      </c>
      <c r="X8" s="50">
        <v>5.3357312351692281</v>
      </c>
      <c r="Y8" s="50">
        <v>5.0264018983389542</v>
      </c>
      <c r="Z8" s="50">
        <v>5.4963906581740982</v>
      </c>
      <c r="AA8" s="50">
        <v>5.2502060696890229</v>
      </c>
      <c r="AB8" s="50">
        <v>5.0639690271012867</v>
      </c>
      <c r="AC8" s="50">
        <v>5.3728987136255784</v>
      </c>
      <c r="AD8" s="50">
        <v>5.7565630073685528</v>
      </c>
      <c r="AE8" s="50">
        <v>5.1315099288122896</v>
      </c>
      <c r="AF8" s="50">
        <v>5.540352191832147</v>
      </c>
      <c r="AG8" s="50">
        <v>5.5187710753091048</v>
      </c>
      <c r="AH8" s="50">
        <v>5.6678406394404899</v>
      </c>
      <c r="AI8" s="50" t="s">
        <v>309</v>
      </c>
      <c r="AJ8" s="67">
        <f t="shared" si="0"/>
        <v>5.3965405270388418</v>
      </c>
      <c r="AK8" s="67">
        <f t="shared" si="1"/>
        <v>0.22314308384130363</v>
      </c>
      <c r="AL8" s="67">
        <f t="shared" si="2"/>
        <v>4.1349283438763575E-2</v>
      </c>
    </row>
    <row r="9" spans="2:40" x14ac:dyDescent="0.2">
      <c r="B9" s="49" t="s">
        <v>14</v>
      </c>
      <c r="C9" s="50">
        <v>4.2000000000000003E-2</v>
      </c>
      <c r="D9" s="50">
        <v>5.0999999999999997E-2</v>
      </c>
      <c r="E9" s="50">
        <v>0</v>
      </c>
      <c r="F9" s="50">
        <v>6.0000000000000001E-3</v>
      </c>
      <c r="G9" s="50">
        <v>1.4E-2</v>
      </c>
      <c r="H9" s="50">
        <v>1E-3</v>
      </c>
      <c r="I9" s="50">
        <v>8.0000000000000002E-3</v>
      </c>
      <c r="J9" s="50">
        <v>8.1000000000000003E-2</v>
      </c>
      <c r="K9" s="50">
        <v>3.5000000000000003E-2</v>
      </c>
      <c r="L9" s="50">
        <v>1E-3</v>
      </c>
      <c r="M9" s="50">
        <v>5.0000000000000001E-3</v>
      </c>
      <c r="N9" s="50">
        <v>2.1000000000000001E-2</v>
      </c>
      <c r="O9" s="50">
        <v>3.6999999999999998E-2</v>
      </c>
      <c r="P9" s="50">
        <v>2.3E-2</v>
      </c>
      <c r="Q9" s="50">
        <v>7.6999999999999999E-2</v>
      </c>
      <c r="R9" s="50">
        <v>5.3999999999999999E-2</v>
      </c>
      <c r="S9" s="50">
        <v>4.7E-2</v>
      </c>
      <c r="T9" s="50">
        <v>2.7E-2</v>
      </c>
      <c r="U9" s="50">
        <v>9.6000000000000002E-2</v>
      </c>
      <c r="V9" s="50">
        <v>0.02</v>
      </c>
      <c r="W9" s="50">
        <v>2.4E-2</v>
      </c>
      <c r="X9" s="50">
        <v>3.7999999999999999E-2</v>
      </c>
      <c r="Y9" s="50">
        <v>5.8999999999999997E-2</v>
      </c>
      <c r="Z9" s="50">
        <v>7.1999999999999995E-2</v>
      </c>
      <c r="AA9" s="50">
        <v>0.06</v>
      </c>
      <c r="AB9" s="50">
        <v>6.0999999999999999E-2</v>
      </c>
      <c r="AC9" s="50">
        <v>9.5000000000000001E-2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 t="s">
        <v>180</v>
      </c>
      <c r="AJ9" s="67">
        <f t="shared" si="0"/>
        <v>3.2968749999999998E-2</v>
      </c>
      <c r="AK9" s="67">
        <f t="shared" si="1"/>
        <v>3.0300095150494703E-2</v>
      </c>
      <c r="AL9" s="67">
        <f t="shared" si="2"/>
        <v>0.91905501878277773</v>
      </c>
    </row>
    <row r="10" spans="2:40" x14ac:dyDescent="0.2">
      <c r="B10" s="49" t="s">
        <v>45</v>
      </c>
      <c r="C10" s="50">
        <v>1E-3</v>
      </c>
      <c r="D10" s="50">
        <v>0</v>
      </c>
      <c r="E10" s="50">
        <v>0.01</v>
      </c>
      <c r="F10" s="50">
        <v>3.0000000000000001E-3</v>
      </c>
      <c r="G10" s="50">
        <v>0.01</v>
      </c>
      <c r="H10" s="50">
        <v>1.4E-2</v>
      </c>
      <c r="I10" s="50">
        <v>1.2999999999999999E-2</v>
      </c>
      <c r="J10" s="50">
        <v>0</v>
      </c>
      <c r="K10" s="50">
        <v>0</v>
      </c>
      <c r="L10" s="50">
        <v>0</v>
      </c>
      <c r="M10" s="50">
        <v>0</v>
      </c>
      <c r="N10" s="50">
        <v>8.0000000000000002E-3</v>
      </c>
      <c r="O10" s="50">
        <v>3.0000000000000001E-3</v>
      </c>
      <c r="P10" s="50">
        <v>3.0000000000000001E-3</v>
      </c>
      <c r="Q10" s="50">
        <v>0</v>
      </c>
      <c r="R10" s="50">
        <v>0</v>
      </c>
      <c r="S10" s="50">
        <v>1E-3</v>
      </c>
      <c r="T10" s="50">
        <v>0</v>
      </c>
      <c r="U10" s="50">
        <v>3.0000000000000001E-3</v>
      </c>
      <c r="V10" s="50">
        <v>1.2E-2</v>
      </c>
      <c r="W10" s="50">
        <v>0</v>
      </c>
      <c r="X10" s="50">
        <v>3.0000000000000001E-3</v>
      </c>
      <c r="Y10" s="50">
        <v>1.4E-2</v>
      </c>
      <c r="Z10" s="50">
        <v>1.0999999999999999E-2</v>
      </c>
      <c r="AA10" s="50">
        <v>1E-3</v>
      </c>
      <c r="AB10" s="50">
        <v>0</v>
      </c>
      <c r="AC10" s="50">
        <v>2E-3</v>
      </c>
      <c r="AD10" s="50">
        <v>0</v>
      </c>
      <c r="AE10" s="50">
        <v>8.9999999999999993E-3</v>
      </c>
      <c r="AF10" s="50">
        <v>3.0000000000000001E-3</v>
      </c>
      <c r="AG10" s="50">
        <v>0</v>
      </c>
      <c r="AH10" s="50">
        <v>0</v>
      </c>
      <c r="AI10" s="50" t="s">
        <v>181</v>
      </c>
      <c r="AJ10" s="67">
        <f t="shared" si="0"/>
        <v>3.875E-3</v>
      </c>
      <c r="AK10" s="67">
        <f t="shared" si="1"/>
        <v>4.9236100052574196E-3</v>
      </c>
      <c r="AL10" s="67">
        <f t="shared" si="2"/>
        <v>1.2706090336148179</v>
      </c>
    </row>
    <row r="11" spans="2:40" s="44" customFormat="1" x14ac:dyDescent="0.2">
      <c r="B11" s="102" t="s">
        <v>96</v>
      </c>
      <c r="C11" s="103">
        <v>100.11890395903583</v>
      </c>
      <c r="D11" s="103">
        <v>100.9592707630823</v>
      </c>
      <c r="E11" s="103">
        <v>101.00571937055078</v>
      </c>
      <c r="F11" s="103">
        <v>101.29944136380666</v>
      </c>
      <c r="G11" s="103">
        <v>101.65335568877232</v>
      </c>
      <c r="H11" s="103">
        <v>101.23179592856251</v>
      </c>
      <c r="I11" s="103">
        <v>99.977228799800173</v>
      </c>
      <c r="J11" s="103">
        <v>100.60185537654552</v>
      </c>
      <c r="K11" s="103">
        <v>100.24246134632195</v>
      </c>
      <c r="L11" s="103">
        <v>101.69100287248659</v>
      </c>
      <c r="M11" s="103">
        <v>100.19435044336207</v>
      </c>
      <c r="N11" s="103">
        <v>99.770458848507531</v>
      </c>
      <c r="O11" s="111">
        <v>99.060645185462747</v>
      </c>
      <c r="P11" s="103">
        <v>99.596950418383926</v>
      </c>
      <c r="Q11" s="111">
        <v>100.43130223554391</v>
      </c>
      <c r="R11" s="103">
        <v>100.24022842512802</v>
      </c>
      <c r="S11" s="103">
        <v>101.0481308854752</v>
      </c>
      <c r="T11" s="103">
        <v>100.78181478706132</v>
      </c>
      <c r="U11" s="103">
        <v>99.690144498563754</v>
      </c>
      <c r="V11" s="103">
        <v>100.58215848632447</v>
      </c>
      <c r="W11" s="103">
        <v>100.0394427376046</v>
      </c>
      <c r="X11" s="103">
        <v>99.606731235169221</v>
      </c>
      <c r="Y11" s="103">
        <v>100.21740189833895</v>
      </c>
      <c r="Z11" s="103">
        <v>100.50539065817411</v>
      </c>
      <c r="AA11" s="103">
        <v>101.51820606968903</v>
      </c>
      <c r="AB11" s="103">
        <v>101.4379690271013</v>
      </c>
      <c r="AC11" s="103">
        <v>100.10489871362557</v>
      </c>
      <c r="AD11" s="103">
        <v>99.347563007368549</v>
      </c>
      <c r="AE11" s="103">
        <v>100.4955099288123</v>
      </c>
      <c r="AF11" s="103">
        <v>101.15835219183217</v>
      </c>
      <c r="AG11" s="103">
        <v>100.74877107530909</v>
      </c>
      <c r="AH11" s="103">
        <v>101.4718406394405</v>
      </c>
      <c r="AI11" s="111" t="s">
        <v>310</v>
      </c>
      <c r="AJ11" s="104">
        <f t="shared" si="0"/>
        <v>100.52591552703883</v>
      </c>
      <c r="AK11" s="104">
        <f t="shared" si="1"/>
        <v>0.70532141932520831</v>
      </c>
      <c r="AL11" s="104">
        <f t="shared" si="2"/>
        <v>7.0163143068863211E-3</v>
      </c>
      <c r="AM11" s="113"/>
      <c r="AN11" s="113"/>
    </row>
    <row r="12" spans="2:40" x14ac:dyDescent="0.2">
      <c r="B12" s="118" t="s">
        <v>125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</row>
    <row r="13" spans="2:40" x14ac:dyDescent="0.2">
      <c r="B13" s="49" t="s">
        <v>273</v>
      </c>
      <c r="C13" s="52">
        <v>3</v>
      </c>
      <c r="D13" s="52">
        <v>3</v>
      </c>
      <c r="E13" s="52">
        <v>3</v>
      </c>
      <c r="F13" s="52">
        <v>3</v>
      </c>
      <c r="G13" s="52">
        <v>2.9999999999999996</v>
      </c>
      <c r="H13" s="52">
        <v>3</v>
      </c>
      <c r="I13" s="52">
        <v>3</v>
      </c>
      <c r="J13" s="52">
        <v>3</v>
      </c>
      <c r="K13" s="52">
        <v>3</v>
      </c>
      <c r="L13" s="52">
        <v>3</v>
      </c>
      <c r="M13" s="52">
        <v>3</v>
      </c>
      <c r="N13" s="52">
        <v>3</v>
      </c>
      <c r="O13" s="52">
        <v>3</v>
      </c>
      <c r="P13" s="52">
        <v>3</v>
      </c>
      <c r="Q13" s="52">
        <v>2.9999999999999996</v>
      </c>
      <c r="R13" s="52">
        <v>3</v>
      </c>
      <c r="S13" s="52">
        <v>3</v>
      </c>
      <c r="T13" s="52">
        <v>3</v>
      </c>
      <c r="U13" s="52">
        <v>3</v>
      </c>
      <c r="V13" s="52">
        <v>3</v>
      </c>
      <c r="W13" s="52">
        <v>3</v>
      </c>
      <c r="X13" s="52">
        <v>3</v>
      </c>
      <c r="Y13" s="52">
        <v>3</v>
      </c>
      <c r="Z13" s="52">
        <v>3</v>
      </c>
      <c r="AA13" s="52">
        <v>3</v>
      </c>
      <c r="AB13" s="52">
        <v>3</v>
      </c>
      <c r="AC13" s="52">
        <v>3</v>
      </c>
      <c r="AD13" s="52">
        <v>3</v>
      </c>
      <c r="AE13" s="52">
        <v>3</v>
      </c>
      <c r="AF13" s="52">
        <v>3</v>
      </c>
      <c r="AG13" s="52">
        <v>3</v>
      </c>
      <c r="AH13" s="52">
        <v>3</v>
      </c>
      <c r="AI13" s="52"/>
      <c r="AJ13" s="67">
        <f t="shared" ref="AJ13:AJ20" si="3">AVERAGE(C13:AH13)</f>
        <v>3</v>
      </c>
      <c r="AK13" s="67">
        <f t="shared" ref="AK13:AK20" si="4">STDEV(C13:AH13)</f>
        <v>1.1279877210074441E-16</v>
      </c>
      <c r="AL13" s="67">
        <f t="shared" ref="AL13:AL20" si="5">AK13/AJ13</f>
        <v>3.7599590700248138E-17</v>
      </c>
    </row>
    <row r="14" spans="2:40" x14ac:dyDescent="0.2">
      <c r="B14" s="49" t="s">
        <v>55</v>
      </c>
      <c r="C14" s="52">
        <v>2.7611121779517278</v>
      </c>
      <c r="D14" s="52">
        <v>2.8787972826974526</v>
      </c>
      <c r="E14" s="52">
        <v>3.1193496051204628</v>
      </c>
      <c r="F14" s="52">
        <v>2.5298392629274034</v>
      </c>
      <c r="G14" s="52">
        <v>2.4825506516218829</v>
      </c>
      <c r="H14" s="52">
        <v>2.5801023791025317</v>
      </c>
      <c r="I14" s="52">
        <v>2.0671736888106862</v>
      </c>
      <c r="J14" s="52">
        <v>2.1722491553000238</v>
      </c>
      <c r="K14" s="52">
        <v>2.4165566596188022</v>
      </c>
      <c r="L14" s="52">
        <v>2.5854560074191699</v>
      </c>
      <c r="M14" s="52">
        <v>2.8808671378564372</v>
      </c>
      <c r="N14" s="52">
        <v>3.2184551940281154</v>
      </c>
      <c r="O14" s="52">
        <v>3.1292136139134032</v>
      </c>
      <c r="P14" s="52">
        <v>2.7281170230675866</v>
      </c>
      <c r="Q14" s="52">
        <v>2.6163656804292614</v>
      </c>
      <c r="R14" s="52">
        <v>2.2247396370899089</v>
      </c>
      <c r="S14" s="52">
        <v>2.3666593319811917</v>
      </c>
      <c r="T14" s="52">
        <v>2.3987210820165159</v>
      </c>
      <c r="U14" s="52">
        <v>2.3380355033768114</v>
      </c>
      <c r="V14" s="52">
        <v>2.2429705243131415</v>
      </c>
      <c r="W14" s="52">
        <v>2.6654156933176698</v>
      </c>
      <c r="X14" s="52">
        <v>2.4581991727871331</v>
      </c>
      <c r="Y14" s="52">
        <v>3.3085356977351554</v>
      </c>
      <c r="Z14" s="52">
        <v>2.1936230252587552</v>
      </c>
      <c r="AA14" s="52">
        <v>2.7858349830664983</v>
      </c>
      <c r="AB14" s="52">
        <v>3.1366479608325832</v>
      </c>
      <c r="AC14" s="52">
        <v>2.2938103671130685</v>
      </c>
      <c r="AD14" s="52">
        <v>2.7039007970161628</v>
      </c>
      <c r="AE14" s="52">
        <v>2.6093198136681472</v>
      </c>
      <c r="AF14" s="52">
        <v>2.8465289543684036</v>
      </c>
      <c r="AG14" s="52">
        <v>3.0441407084764758</v>
      </c>
      <c r="AH14" s="52">
        <v>2.8630634171742364</v>
      </c>
      <c r="AI14" s="52"/>
      <c r="AJ14" s="67">
        <f t="shared" si="3"/>
        <v>2.6451985059205252</v>
      </c>
      <c r="AK14" s="67">
        <f t="shared" si="4"/>
        <v>0.33427036901882945</v>
      </c>
      <c r="AL14" s="67">
        <f t="shared" si="5"/>
        <v>0.12636872743979713</v>
      </c>
    </row>
    <row r="15" spans="2:40" x14ac:dyDescent="0.2">
      <c r="B15" s="49" t="s">
        <v>60</v>
      </c>
      <c r="C15" s="52">
        <v>1.2833359002129381</v>
      </c>
      <c r="D15" s="52">
        <v>1.2730337958367974</v>
      </c>
      <c r="E15" s="52">
        <v>0.95702538728411868</v>
      </c>
      <c r="F15" s="52">
        <v>0.59380237262206803</v>
      </c>
      <c r="G15" s="52">
        <v>0.66886595365180079</v>
      </c>
      <c r="H15" s="52">
        <v>0.60579677154500755</v>
      </c>
      <c r="I15" s="52">
        <v>1.8726395175568467</v>
      </c>
      <c r="J15" s="52">
        <v>1.7112884629367762</v>
      </c>
      <c r="K15" s="52">
        <v>1.6117709912738309</v>
      </c>
      <c r="L15" s="52">
        <v>1.3264436226406824</v>
      </c>
      <c r="M15" s="52">
        <v>0.91885169528289978</v>
      </c>
      <c r="N15" s="52">
        <v>0.67223539649836506</v>
      </c>
      <c r="O15" s="52">
        <v>0.17497780900725005</v>
      </c>
      <c r="P15" s="52">
        <v>1.0555468485095547</v>
      </c>
      <c r="Q15" s="52">
        <v>1.2810043795774615</v>
      </c>
      <c r="R15" s="52">
        <v>1.6324253207621719</v>
      </c>
      <c r="S15" s="52">
        <v>0.44939697694644221</v>
      </c>
      <c r="T15" s="52">
        <v>1.5830167394618064</v>
      </c>
      <c r="U15" s="52">
        <v>1.5385409068104667</v>
      </c>
      <c r="V15" s="52">
        <v>0.52634244566211097</v>
      </c>
      <c r="W15" s="52">
        <v>1.1755928373777749</v>
      </c>
      <c r="X15" s="52">
        <v>1.4253544106284499</v>
      </c>
      <c r="Y15" s="52">
        <v>0.73804255173090028</v>
      </c>
      <c r="Z15" s="52">
        <v>0.49453925430308598</v>
      </c>
      <c r="AA15" s="52">
        <v>1.2898350480649281</v>
      </c>
      <c r="AB15" s="52">
        <v>0.93248166161720591</v>
      </c>
      <c r="AC15" s="52">
        <v>1.6043708339994507</v>
      </c>
      <c r="AD15" s="52">
        <v>1.13217228818953</v>
      </c>
      <c r="AE15" s="52">
        <v>1.3982680752972836</v>
      </c>
      <c r="AF15" s="52">
        <v>1.2334269901829382</v>
      </c>
      <c r="AG15" s="52">
        <v>1.0283735250054891</v>
      </c>
      <c r="AH15" s="52">
        <v>1.2336899978193121</v>
      </c>
      <c r="AI15" s="52"/>
      <c r="AJ15" s="67">
        <f t="shared" si="3"/>
        <v>1.106952774009242</v>
      </c>
      <c r="AK15" s="67">
        <f t="shared" si="4"/>
        <v>0.42800204828194632</v>
      </c>
      <c r="AL15" s="67">
        <f t="shared" si="5"/>
        <v>0.38664887819177451</v>
      </c>
    </row>
    <row r="16" spans="2:40" x14ac:dyDescent="0.2">
      <c r="B16" s="49" t="s">
        <v>58</v>
      </c>
      <c r="C16" s="52">
        <v>0.17669361897885333</v>
      </c>
      <c r="D16" s="52">
        <v>0.19277807519894119</v>
      </c>
      <c r="E16" s="52">
        <v>0.16845622123406281</v>
      </c>
      <c r="F16" s="52">
        <v>1.1187902985784937</v>
      </c>
      <c r="G16" s="52">
        <v>1.1148911435121953</v>
      </c>
      <c r="H16" s="52">
        <v>1.1154322203260765</v>
      </c>
      <c r="I16" s="52">
        <v>0.22964904327916127</v>
      </c>
      <c r="J16" s="52">
        <v>0.25861043166939429</v>
      </c>
      <c r="K16" s="52">
        <v>0.26723581088490411</v>
      </c>
      <c r="L16" s="52">
        <v>0.29955441996697096</v>
      </c>
      <c r="M16" s="52">
        <v>0.34099604451577853</v>
      </c>
      <c r="N16" s="52">
        <v>0.20398847953145804</v>
      </c>
      <c r="O16" s="52">
        <v>0.78055031916974082</v>
      </c>
      <c r="P16" s="52">
        <v>0.18471584743740863</v>
      </c>
      <c r="Q16" s="52">
        <v>0.18945503649756432</v>
      </c>
      <c r="R16" s="52">
        <v>0.28402549404272992</v>
      </c>
      <c r="S16" s="52">
        <v>1.4223510200440912</v>
      </c>
      <c r="T16" s="52">
        <v>0.31946455814302072</v>
      </c>
      <c r="U16" s="52">
        <v>0.31123033270894568</v>
      </c>
      <c r="V16" s="52">
        <v>1.466712130521197</v>
      </c>
      <c r="W16" s="52">
        <v>0.31372987720719209</v>
      </c>
      <c r="X16" s="52">
        <v>0.29672351954636472</v>
      </c>
      <c r="Y16" s="52">
        <v>0.1804633202946456</v>
      </c>
      <c r="Z16" s="52">
        <v>1.5415518808441275</v>
      </c>
      <c r="AA16" s="52">
        <v>0.1826880288552605</v>
      </c>
      <c r="AB16" s="52">
        <v>0.20510710321299455</v>
      </c>
      <c r="AC16" s="52">
        <v>0.30943914006513223</v>
      </c>
      <c r="AD16" s="52">
        <v>0.27293310501317758</v>
      </c>
      <c r="AE16" s="52">
        <v>0.16798216798570184</v>
      </c>
      <c r="AF16" s="52">
        <v>0.17493684205135734</v>
      </c>
      <c r="AG16" s="52">
        <v>0.18699558194454002</v>
      </c>
      <c r="AH16" s="52">
        <v>0.1818506492598275</v>
      </c>
      <c r="AI16" s="52"/>
      <c r="AJ16" s="67">
        <f t="shared" si="3"/>
        <v>0.45187443007879097</v>
      </c>
      <c r="AK16" s="67">
        <f t="shared" si="4"/>
        <v>0.43408571220666986</v>
      </c>
      <c r="AL16" s="67">
        <f t="shared" si="5"/>
        <v>0.96063349309448787</v>
      </c>
    </row>
    <row r="17" spans="2:38" x14ac:dyDescent="0.2">
      <c r="B17" s="49" t="s">
        <v>10</v>
      </c>
      <c r="C17" s="52">
        <v>2.7734859899243616</v>
      </c>
      <c r="D17" s="52">
        <v>2.7338787881866278</v>
      </c>
      <c r="E17" s="52">
        <v>2.7717873884171076</v>
      </c>
      <c r="F17" s="52">
        <v>2.6820791057910363</v>
      </c>
      <c r="G17" s="52">
        <v>2.7273904490852945</v>
      </c>
      <c r="H17" s="52">
        <v>2.6851478116866718</v>
      </c>
      <c r="I17" s="52">
        <v>2.7951667813814596</v>
      </c>
      <c r="J17" s="52">
        <v>2.874084462306981</v>
      </c>
      <c r="K17" s="52">
        <v>2.8340196612186923</v>
      </c>
      <c r="L17" s="52">
        <v>2.6778827258522471</v>
      </c>
      <c r="M17" s="52">
        <v>2.8327344441344571</v>
      </c>
      <c r="N17" s="52">
        <v>2.7206950682940012</v>
      </c>
      <c r="O17" s="52">
        <v>2.6535115634487441</v>
      </c>
      <c r="P17" s="52">
        <v>2.7963348231515668</v>
      </c>
      <c r="Q17" s="52">
        <v>2.7010231028975036</v>
      </c>
      <c r="R17" s="52">
        <v>2.778596572196927</v>
      </c>
      <c r="S17" s="52">
        <v>2.7134832754057086</v>
      </c>
      <c r="T17" s="52">
        <v>2.7463946439828875</v>
      </c>
      <c r="U17" s="52">
        <v>2.784406238652716</v>
      </c>
      <c r="V17" s="52">
        <v>2.7316796600684672</v>
      </c>
      <c r="W17" s="52">
        <v>2.8305013219381085</v>
      </c>
      <c r="X17" s="52">
        <v>2.8290707433662692</v>
      </c>
      <c r="Y17" s="52">
        <v>2.902819757946999</v>
      </c>
      <c r="Z17" s="52">
        <v>2.6827825722618401</v>
      </c>
      <c r="AA17" s="52">
        <v>2.7904342237542563</v>
      </c>
      <c r="AB17" s="52">
        <v>2.8459009139027902</v>
      </c>
      <c r="AC17" s="52">
        <v>2.7789513366563905</v>
      </c>
      <c r="AD17" s="52">
        <v>2.7248992662300355</v>
      </c>
      <c r="AE17" s="52">
        <v>2.7728358761298377</v>
      </c>
      <c r="AF17" s="52">
        <v>2.7408007067482507</v>
      </c>
      <c r="AG17" s="52">
        <v>2.7810764163255741</v>
      </c>
      <c r="AH17" s="52">
        <v>2.7000253643406888</v>
      </c>
      <c r="AI17" s="52"/>
      <c r="AJ17" s="67">
        <f t="shared" si="3"/>
        <v>2.7623087829901407</v>
      </c>
      <c r="AK17" s="67">
        <f t="shared" si="4"/>
        <v>6.1613434411235207E-2</v>
      </c>
      <c r="AL17" s="67">
        <f t="shared" si="5"/>
        <v>2.2305049598597002E-2</v>
      </c>
    </row>
    <row r="18" spans="2:38" x14ac:dyDescent="0.2">
      <c r="B18" s="49" t="s">
        <v>50</v>
      </c>
      <c r="C18" s="52">
        <v>0.99636155446246766</v>
      </c>
      <c r="D18" s="52">
        <v>0.96367027299405983</v>
      </c>
      <c r="E18" s="52">
        <v>0.9361260569185782</v>
      </c>
      <c r="F18" s="52">
        <v>0.98497107102534742</v>
      </c>
      <c r="G18" s="52">
        <v>1.006685773709262</v>
      </c>
      <c r="H18" s="52">
        <v>0.95945655944807207</v>
      </c>
      <c r="I18" s="52">
        <v>0.97495088696409982</v>
      </c>
      <c r="J18" s="52">
        <v>0.96046830465514632</v>
      </c>
      <c r="K18" s="52">
        <v>0.93208495668139157</v>
      </c>
      <c r="L18" s="52">
        <v>1.0415352967875515</v>
      </c>
      <c r="M18" s="52">
        <v>1.0151818310085885</v>
      </c>
      <c r="N18" s="52">
        <v>0.98015444337842161</v>
      </c>
      <c r="O18" s="52">
        <v>1.0215373377758035</v>
      </c>
      <c r="P18" s="52">
        <v>1.0438166960330095</v>
      </c>
      <c r="Q18" s="52">
        <v>0.93007715078934605</v>
      </c>
      <c r="R18" s="52">
        <v>1.0088962888086777</v>
      </c>
      <c r="S18" s="52">
        <v>0.9670632045489892</v>
      </c>
      <c r="T18" s="52">
        <v>1.0239542228703451</v>
      </c>
      <c r="U18" s="52">
        <v>1.0387875959470958</v>
      </c>
      <c r="V18" s="52">
        <v>1.0116559720296998</v>
      </c>
      <c r="W18" s="52">
        <v>1.0477448995646983</v>
      </c>
      <c r="X18" s="52">
        <v>0.99575958475043602</v>
      </c>
      <c r="Y18" s="52">
        <v>0.92576395560698421</v>
      </c>
      <c r="Z18" s="52">
        <v>1.0023957268522881</v>
      </c>
      <c r="AA18" s="52">
        <v>0.96487053347749141</v>
      </c>
      <c r="AB18" s="52">
        <v>0.92764810668713671</v>
      </c>
      <c r="AC18" s="52">
        <v>1.0029616433844144</v>
      </c>
      <c r="AD18" s="52">
        <v>1.06097371095485</v>
      </c>
      <c r="AE18" s="52">
        <v>0.94274926027573647</v>
      </c>
      <c r="AF18" s="52">
        <v>1.0207238188253307</v>
      </c>
      <c r="AG18" s="52">
        <v>1.0194151502088893</v>
      </c>
      <c r="AH18" s="52">
        <v>1.0433925684482597</v>
      </c>
      <c r="AI18" s="52"/>
      <c r="AJ18" s="67">
        <f t="shared" si="3"/>
        <v>0.99224482612101461</v>
      </c>
      <c r="AK18" s="67">
        <f t="shared" si="4"/>
        <v>3.9831386494501984E-2</v>
      </c>
      <c r="AL18" s="67">
        <f t="shared" si="5"/>
        <v>4.0142700113856913E-2</v>
      </c>
    </row>
    <row r="19" spans="2:38" x14ac:dyDescent="0.2">
      <c r="B19" s="49" t="s">
        <v>59</v>
      </c>
      <c r="C19" s="52">
        <v>6.1898426408307731E-3</v>
      </c>
      <c r="D19" s="52">
        <v>7.5373526124709834E-3</v>
      </c>
      <c r="E19" s="52">
        <v>0</v>
      </c>
      <c r="F19" s="52">
        <v>8.6265561887654131E-4</v>
      </c>
      <c r="G19" s="52">
        <v>2.0208550459783221E-3</v>
      </c>
      <c r="H19" s="52">
        <v>1.4475330753538235E-4</v>
      </c>
      <c r="I19" s="52">
        <v>1.1851892860808458E-3</v>
      </c>
      <c r="J19" s="52">
        <v>1.1890918002922609E-2</v>
      </c>
      <c r="K19" s="52">
        <v>5.2229250208037812E-3</v>
      </c>
      <c r="L19" s="52">
        <v>1.4477674025910678E-4</v>
      </c>
      <c r="M19" s="52">
        <v>7.270378786432269E-4</v>
      </c>
      <c r="N19" s="52">
        <v>3.0156102345550309E-3</v>
      </c>
      <c r="O19" s="52">
        <v>5.2987545084442643E-3</v>
      </c>
      <c r="P19" s="52">
        <v>3.3024930500211839E-3</v>
      </c>
      <c r="Q19" s="52">
        <v>1.1060078908566535E-2</v>
      </c>
      <c r="R19" s="52">
        <v>7.9309237535613916E-3</v>
      </c>
      <c r="S19" s="52">
        <v>6.7618171703880854E-3</v>
      </c>
      <c r="T19" s="52">
        <v>4.0131765917348133E-3</v>
      </c>
      <c r="U19" s="52">
        <v>1.4266227142094677E-2</v>
      </c>
      <c r="V19" s="52">
        <v>2.9028655109760338E-3</v>
      </c>
      <c r="W19" s="52">
        <v>3.5234663066152127E-3</v>
      </c>
      <c r="X19" s="52">
        <v>5.6296491088840168E-3</v>
      </c>
      <c r="Y19" s="52">
        <v>8.6264527663679966E-3</v>
      </c>
      <c r="Z19" s="52">
        <v>1.0423925298655688E-2</v>
      </c>
      <c r="AA19" s="52">
        <v>8.7534876703201162E-3</v>
      </c>
      <c r="AB19" s="52">
        <v>8.8707274718492664E-3</v>
      </c>
      <c r="AC19" s="52">
        <v>1.4077853981852734E-2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/>
      <c r="AJ19" s="67">
        <f t="shared" si="3"/>
        <v>4.8244942384152688E-3</v>
      </c>
      <c r="AK19" s="67">
        <f t="shared" si="4"/>
        <v>4.4487793358852813E-3</v>
      </c>
      <c r="AL19" s="67">
        <f t="shared" si="5"/>
        <v>0.92212346331801176</v>
      </c>
    </row>
    <row r="20" spans="2:38" x14ac:dyDescent="0.2">
      <c r="B20" s="51" t="s">
        <v>57</v>
      </c>
      <c r="C20" s="54">
        <v>1.6758180996164182E-4</v>
      </c>
      <c r="D20" s="54">
        <v>0</v>
      </c>
      <c r="E20" s="54">
        <v>1.6502019530250658E-3</v>
      </c>
      <c r="F20" s="54">
        <v>4.9046047950512524E-4</v>
      </c>
      <c r="G20" s="54">
        <v>1.6413593976100376E-3</v>
      </c>
      <c r="H20" s="54">
        <v>2.304374656544927E-3</v>
      </c>
      <c r="I20" s="54">
        <v>2.189967353966663E-3</v>
      </c>
      <c r="J20" s="54">
        <v>0</v>
      </c>
      <c r="K20" s="54">
        <v>0</v>
      </c>
      <c r="L20" s="54">
        <v>0</v>
      </c>
      <c r="M20" s="54">
        <v>0</v>
      </c>
      <c r="N20" s="54">
        <v>1.3062985941826937E-3</v>
      </c>
      <c r="O20" s="54">
        <v>4.8852848145935644E-4</v>
      </c>
      <c r="P20" s="54">
        <v>4.8981478449630427E-4</v>
      </c>
      <c r="Q20" s="54">
        <v>0</v>
      </c>
      <c r="R20" s="54">
        <v>0</v>
      </c>
      <c r="S20" s="54">
        <v>1.6359202361032542E-4</v>
      </c>
      <c r="T20" s="54">
        <v>0</v>
      </c>
      <c r="U20" s="54">
        <v>5.0693901278018021E-4</v>
      </c>
      <c r="V20" s="54">
        <v>1.9804994428340296E-3</v>
      </c>
      <c r="W20" s="54">
        <v>0</v>
      </c>
      <c r="X20" s="54">
        <v>5.0537708168461447E-4</v>
      </c>
      <c r="Y20" s="54">
        <v>2.3275811499472235E-3</v>
      </c>
      <c r="Z20" s="54">
        <v>1.810873184719056E-3</v>
      </c>
      <c r="AA20" s="54">
        <v>1.6589237799276161E-4</v>
      </c>
      <c r="AB20" s="54">
        <v>0</v>
      </c>
      <c r="AC20" s="54">
        <v>3.3700737525557635E-4</v>
      </c>
      <c r="AD20" s="54">
        <v>0</v>
      </c>
      <c r="AE20" s="54">
        <v>1.4925444538894756E-3</v>
      </c>
      <c r="AF20" s="54">
        <v>4.9891420551327571E-4</v>
      </c>
      <c r="AG20" s="54">
        <v>0</v>
      </c>
      <c r="AH20" s="65">
        <v>0</v>
      </c>
      <c r="AI20" s="65"/>
      <c r="AJ20" s="65">
        <f t="shared" si="3"/>
        <v>6.4118149434307309E-4</v>
      </c>
      <c r="AK20" s="65">
        <f t="shared" si="4"/>
        <v>8.1512804547664961E-4</v>
      </c>
      <c r="AL20" s="65">
        <f t="shared" si="5"/>
        <v>1.2712906605512604</v>
      </c>
    </row>
    <row r="22" spans="2:38" ht="13.5" x14ac:dyDescent="0.2">
      <c r="B22" s="57" t="s">
        <v>284</v>
      </c>
      <c r="C22" s="56"/>
      <c r="D22" s="56"/>
      <c r="E22" s="56"/>
    </row>
    <row r="23" spans="2:38" x14ac:dyDescent="0.2">
      <c r="B23" t="s">
        <v>171</v>
      </c>
    </row>
    <row r="24" spans="2:38" x14ac:dyDescent="0.2">
      <c r="B24" t="s">
        <v>173</v>
      </c>
    </row>
    <row r="25" spans="2:38" x14ac:dyDescent="0.2">
      <c r="B25" s="12" t="s">
        <v>297</v>
      </c>
    </row>
  </sheetData>
  <mergeCells count="1">
    <mergeCell ref="B12:AM12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B11"/>
  <sheetViews>
    <sheetView zoomScaleNormal="100" workbookViewId="0">
      <selection activeCell="BZ12" sqref="BZ12"/>
    </sheetView>
  </sheetViews>
  <sheetFormatPr defaultRowHeight="12" x14ac:dyDescent="0.2"/>
  <cols>
    <col min="2" max="2" width="11.5" customWidth="1"/>
    <col min="74" max="74" width="12.83203125" customWidth="1"/>
  </cols>
  <sheetData>
    <row r="1" spans="2:80" s="86" customFormat="1" ht="15.75" x14ac:dyDescent="0.2">
      <c r="G1" s="86" t="s">
        <v>287</v>
      </c>
    </row>
    <row r="2" spans="2:80" x14ac:dyDescent="0.2">
      <c r="B2" s="47"/>
      <c r="C2" s="48">
        <v>1</v>
      </c>
      <c r="D2" s="48">
        <v>2</v>
      </c>
      <c r="E2" s="48">
        <v>3</v>
      </c>
      <c r="F2" s="48">
        <v>4</v>
      </c>
      <c r="G2" s="48">
        <v>5</v>
      </c>
      <c r="H2" s="48">
        <v>6</v>
      </c>
      <c r="I2" s="48">
        <v>7</v>
      </c>
      <c r="J2" s="48">
        <v>8</v>
      </c>
      <c r="K2" s="48">
        <v>9</v>
      </c>
      <c r="L2" s="48">
        <v>10</v>
      </c>
      <c r="M2" s="48">
        <v>11</v>
      </c>
      <c r="N2" s="48">
        <v>12</v>
      </c>
      <c r="O2" s="48">
        <v>13</v>
      </c>
      <c r="P2" s="48">
        <v>14</v>
      </c>
      <c r="Q2" s="48">
        <v>15</v>
      </c>
      <c r="R2" s="48">
        <v>16</v>
      </c>
      <c r="S2" s="48">
        <v>17</v>
      </c>
      <c r="T2" s="48">
        <v>18</v>
      </c>
      <c r="U2" s="48">
        <v>19</v>
      </c>
      <c r="V2" s="48">
        <v>20</v>
      </c>
      <c r="W2" s="48">
        <v>21</v>
      </c>
      <c r="X2" s="48">
        <v>22</v>
      </c>
      <c r="Y2" s="48">
        <v>23</v>
      </c>
      <c r="Z2" s="48">
        <v>24</v>
      </c>
      <c r="AA2" s="48">
        <v>25</v>
      </c>
      <c r="AB2" s="48">
        <v>26</v>
      </c>
      <c r="AC2" s="48">
        <v>27</v>
      </c>
      <c r="AD2" s="48">
        <v>28</v>
      </c>
      <c r="AE2" s="48">
        <v>29</v>
      </c>
      <c r="AF2" s="48">
        <v>30</v>
      </c>
      <c r="AG2" s="48">
        <v>31</v>
      </c>
      <c r="AH2" s="48">
        <v>32</v>
      </c>
      <c r="AI2" s="48">
        <v>33</v>
      </c>
      <c r="AJ2" s="48">
        <v>34</v>
      </c>
      <c r="AK2" s="48">
        <v>35</v>
      </c>
      <c r="AL2" s="48">
        <v>36</v>
      </c>
      <c r="AM2" s="48">
        <v>37</v>
      </c>
      <c r="AN2" s="48">
        <v>38</v>
      </c>
      <c r="AO2" s="48">
        <v>39</v>
      </c>
      <c r="AP2" s="48">
        <v>40</v>
      </c>
      <c r="AQ2" s="48">
        <v>41</v>
      </c>
      <c r="AR2" s="48">
        <v>42</v>
      </c>
      <c r="AS2" s="48">
        <v>43</v>
      </c>
      <c r="AT2" s="48">
        <v>44</v>
      </c>
      <c r="AU2" s="48">
        <v>45</v>
      </c>
      <c r="AV2" s="48">
        <v>46</v>
      </c>
      <c r="AW2" s="48">
        <v>47</v>
      </c>
      <c r="AX2" s="48">
        <v>48</v>
      </c>
      <c r="AY2" s="48">
        <v>49</v>
      </c>
      <c r="AZ2" s="48">
        <v>50</v>
      </c>
      <c r="BA2" s="48">
        <v>51</v>
      </c>
      <c r="BB2" s="48">
        <v>52</v>
      </c>
      <c r="BC2" s="48">
        <v>53</v>
      </c>
      <c r="BD2" s="48">
        <v>54</v>
      </c>
      <c r="BE2" s="48">
        <v>55</v>
      </c>
      <c r="BF2" s="48">
        <v>56</v>
      </c>
      <c r="BG2" s="48">
        <v>57</v>
      </c>
      <c r="BH2" s="48">
        <v>58</v>
      </c>
      <c r="BI2" s="48">
        <v>59</v>
      </c>
      <c r="BJ2" s="48">
        <v>60</v>
      </c>
      <c r="BK2" s="48">
        <v>61</v>
      </c>
      <c r="BL2" s="48">
        <v>62</v>
      </c>
      <c r="BM2" s="48">
        <v>63</v>
      </c>
      <c r="BN2" s="48">
        <v>64</v>
      </c>
      <c r="BO2" s="48">
        <v>65</v>
      </c>
      <c r="BP2" s="48">
        <v>66</v>
      </c>
      <c r="BQ2" s="48">
        <v>67</v>
      </c>
      <c r="BR2" s="48">
        <v>68</v>
      </c>
      <c r="BS2" s="48">
        <v>69</v>
      </c>
      <c r="BT2" s="48">
        <v>70</v>
      </c>
      <c r="BU2" s="48">
        <v>71</v>
      </c>
      <c r="BV2" s="92" t="s">
        <v>176</v>
      </c>
      <c r="BW2" s="79" t="s">
        <v>166</v>
      </c>
      <c r="BX2" s="79" t="s">
        <v>168</v>
      </c>
      <c r="BY2" s="79" t="s">
        <v>170</v>
      </c>
    </row>
    <row r="3" spans="2:80" x14ac:dyDescent="0.2">
      <c r="B3" s="57" t="s">
        <v>127</v>
      </c>
      <c r="C3" s="55">
        <v>80.173000000000002</v>
      </c>
      <c r="D3" s="55">
        <v>79.570999999999998</v>
      </c>
      <c r="E3" s="55">
        <v>80.968000000000004</v>
      </c>
      <c r="F3" s="55">
        <v>80.28</v>
      </c>
      <c r="G3" s="55">
        <v>80.328999999999994</v>
      </c>
      <c r="H3" s="55">
        <v>79.634</v>
      </c>
      <c r="I3" s="55">
        <v>80.164000000000001</v>
      </c>
      <c r="J3" s="55">
        <v>79.459000000000003</v>
      </c>
      <c r="K3" s="55">
        <v>81.269000000000005</v>
      </c>
      <c r="L3" s="55">
        <v>80.748999999999995</v>
      </c>
      <c r="M3" s="55">
        <v>80.337000000000003</v>
      </c>
      <c r="N3" s="55">
        <v>79.730999999999995</v>
      </c>
      <c r="O3" s="55">
        <v>79.358000000000004</v>
      </c>
      <c r="P3" s="55">
        <v>79.712000000000003</v>
      </c>
      <c r="Q3" s="55">
        <v>81.113</v>
      </c>
      <c r="R3" s="55">
        <v>79.361999999999995</v>
      </c>
      <c r="S3" s="55">
        <v>80.876000000000005</v>
      </c>
      <c r="T3" s="55">
        <v>79.864999999999995</v>
      </c>
      <c r="U3" s="55">
        <v>77.918000000000006</v>
      </c>
      <c r="V3" s="55">
        <v>78.382000000000005</v>
      </c>
      <c r="W3" s="55">
        <v>79.430000000000007</v>
      </c>
      <c r="X3" s="55">
        <v>79.668999999999997</v>
      </c>
      <c r="Y3" s="55">
        <v>79.756</v>
      </c>
      <c r="Z3" s="55">
        <v>78.808999999999997</v>
      </c>
      <c r="AA3" s="55">
        <v>80.314999999999998</v>
      </c>
      <c r="AB3" s="55">
        <v>80.287000000000006</v>
      </c>
      <c r="AC3" s="55">
        <v>80.069999999999993</v>
      </c>
      <c r="AD3" s="55">
        <v>79.745999999999995</v>
      </c>
      <c r="AE3" s="55">
        <v>80.427999999999997</v>
      </c>
      <c r="AF3" s="55">
        <v>78.781999999999996</v>
      </c>
      <c r="AG3" s="55">
        <v>80.721000000000004</v>
      </c>
      <c r="AH3" s="55">
        <v>79.603999999999999</v>
      </c>
      <c r="AI3" s="55">
        <v>80.144000000000005</v>
      </c>
      <c r="AJ3" s="55">
        <v>78.643000000000001</v>
      </c>
      <c r="AK3" s="55">
        <v>78.343999999999994</v>
      </c>
      <c r="AL3" s="55">
        <v>79.085999999999999</v>
      </c>
      <c r="AM3" s="55">
        <v>80.289000000000001</v>
      </c>
      <c r="AN3" s="55">
        <v>80.712000000000003</v>
      </c>
      <c r="AO3" s="55">
        <v>78.36</v>
      </c>
      <c r="AP3" s="55">
        <v>80.150999999999996</v>
      </c>
      <c r="AQ3" s="55">
        <v>79.100999999999999</v>
      </c>
      <c r="AR3" s="55">
        <v>79.641999999999996</v>
      </c>
      <c r="AS3" s="55">
        <v>81.305999999999997</v>
      </c>
      <c r="AT3" s="55">
        <v>81.254000000000005</v>
      </c>
      <c r="AU3" s="55">
        <v>77.201999999999998</v>
      </c>
      <c r="AV3" s="55">
        <v>80.765000000000001</v>
      </c>
      <c r="AW3" s="55">
        <v>80.191999999999993</v>
      </c>
      <c r="AX3" s="55">
        <v>81.869</v>
      </c>
      <c r="AY3" s="55">
        <v>79.266999999999996</v>
      </c>
      <c r="AZ3" s="55">
        <v>80.846999999999994</v>
      </c>
      <c r="BA3" s="55">
        <v>80.459999999999994</v>
      </c>
      <c r="BB3" s="55">
        <v>80.290000000000006</v>
      </c>
      <c r="BC3" s="55">
        <v>81.162000000000006</v>
      </c>
      <c r="BD3" s="55">
        <v>81.248999999999995</v>
      </c>
      <c r="BE3" s="55">
        <v>77.194000000000003</v>
      </c>
      <c r="BF3" s="55">
        <v>77.34</v>
      </c>
      <c r="BG3" s="55">
        <v>80.477999999999994</v>
      </c>
      <c r="BH3" s="55">
        <v>79.706000000000003</v>
      </c>
      <c r="BI3" s="55">
        <v>78.283000000000001</v>
      </c>
      <c r="BJ3" s="55">
        <v>79.978999999999999</v>
      </c>
      <c r="BK3" s="55">
        <v>81.260999999999996</v>
      </c>
      <c r="BL3" s="55">
        <v>80.62</v>
      </c>
      <c r="BM3" s="55">
        <v>80.531999999999996</v>
      </c>
      <c r="BN3" s="55">
        <v>78.564999999999998</v>
      </c>
      <c r="BO3" s="55">
        <v>80.819000000000003</v>
      </c>
      <c r="BP3" s="55">
        <v>79.888000000000005</v>
      </c>
      <c r="BQ3" s="55">
        <v>78.123999999999995</v>
      </c>
      <c r="BR3" s="55">
        <v>79.450999999999993</v>
      </c>
      <c r="BS3" s="55">
        <v>77.644000000000005</v>
      </c>
      <c r="BT3" s="55">
        <v>79.427999999999997</v>
      </c>
      <c r="BU3" s="55">
        <v>79.284999999999997</v>
      </c>
      <c r="BV3" s="55" t="s">
        <v>177</v>
      </c>
      <c r="BW3" s="21">
        <f>AVERAGE(C3:BU3)</f>
        <v>79.799985915492996</v>
      </c>
      <c r="BX3" s="21">
        <f>STDEV(C3:BU3)</f>
        <v>1.0588319911643576</v>
      </c>
      <c r="BY3" s="21">
        <f>BX3/BW3</f>
        <v>1.3268573659720253E-2</v>
      </c>
      <c r="CA3" s="26"/>
      <c r="CB3" s="26"/>
    </row>
    <row r="4" spans="2:80" x14ac:dyDescent="0.2">
      <c r="B4" s="57" t="s">
        <v>6</v>
      </c>
      <c r="C4" s="55">
        <v>19.786000000000001</v>
      </c>
      <c r="D4" s="55">
        <v>20.465</v>
      </c>
      <c r="E4" s="55">
        <v>20.233000000000001</v>
      </c>
      <c r="F4" s="55">
        <v>20.076000000000001</v>
      </c>
      <c r="G4" s="55">
        <v>20.565999999999999</v>
      </c>
      <c r="H4" s="55">
        <v>20.193999999999999</v>
      </c>
      <c r="I4" s="55">
        <v>20.114999999999998</v>
      </c>
      <c r="J4" s="55">
        <v>19.710999999999999</v>
      </c>
      <c r="K4" s="55">
        <v>20.108000000000001</v>
      </c>
      <c r="L4" s="55">
        <v>20.632000000000001</v>
      </c>
      <c r="M4" s="55">
        <v>18.609000000000002</v>
      </c>
      <c r="N4" s="55">
        <v>19.474</v>
      </c>
      <c r="O4" s="55">
        <v>20.844000000000001</v>
      </c>
      <c r="P4" s="55">
        <v>19.047999999999998</v>
      </c>
      <c r="Q4" s="55">
        <v>20.303999999999998</v>
      </c>
      <c r="R4" s="55">
        <v>20.114999999999998</v>
      </c>
      <c r="S4" s="55">
        <v>19.934999999999999</v>
      </c>
      <c r="T4" s="55">
        <v>19.084</v>
      </c>
      <c r="U4" s="55">
        <v>20.707999999999998</v>
      </c>
      <c r="V4" s="55">
        <v>20.363</v>
      </c>
      <c r="W4" s="55">
        <v>19.875</v>
      </c>
      <c r="X4" s="55">
        <v>20.687999999999999</v>
      </c>
      <c r="Y4" s="55">
        <v>20.367999999999999</v>
      </c>
      <c r="Z4" s="55">
        <v>20.652000000000001</v>
      </c>
      <c r="AA4" s="55">
        <v>19.361000000000001</v>
      </c>
      <c r="AB4" s="55">
        <v>20.664000000000001</v>
      </c>
      <c r="AC4" s="55">
        <v>20.295000000000002</v>
      </c>
      <c r="AD4" s="55">
        <v>19.652999999999999</v>
      </c>
      <c r="AE4" s="55">
        <v>20.544</v>
      </c>
      <c r="AF4" s="55">
        <v>19.343</v>
      </c>
      <c r="AG4" s="55">
        <v>20.033000000000001</v>
      </c>
      <c r="AH4" s="55">
        <v>19.231000000000002</v>
      </c>
      <c r="AI4" s="55">
        <v>18.675999999999998</v>
      </c>
      <c r="AJ4" s="55">
        <v>19.861000000000001</v>
      </c>
      <c r="AK4" s="55">
        <v>20.02</v>
      </c>
      <c r="AL4" s="55">
        <v>19.574000000000002</v>
      </c>
      <c r="AM4" s="55">
        <v>19.045000000000002</v>
      </c>
      <c r="AN4" s="55">
        <v>18.338000000000001</v>
      </c>
      <c r="AO4" s="55">
        <v>19.39</v>
      </c>
      <c r="AP4" s="55">
        <v>19.538</v>
      </c>
      <c r="AQ4" s="55">
        <v>20.852</v>
      </c>
      <c r="AR4" s="55">
        <v>20.564</v>
      </c>
      <c r="AS4" s="55">
        <v>18.535</v>
      </c>
      <c r="AT4" s="55">
        <v>19.783999999999999</v>
      </c>
      <c r="AU4" s="55">
        <v>19.861000000000001</v>
      </c>
      <c r="AV4" s="55">
        <v>20.404</v>
      </c>
      <c r="AW4" s="55">
        <v>19.937999999999999</v>
      </c>
      <c r="AX4" s="55">
        <v>18.943000000000001</v>
      </c>
      <c r="AY4" s="55">
        <v>18.693000000000001</v>
      </c>
      <c r="AZ4" s="55">
        <v>19.754000000000001</v>
      </c>
      <c r="BA4" s="55">
        <v>20.079000000000001</v>
      </c>
      <c r="BB4" s="55">
        <v>18.513000000000002</v>
      </c>
      <c r="BC4" s="55">
        <v>20.472999999999999</v>
      </c>
      <c r="BD4" s="55">
        <v>18.138999999999999</v>
      </c>
      <c r="BE4" s="55">
        <v>20.670999999999999</v>
      </c>
      <c r="BF4" s="55">
        <v>18.402999999999999</v>
      </c>
      <c r="BG4" s="55">
        <v>19.748000000000001</v>
      </c>
      <c r="BH4" s="55">
        <v>20.126000000000001</v>
      </c>
      <c r="BI4" s="55">
        <v>19.73</v>
      </c>
      <c r="BJ4" s="55">
        <v>20.527000000000001</v>
      </c>
      <c r="BK4" s="55">
        <v>19.437000000000001</v>
      </c>
      <c r="BL4" s="55">
        <v>19.678999999999998</v>
      </c>
      <c r="BM4" s="55">
        <v>20.501999999999999</v>
      </c>
      <c r="BN4" s="55">
        <v>20.56</v>
      </c>
      <c r="BO4" s="55">
        <v>19.54</v>
      </c>
      <c r="BP4" s="55">
        <v>20.085000000000001</v>
      </c>
      <c r="BQ4" s="55">
        <v>18.687999999999999</v>
      </c>
      <c r="BR4" s="55">
        <v>20.215</v>
      </c>
      <c r="BS4" s="55">
        <v>20.367000000000001</v>
      </c>
      <c r="BT4" s="55">
        <v>19.837</v>
      </c>
      <c r="BU4" s="55">
        <v>20.108000000000001</v>
      </c>
      <c r="BV4" s="55" t="s">
        <v>178</v>
      </c>
      <c r="BW4" s="21">
        <f>AVERAGE(C4:BU4)</f>
        <v>19.834845070422528</v>
      </c>
      <c r="BX4" s="21">
        <f>STDEV(C4:BU4)</f>
        <v>0.68757286674395079</v>
      </c>
      <c r="BY4" s="21">
        <f>BX4/BW4</f>
        <v>3.466489727057414E-2</v>
      </c>
      <c r="CA4" s="26"/>
      <c r="CB4" s="26"/>
    </row>
    <row r="5" spans="2:80" s="44" customFormat="1" x14ac:dyDescent="0.2">
      <c r="B5" s="58" t="s">
        <v>123</v>
      </c>
      <c r="C5" s="106">
        <v>99.959000000000003</v>
      </c>
      <c r="D5" s="106">
        <v>100.036</v>
      </c>
      <c r="E5" s="106">
        <v>101.20099999999999</v>
      </c>
      <c r="F5" s="106">
        <v>100.35599999999999</v>
      </c>
      <c r="G5" s="106">
        <v>100.895</v>
      </c>
      <c r="H5" s="106">
        <v>99.828000000000003</v>
      </c>
      <c r="I5" s="106">
        <v>100.279</v>
      </c>
      <c r="J5" s="106">
        <v>99.171000000000006</v>
      </c>
      <c r="K5" s="106">
        <v>101.377</v>
      </c>
      <c r="L5" s="106">
        <v>101.381</v>
      </c>
      <c r="M5" s="106">
        <v>98.945999999999998</v>
      </c>
      <c r="N5" s="106">
        <v>99.204999999999998</v>
      </c>
      <c r="O5" s="106">
        <v>100.203</v>
      </c>
      <c r="P5" s="106">
        <v>98.76</v>
      </c>
      <c r="Q5" s="106">
        <v>101.417</v>
      </c>
      <c r="R5" s="106">
        <v>99.477000000000004</v>
      </c>
      <c r="S5" s="106">
        <v>100.81100000000001</v>
      </c>
      <c r="T5" s="106">
        <v>98.95</v>
      </c>
      <c r="U5" s="106">
        <v>98.626000000000005</v>
      </c>
      <c r="V5" s="106">
        <v>98.745000000000005</v>
      </c>
      <c r="W5" s="106">
        <v>99.305000000000007</v>
      </c>
      <c r="X5" s="106">
        <v>100.358</v>
      </c>
      <c r="Y5" s="106">
        <v>100.124</v>
      </c>
      <c r="Z5" s="106">
        <v>99.460999999999999</v>
      </c>
      <c r="AA5" s="106">
        <v>99.677000000000007</v>
      </c>
      <c r="AB5" s="106">
        <v>100.95099999999999</v>
      </c>
      <c r="AC5" s="106">
        <v>100.36499999999999</v>
      </c>
      <c r="AD5" s="106">
        <v>99.399000000000001</v>
      </c>
      <c r="AE5" s="106">
        <v>100.97199999999999</v>
      </c>
      <c r="AF5" s="106">
        <v>98.125</v>
      </c>
      <c r="AG5" s="106">
        <v>100.755</v>
      </c>
      <c r="AH5" s="106">
        <v>98.834999999999994</v>
      </c>
      <c r="AI5" s="106">
        <v>98.82</v>
      </c>
      <c r="AJ5" s="106">
        <v>98.504999999999995</v>
      </c>
      <c r="AK5" s="106">
        <v>98.364000000000004</v>
      </c>
      <c r="AL5" s="106">
        <v>98.66</v>
      </c>
      <c r="AM5" s="106">
        <v>99.334999999999994</v>
      </c>
      <c r="AN5" s="106">
        <v>99.05</v>
      </c>
      <c r="AO5" s="106">
        <v>97.75</v>
      </c>
      <c r="AP5" s="106">
        <v>99.688999999999993</v>
      </c>
      <c r="AQ5" s="106">
        <v>99.951999999999998</v>
      </c>
      <c r="AR5" s="106">
        <v>100.206</v>
      </c>
      <c r="AS5" s="106">
        <v>99.840999999999994</v>
      </c>
      <c r="AT5" s="106">
        <v>101.039</v>
      </c>
      <c r="AU5" s="106">
        <v>97.063000000000002</v>
      </c>
      <c r="AV5" s="106">
        <v>101.16800000000001</v>
      </c>
      <c r="AW5" s="106">
        <v>100.131</v>
      </c>
      <c r="AX5" s="106">
        <v>100.812</v>
      </c>
      <c r="AY5" s="106">
        <v>97.96</v>
      </c>
      <c r="AZ5" s="106">
        <v>100.601</v>
      </c>
      <c r="BA5" s="106">
        <v>100.539</v>
      </c>
      <c r="BB5" s="106">
        <v>98.804000000000002</v>
      </c>
      <c r="BC5" s="106">
        <v>101.63500000000001</v>
      </c>
      <c r="BD5" s="106">
        <v>99.388999999999996</v>
      </c>
      <c r="BE5" s="106">
        <v>97.864999999999995</v>
      </c>
      <c r="BF5" s="106">
        <v>95.742999999999995</v>
      </c>
      <c r="BG5" s="106">
        <v>100.22499999999999</v>
      </c>
      <c r="BH5" s="106">
        <v>99.831999999999994</v>
      </c>
      <c r="BI5" s="106">
        <v>98.013999999999996</v>
      </c>
      <c r="BJ5" s="106">
        <v>100.506</v>
      </c>
      <c r="BK5" s="106">
        <v>100.697</v>
      </c>
      <c r="BL5" s="106">
        <v>100.3</v>
      </c>
      <c r="BM5" s="106">
        <v>101.03400000000001</v>
      </c>
      <c r="BN5" s="106">
        <v>99.123999999999995</v>
      </c>
      <c r="BO5" s="106">
        <v>100.35899999999999</v>
      </c>
      <c r="BP5" s="106">
        <v>99.972999999999999</v>
      </c>
      <c r="BQ5" s="106">
        <v>96.811999999999998</v>
      </c>
      <c r="BR5" s="106">
        <v>99.665000000000006</v>
      </c>
      <c r="BS5" s="106">
        <v>98.47</v>
      </c>
      <c r="BT5" s="106">
        <v>99.74</v>
      </c>
      <c r="BU5" s="106">
        <v>99.935000000000002</v>
      </c>
      <c r="BV5" s="106" t="s">
        <v>179</v>
      </c>
      <c r="BW5" s="112">
        <f>AVERAGE(C5:BU5)</f>
        <v>99.655732394366225</v>
      </c>
      <c r="BX5" s="112">
        <f>STDEV(C5:BU5)</f>
        <v>1.1716285608105683</v>
      </c>
      <c r="BY5" s="112">
        <f>BX5/BW5</f>
        <v>1.1756760325377964E-2</v>
      </c>
      <c r="BZ5" s="113"/>
      <c r="CA5" s="113"/>
      <c r="CB5" s="113"/>
    </row>
    <row r="6" spans="2:80" x14ac:dyDescent="0.2">
      <c r="B6" s="120" t="s">
        <v>124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</row>
    <row r="7" spans="2:80" x14ac:dyDescent="0.2">
      <c r="B7" s="57" t="s">
        <v>295</v>
      </c>
      <c r="C7" s="56">
        <v>1.9969891397970707</v>
      </c>
      <c r="D7" s="56">
        <v>1.9760759717115373</v>
      </c>
      <c r="E7" s="56">
        <v>1.99071445691737</v>
      </c>
      <c r="F7" s="56">
        <v>1.9903391457054755</v>
      </c>
      <c r="G7" s="56">
        <v>1.9784058910882623</v>
      </c>
      <c r="H7" s="56">
        <v>1.9832782394335495</v>
      </c>
      <c r="I7" s="56">
        <v>1.9886281182414989</v>
      </c>
      <c r="J7" s="56">
        <v>1.9944041649261062</v>
      </c>
      <c r="K7" s="56">
        <v>1.995701821133572</v>
      </c>
      <c r="L7" s="56">
        <v>1.9794321684522311</v>
      </c>
      <c r="M7" s="56">
        <v>2.0282669428427491</v>
      </c>
      <c r="N7" s="56">
        <v>2.0021743083846051</v>
      </c>
      <c r="O7" s="56">
        <v>1.9652592526680284</v>
      </c>
      <c r="P7" s="56">
        <v>2.0130303758022121</v>
      </c>
      <c r="Q7" s="56">
        <v>1.9898493170818714</v>
      </c>
      <c r="R7" s="56">
        <v>1.9835314483203719</v>
      </c>
      <c r="S7" s="56">
        <v>1.9976047728734163</v>
      </c>
      <c r="T7" s="56">
        <v>2.0130448781761761</v>
      </c>
      <c r="U7" s="56">
        <v>1.9591601428757748</v>
      </c>
      <c r="V7" s="56">
        <v>1.9709159330357222</v>
      </c>
      <c r="W7" s="56">
        <v>1.9900453217151013</v>
      </c>
      <c r="X7" s="56">
        <v>1.9711483112752131</v>
      </c>
      <c r="Y7" s="56">
        <v>1.9796895577128306</v>
      </c>
      <c r="Z7" s="56">
        <v>1.9664536664521028</v>
      </c>
      <c r="AA7" s="56">
        <v>2.0086971919566818</v>
      </c>
      <c r="AB7" s="56">
        <v>1.9757079944689677</v>
      </c>
      <c r="AC7" s="56">
        <v>1.9835176488338828</v>
      </c>
      <c r="AD7" s="56">
        <v>1.997693204212734</v>
      </c>
      <c r="AE7" s="56">
        <v>1.9795806744256275</v>
      </c>
      <c r="AF7" s="56">
        <v>1.9995644440195655</v>
      </c>
      <c r="AG7" s="56">
        <v>1.9941796665987697</v>
      </c>
      <c r="AH7" s="56">
        <v>2.007628597498901</v>
      </c>
      <c r="AI7" s="56">
        <v>2.0253493711518713</v>
      </c>
      <c r="AJ7" s="56">
        <v>1.9853625457067909</v>
      </c>
      <c r="AK7" s="56">
        <v>1.9793685554311971</v>
      </c>
      <c r="AL7" s="56">
        <v>1.9955445473952085</v>
      </c>
      <c r="AM7" s="56">
        <v>2.0166600525403817</v>
      </c>
      <c r="AN7" s="56">
        <v>2.0376041280330801</v>
      </c>
      <c r="AO7" s="56">
        <v>1.995656240474206</v>
      </c>
      <c r="AP7" s="56">
        <v>2.0031580940602787</v>
      </c>
      <c r="AQ7" s="56">
        <v>1.9633825356843759</v>
      </c>
      <c r="AR7" s="56">
        <v>1.9740608610476622</v>
      </c>
      <c r="AS7" s="56">
        <v>2.0359910823675125</v>
      </c>
      <c r="AT7" s="56">
        <v>2.0037338241638198</v>
      </c>
      <c r="AU7" s="56">
        <v>1.9759397146796629</v>
      </c>
      <c r="AV7" s="56">
        <v>1.9851860774217582</v>
      </c>
      <c r="AW7" s="56">
        <v>1.9932632002748796</v>
      </c>
      <c r="AX7" s="56">
        <v>2.0288013919978218</v>
      </c>
      <c r="AY7" s="56">
        <v>2.0195288291169904</v>
      </c>
      <c r="AZ7" s="56">
        <v>2.0019868253249964</v>
      </c>
      <c r="BA7" s="56">
        <v>1.9913937365314229</v>
      </c>
      <c r="BB7" s="56">
        <v>2.0304915459239061</v>
      </c>
      <c r="BC7" s="56">
        <v>1.9859607108193524</v>
      </c>
      <c r="BD7" s="56">
        <v>2.0459970658909836</v>
      </c>
      <c r="BE7" s="56">
        <v>1.9552303589046744</v>
      </c>
      <c r="BF7" s="56">
        <v>2.0151200038680912</v>
      </c>
      <c r="BG7" s="56">
        <v>1.9998533717261773</v>
      </c>
      <c r="BH7" s="56">
        <v>1.9854496551381449</v>
      </c>
      <c r="BI7" s="56">
        <v>1.9863914912253597</v>
      </c>
      <c r="BJ7" s="56">
        <v>1.9771446845142133</v>
      </c>
      <c r="BK7" s="56">
        <v>2.0125514911822555</v>
      </c>
      <c r="BL7" s="56">
        <v>2.0024818166327734</v>
      </c>
      <c r="BM7" s="56">
        <v>1.9812822273085062</v>
      </c>
      <c r="BN7" s="56">
        <v>1.9671576538662086</v>
      </c>
      <c r="BO7" s="56">
        <v>2.0072353868966486</v>
      </c>
      <c r="BP7" s="56">
        <v>1.9876384415163351</v>
      </c>
      <c r="BQ7" s="56">
        <v>2.0125159322237103</v>
      </c>
      <c r="BR7" s="56">
        <v>1.9815792673679991</v>
      </c>
      <c r="BS7" s="56">
        <v>1.9659388955701544</v>
      </c>
      <c r="BT7" s="56">
        <v>1.9909985081630523</v>
      </c>
      <c r="BU7" s="56">
        <v>1.9832150120230774</v>
      </c>
      <c r="BV7" s="56"/>
      <c r="BW7" s="21">
        <f>AVERAGE(C7:BU7)</f>
        <v>1.9934777169408948</v>
      </c>
      <c r="BX7" s="21">
        <f>STDEV(C7:BU7)</f>
        <v>1.9619368463522361E-2</v>
      </c>
      <c r="BY7" s="21">
        <f>BX7/BW7</f>
        <v>9.8417796681617292E-3</v>
      </c>
      <c r="CA7" s="25"/>
      <c r="CB7" s="25"/>
    </row>
    <row r="8" spans="2:80" x14ac:dyDescent="0.2">
      <c r="B8" s="64" t="s">
        <v>26</v>
      </c>
      <c r="C8" s="65">
        <v>1.0045162903043945</v>
      </c>
      <c r="D8" s="65">
        <v>1.0358860424326937</v>
      </c>
      <c r="E8" s="65">
        <v>1.0139283146239446</v>
      </c>
      <c r="F8" s="65">
        <v>1.0144912814417868</v>
      </c>
      <c r="G8" s="65">
        <v>1.0323911633676073</v>
      </c>
      <c r="H8" s="65">
        <v>1.0250826408496756</v>
      </c>
      <c r="I8" s="65">
        <v>1.0170578226377522</v>
      </c>
      <c r="J8" s="65">
        <v>1.0083937526108411</v>
      </c>
      <c r="K8" s="65">
        <v>1.0064472682996424</v>
      </c>
      <c r="L8" s="65">
        <v>1.0308517473216532</v>
      </c>
      <c r="M8" s="65">
        <v>0.95759958573587678</v>
      </c>
      <c r="N8" s="65">
        <v>0.9967385374230926</v>
      </c>
      <c r="O8" s="65">
        <v>1.0521111209979572</v>
      </c>
      <c r="P8" s="65">
        <v>0.98045443629668216</v>
      </c>
      <c r="Q8" s="65">
        <v>1.0152260243771931</v>
      </c>
      <c r="R8" s="65">
        <v>1.0247028275194414</v>
      </c>
      <c r="S8" s="65">
        <v>1.003592840689876</v>
      </c>
      <c r="T8" s="65">
        <v>0.98043268273573603</v>
      </c>
      <c r="U8" s="65">
        <v>1.0612597856863377</v>
      </c>
      <c r="V8" s="65">
        <v>1.0436261004464169</v>
      </c>
      <c r="W8" s="65">
        <v>1.014932017427348</v>
      </c>
      <c r="X8" s="65">
        <v>1.0432775330871813</v>
      </c>
      <c r="Y8" s="65">
        <v>1.0304656634307539</v>
      </c>
      <c r="Z8" s="65">
        <v>1.0503195003218457</v>
      </c>
      <c r="AA8" s="65">
        <v>0.98695421206497724</v>
      </c>
      <c r="AB8" s="65">
        <v>1.0364380082965483</v>
      </c>
      <c r="AC8" s="65">
        <v>1.0247235267491761</v>
      </c>
      <c r="AD8" s="65">
        <v>1.0034601936808993</v>
      </c>
      <c r="AE8" s="65">
        <v>1.0306289883615583</v>
      </c>
      <c r="AF8" s="65">
        <v>1.0006533339706518</v>
      </c>
      <c r="AG8" s="65">
        <v>1.0087305001018454</v>
      </c>
      <c r="AH8" s="65">
        <v>0.98855710375164829</v>
      </c>
      <c r="AI8" s="65">
        <v>0.96197594327219271</v>
      </c>
      <c r="AJ8" s="65">
        <v>1.0219561814398137</v>
      </c>
      <c r="AK8" s="65">
        <v>1.0309471668532049</v>
      </c>
      <c r="AL8" s="65">
        <v>1.0066831789071873</v>
      </c>
      <c r="AM8" s="65">
        <v>0.97500992118942764</v>
      </c>
      <c r="AN8" s="65">
        <v>0.94359380795037995</v>
      </c>
      <c r="AO8" s="65">
        <v>1.0065156392886909</v>
      </c>
      <c r="AP8" s="65">
        <v>0.99526285890958199</v>
      </c>
      <c r="AQ8" s="65">
        <v>1.0549261964734362</v>
      </c>
      <c r="AR8" s="65">
        <v>1.0389087084285069</v>
      </c>
      <c r="AS8" s="65">
        <v>0.94601337644873129</v>
      </c>
      <c r="AT8" s="65">
        <v>0.99439926375427024</v>
      </c>
      <c r="AU8" s="65">
        <v>1.0360904279805059</v>
      </c>
      <c r="AV8" s="65">
        <v>1.0222208838673634</v>
      </c>
      <c r="AW8" s="65">
        <v>1.0101051995876806</v>
      </c>
      <c r="AX8" s="65">
        <v>0.95679791200326669</v>
      </c>
      <c r="AY8" s="65">
        <v>0.97070675632451453</v>
      </c>
      <c r="AZ8" s="65">
        <v>0.99701976201250575</v>
      </c>
      <c r="BA8" s="65">
        <v>1.0129093952028654</v>
      </c>
      <c r="BB8" s="65">
        <v>0.95426268111414092</v>
      </c>
      <c r="BC8" s="65">
        <v>1.0210589337709715</v>
      </c>
      <c r="BD8" s="65">
        <v>0.9310044011635239</v>
      </c>
      <c r="BE8" s="65">
        <v>1.0671544616429884</v>
      </c>
      <c r="BF8" s="65">
        <v>0.97731999419786364</v>
      </c>
      <c r="BG8" s="65">
        <v>1.0002199424107334</v>
      </c>
      <c r="BH8" s="65">
        <v>1.0218255172927826</v>
      </c>
      <c r="BI8" s="65">
        <v>1.0204127631619599</v>
      </c>
      <c r="BJ8" s="65">
        <v>1.0342829732286802</v>
      </c>
      <c r="BK8" s="65">
        <v>0.9811727632266164</v>
      </c>
      <c r="BL8" s="65">
        <v>0.99627727505083996</v>
      </c>
      <c r="BM8" s="65">
        <v>1.0280766590372403</v>
      </c>
      <c r="BN8" s="65">
        <v>1.0492635192006872</v>
      </c>
      <c r="BO8" s="65">
        <v>0.98914691965502732</v>
      </c>
      <c r="BP8" s="65">
        <v>1.0185423377254972</v>
      </c>
      <c r="BQ8" s="65">
        <v>0.98122610166443414</v>
      </c>
      <c r="BR8" s="65">
        <v>1.0276310989480018</v>
      </c>
      <c r="BS8" s="65">
        <v>1.0510916566447686</v>
      </c>
      <c r="BT8" s="65">
        <v>1.0135022377554213</v>
      </c>
      <c r="BU8" s="65">
        <v>1.0251774819653834</v>
      </c>
      <c r="BV8" s="65"/>
      <c r="BW8" s="66">
        <f>AVERAGE(C8:BU8)</f>
        <v>1.0097834245886581</v>
      </c>
      <c r="BX8" s="66">
        <f>STDEV(C8:BU8)</f>
        <v>2.9429052695283574E-2</v>
      </c>
      <c r="BY8" s="66">
        <f>BX8/BW8</f>
        <v>2.9143925299894572E-2</v>
      </c>
      <c r="CA8" s="21"/>
      <c r="CB8" s="21"/>
    </row>
    <row r="9" spans="2:80" x14ac:dyDescent="0.2">
      <c r="B9" s="58" t="s">
        <v>172</v>
      </c>
    </row>
    <row r="10" spans="2:80" x14ac:dyDescent="0.2">
      <c r="B10" s="58" t="s">
        <v>174</v>
      </c>
    </row>
    <row r="11" spans="2:80" x14ac:dyDescent="0.2">
      <c r="B11" s="74" t="s">
        <v>298</v>
      </c>
    </row>
  </sheetData>
  <mergeCells count="1">
    <mergeCell ref="B6:BZ6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Z33"/>
  <sheetViews>
    <sheetView topLeftCell="A4" workbookViewId="0">
      <selection activeCell="D24" sqref="D24"/>
    </sheetView>
  </sheetViews>
  <sheetFormatPr defaultRowHeight="12" x14ac:dyDescent="0.2"/>
  <cols>
    <col min="4" max="4" width="10" bestFit="1" customWidth="1"/>
  </cols>
  <sheetData>
    <row r="2" spans="2:52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14.25" x14ac:dyDescent="0.2">
      <c r="B3" s="6"/>
      <c r="C3" s="6" t="s">
        <v>2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7">
        <v>32</v>
      </c>
      <c r="AJ3" s="7">
        <v>33</v>
      </c>
      <c r="AK3" s="7">
        <v>34</v>
      </c>
      <c r="AL3" s="7">
        <v>35</v>
      </c>
      <c r="AM3" s="7">
        <v>36</v>
      </c>
      <c r="AN3" s="7">
        <v>37</v>
      </c>
      <c r="AO3" s="7">
        <v>38</v>
      </c>
      <c r="AP3" s="7">
        <v>39</v>
      </c>
      <c r="AQ3" s="7">
        <v>40</v>
      </c>
      <c r="AR3" s="7">
        <v>41</v>
      </c>
      <c r="AS3" s="7">
        <v>42</v>
      </c>
      <c r="AT3" s="7">
        <v>43</v>
      </c>
      <c r="AU3" s="7">
        <v>44</v>
      </c>
      <c r="AV3" s="7">
        <v>45</v>
      </c>
      <c r="AW3" s="7">
        <v>46</v>
      </c>
      <c r="AX3" s="7">
        <v>47</v>
      </c>
      <c r="AY3" s="7">
        <v>48</v>
      </c>
      <c r="AZ3" s="7">
        <v>49</v>
      </c>
    </row>
    <row r="4" spans="2:52" x14ac:dyDescent="0.2">
      <c r="B4" s="6" t="s">
        <v>48</v>
      </c>
      <c r="C4" s="6"/>
      <c r="D4" s="6" t="s">
        <v>4</v>
      </c>
      <c r="E4" s="6" t="s">
        <v>4</v>
      </c>
      <c r="F4" s="6" t="s">
        <v>49</v>
      </c>
      <c r="G4" s="6" t="s">
        <v>4</v>
      </c>
      <c r="H4" s="6" t="s">
        <v>4</v>
      </c>
      <c r="I4" s="6" t="s">
        <v>4</v>
      </c>
      <c r="J4" s="6" t="s">
        <v>4</v>
      </c>
      <c r="K4" s="6" t="s">
        <v>4</v>
      </c>
      <c r="L4" s="6" t="s">
        <v>4</v>
      </c>
      <c r="M4" s="6" t="s">
        <v>4</v>
      </c>
      <c r="N4" s="6" t="s">
        <v>4</v>
      </c>
      <c r="O4" s="6" t="s">
        <v>4</v>
      </c>
      <c r="P4" s="6" t="s">
        <v>4</v>
      </c>
      <c r="Q4" s="6" t="s">
        <v>4</v>
      </c>
      <c r="R4" s="6" t="s">
        <v>4</v>
      </c>
      <c r="S4" s="6" t="s">
        <v>4</v>
      </c>
      <c r="T4" s="6" t="s">
        <v>4</v>
      </c>
      <c r="U4" s="6" t="s">
        <v>4</v>
      </c>
      <c r="V4" s="6" t="s">
        <v>4</v>
      </c>
      <c r="W4" s="6" t="s">
        <v>4</v>
      </c>
      <c r="X4" s="6" t="s">
        <v>4</v>
      </c>
      <c r="Y4" s="6" t="s">
        <v>4</v>
      </c>
      <c r="Z4" s="6" t="s">
        <v>4</v>
      </c>
      <c r="AA4" s="6" t="s">
        <v>4</v>
      </c>
      <c r="AB4" s="6" t="s">
        <v>4</v>
      </c>
      <c r="AC4" s="6" t="s">
        <v>4</v>
      </c>
      <c r="AD4" s="6" t="s">
        <v>4</v>
      </c>
      <c r="AE4" s="6" t="s">
        <v>4</v>
      </c>
      <c r="AF4" s="6" t="s">
        <v>4</v>
      </c>
      <c r="AG4" s="6" t="s">
        <v>4</v>
      </c>
      <c r="AH4" s="6" t="s">
        <v>4</v>
      </c>
      <c r="AI4" s="6" t="s">
        <v>4</v>
      </c>
      <c r="AJ4" s="6" t="s">
        <v>4</v>
      </c>
      <c r="AK4" s="6" t="s">
        <v>4</v>
      </c>
      <c r="AL4" s="6" t="s">
        <v>4</v>
      </c>
      <c r="AM4" s="6" t="s">
        <v>4</v>
      </c>
      <c r="AN4" s="6" t="s">
        <v>4</v>
      </c>
      <c r="AO4" s="6" t="s">
        <v>4</v>
      </c>
      <c r="AP4" s="6" t="s">
        <v>4</v>
      </c>
      <c r="AQ4" s="6" t="s">
        <v>4</v>
      </c>
      <c r="AR4" s="6" t="s">
        <v>4</v>
      </c>
      <c r="AS4" s="6" t="s">
        <v>4</v>
      </c>
      <c r="AT4" s="6" t="s">
        <v>4</v>
      </c>
      <c r="AU4" s="6" t="s">
        <v>4</v>
      </c>
      <c r="AV4" s="6" t="s">
        <v>4</v>
      </c>
      <c r="AW4" s="6" t="s">
        <v>4</v>
      </c>
      <c r="AX4" s="6" t="s">
        <v>4</v>
      </c>
      <c r="AY4" s="6" t="s">
        <v>4</v>
      </c>
      <c r="AZ4" s="6" t="s">
        <v>4</v>
      </c>
    </row>
    <row r="5" spans="2:52" s="16" customFormat="1" ht="14.25" x14ac:dyDescent="0.2">
      <c r="B5" s="33">
        <v>25.012</v>
      </c>
      <c r="C5" s="34" t="s">
        <v>6</v>
      </c>
      <c r="D5" s="33">
        <v>11.205</v>
      </c>
      <c r="E5" s="33">
        <v>11.677</v>
      </c>
      <c r="F5" s="33">
        <v>11.368</v>
      </c>
      <c r="G5" s="33">
        <v>11.356</v>
      </c>
      <c r="H5" s="33">
        <v>11.478</v>
      </c>
      <c r="I5" s="33">
        <v>11.851000000000001</v>
      </c>
      <c r="J5" s="33">
        <v>11.574999999999999</v>
      </c>
      <c r="K5" s="33">
        <v>11.433999999999999</v>
      </c>
      <c r="L5" s="33">
        <v>11.253</v>
      </c>
      <c r="M5" s="33">
        <v>11.37</v>
      </c>
      <c r="N5" s="33">
        <v>11.456</v>
      </c>
      <c r="O5" s="33">
        <v>11.724</v>
      </c>
      <c r="P5" s="33">
        <v>11.51</v>
      </c>
      <c r="Q5" s="33">
        <v>11.441000000000001</v>
      </c>
      <c r="R5" s="33">
        <v>11.707000000000001</v>
      </c>
      <c r="S5" s="33">
        <v>12.148</v>
      </c>
      <c r="T5" s="33">
        <v>11.234</v>
      </c>
      <c r="U5" s="33">
        <v>11.784000000000001</v>
      </c>
      <c r="V5" s="33">
        <v>11.477</v>
      </c>
      <c r="W5" s="33">
        <v>11.164999999999999</v>
      </c>
      <c r="X5" s="33">
        <v>12.087999999999999</v>
      </c>
      <c r="Y5" s="33">
        <v>11.756</v>
      </c>
      <c r="Z5" s="33">
        <v>11.497</v>
      </c>
      <c r="AA5" s="33">
        <v>12.084</v>
      </c>
      <c r="AB5" s="33">
        <v>11.667999999999999</v>
      </c>
      <c r="AC5" s="33">
        <v>11.073</v>
      </c>
      <c r="AD5" s="33">
        <v>11.034000000000001</v>
      </c>
      <c r="AE5" s="33">
        <v>11.739000000000001</v>
      </c>
      <c r="AF5" s="33">
        <v>11.702999999999999</v>
      </c>
      <c r="AG5" s="33">
        <v>11.170999999999999</v>
      </c>
      <c r="AH5" s="33">
        <v>11.465</v>
      </c>
      <c r="AI5" s="33">
        <v>11.625999999999999</v>
      </c>
      <c r="AJ5" s="33">
        <v>11.678000000000001</v>
      </c>
      <c r="AK5" s="33">
        <v>11.169</v>
      </c>
      <c r="AL5" s="33">
        <v>11.962999999999999</v>
      </c>
      <c r="AM5" s="33">
        <v>11.849</v>
      </c>
      <c r="AN5" s="33">
        <v>11.13</v>
      </c>
      <c r="AO5" s="33">
        <v>12.319000000000001</v>
      </c>
      <c r="AP5" s="33">
        <v>11.497999999999999</v>
      </c>
      <c r="AQ5" s="33">
        <v>11.868</v>
      </c>
      <c r="AR5" s="33">
        <v>11.347</v>
      </c>
      <c r="AS5" s="33">
        <v>12.143000000000001</v>
      </c>
      <c r="AT5" s="33">
        <v>11.635999999999999</v>
      </c>
      <c r="AU5" s="33">
        <v>11.285</v>
      </c>
      <c r="AV5" s="33">
        <v>11.555999999999999</v>
      </c>
      <c r="AW5" s="33">
        <v>11.797000000000001</v>
      </c>
      <c r="AX5" s="33">
        <v>11.628</v>
      </c>
      <c r="AY5" s="33">
        <v>11.768000000000001</v>
      </c>
      <c r="AZ5" s="33">
        <v>11.464</v>
      </c>
    </row>
    <row r="6" spans="2:52" s="16" customFormat="1" ht="14.25" x14ac:dyDescent="0.2">
      <c r="B6" s="33">
        <v>60.085000000000001</v>
      </c>
      <c r="C6" s="35" t="s">
        <v>38</v>
      </c>
      <c r="D6" s="33">
        <v>30.545000000000002</v>
      </c>
      <c r="E6" s="33">
        <v>30.341999999999999</v>
      </c>
      <c r="F6" s="33">
        <v>30.03</v>
      </c>
      <c r="G6" s="33">
        <v>30.1</v>
      </c>
      <c r="H6" s="33">
        <v>30.257000000000001</v>
      </c>
      <c r="I6" s="33">
        <v>30.812999999999999</v>
      </c>
      <c r="J6" s="33">
        <v>31.102</v>
      </c>
      <c r="K6" s="33">
        <v>30.484000000000002</v>
      </c>
      <c r="L6" s="33">
        <v>30.088999999999999</v>
      </c>
      <c r="M6" s="33">
        <v>29.677</v>
      </c>
      <c r="N6" s="33">
        <v>29.943999999999999</v>
      </c>
      <c r="O6" s="33">
        <v>30.978999999999999</v>
      </c>
      <c r="P6" s="33">
        <v>30.891999999999999</v>
      </c>
      <c r="Q6" s="33">
        <v>30.177</v>
      </c>
      <c r="R6" s="33">
        <v>30.184000000000001</v>
      </c>
      <c r="S6" s="33">
        <v>30.460999999999999</v>
      </c>
      <c r="T6" s="33">
        <v>30.135000000000002</v>
      </c>
      <c r="U6" s="33">
        <v>29.966000000000001</v>
      </c>
      <c r="V6" s="33">
        <v>30.887</v>
      </c>
      <c r="W6" s="33">
        <v>31.053999999999998</v>
      </c>
      <c r="X6" s="33">
        <v>30.753</v>
      </c>
      <c r="Y6" s="33">
        <v>31.14</v>
      </c>
      <c r="Z6" s="33">
        <v>31.225000000000001</v>
      </c>
      <c r="AA6" s="33">
        <v>31.143000000000001</v>
      </c>
      <c r="AB6" s="33">
        <v>31.132000000000001</v>
      </c>
      <c r="AC6" s="33">
        <v>30.911000000000001</v>
      </c>
      <c r="AD6" s="33">
        <v>31.228000000000002</v>
      </c>
      <c r="AE6" s="33">
        <v>30.446999999999999</v>
      </c>
      <c r="AF6" s="33">
        <v>31.082000000000001</v>
      </c>
      <c r="AG6" s="33">
        <v>30.545000000000002</v>
      </c>
      <c r="AH6" s="33">
        <v>30.085000000000001</v>
      </c>
      <c r="AI6" s="33">
        <v>30.091000000000001</v>
      </c>
      <c r="AJ6" s="33">
        <v>30.809000000000001</v>
      </c>
      <c r="AK6" s="33">
        <v>30.356999999999999</v>
      </c>
      <c r="AL6" s="33">
        <v>30.459</v>
      </c>
      <c r="AM6" s="33">
        <v>30.184000000000001</v>
      </c>
      <c r="AN6" s="33">
        <v>30.768000000000001</v>
      </c>
      <c r="AO6" s="33">
        <v>30.584</v>
      </c>
      <c r="AP6" s="33">
        <v>30.887</v>
      </c>
      <c r="AQ6" s="33">
        <v>30.651</v>
      </c>
      <c r="AR6" s="33">
        <v>30.587</v>
      </c>
      <c r="AS6" s="33">
        <v>30.75</v>
      </c>
      <c r="AT6" s="33">
        <v>30.175999999999998</v>
      </c>
      <c r="AU6" s="33">
        <v>30.677</v>
      </c>
      <c r="AV6" s="33">
        <v>30.562999999999999</v>
      </c>
      <c r="AW6" s="33">
        <v>30.661000000000001</v>
      </c>
      <c r="AX6" s="33">
        <v>30.574999999999999</v>
      </c>
      <c r="AY6" s="33">
        <v>30.495000000000001</v>
      </c>
      <c r="AZ6" s="33">
        <v>30.599</v>
      </c>
    </row>
    <row r="7" spans="2:52" s="16" customFormat="1" ht="14.25" x14ac:dyDescent="0.2">
      <c r="B7" s="33">
        <v>80.069999999999993</v>
      </c>
      <c r="C7" s="35" t="s">
        <v>44</v>
      </c>
      <c r="D7" s="33">
        <v>13.954000000000001</v>
      </c>
      <c r="E7" s="33">
        <v>13.429</v>
      </c>
      <c r="F7" s="33">
        <v>12.948</v>
      </c>
      <c r="G7" s="33">
        <v>12.785</v>
      </c>
      <c r="H7" s="33">
        <v>12.952</v>
      </c>
      <c r="I7" s="33">
        <v>12.813000000000001</v>
      </c>
      <c r="J7" s="33">
        <v>13.608000000000001</v>
      </c>
      <c r="K7" s="33">
        <v>13.542999999999999</v>
      </c>
      <c r="L7" s="33">
        <v>12.939</v>
      </c>
      <c r="M7" s="33">
        <v>12.879</v>
      </c>
      <c r="N7" s="33">
        <v>12.964</v>
      </c>
      <c r="O7" s="33">
        <v>13.853</v>
      </c>
      <c r="P7" s="33">
        <v>13.166</v>
      </c>
      <c r="Q7" s="33">
        <v>13.045</v>
      </c>
      <c r="R7" s="33">
        <v>13.071999999999999</v>
      </c>
      <c r="S7" s="33">
        <v>12.996</v>
      </c>
      <c r="T7" s="33">
        <v>12.73</v>
      </c>
      <c r="U7" s="33">
        <v>12.407</v>
      </c>
      <c r="V7" s="33">
        <v>14.29</v>
      </c>
      <c r="W7" s="33">
        <v>14.24</v>
      </c>
      <c r="X7" s="33">
        <v>13.868</v>
      </c>
      <c r="Y7" s="33">
        <v>13.558</v>
      </c>
      <c r="Z7" s="33">
        <v>14.169</v>
      </c>
      <c r="AA7" s="33">
        <v>14.44</v>
      </c>
      <c r="AB7" s="33">
        <v>12.862</v>
      </c>
      <c r="AC7" s="33">
        <v>14.664</v>
      </c>
      <c r="AD7" s="33">
        <v>13.596</v>
      </c>
      <c r="AE7" s="33">
        <v>13.645</v>
      </c>
      <c r="AF7" s="33">
        <v>13.352</v>
      </c>
      <c r="AG7" s="33">
        <v>14.005000000000001</v>
      </c>
      <c r="AH7" s="33">
        <v>13.683999999999999</v>
      </c>
      <c r="AI7" s="33">
        <v>13.885</v>
      </c>
      <c r="AJ7" s="33">
        <v>13.845000000000001</v>
      </c>
      <c r="AK7" s="33">
        <v>13.096</v>
      </c>
      <c r="AL7" s="33">
        <v>14.176</v>
      </c>
      <c r="AM7" s="33">
        <v>13.351000000000001</v>
      </c>
      <c r="AN7" s="33">
        <v>13.552</v>
      </c>
      <c r="AO7" s="33">
        <v>12.577</v>
      </c>
      <c r="AP7" s="33">
        <v>13.753</v>
      </c>
      <c r="AQ7" s="33">
        <v>13.137</v>
      </c>
      <c r="AR7" s="33">
        <v>12.827999999999999</v>
      </c>
      <c r="AS7" s="33">
        <v>12.670999999999999</v>
      </c>
      <c r="AT7" s="33">
        <v>13.444000000000001</v>
      </c>
      <c r="AU7" s="33">
        <v>13.385</v>
      </c>
      <c r="AV7" s="33">
        <v>14.404</v>
      </c>
      <c r="AW7" s="33">
        <v>12.84</v>
      </c>
      <c r="AX7" s="33">
        <v>13.863</v>
      </c>
      <c r="AY7" s="33">
        <v>13.808999999999999</v>
      </c>
      <c r="AZ7" s="33">
        <v>14.182</v>
      </c>
    </row>
    <row r="8" spans="2:52" s="16" customFormat="1" ht="14.25" x14ac:dyDescent="0.2">
      <c r="B8" s="36"/>
      <c r="C8" s="37" t="s">
        <v>50</v>
      </c>
      <c r="D8" s="36">
        <f>D7/$B$7*32</f>
        <v>5.5767203696765337</v>
      </c>
      <c r="E8" s="36">
        <f t="shared" ref="E8:AZ8" si="0">E7/$B$7*32</f>
        <v>5.3669039590358443</v>
      </c>
      <c r="F8" s="36">
        <f t="shared" si="0"/>
        <v>5.1746721618583749</v>
      </c>
      <c r="G8" s="36">
        <f t="shared" si="0"/>
        <v>5.1095291619832652</v>
      </c>
      <c r="H8" s="36">
        <f t="shared" si="0"/>
        <v>5.1762707630823037</v>
      </c>
      <c r="I8" s="36">
        <f t="shared" si="0"/>
        <v>5.120719370550769</v>
      </c>
      <c r="J8" s="36">
        <f t="shared" si="0"/>
        <v>5.4384413638066702</v>
      </c>
      <c r="K8" s="36">
        <f t="shared" si="0"/>
        <v>5.4124640939178219</v>
      </c>
      <c r="L8" s="36">
        <f t="shared" si="0"/>
        <v>5.1710753091045341</v>
      </c>
      <c r="M8" s="36">
        <f t="shared" si="0"/>
        <v>5.1470962907455977</v>
      </c>
      <c r="N8" s="36">
        <f t="shared" si="0"/>
        <v>5.1810665667540912</v>
      </c>
      <c r="O8" s="36">
        <f t="shared" si="0"/>
        <v>5.5363556887723249</v>
      </c>
      <c r="P8" s="36">
        <f t="shared" si="0"/>
        <v>5.261795928562508</v>
      </c>
      <c r="Q8" s="36">
        <f t="shared" si="0"/>
        <v>5.213438241538654</v>
      </c>
      <c r="R8" s="36">
        <f t="shared" si="0"/>
        <v>5.2242287998001746</v>
      </c>
      <c r="S8" s="36">
        <f t="shared" si="0"/>
        <v>5.1938553765455229</v>
      </c>
      <c r="T8" s="36">
        <f t="shared" si="0"/>
        <v>5.0875483951542408</v>
      </c>
      <c r="U8" s="36">
        <f t="shared" si="0"/>
        <v>4.9584613463219691</v>
      </c>
      <c r="V8" s="36">
        <f t="shared" si="0"/>
        <v>5.7110028724865742</v>
      </c>
      <c r="W8" s="36">
        <f t="shared" si="0"/>
        <v>5.6910203571874618</v>
      </c>
      <c r="X8" s="36">
        <f t="shared" si="0"/>
        <v>5.542350443362059</v>
      </c>
      <c r="Y8" s="36">
        <f t="shared" si="0"/>
        <v>5.418458848507556</v>
      </c>
      <c r="Z8" s="36">
        <f t="shared" si="0"/>
        <v>5.6626451854627211</v>
      </c>
      <c r="AA8" s="36">
        <f t="shared" si="0"/>
        <v>5.7709504183839142</v>
      </c>
      <c r="AB8" s="36">
        <f t="shared" si="0"/>
        <v>5.1403022355438992</v>
      </c>
      <c r="AC8" s="36">
        <f t="shared" si="0"/>
        <v>5.8604720869239415</v>
      </c>
      <c r="AD8" s="36">
        <f t="shared" si="0"/>
        <v>5.4336455601348828</v>
      </c>
      <c r="AE8" s="36">
        <f t="shared" si="0"/>
        <v>5.453228425128013</v>
      </c>
      <c r="AF8" s="36">
        <f t="shared" si="0"/>
        <v>5.3361308854752094</v>
      </c>
      <c r="AG8" s="36">
        <f t="shared" si="0"/>
        <v>5.5971025352816293</v>
      </c>
      <c r="AH8" s="36">
        <f t="shared" si="0"/>
        <v>5.468814787061322</v>
      </c>
      <c r="AI8" s="36">
        <f t="shared" si="0"/>
        <v>5.5491444985637575</v>
      </c>
      <c r="AJ8" s="36">
        <f t="shared" si="0"/>
        <v>5.5331584863244672</v>
      </c>
      <c r="AK8" s="36">
        <f t="shared" si="0"/>
        <v>5.2338204071437495</v>
      </c>
      <c r="AL8" s="36">
        <f t="shared" si="0"/>
        <v>5.6654427376045966</v>
      </c>
      <c r="AM8" s="36">
        <f t="shared" si="0"/>
        <v>5.3357312351692281</v>
      </c>
      <c r="AN8" s="36">
        <f t="shared" si="0"/>
        <v>5.4160609466716627</v>
      </c>
      <c r="AO8" s="36">
        <f t="shared" si="0"/>
        <v>5.0264018983389542</v>
      </c>
      <c r="AP8" s="36">
        <f t="shared" si="0"/>
        <v>5.4963906581740982</v>
      </c>
      <c r="AQ8" s="36">
        <f t="shared" si="0"/>
        <v>5.2502060696890229</v>
      </c>
      <c r="AR8" s="36">
        <f t="shared" si="0"/>
        <v>5.1267141251405022</v>
      </c>
      <c r="AS8" s="36">
        <f t="shared" si="0"/>
        <v>5.0639690271012867</v>
      </c>
      <c r="AT8" s="36">
        <f t="shared" si="0"/>
        <v>5.3728987136255784</v>
      </c>
      <c r="AU8" s="36">
        <f t="shared" si="0"/>
        <v>5.3493193455726242</v>
      </c>
      <c r="AV8" s="36">
        <f t="shared" si="0"/>
        <v>5.7565630073685528</v>
      </c>
      <c r="AW8" s="36">
        <f t="shared" si="0"/>
        <v>5.1315099288122896</v>
      </c>
      <c r="AX8" s="36">
        <f t="shared" si="0"/>
        <v>5.540352191832147</v>
      </c>
      <c r="AY8" s="36">
        <f t="shared" si="0"/>
        <v>5.5187710753091048</v>
      </c>
      <c r="AZ8" s="36">
        <f t="shared" si="0"/>
        <v>5.6678406394404899</v>
      </c>
    </row>
    <row r="9" spans="2:52" s="16" customFormat="1" ht="14.25" x14ac:dyDescent="0.2">
      <c r="B9" s="33">
        <v>70.94</v>
      </c>
      <c r="C9" s="34" t="s">
        <v>20</v>
      </c>
      <c r="D9" s="33">
        <v>37.177999999999997</v>
      </c>
      <c r="E9" s="33">
        <v>32.970999999999997</v>
      </c>
      <c r="F9" s="33">
        <v>28.437000000000001</v>
      </c>
      <c r="G9" s="33">
        <v>33.707999999999998</v>
      </c>
      <c r="H9" s="33">
        <v>34.28</v>
      </c>
      <c r="I9" s="33">
        <v>37.826999999999998</v>
      </c>
      <c r="J9" s="33">
        <v>30.966000000000001</v>
      </c>
      <c r="K9" s="33">
        <v>24.641999999999999</v>
      </c>
      <c r="L9" s="33">
        <v>20.867999999999999</v>
      </c>
      <c r="M9" s="33">
        <v>23.251999999999999</v>
      </c>
      <c r="N9" s="33">
        <v>23.754000000000001</v>
      </c>
      <c r="O9" s="33">
        <v>30.266999999999999</v>
      </c>
      <c r="P9" s="33">
        <v>31.367999999999999</v>
      </c>
      <c r="Q9" s="33">
        <v>30.946000000000002</v>
      </c>
      <c r="R9" s="33">
        <v>24.556000000000001</v>
      </c>
      <c r="S9" s="33">
        <v>26.041</v>
      </c>
      <c r="T9" s="33">
        <v>27.277999999999999</v>
      </c>
      <c r="U9" s="33">
        <v>28.498999999999999</v>
      </c>
      <c r="V9" s="33">
        <v>31.428000000000001</v>
      </c>
      <c r="W9" s="33">
        <v>38.436999999999998</v>
      </c>
      <c r="X9" s="33">
        <v>34.866999999999997</v>
      </c>
      <c r="Y9" s="33">
        <v>39.442999999999998</v>
      </c>
      <c r="Z9" s="33">
        <v>38.454000000000001</v>
      </c>
      <c r="AA9" s="33">
        <v>33.436999999999998</v>
      </c>
      <c r="AB9" s="33">
        <v>32.055999999999997</v>
      </c>
      <c r="AC9" s="33">
        <v>33.883000000000003</v>
      </c>
      <c r="AD9" s="33">
        <v>25.6</v>
      </c>
      <c r="AE9" s="33">
        <v>26.658000000000001</v>
      </c>
      <c r="AF9" s="33">
        <v>28.95</v>
      </c>
      <c r="AG9" s="33">
        <v>27.847000000000001</v>
      </c>
      <c r="AH9" s="33">
        <v>28.401</v>
      </c>
      <c r="AI9" s="33">
        <v>27.687999999999999</v>
      </c>
      <c r="AJ9" s="33">
        <v>27.196000000000002</v>
      </c>
      <c r="AK9" s="33">
        <v>29.341000000000001</v>
      </c>
      <c r="AL9" s="33">
        <v>31.951000000000001</v>
      </c>
      <c r="AM9" s="33">
        <v>29.201000000000001</v>
      </c>
      <c r="AN9" s="33">
        <v>26.821999999999999</v>
      </c>
      <c r="AO9" s="33">
        <v>39.823</v>
      </c>
      <c r="AP9" s="33">
        <v>26.664999999999999</v>
      </c>
      <c r="AQ9" s="33">
        <v>33.604999999999997</v>
      </c>
      <c r="AR9" s="33">
        <v>29.427</v>
      </c>
      <c r="AS9" s="33">
        <v>37.959000000000003</v>
      </c>
      <c r="AT9" s="33">
        <v>27.241</v>
      </c>
      <c r="AU9" s="33">
        <v>26.186</v>
      </c>
      <c r="AV9" s="33">
        <v>32.523000000000003</v>
      </c>
      <c r="AW9" s="33">
        <v>31.486000000000001</v>
      </c>
      <c r="AX9" s="33">
        <v>34.252000000000002</v>
      </c>
      <c r="AY9" s="33">
        <v>36.533999999999999</v>
      </c>
      <c r="AZ9" s="33">
        <v>34.478000000000002</v>
      </c>
    </row>
    <row r="10" spans="2:52" s="16" customFormat="1" x14ac:dyDescent="0.2">
      <c r="B10" s="33">
        <v>35.450000000000003</v>
      </c>
      <c r="C10" s="33" t="s">
        <v>45</v>
      </c>
      <c r="D10" s="33">
        <v>0</v>
      </c>
      <c r="E10" s="33">
        <v>1E-3</v>
      </c>
      <c r="F10" s="33">
        <v>8.9999999999999993E-3</v>
      </c>
      <c r="G10" s="33">
        <v>0</v>
      </c>
      <c r="H10" s="33">
        <v>0</v>
      </c>
      <c r="I10" s="33">
        <v>0.01</v>
      </c>
      <c r="J10" s="33">
        <v>3.0000000000000001E-3</v>
      </c>
      <c r="K10" s="33">
        <v>1.2E-2</v>
      </c>
      <c r="L10" s="33">
        <v>0</v>
      </c>
      <c r="M10" s="33">
        <v>0</v>
      </c>
      <c r="N10" s="33">
        <v>0</v>
      </c>
      <c r="O10" s="33">
        <v>0.01</v>
      </c>
      <c r="P10" s="33">
        <v>1.4E-2</v>
      </c>
      <c r="Q10" s="33">
        <v>0</v>
      </c>
      <c r="R10" s="33">
        <v>1.2999999999999999E-2</v>
      </c>
      <c r="S10" s="33">
        <v>0</v>
      </c>
      <c r="T10" s="33">
        <v>4.0000000000000001E-3</v>
      </c>
      <c r="U10" s="33">
        <v>0</v>
      </c>
      <c r="V10" s="33">
        <v>0</v>
      </c>
      <c r="W10" s="33">
        <v>0</v>
      </c>
      <c r="X10" s="33">
        <v>0</v>
      </c>
      <c r="Y10" s="33">
        <v>8.0000000000000002E-3</v>
      </c>
      <c r="Z10" s="33">
        <v>3.0000000000000001E-3</v>
      </c>
      <c r="AA10" s="33">
        <v>3.0000000000000001E-3</v>
      </c>
      <c r="AB10" s="33">
        <v>0</v>
      </c>
      <c r="AC10" s="33">
        <v>4.0000000000000001E-3</v>
      </c>
      <c r="AD10" s="33">
        <v>0</v>
      </c>
      <c r="AE10" s="33">
        <v>0</v>
      </c>
      <c r="AF10" s="33">
        <v>1E-3</v>
      </c>
      <c r="AG10" s="33">
        <v>4.0000000000000001E-3</v>
      </c>
      <c r="AH10" s="33">
        <v>0</v>
      </c>
      <c r="AI10" s="33">
        <v>3.0000000000000001E-3</v>
      </c>
      <c r="AJ10" s="33">
        <v>1.2E-2</v>
      </c>
      <c r="AK10" s="33">
        <v>0</v>
      </c>
      <c r="AL10" s="33">
        <v>0</v>
      </c>
      <c r="AM10" s="33">
        <v>3.0000000000000001E-3</v>
      </c>
      <c r="AN10" s="33">
        <v>0</v>
      </c>
      <c r="AO10" s="33">
        <v>1.4E-2</v>
      </c>
      <c r="AP10" s="33">
        <v>1.0999999999999999E-2</v>
      </c>
      <c r="AQ10" s="33">
        <v>1E-3</v>
      </c>
      <c r="AR10" s="33">
        <v>0</v>
      </c>
      <c r="AS10" s="33">
        <v>0</v>
      </c>
      <c r="AT10" s="33">
        <v>2E-3</v>
      </c>
      <c r="AU10" s="33">
        <v>0</v>
      </c>
      <c r="AV10" s="33">
        <v>0</v>
      </c>
      <c r="AW10" s="33">
        <v>8.9999999999999993E-3</v>
      </c>
      <c r="AX10" s="33">
        <v>3.0000000000000001E-3</v>
      </c>
      <c r="AY10" s="33">
        <v>0</v>
      </c>
      <c r="AZ10" s="33">
        <v>0</v>
      </c>
    </row>
    <row r="11" spans="2:52" s="16" customFormat="1" x14ac:dyDescent="0.2">
      <c r="B11" s="33">
        <v>71.849999999999994</v>
      </c>
      <c r="C11" s="33" t="s">
        <v>19</v>
      </c>
      <c r="D11" s="33">
        <v>12.016999999999999</v>
      </c>
      <c r="E11" s="33">
        <v>2.137</v>
      </c>
      <c r="F11" s="33">
        <v>3.1619999999999999</v>
      </c>
      <c r="G11" s="33">
        <v>1.9219999999999999</v>
      </c>
      <c r="H11" s="33">
        <v>2.3250000000000002</v>
      </c>
      <c r="I11" s="33">
        <v>2.069</v>
      </c>
      <c r="J11" s="33">
        <v>13.87</v>
      </c>
      <c r="K11" s="33">
        <v>12.986000000000001</v>
      </c>
      <c r="L11" s="33">
        <v>7.6849999999999996</v>
      </c>
      <c r="M11" s="33">
        <v>11.427</v>
      </c>
      <c r="N11" s="33">
        <v>11.637</v>
      </c>
      <c r="O11" s="33">
        <v>13.766999999999999</v>
      </c>
      <c r="P11" s="33">
        <v>13.734999999999999</v>
      </c>
      <c r="Q11" s="33">
        <v>1.966</v>
      </c>
      <c r="R11" s="33">
        <v>2.7629999999999999</v>
      </c>
      <c r="S11" s="33">
        <v>3.14</v>
      </c>
      <c r="T11" s="33">
        <v>3.129</v>
      </c>
      <c r="U11" s="33">
        <v>3.1920000000000002</v>
      </c>
      <c r="V11" s="33">
        <v>3.6880000000000002</v>
      </c>
      <c r="W11" s="33">
        <v>2.5499999999999998</v>
      </c>
      <c r="X11" s="33">
        <v>4.18</v>
      </c>
      <c r="Y11" s="33">
        <v>2.532</v>
      </c>
      <c r="Z11" s="33">
        <v>9.7149999999999999</v>
      </c>
      <c r="AA11" s="33">
        <v>2.2930000000000001</v>
      </c>
      <c r="AB11" s="33">
        <v>2.351</v>
      </c>
      <c r="AC11" s="33">
        <v>3.2149999999999999</v>
      </c>
      <c r="AD11" s="33">
        <v>19.657</v>
      </c>
      <c r="AE11" s="33">
        <v>3.4470000000000001</v>
      </c>
      <c r="AF11" s="33">
        <v>17.622</v>
      </c>
      <c r="AG11" s="33">
        <v>17.87</v>
      </c>
      <c r="AH11" s="33">
        <v>3.831</v>
      </c>
      <c r="AI11" s="33">
        <v>3.7330000000000001</v>
      </c>
      <c r="AJ11" s="33">
        <v>18.012</v>
      </c>
      <c r="AK11" s="33">
        <v>3.4279999999999999</v>
      </c>
      <c r="AL11" s="33">
        <v>3.8090000000000002</v>
      </c>
      <c r="AM11" s="33">
        <v>3.57</v>
      </c>
      <c r="AN11" s="33">
        <v>18.503</v>
      </c>
      <c r="AO11" s="33">
        <v>2.2000000000000002</v>
      </c>
      <c r="AP11" s="33">
        <v>18.978999999999999</v>
      </c>
      <c r="AQ11" s="33">
        <v>2.2320000000000002</v>
      </c>
      <c r="AR11" s="33">
        <v>2.1890000000000001</v>
      </c>
      <c r="AS11" s="33">
        <v>2.5139999999999998</v>
      </c>
      <c r="AT11" s="33">
        <v>3.722</v>
      </c>
      <c r="AU11" s="33">
        <v>18.786999999999999</v>
      </c>
      <c r="AV11" s="33">
        <v>3.3250000000000002</v>
      </c>
      <c r="AW11" s="33">
        <v>2.0529999999999999</v>
      </c>
      <c r="AX11" s="33">
        <v>2.1320000000000001</v>
      </c>
      <c r="AY11" s="33">
        <v>2.2730000000000001</v>
      </c>
      <c r="AZ11" s="33">
        <v>2.218</v>
      </c>
    </row>
    <row r="12" spans="2:52" s="16" customFormat="1" x14ac:dyDescent="0.2">
      <c r="B12" s="33">
        <v>40.31</v>
      </c>
      <c r="C12" s="33" t="s">
        <v>14</v>
      </c>
      <c r="D12" s="33">
        <v>5.5E-2</v>
      </c>
      <c r="E12" s="33">
        <v>4.2000000000000003E-2</v>
      </c>
      <c r="F12" s="33">
        <v>5.5E-2</v>
      </c>
      <c r="G12" s="33">
        <v>3.2000000000000001E-2</v>
      </c>
      <c r="H12" s="33">
        <v>5.0999999999999997E-2</v>
      </c>
      <c r="I12" s="33">
        <v>0</v>
      </c>
      <c r="J12" s="33">
        <v>6.0000000000000001E-3</v>
      </c>
      <c r="K12" s="33">
        <v>0.01</v>
      </c>
      <c r="L12" s="33">
        <v>1.4E-2</v>
      </c>
      <c r="M12" s="33">
        <v>0.12</v>
      </c>
      <c r="N12" s="33">
        <v>0.122</v>
      </c>
      <c r="O12" s="33">
        <v>1.4E-2</v>
      </c>
      <c r="P12" s="33">
        <v>1E-3</v>
      </c>
      <c r="Q12" s="33">
        <v>1.0999999999999999E-2</v>
      </c>
      <c r="R12" s="33">
        <v>8.0000000000000002E-3</v>
      </c>
      <c r="S12" s="33">
        <v>8.1000000000000003E-2</v>
      </c>
      <c r="T12" s="33">
        <v>0.14799999999999999</v>
      </c>
      <c r="U12" s="33">
        <v>3.5000000000000003E-2</v>
      </c>
      <c r="V12" s="33">
        <v>1E-3</v>
      </c>
      <c r="W12" s="33">
        <v>0.04</v>
      </c>
      <c r="X12" s="33">
        <v>5.0000000000000001E-3</v>
      </c>
      <c r="Y12" s="33">
        <v>2.1000000000000001E-2</v>
      </c>
      <c r="Z12" s="33">
        <v>3.6999999999999998E-2</v>
      </c>
      <c r="AA12" s="33">
        <v>2.3E-2</v>
      </c>
      <c r="AB12" s="33">
        <v>7.6999999999999999E-2</v>
      </c>
      <c r="AC12" s="33">
        <v>4.5999999999999999E-2</v>
      </c>
      <c r="AD12" s="33">
        <v>7.6999999999999999E-2</v>
      </c>
      <c r="AE12" s="33">
        <v>5.3999999999999999E-2</v>
      </c>
      <c r="AF12" s="33">
        <v>4.7E-2</v>
      </c>
      <c r="AG12" s="33">
        <v>6.0999999999999999E-2</v>
      </c>
      <c r="AH12" s="33">
        <v>2.7E-2</v>
      </c>
      <c r="AI12" s="33">
        <v>9.6000000000000002E-2</v>
      </c>
      <c r="AJ12" s="33">
        <v>0.02</v>
      </c>
      <c r="AK12" s="33">
        <v>3.2000000000000001E-2</v>
      </c>
      <c r="AL12" s="33">
        <v>2.4E-2</v>
      </c>
      <c r="AM12" s="33">
        <v>3.7999999999999999E-2</v>
      </c>
      <c r="AN12" s="33">
        <v>5.1999999999999998E-2</v>
      </c>
      <c r="AO12" s="33">
        <v>5.8999999999999997E-2</v>
      </c>
      <c r="AP12" s="33">
        <v>7.1999999999999995E-2</v>
      </c>
      <c r="AQ12" s="33">
        <v>0.06</v>
      </c>
      <c r="AR12" s="33">
        <v>8.3000000000000004E-2</v>
      </c>
      <c r="AS12" s="33">
        <v>6.0999999999999999E-2</v>
      </c>
      <c r="AT12" s="33">
        <v>9.5000000000000001E-2</v>
      </c>
      <c r="AU12" s="33"/>
      <c r="AV12" s="33"/>
      <c r="AW12" s="33"/>
      <c r="AX12" s="33"/>
      <c r="AY12" s="33"/>
      <c r="AZ12" s="33"/>
    </row>
    <row r="13" spans="2:52" s="16" customFormat="1" x14ac:dyDescent="0.2">
      <c r="B13" s="33">
        <v>81.39</v>
      </c>
      <c r="C13" s="33" t="s">
        <v>16</v>
      </c>
      <c r="D13" s="33">
        <v>3.4379999999999997</v>
      </c>
      <c r="E13" s="33">
        <v>17.582000000000001</v>
      </c>
      <c r="F13" s="33">
        <v>22.645</v>
      </c>
      <c r="G13" s="33">
        <v>19.327000000000002</v>
      </c>
      <c r="H13" s="33">
        <v>17.391999999999999</v>
      </c>
      <c r="I13" s="33">
        <v>13.315</v>
      </c>
      <c r="J13" s="33">
        <v>8.3390000000000004</v>
      </c>
      <c r="K13" s="33">
        <v>15.123000000000001</v>
      </c>
      <c r="L13" s="33">
        <v>25.882999999999999</v>
      </c>
      <c r="M13" s="33">
        <v>20.651</v>
      </c>
      <c r="N13" s="33">
        <v>19.395</v>
      </c>
      <c r="O13" s="33">
        <v>9.3559999999999999</v>
      </c>
      <c r="P13" s="33">
        <v>8.4499999999999993</v>
      </c>
      <c r="Q13" s="33">
        <v>21.884</v>
      </c>
      <c r="R13" s="33">
        <v>25.521999999999998</v>
      </c>
      <c r="S13" s="33">
        <v>23.536999999999999</v>
      </c>
      <c r="T13" s="33">
        <v>24.974</v>
      </c>
      <c r="U13" s="33">
        <v>21.808</v>
      </c>
      <c r="V13" s="33">
        <v>18.498999999999999</v>
      </c>
      <c r="W13" s="33">
        <v>11.24</v>
      </c>
      <c r="X13" s="33">
        <v>12.759</v>
      </c>
      <c r="Y13" s="33">
        <v>9.452</v>
      </c>
      <c r="Z13" s="33">
        <v>2.4670000000000001</v>
      </c>
      <c r="AA13" s="33">
        <v>14.843</v>
      </c>
      <c r="AB13" s="33">
        <v>18.007000000000001</v>
      </c>
      <c r="AC13" s="33">
        <v>13.443</v>
      </c>
      <c r="AD13" s="33">
        <v>7.2129999999999992</v>
      </c>
      <c r="AE13" s="33">
        <v>22.442</v>
      </c>
      <c r="AF13" s="33">
        <v>6.3070000000000004</v>
      </c>
      <c r="AG13" s="33">
        <v>8.0990000000000002</v>
      </c>
      <c r="AH13" s="33">
        <v>21.504000000000001</v>
      </c>
      <c r="AI13" s="33">
        <v>20.904</v>
      </c>
      <c r="AJ13" s="33">
        <v>7.3219999999999992</v>
      </c>
      <c r="AK13" s="33">
        <v>22.158000000000001</v>
      </c>
      <c r="AL13" s="33">
        <v>16.167999999999999</v>
      </c>
      <c r="AM13" s="33">
        <v>19.425999999999998</v>
      </c>
      <c r="AN13" s="33">
        <v>7.9290000000000003</v>
      </c>
      <c r="AO13" s="33">
        <v>10.192</v>
      </c>
      <c r="AP13" s="33">
        <v>6.8970000000000002</v>
      </c>
      <c r="AQ13" s="33">
        <v>17.850999999999999</v>
      </c>
      <c r="AR13" s="33">
        <v>22.907</v>
      </c>
      <c r="AS13" s="33">
        <v>12.946999999999999</v>
      </c>
      <c r="AT13" s="33">
        <v>21.86</v>
      </c>
      <c r="AU13" s="33">
        <v>8.7170000000000005</v>
      </c>
      <c r="AV13" s="33">
        <v>15.623999999999999</v>
      </c>
      <c r="AW13" s="33">
        <v>19.358000000000001</v>
      </c>
      <c r="AX13" s="33">
        <v>17.027999999999999</v>
      </c>
      <c r="AY13" s="33">
        <v>14.16</v>
      </c>
      <c r="AZ13" s="33">
        <v>17.045000000000002</v>
      </c>
    </row>
    <row r="14" spans="2:52" s="16" customFormat="1" x14ac:dyDescent="0.2">
      <c r="B14" s="38"/>
      <c r="C14" s="36" t="s">
        <v>51</v>
      </c>
      <c r="D14" s="39">
        <f>SUM(D5:D13)-D7</f>
        <v>100.01472036967655</v>
      </c>
      <c r="E14" s="39">
        <f t="shared" ref="E14:AZ14" si="1">SUM(E5:E13)-E7</f>
        <v>100.11890395903583</v>
      </c>
      <c r="F14" s="39">
        <f t="shared" si="1"/>
        <v>100.8806721618584</v>
      </c>
      <c r="G14" s="39">
        <f t="shared" si="1"/>
        <v>101.55452916198327</v>
      </c>
      <c r="H14" s="39">
        <f t="shared" si="1"/>
        <v>100.9592707630823</v>
      </c>
      <c r="I14" s="39">
        <f t="shared" si="1"/>
        <v>101.00571937055078</v>
      </c>
      <c r="J14" s="39">
        <f t="shared" si="1"/>
        <v>101.29944136380666</v>
      </c>
      <c r="K14" s="39">
        <f t="shared" si="1"/>
        <v>100.10346409391784</v>
      </c>
      <c r="L14" s="39">
        <f t="shared" si="1"/>
        <v>100.96307530910451</v>
      </c>
      <c r="M14" s="39">
        <f t="shared" si="1"/>
        <v>101.64409629074558</v>
      </c>
      <c r="N14" s="39">
        <f t="shared" si="1"/>
        <v>101.48906656675409</v>
      </c>
      <c r="O14" s="39">
        <f t="shared" si="1"/>
        <v>101.65335568877232</v>
      </c>
      <c r="P14" s="39">
        <f t="shared" si="1"/>
        <v>101.23179592856251</v>
      </c>
      <c r="Q14" s="39">
        <f t="shared" si="1"/>
        <v>101.63843824153865</v>
      </c>
      <c r="R14" s="39">
        <f t="shared" si="1"/>
        <v>99.977228799800173</v>
      </c>
      <c r="S14" s="39">
        <f t="shared" si="1"/>
        <v>100.60185537654552</v>
      </c>
      <c r="T14" s="39">
        <f t="shared" si="1"/>
        <v>101.98954839515426</v>
      </c>
      <c r="U14" s="39">
        <f t="shared" si="1"/>
        <v>100.24246134632195</v>
      </c>
      <c r="V14" s="39">
        <f t="shared" si="1"/>
        <v>101.69100287248659</v>
      </c>
      <c r="W14" s="39">
        <f t="shared" si="1"/>
        <v>100.17702035718746</v>
      </c>
      <c r="X14" s="39">
        <f t="shared" si="1"/>
        <v>100.19435044336207</v>
      </c>
      <c r="Y14" s="39">
        <f t="shared" si="1"/>
        <v>99.770458848507531</v>
      </c>
      <c r="Z14" s="39">
        <f t="shared" si="1"/>
        <v>99.060645185462747</v>
      </c>
      <c r="AA14" s="39">
        <f t="shared" si="1"/>
        <v>99.596950418383926</v>
      </c>
      <c r="AB14" s="39">
        <f t="shared" si="1"/>
        <v>100.43130223554391</v>
      </c>
      <c r="AC14" s="39">
        <f t="shared" si="1"/>
        <v>98.435472086923966</v>
      </c>
      <c r="AD14" s="39">
        <f t="shared" si="1"/>
        <v>100.24264556013487</v>
      </c>
      <c r="AE14" s="39">
        <f t="shared" si="1"/>
        <v>100.24022842512802</v>
      </c>
      <c r="AF14" s="39">
        <f t="shared" si="1"/>
        <v>101.0481308854752</v>
      </c>
      <c r="AG14" s="39">
        <f t="shared" si="1"/>
        <v>101.19410253528166</v>
      </c>
      <c r="AH14" s="39">
        <f t="shared" si="1"/>
        <v>100.78181478706132</v>
      </c>
      <c r="AI14" s="39">
        <f t="shared" si="1"/>
        <v>99.690144498563754</v>
      </c>
      <c r="AJ14" s="39">
        <f t="shared" si="1"/>
        <v>100.58215848632447</v>
      </c>
      <c r="AK14" s="39">
        <f t="shared" si="1"/>
        <v>101.71882040714374</v>
      </c>
      <c r="AL14" s="39">
        <f t="shared" si="1"/>
        <v>100.0394427376046</v>
      </c>
      <c r="AM14" s="39">
        <f t="shared" si="1"/>
        <v>99.606731235169221</v>
      </c>
      <c r="AN14" s="39">
        <f t="shared" si="1"/>
        <v>100.62006094667169</v>
      </c>
      <c r="AO14" s="39">
        <f t="shared" si="1"/>
        <v>100.21740189833895</v>
      </c>
      <c r="AP14" s="39">
        <f t="shared" si="1"/>
        <v>100.50539065817411</v>
      </c>
      <c r="AQ14" s="39">
        <f t="shared" si="1"/>
        <v>101.51820606968903</v>
      </c>
      <c r="AR14" s="39">
        <f t="shared" si="1"/>
        <v>101.6667141251405</v>
      </c>
      <c r="AS14" s="39">
        <f t="shared" si="1"/>
        <v>101.4379690271013</v>
      </c>
      <c r="AT14" s="39">
        <f t="shared" si="1"/>
        <v>100.10489871362557</v>
      </c>
      <c r="AU14" s="39">
        <f t="shared" si="1"/>
        <v>101.00131934557263</v>
      </c>
      <c r="AV14" s="39">
        <f t="shared" si="1"/>
        <v>99.347563007368549</v>
      </c>
      <c r="AW14" s="39">
        <f t="shared" si="1"/>
        <v>100.4955099288123</v>
      </c>
      <c r="AX14" s="39">
        <f t="shared" si="1"/>
        <v>101.15835219183217</v>
      </c>
      <c r="AY14" s="39">
        <f t="shared" si="1"/>
        <v>100.74877107530909</v>
      </c>
      <c r="AZ14" s="39">
        <f t="shared" si="1"/>
        <v>101.4718406394405</v>
      </c>
    </row>
    <row r="15" spans="2:52" x14ac:dyDescent="0.2">
      <c r="B15" s="5"/>
      <c r="C15" s="8" t="s">
        <v>52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2:52" s="21" customFormat="1" x14ac:dyDescent="0.2">
      <c r="B16" s="40"/>
      <c r="C16" s="9" t="s">
        <v>53</v>
      </c>
      <c r="D16" s="9">
        <f t="shared" ref="D16:AI16" si="2">D5/$B$5</f>
        <v>0.44798496721573644</v>
      </c>
      <c r="E16" s="9">
        <f t="shared" si="2"/>
        <v>0.46685590916360142</v>
      </c>
      <c r="F16" s="9">
        <f t="shared" si="2"/>
        <v>0.45450183911722375</v>
      </c>
      <c r="G16" s="9">
        <f t="shared" si="2"/>
        <v>0.45402206940668477</v>
      </c>
      <c r="H16" s="9">
        <f t="shared" si="2"/>
        <v>0.45889972813049734</v>
      </c>
      <c r="I16" s="9">
        <f t="shared" si="2"/>
        <v>0.47381256996641613</v>
      </c>
      <c r="J16" s="9">
        <f t="shared" si="2"/>
        <v>0.46277786662402043</v>
      </c>
      <c r="K16" s="9">
        <f t="shared" si="2"/>
        <v>0.45714057252518786</v>
      </c>
      <c r="L16" s="9">
        <f t="shared" si="2"/>
        <v>0.44990404605789219</v>
      </c>
      <c r="M16" s="9">
        <f t="shared" si="2"/>
        <v>0.45458180073564686</v>
      </c>
      <c r="N16" s="9">
        <f t="shared" si="2"/>
        <v>0.4580201503278426</v>
      </c>
      <c r="O16" s="9">
        <f t="shared" si="2"/>
        <v>0.46873500719654565</v>
      </c>
      <c r="P16" s="9">
        <f t="shared" si="2"/>
        <v>0.46017911402526784</v>
      </c>
      <c r="Q16" s="9">
        <f t="shared" si="2"/>
        <v>0.45742043818966899</v>
      </c>
      <c r="R16" s="9">
        <f t="shared" si="2"/>
        <v>0.46805533343994887</v>
      </c>
      <c r="S16" s="9">
        <f t="shared" si="2"/>
        <v>0.48568687030225488</v>
      </c>
      <c r="T16" s="9">
        <f t="shared" si="2"/>
        <v>0.4491444106828722</v>
      </c>
      <c r="U16" s="9">
        <f t="shared" si="2"/>
        <v>0.47113385574924038</v>
      </c>
      <c r="V16" s="9">
        <f t="shared" si="2"/>
        <v>0.45885974732128576</v>
      </c>
      <c r="W16" s="9">
        <f t="shared" si="2"/>
        <v>0.44638573484727329</v>
      </c>
      <c r="X16" s="9">
        <f t="shared" si="2"/>
        <v>0.48328802174956015</v>
      </c>
      <c r="Y16" s="9">
        <f t="shared" si="2"/>
        <v>0.47001439309131615</v>
      </c>
      <c r="Z16" s="9">
        <f t="shared" si="2"/>
        <v>0.45965936350551734</v>
      </c>
      <c r="AA16" s="9">
        <f t="shared" si="2"/>
        <v>0.48312809851271388</v>
      </c>
      <c r="AB16" s="9">
        <f t="shared" si="2"/>
        <v>0.46649608188069724</v>
      </c>
      <c r="AC16" s="9">
        <f t="shared" si="2"/>
        <v>0.44270750039980811</v>
      </c>
      <c r="AD16" s="9">
        <f t="shared" si="2"/>
        <v>0.44114824884055653</v>
      </c>
      <c r="AE16" s="9">
        <f t="shared" si="2"/>
        <v>0.46933471933471937</v>
      </c>
      <c r="AF16" s="9">
        <f t="shared" si="2"/>
        <v>0.46789541020310249</v>
      </c>
      <c r="AG16" s="9">
        <f t="shared" si="2"/>
        <v>0.44662561970254272</v>
      </c>
      <c r="AH16" s="9">
        <f t="shared" si="2"/>
        <v>0.45837997761074684</v>
      </c>
      <c r="AI16" s="9">
        <f t="shared" si="2"/>
        <v>0.46481688789381093</v>
      </c>
      <c r="AJ16" s="9">
        <f t="shared" ref="AJ16:AZ16" si="3">AJ5/$B$5</f>
        <v>0.46689588997281306</v>
      </c>
      <c r="AK16" s="9">
        <f t="shared" si="3"/>
        <v>0.44654565808411961</v>
      </c>
      <c r="AL16" s="9">
        <f t="shared" si="3"/>
        <v>0.47829042059811289</v>
      </c>
      <c r="AM16" s="9">
        <f t="shared" si="3"/>
        <v>0.47373260834799297</v>
      </c>
      <c r="AN16" s="9">
        <f t="shared" si="3"/>
        <v>0.44498640652486809</v>
      </c>
      <c r="AO16" s="9">
        <f t="shared" si="3"/>
        <v>0.49252358867743484</v>
      </c>
      <c r="AP16" s="9">
        <f t="shared" si="3"/>
        <v>0.45969934431472892</v>
      </c>
      <c r="AQ16" s="9">
        <f t="shared" si="3"/>
        <v>0.47449224372301296</v>
      </c>
      <c r="AR16" s="9">
        <f t="shared" si="3"/>
        <v>0.45366224212378053</v>
      </c>
      <c r="AS16" s="9">
        <f t="shared" si="3"/>
        <v>0.48548696625619703</v>
      </c>
      <c r="AT16" s="9">
        <f t="shared" si="3"/>
        <v>0.46521669598592674</v>
      </c>
      <c r="AU16" s="9">
        <f t="shared" si="3"/>
        <v>0.45118343195266269</v>
      </c>
      <c r="AV16" s="9">
        <f t="shared" si="3"/>
        <v>0.46201823124900043</v>
      </c>
      <c r="AW16" s="9">
        <f t="shared" si="3"/>
        <v>0.47165360626899089</v>
      </c>
      <c r="AX16" s="9">
        <f t="shared" si="3"/>
        <v>0.46489684951223414</v>
      </c>
      <c r="AY16" s="9">
        <f t="shared" si="3"/>
        <v>0.47049416280185513</v>
      </c>
      <c r="AZ16" s="9">
        <f t="shared" si="3"/>
        <v>0.45833999680153525</v>
      </c>
    </row>
    <row r="17" spans="2:52" s="21" customFormat="1" x14ac:dyDescent="0.2">
      <c r="B17" s="40"/>
      <c r="C17" s="9" t="s">
        <v>54</v>
      </c>
      <c r="D17" s="9">
        <f t="shared" ref="D17:AI17" si="4">D6/$B$6</f>
        <v>0.50836315220104855</v>
      </c>
      <c r="E17" s="9">
        <f t="shared" si="4"/>
        <v>0.50498460514271448</v>
      </c>
      <c r="F17" s="9">
        <f t="shared" si="4"/>
        <v>0.49979196138803361</v>
      </c>
      <c r="G17" s="9">
        <f t="shared" si="4"/>
        <v>0.50095697761504532</v>
      </c>
      <c r="H17" s="9">
        <f t="shared" si="4"/>
        <v>0.50356994258134313</v>
      </c>
      <c r="I17" s="9">
        <f t="shared" si="4"/>
        <v>0.5128235000416077</v>
      </c>
      <c r="J17" s="9">
        <f t="shared" si="4"/>
        <v>0.51763335275027045</v>
      </c>
      <c r="K17" s="9">
        <f t="shared" si="4"/>
        <v>0.50734792377465254</v>
      </c>
      <c r="L17" s="9">
        <f t="shared" si="4"/>
        <v>0.50077390363651486</v>
      </c>
      <c r="M17" s="9">
        <f t="shared" si="4"/>
        <v>0.493916950986103</v>
      </c>
      <c r="N17" s="9">
        <f t="shared" si="4"/>
        <v>0.49836065573770488</v>
      </c>
      <c r="O17" s="9">
        <f t="shared" si="4"/>
        <v>0.51558625280852122</v>
      </c>
      <c r="P17" s="9">
        <f t="shared" si="4"/>
        <v>0.51413830406923522</v>
      </c>
      <c r="Q17" s="9">
        <f t="shared" si="4"/>
        <v>0.50223849546475829</v>
      </c>
      <c r="R17" s="9">
        <f t="shared" si="4"/>
        <v>0.50235499708745945</v>
      </c>
      <c r="S17" s="9">
        <f t="shared" si="4"/>
        <v>0.50696513272863442</v>
      </c>
      <c r="T17" s="9">
        <f t="shared" si="4"/>
        <v>0.50153948572855123</v>
      </c>
      <c r="U17" s="9">
        <f t="shared" si="4"/>
        <v>0.49872680369476574</v>
      </c>
      <c r="V17" s="9">
        <f t="shared" si="4"/>
        <v>0.51405508862444871</v>
      </c>
      <c r="W17" s="9">
        <f t="shared" si="4"/>
        <v>0.51683448448031954</v>
      </c>
      <c r="X17" s="9">
        <f t="shared" si="4"/>
        <v>0.51182491470416913</v>
      </c>
      <c r="Y17" s="9">
        <f t="shared" si="4"/>
        <v>0.51826579013064822</v>
      </c>
      <c r="Z17" s="9">
        <f t="shared" si="4"/>
        <v>0.51968045269201968</v>
      </c>
      <c r="AA17" s="9">
        <f t="shared" si="4"/>
        <v>0.51831571939752019</v>
      </c>
      <c r="AB17" s="9">
        <f t="shared" si="4"/>
        <v>0.51813264541898973</v>
      </c>
      <c r="AC17" s="9">
        <f t="shared" si="4"/>
        <v>0.51445452275942416</v>
      </c>
      <c r="AD17" s="9">
        <f t="shared" si="4"/>
        <v>0.51973038195889154</v>
      </c>
      <c r="AE17" s="9">
        <f t="shared" si="4"/>
        <v>0.5067321294832321</v>
      </c>
      <c r="AF17" s="9">
        <f t="shared" si="4"/>
        <v>0.51730049097112429</v>
      </c>
      <c r="AG17" s="9">
        <f t="shared" si="4"/>
        <v>0.50836315220104855</v>
      </c>
      <c r="AH17" s="9">
        <f t="shared" si="4"/>
        <v>0.50070733128068567</v>
      </c>
      <c r="AI17" s="9">
        <f t="shared" si="4"/>
        <v>0.50080718981442962</v>
      </c>
      <c r="AJ17" s="9">
        <f t="shared" ref="AJ17:AZ17" si="5">AJ6/$B$6</f>
        <v>0.51275692768577852</v>
      </c>
      <c r="AK17" s="9">
        <f t="shared" si="5"/>
        <v>0.50523425147707413</v>
      </c>
      <c r="AL17" s="9">
        <f t="shared" si="5"/>
        <v>0.50693184655071977</v>
      </c>
      <c r="AM17" s="9">
        <f t="shared" si="5"/>
        <v>0.50235499708745945</v>
      </c>
      <c r="AN17" s="9">
        <f t="shared" si="5"/>
        <v>0.51207456103852877</v>
      </c>
      <c r="AO17" s="9">
        <f t="shared" si="5"/>
        <v>0.50901223267038365</v>
      </c>
      <c r="AP17" s="9">
        <f t="shared" si="5"/>
        <v>0.51405508862444871</v>
      </c>
      <c r="AQ17" s="9">
        <f t="shared" si="5"/>
        <v>0.51012731963052338</v>
      </c>
      <c r="AR17" s="9">
        <f t="shared" si="5"/>
        <v>0.50906216193725551</v>
      </c>
      <c r="AS17" s="9">
        <f t="shared" si="5"/>
        <v>0.51177498543729716</v>
      </c>
      <c r="AT17" s="9">
        <f t="shared" si="5"/>
        <v>0.50222185237580086</v>
      </c>
      <c r="AU17" s="9">
        <f t="shared" si="5"/>
        <v>0.51056003994341348</v>
      </c>
      <c r="AV17" s="9">
        <f t="shared" si="5"/>
        <v>0.50866272780228006</v>
      </c>
      <c r="AW17" s="9">
        <f t="shared" si="5"/>
        <v>0.51029375052009651</v>
      </c>
      <c r="AX17" s="9">
        <f t="shared" si="5"/>
        <v>0.50886244486976784</v>
      </c>
      <c r="AY17" s="9">
        <f t="shared" si="5"/>
        <v>0.507530997753183</v>
      </c>
      <c r="AZ17" s="9">
        <f t="shared" si="5"/>
        <v>0.50926187900474329</v>
      </c>
    </row>
    <row r="18" spans="2:52" s="21" customFormat="1" x14ac:dyDescent="0.2">
      <c r="B18" s="40"/>
      <c r="C18" s="9" t="s">
        <v>50</v>
      </c>
      <c r="D18" s="9">
        <f t="shared" ref="D18:AI18" si="6">D7/$B$7</f>
        <v>0.17427251155239168</v>
      </c>
      <c r="E18" s="9">
        <f t="shared" si="6"/>
        <v>0.16771574871987013</v>
      </c>
      <c r="F18" s="9">
        <f t="shared" si="6"/>
        <v>0.16170850505807421</v>
      </c>
      <c r="G18" s="9">
        <f t="shared" si="6"/>
        <v>0.15967278631197704</v>
      </c>
      <c r="H18" s="9">
        <f t="shared" si="6"/>
        <v>0.16175846134632199</v>
      </c>
      <c r="I18" s="9">
        <f t="shared" si="6"/>
        <v>0.16002248032971153</v>
      </c>
      <c r="J18" s="9">
        <f t="shared" si="6"/>
        <v>0.16995129261895844</v>
      </c>
      <c r="K18" s="9">
        <f t="shared" si="6"/>
        <v>0.16913950293493193</v>
      </c>
      <c r="L18" s="9">
        <f t="shared" si="6"/>
        <v>0.16159610340951669</v>
      </c>
      <c r="M18" s="9">
        <f t="shared" si="6"/>
        <v>0.16084675908579993</v>
      </c>
      <c r="N18" s="9">
        <f t="shared" si="6"/>
        <v>0.16190833021106535</v>
      </c>
      <c r="O18" s="9">
        <f t="shared" si="6"/>
        <v>0.17301111527413515</v>
      </c>
      <c r="P18" s="9">
        <f t="shared" si="6"/>
        <v>0.16443112276757837</v>
      </c>
      <c r="Q18" s="9">
        <f t="shared" si="6"/>
        <v>0.16291994504808294</v>
      </c>
      <c r="R18" s="9">
        <f t="shared" si="6"/>
        <v>0.16325714999375546</v>
      </c>
      <c r="S18" s="9">
        <f t="shared" si="6"/>
        <v>0.16230798051704759</v>
      </c>
      <c r="T18" s="9">
        <f t="shared" si="6"/>
        <v>0.15898588734857003</v>
      </c>
      <c r="U18" s="9">
        <f t="shared" si="6"/>
        <v>0.15495191707256153</v>
      </c>
      <c r="V18" s="9">
        <f t="shared" si="6"/>
        <v>0.17846883976520544</v>
      </c>
      <c r="W18" s="9">
        <f t="shared" si="6"/>
        <v>0.17784438616210818</v>
      </c>
      <c r="X18" s="9">
        <f t="shared" si="6"/>
        <v>0.17319845135506434</v>
      </c>
      <c r="Y18" s="9">
        <f t="shared" si="6"/>
        <v>0.16932683901586112</v>
      </c>
      <c r="Z18" s="9">
        <f t="shared" si="6"/>
        <v>0.17695766204571003</v>
      </c>
      <c r="AA18" s="9">
        <f t="shared" si="6"/>
        <v>0.18034220057449732</v>
      </c>
      <c r="AB18" s="9">
        <f t="shared" si="6"/>
        <v>0.16063444486074685</v>
      </c>
      <c r="AC18" s="9">
        <f t="shared" si="6"/>
        <v>0.18313975271637317</v>
      </c>
      <c r="AD18" s="9">
        <f t="shared" si="6"/>
        <v>0.16980142375421509</v>
      </c>
      <c r="AE18" s="9">
        <f t="shared" si="6"/>
        <v>0.17041338828525041</v>
      </c>
      <c r="AF18" s="9">
        <f t="shared" si="6"/>
        <v>0.16675409017110029</v>
      </c>
      <c r="AG18" s="9">
        <f t="shared" si="6"/>
        <v>0.17490945422755091</v>
      </c>
      <c r="AH18" s="9">
        <f t="shared" si="6"/>
        <v>0.17090046209566631</v>
      </c>
      <c r="AI18" s="9">
        <f t="shared" si="6"/>
        <v>0.17341076558011742</v>
      </c>
      <c r="AJ18" s="9">
        <f t="shared" ref="AJ18:AZ18" si="7">AJ7/$B$7</f>
        <v>0.1729112026976396</v>
      </c>
      <c r="AK18" s="9">
        <f t="shared" si="7"/>
        <v>0.16355688772324217</v>
      </c>
      <c r="AL18" s="9">
        <f t="shared" si="7"/>
        <v>0.17704508555014364</v>
      </c>
      <c r="AM18" s="9">
        <f t="shared" si="7"/>
        <v>0.16674160109903838</v>
      </c>
      <c r="AN18" s="9">
        <f t="shared" si="7"/>
        <v>0.16925190458348946</v>
      </c>
      <c r="AO18" s="9">
        <f t="shared" si="7"/>
        <v>0.15707505932309232</v>
      </c>
      <c r="AP18" s="9">
        <f t="shared" si="7"/>
        <v>0.17176220806794057</v>
      </c>
      <c r="AQ18" s="9">
        <f t="shared" si="7"/>
        <v>0.16406893967778197</v>
      </c>
      <c r="AR18" s="9">
        <f t="shared" si="7"/>
        <v>0.16020981641064069</v>
      </c>
      <c r="AS18" s="9">
        <f t="shared" si="7"/>
        <v>0.15824903209691521</v>
      </c>
      <c r="AT18" s="9">
        <f t="shared" si="7"/>
        <v>0.16790308480079932</v>
      </c>
      <c r="AU18" s="9">
        <f t="shared" si="7"/>
        <v>0.16716622954914451</v>
      </c>
      <c r="AV18" s="9">
        <f t="shared" si="7"/>
        <v>0.17989259398026727</v>
      </c>
      <c r="AW18" s="9">
        <f t="shared" si="7"/>
        <v>0.16035968527538405</v>
      </c>
      <c r="AX18" s="9">
        <f t="shared" si="7"/>
        <v>0.17313600599475459</v>
      </c>
      <c r="AY18" s="9">
        <f t="shared" si="7"/>
        <v>0.17246159610340953</v>
      </c>
      <c r="AZ18" s="9">
        <f t="shared" si="7"/>
        <v>0.17712001998251531</v>
      </c>
    </row>
    <row r="19" spans="2:52" s="21" customFormat="1" x14ac:dyDescent="0.2">
      <c r="B19" s="40"/>
      <c r="C19" s="9" t="s">
        <v>55</v>
      </c>
      <c r="D19" s="9">
        <f t="shared" ref="D19:AI19" si="8">D9/$B$9</f>
        <v>0.52407668452213141</v>
      </c>
      <c r="E19" s="9">
        <f t="shared" si="8"/>
        <v>0.46477304764589789</v>
      </c>
      <c r="F19" s="9">
        <f t="shared" si="8"/>
        <v>0.40085988159007613</v>
      </c>
      <c r="G19" s="9">
        <f t="shared" si="8"/>
        <v>0.47516210882435861</v>
      </c>
      <c r="H19" s="9">
        <f t="shared" si="8"/>
        <v>0.48322526078376093</v>
      </c>
      <c r="I19" s="9">
        <f t="shared" si="8"/>
        <v>0.53322526078376087</v>
      </c>
      <c r="J19" s="9">
        <f t="shared" si="8"/>
        <v>0.43650972652946157</v>
      </c>
      <c r="K19" s="9">
        <f t="shared" si="8"/>
        <v>0.34736396955173388</v>
      </c>
      <c r="L19" s="9">
        <f t="shared" si="8"/>
        <v>0.29416408232308994</v>
      </c>
      <c r="M19" s="9">
        <f t="shared" si="8"/>
        <v>0.32776994643360585</v>
      </c>
      <c r="N19" s="9">
        <f t="shared" si="8"/>
        <v>0.33484634902734706</v>
      </c>
      <c r="O19" s="9">
        <f t="shared" si="8"/>
        <v>0.42665632929235975</v>
      </c>
      <c r="P19" s="9">
        <f t="shared" si="8"/>
        <v>0.44217648717225821</v>
      </c>
      <c r="Q19" s="9">
        <f t="shared" si="8"/>
        <v>0.43622779813927265</v>
      </c>
      <c r="R19" s="9">
        <f t="shared" si="8"/>
        <v>0.34615167747392167</v>
      </c>
      <c r="S19" s="9">
        <f t="shared" si="8"/>
        <v>0.36708486044544686</v>
      </c>
      <c r="T19" s="9">
        <f t="shared" si="8"/>
        <v>0.38452213137862984</v>
      </c>
      <c r="U19" s="9">
        <f t="shared" si="8"/>
        <v>0.40173385959966168</v>
      </c>
      <c r="V19" s="9">
        <f t="shared" si="8"/>
        <v>0.44302227234282493</v>
      </c>
      <c r="W19" s="9">
        <f t="shared" si="8"/>
        <v>0.54182407668452215</v>
      </c>
      <c r="X19" s="9">
        <f t="shared" si="8"/>
        <v>0.4914998590358049</v>
      </c>
      <c r="Y19" s="9">
        <f t="shared" si="8"/>
        <v>0.55600507471102334</v>
      </c>
      <c r="Z19" s="9">
        <f t="shared" si="8"/>
        <v>0.54206371581618273</v>
      </c>
      <c r="AA19" s="9">
        <f t="shared" si="8"/>
        <v>0.47134197913729908</v>
      </c>
      <c r="AB19" s="9">
        <f t="shared" si="8"/>
        <v>0.45187482379475613</v>
      </c>
      <c r="AC19" s="9">
        <f t="shared" si="8"/>
        <v>0.47762898223851147</v>
      </c>
      <c r="AD19" s="9">
        <f t="shared" si="8"/>
        <v>0.36086833944178182</v>
      </c>
      <c r="AE19" s="9">
        <f t="shared" si="8"/>
        <v>0.37578235128277421</v>
      </c>
      <c r="AF19" s="9">
        <f t="shared" si="8"/>
        <v>0.40809134479842119</v>
      </c>
      <c r="AG19" s="9">
        <f t="shared" si="8"/>
        <v>0.39254299407950383</v>
      </c>
      <c r="AH19" s="9">
        <f t="shared" si="8"/>
        <v>0.40035241048773612</v>
      </c>
      <c r="AI19" s="9">
        <f t="shared" si="8"/>
        <v>0.39030166337750211</v>
      </c>
      <c r="AJ19" s="9">
        <f t="shared" ref="AJ19:AZ19" si="9">AJ9/$B$9</f>
        <v>0.38336622497885542</v>
      </c>
      <c r="AK19" s="9">
        <f t="shared" si="9"/>
        <v>0.41360304482661409</v>
      </c>
      <c r="AL19" s="9">
        <f t="shared" si="9"/>
        <v>0.45039469974626445</v>
      </c>
      <c r="AM19" s="9">
        <f t="shared" si="9"/>
        <v>0.41162954609529184</v>
      </c>
      <c r="AN19" s="9">
        <f t="shared" si="9"/>
        <v>0.3780941640823231</v>
      </c>
      <c r="AO19" s="9">
        <f t="shared" si="9"/>
        <v>0.56136171412461233</v>
      </c>
      <c r="AP19" s="9">
        <f t="shared" si="9"/>
        <v>0.37588102621934028</v>
      </c>
      <c r="AQ19" s="9">
        <f t="shared" si="9"/>
        <v>0.47371017761488576</v>
      </c>
      <c r="AR19" s="9">
        <f t="shared" si="9"/>
        <v>0.41481533690442629</v>
      </c>
      <c r="AS19" s="9">
        <f t="shared" si="9"/>
        <v>0.53508598815900765</v>
      </c>
      <c r="AT19" s="9">
        <f t="shared" si="9"/>
        <v>0.38400056385678039</v>
      </c>
      <c r="AU19" s="9">
        <f t="shared" si="9"/>
        <v>0.36912884127431633</v>
      </c>
      <c r="AV19" s="9">
        <f t="shared" si="9"/>
        <v>0.45845785170566683</v>
      </c>
      <c r="AW19" s="9">
        <f t="shared" si="9"/>
        <v>0.44383986467437275</v>
      </c>
      <c r="AX19" s="9">
        <f t="shared" si="9"/>
        <v>0.48283056103749655</v>
      </c>
      <c r="AY19" s="9">
        <f t="shared" si="9"/>
        <v>0.51499859035804907</v>
      </c>
      <c r="AZ19" s="9">
        <f t="shared" si="9"/>
        <v>0.486016351846631</v>
      </c>
    </row>
    <row r="20" spans="2:52" s="21" customFormat="1" x14ac:dyDescent="0.2">
      <c r="B20" s="40"/>
      <c r="C20" s="9" t="s">
        <v>57</v>
      </c>
      <c r="D20" s="9">
        <f t="shared" ref="D20:AI20" si="10">D10/$B$10</f>
        <v>0</v>
      </c>
      <c r="E20" s="9">
        <f t="shared" si="10"/>
        <v>2.8208744710860367E-5</v>
      </c>
      <c r="F20" s="9">
        <f t="shared" si="10"/>
        <v>2.5387870239774324E-4</v>
      </c>
      <c r="G20" s="9">
        <f t="shared" si="10"/>
        <v>0</v>
      </c>
      <c r="H20" s="9">
        <f t="shared" si="10"/>
        <v>0</v>
      </c>
      <c r="I20" s="9">
        <f t="shared" si="10"/>
        <v>2.8208744710860365E-4</v>
      </c>
      <c r="J20" s="9">
        <f t="shared" si="10"/>
        <v>8.4626234132581093E-5</v>
      </c>
      <c r="K20" s="9">
        <f t="shared" si="10"/>
        <v>3.3850493653032437E-4</v>
      </c>
      <c r="L20" s="9">
        <f t="shared" si="10"/>
        <v>0</v>
      </c>
      <c r="M20" s="9">
        <f t="shared" si="10"/>
        <v>0</v>
      </c>
      <c r="N20" s="9">
        <f t="shared" si="10"/>
        <v>0</v>
      </c>
      <c r="O20" s="9">
        <f t="shared" si="10"/>
        <v>2.8208744710860365E-4</v>
      </c>
      <c r="P20" s="9">
        <f t="shared" si="10"/>
        <v>3.9492242595204509E-4</v>
      </c>
      <c r="Q20" s="9">
        <f t="shared" si="10"/>
        <v>0</v>
      </c>
      <c r="R20" s="9">
        <f t="shared" si="10"/>
        <v>3.6671368124118473E-4</v>
      </c>
      <c r="S20" s="9">
        <f t="shared" si="10"/>
        <v>0</v>
      </c>
      <c r="T20" s="9">
        <f t="shared" si="10"/>
        <v>1.1283497884344147E-4</v>
      </c>
      <c r="U20" s="9">
        <f t="shared" si="10"/>
        <v>0</v>
      </c>
      <c r="V20" s="9">
        <f t="shared" si="10"/>
        <v>0</v>
      </c>
      <c r="W20" s="9">
        <f t="shared" si="10"/>
        <v>0</v>
      </c>
      <c r="X20" s="9">
        <f t="shared" si="10"/>
        <v>0</v>
      </c>
      <c r="Y20" s="9">
        <f t="shared" si="10"/>
        <v>2.2566995768688293E-4</v>
      </c>
      <c r="Z20" s="9">
        <f t="shared" si="10"/>
        <v>8.4626234132581093E-5</v>
      </c>
      <c r="AA20" s="9">
        <f t="shared" si="10"/>
        <v>8.4626234132581093E-5</v>
      </c>
      <c r="AB20" s="9">
        <f t="shared" si="10"/>
        <v>0</v>
      </c>
      <c r="AC20" s="9">
        <f t="shared" si="10"/>
        <v>1.1283497884344147E-4</v>
      </c>
      <c r="AD20" s="9">
        <f t="shared" si="10"/>
        <v>0</v>
      </c>
      <c r="AE20" s="9">
        <f t="shared" si="10"/>
        <v>0</v>
      </c>
      <c r="AF20" s="9">
        <f t="shared" si="10"/>
        <v>2.8208744710860367E-5</v>
      </c>
      <c r="AG20" s="9">
        <f t="shared" si="10"/>
        <v>1.1283497884344147E-4</v>
      </c>
      <c r="AH20" s="9">
        <f t="shared" si="10"/>
        <v>0</v>
      </c>
      <c r="AI20" s="9">
        <f t="shared" si="10"/>
        <v>8.4626234132581093E-5</v>
      </c>
      <c r="AJ20" s="9">
        <f t="shared" ref="AJ20:AZ20" si="11">AJ10/$B$10</f>
        <v>3.3850493653032437E-4</v>
      </c>
      <c r="AK20" s="9">
        <f t="shared" si="11"/>
        <v>0</v>
      </c>
      <c r="AL20" s="9">
        <f t="shared" si="11"/>
        <v>0</v>
      </c>
      <c r="AM20" s="9">
        <f t="shared" si="11"/>
        <v>8.4626234132581093E-5</v>
      </c>
      <c r="AN20" s="9">
        <f t="shared" si="11"/>
        <v>0</v>
      </c>
      <c r="AO20" s="9">
        <f t="shared" si="11"/>
        <v>3.9492242595204509E-4</v>
      </c>
      <c r="AP20" s="9">
        <f t="shared" si="11"/>
        <v>3.1029619181946401E-4</v>
      </c>
      <c r="AQ20" s="9">
        <f t="shared" si="11"/>
        <v>2.8208744710860367E-5</v>
      </c>
      <c r="AR20" s="9">
        <f t="shared" si="11"/>
        <v>0</v>
      </c>
      <c r="AS20" s="9">
        <f t="shared" si="11"/>
        <v>0</v>
      </c>
      <c r="AT20" s="9">
        <f t="shared" si="11"/>
        <v>5.6417489421720733E-5</v>
      </c>
      <c r="AU20" s="9">
        <f t="shared" si="11"/>
        <v>0</v>
      </c>
      <c r="AV20" s="9">
        <f t="shared" si="11"/>
        <v>0</v>
      </c>
      <c r="AW20" s="9">
        <f t="shared" si="11"/>
        <v>2.5387870239774324E-4</v>
      </c>
      <c r="AX20" s="9">
        <f t="shared" si="11"/>
        <v>8.4626234132581093E-5</v>
      </c>
      <c r="AY20" s="9">
        <f t="shared" si="11"/>
        <v>0</v>
      </c>
      <c r="AZ20" s="9">
        <f t="shared" si="11"/>
        <v>0</v>
      </c>
    </row>
    <row r="21" spans="2:52" s="21" customFormat="1" x14ac:dyDescent="0.2">
      <c r="B21" s="40"/>
      <c r="C21" s="9" t="s">
        <v>58</v>
      </c>
      <c r="D21" s="9">
        <f t="shared" ref="D21:AI21" si="12">D11/$B$11</f>
        <v>0.16725121781489213</v>
      </c>
      <c r="E21" s="9">
        <f t="shared" si="12"/>
        <v>2.9742519137091163E-2</v>
      </c>
      <c r="F21" s="9">
        <f t="shared" si="12"/>
        <v>4.4008350730688935E-2</v>
      </c>
      <c r="G21" s="9">
        <f t="shared" si="12"/>
        <v>2.6750173973556019E-2</v>
      </c>
      <c r="H21" s="9">
        <f t="shared" si="12"/>
        <v>3.2359081419624222E-2</v>
      </c>
      <c r="I21" s="9">
        <f t="shared" si="12"/>
        <v>2.8796102992345165E-2</v>
      </c>
      <c r="J21" s="9">
        <f t="shared" si="12"/>
        <v>0.19304105775922059</v>
      </c>
      <c r="K21" s="9">
        <f t="shared" si="12"/>
        <v>0.18073764787752264</v>
      </c>
      <c r="L21" s="9">
        <f t="shared" si="12"/>
        <v>0.1069589422407794</v>
      </c>
      <c r="M21" s="9">
        <f t="shared" si="12"/>
        <v>0.15903966597077246</v>
      </c>
      <c r="N21" s="9">
        <f t="shared" si="12"/>
        <v>0.16196242171189981</v>
      </c>
      <c r="O21" s="9">
        <f t="shared" si="12"/>
        <v>0.19160751565762005</v>
      </c>
      <c r="P21" s="9">
        <f t="shared" si="12"/>
        <v>0.19116214335421017</v>
      </c>
      <c r="Q21" s="9">
        <f t="shared" si="12"/>
        <v>2.7362560890744608E-2</v>
      </c>
      <c r="R21" s="9">
        <f t="shared" si="12"/>
        <v>3.8455114822546974E-2</v>
      </c>
      <c r="S21" s="9">
        <f t="shared" si="12"/>
        <v>4.3702157272094644E-2</v>
      </c>
      <c r="T21" s="9">
        <f t="shared" si="12"/>
        <v>4.3549060542797495E-2</v>
      </c>
      <c r="U21" s="9">
        <f t="shared" si="12"/>
        <v>4.4425887265135702E-2</v>
      </c>
      <c r="V21" s="9">
        <f t="shared" si="12"/>
        <v>5.132915796798887E-2</v>
      </c>
      <c r="W21" s="9">
        <f t="shared" si="12"/>
        <v>3.5490605427974949E-2</v>
      </c>
      <c r="X21" s="9">
        <f t="shared" si="12"/>
        <v>5.8176757132915799E-2</v>
      </c>
      <c r="Y21" s="9">
        <f t="shared" si="12"/>
        <v>3.5240083507306889E-2</v>
      </c>
      <c r="Z21" s="9">
        <f t="shared" si="12"/>
        <v>0.13521224773834378</v>
      </c>
      <c r="AA21" s="9">
        <f t="shared" si="12"/>
        <v>3.1913709116214342E-2</v>
      </c>
      <c r="AB21" s="9">
        <f t="shared" si="12"/>
        <v>3.2720946416144751E-2</v>
      </c>
      <c r="AC21" s="9">
        <f t="shared" si="12"/>
        <v>4.4745998608211553E-2</v>
      </c>
      <c r="AD21" s="9">
        <f t="shared" si="12"/>
        <v>0.27358385525400142</v>
      </c>
      <c r="AE21" s="9">
        <f t="shared" si="12"/>
        <v>4.7974947807933196E-2</v>
      </c>
      <c r="AF21" s="9">
        <f t="shared" si="12"/>
        <v>0.24526096033402925</v>
      </c>
      <c r="AG21" s="9">
        <f t="shared" si="12"/>
        <v>0.24871259568545584</v>
      </c>
      <c r="AH21" s="9">
        <f t="shared" si="12"/>
        <v>5.3319415448851777E-2</v>
      </c>
      <c r="AI21" s="9">
        <f t="shared" si="12"/>
        <v>5.1955462769659018E-2</v>
      </c>
      <c r="AJ21" s="9">
        <f t="shared" ref="AJ21:AZ21" si="13">AJ11/$B$11</f>
        <v>0.25068893528183717</v>
      </c>
      <c r="AK21" s="9">
        <f t="shared" si="13"/>
        <v>4.7710508002783578E-2</v>
      </c>
      <c r="AL21" s="9">
        <f t="shared" si="13"/>
        <v>5.3013221990257486E-2</v>
      </c>
      <c r="AM21" s="9">
        <f t="shared" si="13"/>
        <v>4.9686847599164925E-2</v>
      </c>
      <c r="AN21" s="9">
        <f t="shared" si="13"/>
        <v>0.25752261656228254</v>
      </c>
      <c r="AO21" s="9">
        <f t="shared" si="13"/>
        <v>3.0619345859429371E-2</v>
      </c>
      <c r="AP21" s="9">
        <f t="shared" si="13"/>
        <v>0.26414752957550452</v>
      </c>
      <c r="AQ21" s="9">
        <f t="shared" si="13"/>
        <v>3.1064718162839254E-2</v>
      </c>
      <c r="AR21" s="9">
        <f t="shared" si="13"/>
        <v>3.0466249130132222E-2</v>
      </c>
      <c r="AS21" s="9">
        <f t="shared" si="13"/>
        <v>3.498956158663883E-2</v>
      </c>
      <c r="AT21" s="9">
        <f t="shared" si="13"/>
        <v>5.1802366040361869E-2</v>
      </c>
      <c r="AU21" s="9">
        <f t="shared" si="13"/>
        <v>0.26147529575504525</v>
      </c>
      <c r="AV21" s="9">
        <f t="shared" si="13"/>
        <v>4.6276965901183027E-2</v>
      </c>
      <c r="AW21" s="9">
        <f t="shared" si="13"/>
        <v>2.8573416840640225E-2</v>
      </c>
      <c r="AX21" s="9">
        <f t="shared" si="13"/>
        <v>2.9672929714683372E-2</v>
      </c>
      <c r="AY21" s="9">
        <f t="shared" si="13"/>
        <v>3.1635351426583164E-2</v>
      </c>
      <c r="AZ21" s="9">
        <f t="shared" si="13"/>
        <v>3.0869867780097426E-2</v>
      </c>
    </row>
    <row r="22" spans="2:52" s="21" customFormat="1" x14ac:dyDescent="0.2">
      <c r="B22" s="40"/>
      <c r="C22" s="9" t="s">
        <v>59</v>
      </c>
      <c r="D22" s="9">
        <f t="shared" ref="D22:AI22" si="14">D12/$B$12</f>
        <v>1.3644257008186553E-3</v>
      </c>
      <c r="E22" s="9">
        <f t="shared" si="14"/>
        <v>1.041925080625155E-3</v>
      </c>
      <c r="F22" s="9">
        <f t="shared" si="14"/>
        <v>1.3644257008186553E-3</v>
      </c>
      <c r="G22" s="9">
        <f t="shared" si="14"/>
        <v>7.9384768047630863E-4</v>
      </c>
      <c r="H22" s="9">
        <f t="shared" si="14"/>
        <v>1.2651947407591167E-3</v>
      </c>
      <c r="I22" s="9">
        <f t="shared" si="14"/>
        <v>0</v>
      </c>
      <c r="J22" s="9">
        <f t="shared" si="14"/>
        <v>1.4884644008930786E-4</v>
      </c>
      <c r="K22" s="9">
        <f t="shared" si="14"/>
        <v>2.4807740014884643E-4</v>
      </c>
      <c r="L22" s="9">
        <f t="shared" si="14"/>
        <v>3.4730836020838499E-4</v>
      </c>
      <c r="M22" s="9">
        <f t="shared" si="14"/>
        <v>2.9769288017861572E-3</v>
      </c>
      <c r="N22" s="9">
        <f t="shared" si="14"/>
        <v>3.0265442818159264E-3</v>
      </c>
      <c r="O22" s="9">
        <f t="shared" si="14"/>
        <v>3.4730836020838499E-4</v>
      </c>
      <c r="P22" s="9">
        <f t="shared" si="14"/>
        <v>2.4807740014884645E-5</v>
      </c>
      <c r="Q22" s="9">
        <f t="shared" si="14"/>
        <v>2.7288514016373105E-4</v>
      </c>
      <c r="R22" s="9">
        <f t="shared" si="14"/>
        <v>1.9846192011907716E-4</v>
      </c>
      <c r="S22" s="9">
        <f t="shared" si="14"/>
        <v>2.0094269412056563E-3</v>
      </c>
      <c r="T22" s="9">
        <f t="shared" si="14"/>
        <v>3.6715455222029268E-3</v>
      </c>
      <c r="U22" s="9">
        <f t="shared" si="14"/>
        <v>8.6827090052096257E-4</v>
      </c>
      <c r="V22" s="9">
        <f t="shared" si="14"/>
        <v>2.4807740014884645E-5</v>
      </c>
      <c r="W22" s="9">
        <f t="shared" si="14"/>
        <v>9.9230960059538574E-4</v>
      </c>
      <c r="X22" s="9">
        <f t="shared" si="14"/>
        <v>1.2403870007442322E-4</v>
      </c>
      <c r="Y22" s="9">
        <f t="shared" si="14"/>
        <v>5.2096254031257748E-4</v>
      </c>
      <c r="Z22" s="9">
        <f t="shared" si="14"/>
        <v>9.1788638055073169E-4</v>
      </c>
      <c r="AA22" s="9">
        <f t="shared" si="14"/>
        <v>5.7057802034234681E-4</v>
      </c>
      <c r="AB22" s="9">
        <f t="shared" si="14"/>
        <v>1.9101959811461174E-3</v>
      </c>
      <c r="AC22" s="9">
        <f t="shared" si="14"/>
        <v>1.1411560406846936E-3</v>
      </c>
      <c r="AD22" s="9">
        <f t="shared" si="14"/>
        <v>1.9101959811461174E-3</v>
      </c>
      <c r="AE22" s="9">
        <f t="shared" si="14"/>
        <v>1.3396179608037707E-3</v>
      </c>
      <c r="AF22" s="9">
        <f t="shared" si="14"/>
        <v>1.1659637806995782E-3</v>
      </c>
      <c r="AG22" s="9">
        <f t="shared" si="14"/>
        <v>1.5132721409079632E-3</v>
      </c>
      <c r="AH22" s="9">
        <f t="shared" si="14"/>
        <v>6.6980898040188536E-4</v>
      </c>
      <c r="AI22" s="9">
        <f t="shared" si="14"/>
        <v>2.3815430414289257E-3</v>
      </c>
      <c r="AJ22" s="9">
        <f t="shared" ref="AJ22:AZ22" si="15">AJ12/$B$12</f>
        <v>4.9615480029769287E-4</v>
      </c>
      <c r="AK22" s="9">
        <f t="shared" si="15"/>
        <v>7.9384768047630863E-4</v>
      </c>
      <c r="AL22" s="9">
        <f t="shared" si="15"/>
        <v>5.9538576035723142E-4</v>
      </c>
      <c r="AM22" s="9">
        <f t="shared" si="15"/>
        <v>9.4269412056561641E-4</v>
      </c>
      <c r="AN22" s="9">
        <f t="shared" si="15"/>
        <v>1.2900024807740013E-3</v>
      </c>
      <c r="AO22" s="9">
        <f t="shared" si="15"/>
        <v>1.4636566608781938E-3</v>
      </c>
      <c r="AP22" s="9">
        <f t="shared" si="15"/>
        <v>1.7861572810716942E-3</v>
      </c>
      <c r="AQ22" s="9">
        <f t="shared" si="15"/>
        <v>1.4884644008930786E-3</v>
      </c>
      <c r="AR22" s="9">
        <f t="shared" si="15"/>
        <v>2.0590424212354255E-3</v>
      </c>
      <c r="AS22" s="9">
        <f t="shared" si="15"/>
        <v>1.5132721409079632E-3</v>
      </c>
      <c r="AT22" s="9">
        <f t="shared" si="15"/>
        <v>2.3567353014140413E-3</v>
      </c>
      <c r="AU22" s="9">
        <f t="shared" si="15"/>
        <v>0</v>
      </c>
      <c r="AV22" s="9">
        <f t="shared" si="15"/>
        <v>0</v>
      </c>
      <c r="AW22" s="9">
        <f t="shared" si="15"/>
        <v>0</v>
      </c>
      <c r="AX22" s="9">
        <f t="shared" si="15"/>
        <v>0</v>
      </c>
      <c r="AY22" s="9">
        <f t="shared" si="15"/>
        <v>0</v>
      </c>
      <c r="AZ22" s="9">
        <f t="shared" si="15"/>
        <v>0</v>
      </c>
    </row>
    <row r="23" spans="2:52" s="21" customFormat="1" x14ac:dyDescent="0.2">
      <c r="B23" s="40"/>
      <c r="C23" s="9" t="s">
        <v>60</v>
      </c>
      <c r="D23" s="9">
        <f>D13/$B$13</f>
        <v>4.2241061555473643E-2</v>
      </c>
      <c r="E23" s="9">
        <f t="shared" ref="E23:AZ23" si="16">E13/$B$13</f>
        <v>0.21602162427816685</v>
      </c>
      <c r="F23" s="9">
        <f t="shared" si="16"/>
        <v>0.27822828357292051</v>
      </c>
      <c r="G23" s="9">
        <f t="shared" si="16"/>
        <v>0.23746160461973218</v>
      </c>
      <c r="H23" s="9">
        <f t="shared" si="16"/>
        <v>0.21368718515788179</v>
      </c>
      <c r="I23" s="9">
        <f t="shared" si="16"/>
        <v>0.16359503624523897</v>
      </c>
      <c r="J23" s="9">
        <f t="shared" si="16"/>
        <v>0.10245730433714216</v>
      </c>
      <c r="K23" s="9">
        <f t="shared" si="16"/>
        <v>0.18580906745300407</v>
      </c>
      <c r="L23" s="9">
        <f t="shared" si="16"/>
        <v>0.318012040791252</v>
      </c>
      <c r="M23" s="9">
        <f t="shared" si="16"/>
        <v>0.25372895933161321</v>
      </c>
      <c r="N23" s="9">
        <f t="shared" si="16"/>
        <v>0.23829708809436048</v>
      </c>
      <c r="O23" s="9">
        <f t="shared" si="16"/>
        <v>0.11495269689151001</v>
      </c>
      <c r="P23" s="9">
        <f t="shared" si="16"/>
        <v>0.10382110824425604</v>
      </c>
      <c r="Q23" s="9">
        <f t="shared" si="16"/>
        <v>0.26887824057009463</v>
      </c>
      <c r="R23" s="9">
        <f t="shared" si="16"/>
        <v>0.31357660646271041</v>
      </c>
      <c r="S23" s="9">
        <f t="shared" si="16"/>
        <v>0.2891878609165745</v>
      </c>
      <c r="T23" s="9">
        <f t="shared" si="16"/>
        <v>0.30684359257894089</v>
      </c>
      <c r="U23" s="9">
        <f t="shared" si="16"/>
        <v>0.2679444649219806</v>
      </c>
      <c r="V23" s="9">
        <f t="shared" si="16"/>
        <v>0.22728836466396363</v>
      </c>
      <c r="W23" s="9">
        <f t="shared" si="16"/>
        <v>0.13810050374738911</v>
      </c>
      <c r="X23" s="9">
        <f t="shared" si="16"/>
        <v>0.15676373018798379</v>
      </c>
      <c r="Y23" s="9">
        <f t="shared" si="16"/>
        <v>0.11613220297333825</v>
      </c>
      <c r="Z23" s="9">
        <f t="shared" si="16"/>
        <v>3.0310848998648485E-2</v>
      </c>
      <c r="AA23" s="9">
        <f t="shared" si="16"/>
        <v>0.18236884138100504</v>
      </c>
      <c r="AB23" s="9">
        <f t="shared" si="16"/>
        <v>0.22124339599459394</v>
      </c>
      <c r="AC23" s="9">
        <f t="shared" si="16"/>
        <v>0.16516771102100994</v>
      </c>
      <c r="AD23" s="9">
        <f t="shared" si="16"/>
        <v>8.8622680919031818E-2</v>
      </c>
      <c r="AE23" s="9">
        <f t="shared" si="16"/>
        <v>0.2757341196707212</v>
      </c>
      <c r="AF23" s="9">
        <f t="shared" si="16"/>
        <v>7.7491092271777862E-2</v>
      </c>
      <c r="AG23" s="9">
        <f t="shared" si="16"/>
        <v>9.9508539132571572E-2</v>
      </c>
      <c r="AH23" s="9">
        <f t="shared" si="16"/>
        <v>0.26420936232952452</v>
      </c>
      <c r="AI23" s="9">
        <f t="shared" si="16"/>
        <v>0.25683744931809804</v>
      </c>
      <c r="AJ23" s="9">
        <f t="shared" si="16"/>
        <v>8.9961911782774281E-2</v>
      </c>
      <c r="AK23" s="9">
        <f t="shared" si="16"/>
        <v>0.27224474751197936</v>
      </c>
      <c r="AL23" s="9">
        <f t="shared" si="16"/>
        <v>0.1986484826145718</v>
      </c>
      <c r="AM23" s="9">
        <f t="shared" si="16"/>
        <v>0.2386779702666175</v>
      </c>
      <c r="AN23" s="9">
        <f t="shared" si="16"/>
        <v>9.7419830446000735E-2</v>
      </c>
      <c r="AO23" s="9">
        <f t="shared" si="16"/>
        <v>0.12522422902076422</v>
      </c>
      <c r="AP23" s="9">
        <f t="shared" si="16"/>
        <v>8.4740140066347225E-2</v>
      </c>
      <c r="AQ23" s="9">
        <f t="shared" si="16"/>
        <v>0.21932669861162304</v>
      </c>
      <c r="AR23" s="9">
        <f t="shared" si="16"/>
        <v>0.28144735225457673</v>
      </c>
      <c r="AS23" s="9">
        <f t="shared" si="16"/>
        <v>0.15907359626489739</v>
      </c>
      <c r="AT23" s="9">
        <f t="shared" si="16"/>
        <v>0.26858336404963756</v>
      </c>
      <c r="AU23" s="9">
        <f t="shared" si="16"/>
        <v>0.10710160953434084</v>
      </c>
      <c r="AV23" s="9">
        <f t="shared" si="16"/>
        <v>0.19196461481754515</v>
      </c>
      <c r="AW23" s="9">
        <f t="shared" si="16"/>
        <v>0.23784248679198919</v>
      </c>
      <c r="AX23" s="9">
        <f t="shared" si="16"/>
        <v>0.20921489126428305</v>
      </c>
      <c r="AY23" s="9">
        <f t="shared" si="16"/>
        <v>0.17397714706966458</v>
      </c>
      <c r="AZ23" s="9">
        <f t="shared" si="16"/>
        <v>0.20942376213294017</v>
      </c>
    </row>
    <row r="24" spans="2:52" s="21" customFormat="1" x14ac:dyDescent="0.2">
      <c r="B24" s="40">
        <v>3</v>
      </c>
      <c r="C24" s="41" t="s">
        <v>61</v>
      </c>
      <c r="D24" s="9">
        <f t="shared" ref="D24:AI24" si="17">$B$24/D17</f>
        <v>5.9012931740055654</v>
      </c>
      <c r="E24" s="9">
        <f t="shared" si="17"/>
        <v>5.9407751631402022</v>
      </c>
      <c r="F24" s="9">
        <f t="shared" si="17"/>
        <v>6.0024975024975022</v>
      </c>
      <c r="G24" s="9">
        <f t="shared" si="17"/>
        <v>5.9885382059800669</v>
      </c>
      <c r="H24" s="9">
        <f t="shared" si="17"/>
        <v>5.9574643884059881</v>
      </c>
      <c r="I24" s="9">
        <f t="shared" si="17"/>
        <v>5.8499659234738584</v>
      </c>
      <c r="J24" s="9">
        <f t="shared" si="17"/>
        <v>5.795607999485564</v>
      </c>
      <c r="K24" s="9">
        <f t="shared" si="17"/>
        <v>5.9131019551239996</v>
      </c>
      <c r="L24" s="9">
        <f t="shared" si="17"/>
        <v>5.9907275083917719</v>
      </c>
      <c r="M24" s="9">
        <f t="shared" si="17"/>
        <v>6.0738956093944809</v>
      </c>
      <c r="N24" s="9">
        <f t="shared" si="17"/>
        <v>6.0197368421052637</v>
      </c>
      <c r="O24" s="9">
        <f t="shared" si="17"/>
        <v>5.8186190645275833</v>
      </c>
      <c r="P24" s="9">
        <f t="shared" si="17"/>
        <v>5.8350058267512628</v>
      </c>
      <c r="Q24" s="9">
        <f t="shared" si="17"/>
        <v>5.9732577791032906</v>
      </c>
      <c r="R24" s="9">
        <f t="shared" si="17"/>
        <v>5.9718725152398617</v>
      </c>
      <c r="S24" s="9">
        <f t="shared" si="17"/>
        <v>5.9175667246643249</v>
      </c>
      <c r="T24" s="9">
        <f t="shared" si="17"/>
        <v>5.9815828770532606</v>
      </c>
      <c r="U24" s="9">
        <f t="shared" si="17"/>
        <v>6.0153173596742979</v>
      </c>
      <c r="V24" s="9">
        <f t="shared" si="17"/>
        <v>5.8359503998445943</v>
      </c>
      <c r="W24" s="9">
        <f t="shared" si="17"/>
        <v>5.8045662394538544</v>
      </c>
      <c r="X24" s="9">
        <f t="shared" si="17"/>
        <v>5.8613793776216951</v>
      </c>
      <c r="Y24" s="9">
        <f t="shared" si="17"/>
        <v>5.788535645472062</v>
      </c>
      <c r="Z24" s="9">
        <f t="shared" si="17"/>
        <v>5.7727782225780624</v>
      </c>
      <c r="AA24" s="9">
        <f t="shared" si="17"/>
        <v>5.7879780367979965</v>
      </c>
      <c r="AB24" s="9">
        <f t="shared" si="17"/>
        <v>5.7900231273287934</v>
      </c>
      <c r="AC24" s="9">
        <f t="shared" si="17"/>
        <v>5.8314192358707251</v>
      </c>
      <c r="AD24" s="9">
        <f t="shared" si="17"/>
        <v>5.7722236454463944</v>
      </c>
      <c r="AE24" s="9">
        <f t="shared" si="17"/>
        <v>5.9202877130751794</v>
      </c>
      <c r="AF24" s="9">
        <f t="shared" si="17"/>
        <v>5.7993372369860365</v>
      </c>
      <c r="AG24" s="9">
        <f t="shared" si="17"/>
        <v>5.9012931740055654</v>
      </c>
      <c r="AH24" s="9">
        <f t="shared" si="17"/>
        <v>5.991524015290012</v>
      </c>
      <c r="AI24" s="9">
        <f t="shared" si="17"/>
        <v>5.9903293343524631</v>
      </c>
      <c r="AJ24" s="9">
        <f t="shared" ref="AJ24:AZ24" si="18">$B$24/AJ17</f>
        <v>5.850725437372196</v>
      </c>
      <c r="AK24" s="9">
        <f t="shared" si="18"/>
        <v>5.9378397074809763</v>
      </c>
      <c r="AL24" s="9">
        <f t="shared" si="18"/>
        <v>5.9179552841524679</v>
      </c>
      <c r="AM24" s="9">
        <f t="shared" si="18"/>
        <v>5.9718725152398617</v>
      </c>
      <c r="AN24" s="9">
        <f t="shared" si="18"/>
        <v>5.8585218408736344</v>
      </c>
      <c r="AO24" s="9">
        <f t="shared" si="18"/>
        <v>5.8937679832592202</v>
      </c>
      <c r="AP24" s="9">
        <f t="shared" si="18"/>
        <v>5.8359503998445943</v>
      </c>
      <c r="AQ24" s="9">
        <f t="shared" si="18"/>
        <v>5.8808847998433986</v>
      </c>
      <c r="AR24" s="9">
        <f t="shared" si="18"/>
        <v>5.8931899172851221</v>
      </c>
      <c r="AS24" s="9">
        <f t="shared" si="18"/>
        <v>5.8619512195121954</v>
      </c>
      <c r="AT24" s="9">
        <f t="shared" si="18"/>
        <v>5.9734557264050911</v>
      </c>
      <c r="AU24" s="9">
        <f t="shared" si="18"/>
        <v>5.8759005117840726</v>
      </c>
      <c r="AV24" s="9">
        <f t="shared" si="18"/>
        <v>5.8978176226155812</v>
      </c>
      <c r="AW24" s="9">
        <f t="shared" si="18"/>
        <v>5.8789667655979914</v>
      </c>
      <c r="AX24" s="9">
        <f t="shared" si="18"/>
        <v>5.8955028618152081</v>
      </c>
      <c r="AY24" s="9">
        <f t="shared" si="18"/>
        <v>5.9109690113133295</v>
      </c>
      <c r="AZ24" s="9">
        <f t="shared" si="18"/>
        <v>5.89087878688846</v>
      </c>
    </row>
    <row r="25" spans="2:52" s="21" customFormat="1" x14ac:dyDescent="0.2">
      <c r="B25" s="40"/>
      <c r="C25" s="41" t="s">
        <v>62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2:52" s="21" customFormat="1" x14ac:dyDescent="0.2">
      <c r="B26" s="42"/>
      <c r="C26" s="10" t="s">
        <v>53</v>
      </c>
      <c r="D26" s="42">
        <f t="shared" ref="D26:AI26" si="19">D24*D16</f>
        <v>2.6436906290873323</v>
      </c>
      <c r="E26" s="42">
        <f t="shared" si="19"/>
        <v>2.7734859899243616</v>
      </c>
      <c r="F26" s="42">
        <f t="shared" si="19"/>
        <v>2.728146154181657</v>
      </c>
      <c r="G26" s="42">
        <f t="shared" si="19"/>
        <v>2.7189285090000652</v>
      </c>
      <c r="H26" s="42">
        <f t="shared" si="19"/>
        <v>2.7338787881866278</v>
      </c>
      <c r="I26" s="42">
        <f t="shared" si="19"/>
        <v>2.7717873884171076</v>
      </c>
      <c r="J26" s="42">
        <f t="shared" si="19"/>
        <v>2.6820791057910363</v>
      </c>
      <c r="K26" s="42">
        <f t="shared" si="19"/>
        <v>2.7031188131651929</v>
      </c>
      <c r="L26" s="42">
        <f t="shared" si="19"/>
        <v>2.6952525448557734</v>
      </c>
      <c r="M26" s="42">
        <f t="shared" si="19"/>
        <v>2.7610824035988824</v>
      </c>
      <c r="N26" s="42">
        <f t="shared" si="19"/>
        <v>2.7571607733551056</v>
      </c>
      <c r="O26" s="42">
        <f t="shared" si="19"/>
        <v>2.7273904490852945</v>
      </c>
      <c r="P26" s="42">
        <f t="shared" si="19"/>
        <v>2.6851478116866718</v>
      </c>
      <c r="Q26" s="42">
        <f t="shared" si="19"/>
        <v>2.7322901907372761</v>
      </c>
      <c r="R26" s="42">
        <f t="shared" si="19"/>
        <v>2.7951667813814596</v>
      </c>
      <c r="S26" s="42">
        <f t="shared" si="19"/>
        <v>2.874084462306981</v>
      </c>
      <c r="T26" s="42">
        <f t="shared" si="19"/>
        <v>2.6865945162648459</v>
      </c>
      <c r="U26" s="42">
        <f t="shared" si="19"/>
        <v>2.8340196612186923</v>
      </c>
      <c r="V26" s="42">
        <f t="shared" si="19"/>
        <v>2.6778827258522471</v>
      </c>
      <c r="W26" s="42">
        <f t="shared" si="19"/>
        <v>2.5910755662682825</v>
      </c>
      <c r="X26" s="42">
        <f t="shared" si="19"/>
        <v>2.8327344441344571</v>
      </c>
      <c r="Y26" s="42">
        <f t="shared" si="19"/>
        <v>2.7206950682940012</v>
      </c>
      <c r="Z26" s="42">
        <f t="shared" si="19"/>
        <v>2.6535115634487441</v>
      </c>
      <c r="AA26" s="42">
        <f t="shared" si="19"/>
        <v>2.7963348231515668</v>
      </c>
      <c r="AB26" s="42">
        <f t="shared" si="19"/>
        <v>2.7010231028975036</v>
      </c>
      <c r="AC26" s="42">
        <f t="shared" si="19"/>
        <v>2.5816130336956875</v>
      </c>
      <c r="AD26" s="42">
        <f t="shared" si="19"/>
        <v>2.5464063531047305</v>
      </c>
      <c r="AE26" s="42">
        <f t="shared" si="19"/>
        <v>2.778596572196927</v>
      </c>
      <c r="AF26" s="42">
        <f t="shared" si="19"/>
        <v>2.7134832754057086</v>
      </c>
      <c r="AG26" s="42">
        <f t="shared" si="19"/>
        <v>2.635668720886621</v>
      </c>
      <c r="AH26" s="42">
        <f t="shared" si="19"/>
        <v>2.7463946439828875</v>
      </c>
      <c r="AI26" s="42">
        <f t="shared" si="19"/>
        <v>2.784406238652716</v>
      </c>
      <c r="AJ26" s="42">
        <f t="shared" ref="AJ26:AZ26" si="20">AJ24*AJ16</f>
        <v>2.7316796600684672</v>
      </c>
      <c r="AK26" s="42">
        <f t="shared" si="20"/>
        <v>2.651516539775109</v>
      </c>
      <c r="AL26" s="42">
        <f t="shared" si="20"/>
        <v>2.8305013219381085</v>
      </c>
      <c r="AM26" s="42">
        <f t="shared" si="20"/>
        <v>2.8290707433662692</v>
      </c>
      <c r="AN26" s="42">
        <f t="shared" si="20"/>
        <v>2.6069625815178137</v>
      </c>
      <c r="AO26" s="42">
        <f t="shared" si="20"/>
        <v>2.902819757946999</v>
      </c>
      <c r="AP26" s="42">
        <f t="shared" si="20"/>
        <v>2.6827825722618401</v>
      </c>
      <c r="AQ26" s="42">
        <f t="shared" si="20"/>
        <v>2.7904342237542563</v>
      </c>
      <c r="AR26" s="42">
        <f t="shared" si="20"/>
        <v>2.6735177511368251</v>
      </c>
      <c r="AS26" s="42">
        <f t="shared" si="20"/>
        <v>2.8459009139027902</v>
      </c>
      <c r="AT26" s="42">
        <f t="shared" si="20"/>
        <v>2.7789513366563905</v>
      </c>
      <c r="AU26" s="42">
        <f t="shared" si="20"/>
        <v>2.6511089587191452</v>
      </c>
      <c r="AV26" s="42">
        <f t="shared" si="20"/>
        <v>2.7248992662300355</v>
      </c>
      <c r="AW26" s="42">
        <f t="shared" si="20"/>
        <v>2.7728358761298377</v>
      </c>
      <c r="AX26" s="42">
        <f t="shared" si="20"/>
        <v>2.7408007067482507</v>
      </c>
      <c r="AY26" s="42">
        <f t="shared" si="20"/>
        <v>2.7810764163255741</v>
      </c>
      <c r="AZ26" s="42">
        <f t="shared" si="20"/>
        <v>2.7000253643406888</v>
      </c>
    </row>
    <row r="27" spans="2:52" s="21" customFormat="1" x14ac:dyDescent="0.2">
      <c r="B27" s="40"/>
      <c r="C27" s="9" t="s">
        <v>54</v>
      </c>
      <c r="D27" s="40">
        <f t="shared" ref="D27:AI27" si="21">D24*D17</f>
        <v>3</v>
      </c>
      <c r="E27" s="40">
        <f t="shared" si="21"/>
        <v>3</v>
      </c>
      <c r="F27" s="40">
        <f t="shared" si="21"/>
        <v>3</v>
      </c>
      <c r="G27" s="40">
        <f t="shared" si="21"/>
        <v>3</v>
      </c>
      <c r="H27" s="40">
        <f t="shared" si="21"/>
        <v>3</v>
      </c>
      <c r="I27" s="40">
        <f t="shared" si="21"/>
        <v>3</v>
      </c>
      <c r="J27" s="40">
        <f t="shared" si="21"/>
        <v>3</v>
      </c>
      <c r="K27" s="40">
        <f t="shared" si="21"/>
        <v>3</v>
      </c>
      <c r="L27" s="40">
        <f t="shared" si="21"/>
        <v>3</v>
      </c>
      <c r="M27" s="40">
        <f t="shared" si="21"/>
        <v>3</v>
      </c>
      <c r="N27" s="40">
        <f t="shared" si="21"/>
        <v>3</v>
      </c>
      <c r="O27" s="40">
        <f t="shared" si="21"/>
        <v>2.9999999999999996</v>
      </c>
      <c r="P27" s="40">
        <f t="shared" si="21"/>
        <v>3</v>
      </c>
      <c r="Q27" s="40">
        <f t="shared" si="21"/>
        <v>3</v>
      </c>
      <c r="R27" s="40">
        <f t="shared" si="21"/>
        <v>3</v>
      </c>
      <c r="S27" s="40">
        <f t="shared" si="21"/>
        <v>3</v>
      </c>
      <c r="T27" s="40">
        <f t="shared" si="21"/>
        <v>3</v>
      </c>
      <c r="U27" s="40">
        <f t="shared" si="21"/>
        <v>3</v>
      </c>
      <c r="V27" s="40">
        <f t="shared" si="21"/>
        <v>3</v>
      </c>
      <c r="W27" s="40">
        <f t="shared" si="21"/>
        <v>3</v>
      </c>
      <c r="X27" s="40">
        <f t="shared" si="21"/>
        <v>3</v>
      </c>
      <c r="Y27" s="40">
        <f t="shared" si="21"/>
        <v>3</v>
      </c>
      <c r="Z27" s="40">
        <f t="shared" si="21"/>
        <v>3</v>
      </c>
      <c r="AA27" s="40">
        <f t="shared" si="21"/>
        <v>3</v>
      </c>
      <c r="AB27" s="40">
        <f t="shared" si="21"/>
        <v>2.9999999999999996</v>
      </c>
      <c r="AC27" s="40">
        <f t="shared" si="21"/>
        <v>3</v>
      </c>
      <c r="AD27" s="40">
        <f t="shared" si="21"/>
        <v>3</v>
      </c>
      <c r="AE27" s="40">
        <f t="shared" si="21"/>
        <v>3</v>
      </c>
      <c r="AF27" s="40">
        <f t="shared" si="21"/>
        <v>3</v>
      </c>
      <c r="AG27" s="40">
        <f t="shared" si="21"/>
        <v>3</v>
      </c>
      <c r="AH27" s="40">
        <f t="shared" si="21"/>
        <v>3</v>
      </c>
      <c r="AI27" s="40">
        <f t="shared" si="21"/>
        <v>3</v>
      </c>
      <c r="AJ27" s="40">
        <f t="shared" ref="AJ27:AZ27" si="22">AJ24*AJ17</f>
        <v>3</v>
      </c>
      <c r="AK27" s="40">
        <f t="shared" si="22"/>
        <v>3</v>
      </c>
      <c r="AL27" s="40">
        <f t="shared" si="22"/>
        <v>3</v>
      </c>
      <c r="AM27" s="40">
        <f t="shared" si="22"/>
        <v>3</v>
      </c>
      <c r="AN27" s="40">
        <f t="shared" si="22"/>
        <v>3</v>
      </c>
      <c r="AO27" s="40">
        <f t="shared" si="22"/>
        <v>3</v>
      </c>
      <c r="AP27" s="40">
        <f t="shared" si="22"/>
        <v>3</v>
      </c>
      <c r="AQ27" s="40">
        <f t="shared" si="22"/>
        <v>3</v>
      </c>
      <c r="AR27" s="40">
        <f t="shared" si="22"/>
        <v>3</v>
      </c>
      <c r="AS27" s="40">
        <f t="shared" si="22"/>
        <v>3</v>
      </c>
      <c r="AT27" s="40">
        <f t="shared" si="22"/>
        <v>3</v>
      </c>
      <c r="AU27" s="40">
        <f t="shared" si="22"/>
        <v>3</v>
      </c>
      <c r="AV27" s="40">
        <f t="shared" si="22"/>
        <v>3</v>
      </c>
      <c r="AW27" s="40">
        <f t="shared" si="22"/>
        <v>3</v>
      </c>
      <c r="AX27" s="40">
        <f t="shared" si="22"/>
        <v>3</v>
      </c>
      <c r="AY27" s="40">
        <f t="shared" si="22"/>
        <v>3</v>
      </c>
      <c r="AZ27" s="40">
        <f t="shared" si="22"/>
        <v>3</v>
      </c>
    </row>
    <row r="28" spans="2:52" s="21" customFormat="1" x14ac:dyDescent="0.2">
      <c r="B28" s="40"/>
      <c r="C28" s="9" t="s">
        <v>50</v>
      </c>
      <c r="D28" s="40">
        <f t="shared" ref="D28:AI28" si="23">D24*D18</f>
        <v>1.028433182840935</v>
      </c>
      <c r="E28" s="40">
        <f t="shared" si="23"/>
        <v>0.99636155446246766</v>
      </c>
      <c r="F28" s="40">
        <f t="shared" si="23"/>
        <v>0.97065489774369518</v>
      </c>
      <c r="G28" s="40">
        <f t="shared" si="23"/>
        <v>0.95620658128456559</v>
      </c>
      <c r="H28" s="40">
        <f t="shared" si="23"/>
        <v>0.96367027299405983</v>
      </c>
      <c r="I28" s="40">
        <f t="shared" si="23"/>
        <v>0.9361260569185782</v>
      </c>
      <c r="J28" s="40">
        <f t="shared" si="23"/>
        <v>0.98497107102534742</v>
      </c>
      <c r="K28" s="40">
        <f t="shared" si="23"/>
        <v>1.0001391254932475</v>
      </c>
      <c r="L28" s="40">
        <f t="shared" si="23"/>
        <v>0.96807822194431303</v>
      </c>
      <c r="M28" s="40">
        <f t="shared" si="23"/>
        <v>0.97696642379657206</v>
      </c>
      <c r="N28" s="40">
        <f t="shared" si="23"/>
        <v>0.97464554041529483</v>
      </c>
      <c r="O28" s="40">
        <f t="shared" si="23"/>
        <v>1.006685773709262</v>
      </c>
      <c r="P28" s="40">
        <f t="shared" si="23"/>
        <v>0.95945655944807207</v>
      </c>
      <c r="Q28" s="40">
        <f t="shared" si="23"/>
        <v>0.973162829129542</v>
      </c>
      <c r="R28" s="40">
        <f t="shared" si="23"/>
        <v>0.97495088696409982</v>
      </c>
      <c r="S28" s="40">
        <f t="shared" si="23"/>
        <v>0.96046830465514632</v>
      </c>
      <c r="T28" s="40">
        <f t="shared" si="23"/>
        <v>0.95098726145732504</v>
      </c>
      <c r="U28" s="40">
        <f t="shared" si="23"/>
        <v>0.93208495668139157</v>
      </c>
      <c r="V28" s="40">
        <f t="shared" si="23"/>
        <v>1.0415352967875515</v>
      </c>
      <c r="W28" s="40">
        <f t="shared" si="23"/>
        <v>1.0323095197929675</v>
      </c>
      <c r="X28" s="40">
        <f t="shared" si="23"/>
        <v>1.0151818310085885</v>
      </c>
      <c r="Y28" s="40">
        <f t="shared" si="23"/>
        <v>0.98015444337842161</v>
      </c>
      <c r="Z28" s="40">
        <f t="shared" si="23"/>
        <v>1.0215373377758035</v>
      </c>
      <c r="AA28" s="40">
        <f t="shared" si="23"/>
        <v>1.0438166960330095</v>
      </c>
      <c r="AB28" s="40">
        <f t="shared" si="23"/>
        <v>0.93007715078934605</v>
      </c>
      <c r="AC28" s="40">
        <f t="shared" si="23"/>
        <v>1.0679646768428663</v>
      </c>
      <c r="AD28" s="40">
        <f t="shared" si="23"/>
        <v>0.98013179322454336</v>
      </c>
      <c r="AE28" s="40">
        <f t="shared" si="23"/>
        <v>1.0088962888086777</v>
      </c>
      <c r="AF28" s="40">
        <f t="shared" si="23"/>
        <v>0.9670632045489892</v>
      </c>
      <c r="AG28" s="40">
        <f t="shared" si="23"/>
        <v>1.032191968302085</v>
      </c>
      <c r="AH28" s="40">
        <f t="shared" si="23"/>
        <v>1.0239542228703451</v>
      </c>
      <c r="AI28" s="40">
        <f t="shared" si="23"/>
        <v>1.0387875959470958</v>
      </c>
      <c r="AJ28" s="40">
        <f t="shared" ref="AJ28:AZ28" si="24">AJ24*AJ18</f>
        <v>1.0116559720296998</v>
      </c>
      <c r="AK28" s="40">
        <f t="shared" si="24"/>
        <v>0.97117458235507514</v>
      </c>
      <c r="AL28" s="40">
        <f t="shared" si="24"/>
        <v>1.0477448995646983</v>
      </c>
      <c r="AM28" s="40">
        <f t="shared" si="24"/>
        <v>0.99575958475043602</v>
      </c>
      <c r="AN28" s="40">
        <f t="shared" si="24"/>
        <v>0.99156597961183335</v>
      </c>
      <c r="AO28" s="40">
        <f t="shared" si="24"/>
        <v>0.92576395560698421</v>
      </c>
      <c r="AP28" s="40">
        <f t="shared" si="24"/>
        <v>1.0023957268522881</v>
      </c>
      <c r="AQ28" s="40">
        <f t="shared" si="24"/>
        <v>0.96487053347749141</v>
      </c>
      <c r="AR28" s="40">
        <f t="shared" si="24"/>
        <v>0.94414687472128822</v>
      </c>
      <c r="AS28" s="40">
        <f t="shared" si="24"/>
        <v>0.92764810668713671</v>
      </c>
      <c r="AT28" s="40">
        <f t="shared" si="24"/>
        <v>1.0029616433844144</v>
      </c>
      <c r="AU28" s="40">
        <f t="shared" si="24"/>
        <v>0.98225213376083198</v>
      </c>
      <c r="AV28" s="40">
        <f t="shared" si="24"/>
        <v>1.06097371095485</v>
      </c>
      <c r="AW28" s="40">
        <f t="shared" si="24"/>
        <v>0.94274926027573647</v>
      </c>
      <c r="AX28" s="40">
        <f t="shared" si="24"/>
        <v>1.0207238188253307</v>
      </c>
      <c r="AY28" s="40">
        <f t="shared" si="24"/>
        <v>1.0194151502088893</v>
      </c>
      <c r="AZ28" s="40">
        <f t="shared" si="24"/>
        <v>1.0433925684482597</v>
      </c>
    </row>
    <row r="29" spans="2:52" s="21" customFormat="1" x14ac:dyDescent="0.2">
      <c r="B29" s="42"/>
      <c r="C29" s="10" t="s">
        <v>55</v>
      </c>
      <c r="D29" s="42">
        <f t="shared" ref="D29:AI29" si="25">D24*D19</f>
        <v>3.0927301610259224</v>
      </c>
      <c r="E29" s="42">
        <f t="shared" si="25"/>
        <v>2.7611121779517278</v>
      </c>
      <c r="F29" s="42">
        <f t="shared" si="25"/>
        <v>2.4061604380958763</v>
      </c>
      <c r="G29" s="42">
        <f t="shared" si="25"/>
        <v>2.8455264427287297</v>
      </c>
      <c r="H29" s="42">
        <f t="shared" si="25"/>
        <v>2.8787972826974526</v>
      </c>
      <c r="I29" s="42">
        <f t="shared" si="25"/>
        <v>3.1193496051204628</v>
      </c>
      <c r="J29" s="42">
        <f t="shared" si="25"/>
        <v>2.5298392629274034</v>
      </c>
      <c r="K29" s="42">
        <f t="shared" si="25"/>
        <v>2.0539985674959911</v>
      </c>
      <c r="L29" s="42">
        <f t="shared" si="25"/>
        <v>1.7622568599537567</v>
      </c>
      <c r="M29" s="42">
        <f t="shared" si="25"/>
        <v>1.9908404385345428</v>
      </c>
      <c r="N29" s="42">
        <f t="shared" si="25"/>
        <v>2.015686903684359</v>
      </c>
      <c r="O29" s="42">
        <f t="shared" si="25"/>
        <v>2.4825506516218829</v>
      </c>
      <c r="P29" s="42">
        <f t="shared" si="25"/>
        <v>2.5801023791025317</v>
      </c>
      <c r="Q29" s="42">
        <f t="shared" si="25"/>
        <v>2.6057010886965104</v>
      </c>
      <c r="R29" s="42">
        <f t="shared" si="25"/>
        <v>2.0671736888106862</v>
      </c>
      <c r="S29" s="42">
        <f t="shared" si="25"/>
        <v>2.1722491553000238</v>
      </c>
      <c r="T29" s="42">
        <f t="shared" si="25"/>
        <v>2.3000509969024368</v>
      </c>
      <c r="U29" s="42">
        <f t="shared" si="25"/>
        <v>2.4165566596188022</v>
      </c>
      <c r="V29" s="42">
        <f t="shared" si="25"/>
        <v>2.5854560074191699</v>
      </c>
      <c r="W29" s="42">
        <f t="shared" si="25"/>
        <v>3.1450537432462338</v>
      </c>
      <c r="X29" s="42">
        <f t="shared" si="25"/>
        <v>2.8808671378564372</v>
      </c>
      <c r="Y29" s="42">
        <f t="shared" si="25"/>
        <v>3.2184551940281154</v>
      </c>
      <c r="Z29" s="42">
        <f t="shared" si="25"/>
        <v>3.1292136139134032</v>
      </c>
      <c r="AA29" s="42">
        <f t="shared" si="25"/>
        <v>2.7281170230675866</v>
      </c>
      <c r="AB29" s="42">
        <f t="shared" si="25"/>
        <v>2.6163656804292614</v>
      </c>
      <c r="AC29" s="42">
        <f t="shared" si="25"/>
        <v>2.7852548346350128</v>
      </c>
      <c r="AD29" s="42">
        <f t="shared" si="25"/>
        <v>2.0830127618188286</v>
      </c>
      <c r="AE29" s="42">
        <f t="shared" si="25"/>
        <v>2.2247396370899089</v>
      </c>
      <c r="AF29" s="42">
        <f t="shared" si="25"/>
        <v>2.3666593319811917</v>
      </c>
      <c r="AG29" s="42">
        <f t="shared" si="25"/>
        <v>2.3165112914650829</v>
      </c>
      <c r="AH29" s="42">
        <f t="shared" si="25"/>
        <v>2.3987210820165159</v>
      </c>
      <c r="AI29" s="42">
        <f t="shared" si="25"/>
        <v>2.3380355033768114</v>
      </c>
      <c r="AJ29" s="42">
        <f t="shared" ref="AJ29:AZ29" si="26">AJ24*AJ19</f>
        <v>2.2429705243131415</v>
      </c>
      <c r="AK29" s="42">
        <f t="shared" si="26"/>
        <v>2.4559085827065035</v>
      </c>
      <c r="AL29" s="42">
        <f t="shared" si="26"/>
        <v>2.6654156933176698</v>
      </c>
      <c r="AM29" s="42">
        <f t="shared" si="26"/>
        <v>2.4581991727871331</v>
      </c>
      <c r="AN29" s="42">
        <f t="shared" si="26"/>
        <v>2.2150729181831497</v>
      </c>
      <c r="AO29" s="42">
        <f t="shared" si="26"/>
        <v>3.3085356977351554</v>
      </c>
      <c r="AP29" s="42">
        <f t="shared" si="26"/>
        <v>2.1936230252587552</v>
      </c>
      <c r="AQ29" s="42">
        <f t="shared" si="26"/>
        <v>2.7858349830664983</v>
      </c>
      <c r="AR29" s="42">
        <f t="shared" si="26"/>
        <v>2.4445855609803959</v>
      </c>
      <c r="AS29" s="42">
        <f t="shared" si="26"/>
        <v>3.1366479608325832</v>
      </c>
      <c r="AT29" s="42">
        <f t="shared" si="26"/>
        <v>2.2938103671130685</v>
      </c>
      <c r="AU29" s="42">
        <f t="shared" si="26"/>
        <v>2.1689643473580169</v>
      </c>
      <c r="AV29" s="42">
        <f t="shared" si="26"/>
        <v>2.7039007970161628</v>
      </c>
      <c r="AW29" s="42">
        <f t="shared" si="26"/>
        <v>2.6093198136681472</v>
      </c>
      <c r="AX29" s="42">
        <f t="shared" si="26"/>
        <v>2.8465289543684036</v>
      </c>
      <c r="AY29" s="42">
        <f t="shared" si="26"/>
        <v>3.0441407084764758</v>
      </c>
      <c r="AZ29" s="42">
        <f t="shared" si="26"/>
        <v>2.8630634171742364</v>
      </c>
    </row>
    <row r="30" spans="2:52" s="21" customFormat="1" x14ac:dyDescent="0.2">
      <c r="B30" s="40"/>
      <c r="C30" s="9" t="s">
        <v>57</v>
      </c>
      <c r="D30" s="40">
        <f t="shared" ref="D30:AI30" si="27">D24*D20</f>
        <v>0</v>
      </c>
      <c r="E30" s="40">
        <f t="shared" si="27"/>
        <v>1.6758180996164182E-4</v>
      </c>
      <c r="F30" s="40">
        <f t="shared" si="27"/>
        <v>1.5239062770797604E-3</v>
      </c>
      <c r="G30" s="40">
        <f t="shared" si="27"/>
        <v>0</v>
      </c>
      <c r="H30" s="40">
        <f t="shared" si="27"/>
        <v>0</v>
      </c>
      <c r="I30" s="40">
        <f t="shared" si="27"/>
        <v>1.6502019530250658E-3</v>
      </c>
      <c r="J30" s="40">
        <f t="shared" si="27"/>
        <v>4.9046047950512524E-4</v>
      </c>
      <c r="K30" s="40">
        <f t="shared" si="27"/>
        <v>2.0016142020165863E-3</v>
      </c>
      <c r="L30" s="40">
        <f t="shared" si="27"/>
        <v>0</v>
      </c>
      <c r="M30" s="40">
        <f t="shared" si="27"/>
        <v>0</v>
      </c>
      <c r="N30" s="40">
        <f t="shared" si="27"/>
        <v>0</v>
      </c>
      <c r="O30" s="40">
        <f t="shared" si="27"/>
        <v>1.6413593976100376E-3</v>
      </c>
      <c r="P30" s="40">
        <f t="shared" si="27"/>
        <v>2.304374656544927E-3</v>
      </c>
      <c r="Q30" s="40">
        <f t="shared" si="27"/>
        <v>0</v>
      </c>
      <c r="R30" s="40">
        <f t="shared" si="27"/>
        <v>2.189967353966663E-3</v>
      </c>
      <c r="S30" s="40">
        <f t="shared" si="27"/>
        <v>0</v>
      </c>
      <c r="T30" s="40">
        <f t="shared" si="27"/>
        <v>6.7493177738259637E-4</v>
      </c>
      <c r="U30" s="40">
        <f t="shared" si="27"/>
        <v>0</v>
      </c>
      <c r="V30" s="40">
        <f t="shared" si="27"/>
        <v>0</v>
      </c>
      <c r="W30" s="40">
        <f t="shared" si="27"/>
        <v>0</v>
      </c>
      <c r="X30" s="40">
        <f t="shared" si="27"/>
        <v>0</v>
      </c>
      <c r="Y30" s="40">
        <f t="shared" si="27"/>
        <v>1.3062985941826937E-3</v>
      </c>
      <c r="Z30" s="40">
        <f t="shared" si="27"/>
        <v>4.8852848145935644E-4</v>
      </c>
      <c r="AA30" s="40">
        <f t="shared" si="27"/>
        <v>4.8981478449630427E-4</v>
      </c>
      <c r="AB30" s="40">
        <f t="shared" si="27"/>
        <v>0</v>
      </c>
      <c r="AC30" s="40">
        <f t="shared" si="27"/>
        <v>6.579880661067109E-4</v>
      </c>
      <c r="AD30" s="40">
        <f t="shared" si="27"/>
        <v>0</v>
      </c>
      <c r="AE30" s="40">
        <f t="shared" si="27"/>
        <v>0</v>
      </c>
      <c r="AF30" s="40">
        <f t="shared" si="27"/>
        <v>1.6359202361032542E-4</v>
      </c>
      <c r="AG30" s="40">
        <f t="shared" si="27"/>
        <v>6.6587229043786351E-4</v>
      </c>
      <c r="AH30" s="40">
        <f t="shared" si="27"/>
        <v>0</v>
      </c>
      <c r="AI30" s="40">
        <f t="shared" si="27"/>
        <v>5.0693901278018021E-4</v>
      </c>
      <c r="AJ30" s="40">
        <f t="shared" ref="AJ30:AZ30" si="28">AJ24*AJ20</f>
        <v>1.9804994428340296E-3</v>
      </c>
      <c r="AK30" s="40">
        <f t="shared" si="28"/>
        <v>0</v>
      </c>
      <c r="AL30" s="40">
        <f t="shared" si="28"/>
        <v>0</v>
      </c>
      <c r="AM30" s="40">
        <f t="shared" si="28"/>
        <v>5.0537708168461447E-4</v>
      </c>
      <c r="AN30" s="40">
        <f t="shared" si="28"/>
        <v>0</v>
      </c>
      <c r="AO30" s="40">
        <f t="shared" si="28"/>
        <v>2.3275811499472235E-3</v>
      </c>
      <c r="AP30" s="40">
        <f t="shared" si="28"/>
        <v>1.810873184719056E-3</v>
      </c>
      <c r="AQ30" s="40">
        <f t="shared" si="28"/>
        <v>1.6589237799276161E-4</v>
      </c>
      <c r="AR30" s="40">
        <f t="shared" si="28"/>
        <v>0</v>
      </c>
      <c r="AS30" s="40">
        <f t="shared" si="28"/>
        <v>0</v>
      </c>
      <c r="AT30" s="40">
        <f t="shared" si="28"/>
        <v>3.3700737525557635E-4</v>
      </c>
      <c r="AU30" s="40">
        <f t="shared" si="28"/>
        <v>0</v>
      </c>
      <c r="AV30" s="40">
        <f t="shared" si="28"/>
        <v>0</v>
      </c>
      <c r="AW30" s="40">
        <f t="shared" si="28"/>
        <v>1.4925444538894756E-3</v>
      </c>
      <c r="AX30" s="40">
        <f t="shared" si="28"/>
        <v>4.9891420551327571E-4</v>
      </c>
      <c r="AY30" s="40">
        <f t="shared" si="28"/>
        <v>0</v>
      </c>
      <c r="AZ30" s="40">
        <f t="shared" si="28"/>
        <v>0</v>
      </c>
    </row>
    <row r="31" spans="2:52" s="21" customFormat="1" x14ac:dyDescent="0.2">
      <c r="B31" s="42"/>
      <c r="C31" s="10" t="s">
        <v>63</v>
      </c>
      <c r="D31" s="42">
        <f t="shared" ref="D31:AI31" si="29">D24*D21</f>
        <v>0.98699847003514096</v>
      </c>
      <c r="E31" s="42">
        <f t="shared" si="29"/>
        <v>0.17669361897885333</v>
      </c>
      <c r="F31" s="42">
        <f t="shared" si="29"/>
        <v>0.26416001534999445</v>
      </c>
      <c r="G31" s="42">
        <f t="shared" si="29"/>
        <v>0.16019443885725385</v>
      </c>
      <c r="H31" s="42">
        <f t="shared" si="29"/>
        <v>0.19277807519894119</v>
      </c>
      <c r="I31" s="42">
        <f t="shared" si="29"/>
        <v>0.16845622123406281</v>
      </c>
      <c r="J31" s="42">
        <f t="shared" si="29"/>
        <v>1.1187902985784937</v>
      </c>
      <c r="K31" s="42">
        <f t="shared" si="29"/>
        <v>1.0687201390290921</v>
      </c>
      <c r="L31" s="42">
        <f t="shared" si="29"/>
        <v>0.64076187755032377</v>
      </c>
      <c r="M31" s="42">
        <f t="shared" si="29"/>
        <v>0.9659903288594397</v>
      </c>
      <c r="N31" s="42">
        <f t="shared" si="29"/>
        <v>0.9749711570157128</v>
      </c>
      <c r="O31" s="42">
        <f t="shared" si="29"/>
        <v>1.1148911435121953</v>
      </c>
      <c r="P31" s="42">
        <f t="shared" si="29"/>
        <v>1.1154322203260765</v>
      </c>
      <c r="Q31" s="42">
        <f t="shared" si="29"/>
        <v>0.16344362969682769</v>
      </c>
      <c r="R31" s="42">
        <f t="shared" si="29"/>
        <v>0.22964904327916127</v>
      </c>
      <c r="S31" s="42">
        <f t="shared" si="29"/>
        <v>0.25861043166939429</v>
      </c>
      <c r="T31" s="42">
        <f t="shared" si="29"/>
        <v>0.26049231485455326</v>
      </c>
      <c r="U31" s="42">
        <f t="shared" si="29"/>
        <v>0.26723581088490411</v>
      </c>
      <c r="V31" s="42">
        <f t="shared" si="29"/>
        <v>0.29955441996697096</v>
      </c>
      <c r="W31" s="42">
        <f t="shared" si="29"/>
        <v>0.20600757008500109</v>
      </c>
      <c r="X31" s="42">
        <f t="shared" si="29"/>
        <v>0.34099604451577853</v>
      </c>
      <c r="Y31" s="42">
        <f t="shared" si="29"/>
        <v>0.20398847953145804</v>
      </c>
      <c r="Z31" s="42">
        <f t="shared" si="29"/>
        <v>0.78055031916974082</v>
      </c>
      <c r="AA31" s="42">
        <f t="shared" si="29"/>
        <v>0.18471584743740863</v>
      </c>
      <c r="AB31" s="42">
        <f t="shared" si="29"/>
        <v>0.18945503649756432</v>
      </c>
      <c r="AC31" s="42">
        <f t="shared" si="29"/>
        <v>0.26093267701216954</v>
      </c>
      <c r="AD31" s="42">
        <f t="shared" si="29"/>
        <v>1.5791871983095307</v>
      </c>
      <c r="AE31" s="42">
        <f t="shared" si="29"/>
        <v>0.28402549404272992</v>
      </c>
      <c r="AF31" s="42">
        <f t="shared" si="29"/>
        <v>1.4223510200440912</v>
      </c>
      <c r="AG31" s="42">
        <f t="shared" si="29"/>
        <v>1.4677259432077865</v>
      </c>
      <c r="AH31" s="42">
        <f t="shared" si="29"/>
        <v>0.31946455814302072</v>
      </c>
      <c r="AI31" s="42">
        <f t="shared" si="29"/>
        <v>0.31123033270894568</v>
      </c>
      <c r="AJ31" s="42">
        <f t="shared" ref="AJ31:AZ31" si="30">AJ24*AJ21</f>
        <v>1.466712130521197</v>
      </c>
      <c r="AK31" s="42">
        <f t="shared" si="30"/>
        <v>0.28329734888301722</v>
      </c>
      <c r="AL31" s="42">
        <f t="shared" si="30"/>
        <v>0.31372987720719209</v>
      </c>
      <c r="AM31" s="42">
        <f t="shared" si="30"/>
        <v>0.29672351954636472</v>
      </c>
      <c r="AN31" s="42">
        <f t="shared" si="30"/>
        <v>1.5087018736490585</v>
      </c>
      <c r="AO31" s="42">
        <f t="shared" si="30"/>
        <v>0.1804633202946456</v>
      </c>
      <c r="AP31" s="42">
        <f t="shared" si="30"/>
        <v>1.5415518808441275</v>
      </c>
      <c r="AQ31" s="42">
        <f t="shared" si="30"/>
        <v>0.1826880288552605</v>
      </c>
      <c r="AR31" s="42">
        <f t="shared" si="30"/>
        <v>0.17954339219119184</v>
      </c>
      <c r="AS31" s="42">
        <f t="shared" si="30"/>
        <v>0.20510710321299455</v>
      </c>
      <c r="AT31" s="42">
        <f t="shared" si="30"/>
        <v>0.30943914006513223</v>
      </c>
      <c r="AU31" s="42">
        <f t="shared" si="30"/>
        <v>1.5364028241459622</v>
      </c>
      <c r="AV31" s="42">
        <f t="shared" si="30"/>
        <v>0.27293310501317758</v>
      </c>
      <c r="AW31" s="42">
        <f t="shared" si="30"/>
        <v>0.16798216798570184</v>
      </c>
      <c r="AX31" s="42">
        <f t="shared" si="30"/>
        <v>0.17493684205135734</v>
      </c>
      <c r="AY31" s="42">
        <f t="shared" si="30"/>
        <v>0.18699558194454002</v>
      </c>
      <c r="AZ31" s="42">
        <f t="shared" si="30"/>
        <v>0.1818506492598275</v>
      </c>
    </row>
    <row r="32" spans="2:52" s="21" customFormat="1" x14ac:dyDescent="0.2">
      <c r="B32" s="42"/>
      <c r="C32" s="10" t="s">
        <v>59</v>
      </c>
      <c r="D32" s="42">
        <f t="shared" ref="D32:AI32" si="31">D24*D22</f>
        <v>8.051876074678891E-3</v>
      </c>
      <c r="E32" s="42">
        <f t="shared" si="31"/>
        <v>6.1898426408307731E-3</v>
      </c>
      <c r="F32" s="42">
        <f t="shared" si="31"/>
        <v>8.1899618615073836E-3</v>
      </c>
      <c r="G32" s="42">
        <f t="shared" si="31"/>
        <v>4.7539871642610304E-3</v>
      </c>
      <c r="H32" s="42">
        <f t="shared" si="31"/>
        <v>7.5373526124709834E-3</v>
      </c>
      <c r="I32" s="42">
        <f t="shared" si="31"/>
        <v>0</v>
      </c>
      <c r="J32" s="42">
        <f t="shared" si="31"/>
        <v>8.6265561887654131E-4</v>
      </c>
      <c r="K32" s="42">
        <f t="shared" si="31"/>
        <v>1.4669069598422227E-3</v>
      </c>
      <c r="L32" s="42">
        <f t="shared" si="31"/>
        <v>2.0806297473948102E-3</v>
      </c>
      <c r="M32" s="42">
        <f t="shared" si="31"/>
        <v>1.8081554778648912E-2</v>
      </c>
      <c r="N32" s="42">
        <f t="shared" si="31"/>
        <v>1.8219000117510348E-2</v>
      </c>
      <c r="O32" s="42">
        <f t="shared" si="31"/>
        <v>2.0208550459783221E-3</v>
      </c>
      <c r="P32" s="42">
        <f t="shared" si="31"/>
        <v>1.4475330753538235E-4</v>
      </c>
      <c r="Q32" s="42">
        <f t="shared" si="31"/>
        <v>1.6300132862846982E-3</v>
      </c>
      <c r="R32" s="42">
        <f t="shared" si="31"/>
        <v>1.1851892860808458E-3</v>
      </c>
      <c r="S32" s="42">
        <f t="shared" si="31"/>
        <v>1.1890918002922609E-2</v>
      </c>
      <c r="T32" s="42">
        <f t="shared" si="31"/>
        <v>2.19616538279306E-2</v>
      </c>
      <c r="U32" s="42">
        <f t="shared" si="31"/>
        <v>5.2229250208037812E-3</v>
      </c>
      <c r="V32" s="42">
        <f t="shared" si="31"/>
        <v>1.4477674025910678E-4</v>
      </c>
      <c r="W32" s="42">
        <f t="shared" si="31"/>
        <v>5.7599268067019148E-3</v>
      </c>
      <c r="X32" s="42">
        <f t="shared" si="31"/>
        <v>7.270378786432269E-4</v>
      </c>
      <c r="Y32" s="42">
        <f t="shared" si="31"/>
        <v>3.0156102345550309E-3</v>
      </c>
      <c r="Z32" s="42">
        <f t="shared" si="31"/>
        <v>5.2987545084442643E-3</v>
      </c>
      <c r="AA32" s="42">
        <f t="shared" si="31"/>
        <v>3.3024930500211839E-3</v>
      </c>
      <c r="AB32" s="42">
        <f t="shared" si="31"/>
        <v>1.1060078908566535E-2</v>
      </c>
      <c r="AC32" s="42">
        <f t="shared" si="31"/>
        <v>6.6545592867787978E-3</v>
      </c>
      <c r="AD32" s="42">
        <f t="shared" si="31"/>
        <v>1.1026078409808295E-2</v>
      </c>
      <c r="AE32" s="42">
        <f t="shared" si="31"/>
        <v>7.9309237535613916E-3</v>
      </c>
      <c r="AF32" s="42">
        <f t="shared" si="31"/>
        <v>6.7618171703880854E-3</v>
      </c>
      <c r="AG32" s="42">
        <f t="shared" si="31"/>
        <v>8.9302625555529522E-3</v>
      </c>
      <c r="AH32" s="42">
        <f t="shared" si="31"/>
        <v>4.0131765917348133E-3</v>
      </c>
      <c r="AI32" s="42">
        <f t="shared" si="31"/>
        <v>1.4266227142094677E-2</v>
      </c>
      <c r="AJ32" s="42">
        <f t="shared" ref="AJ32:AZ32" si="32">AJ24*AJ22</f>
        <v>2.9028655109760338E-3</v>
      </c>
      <c r="AK32" s="42">
        <f t="shared" si="32"/>
        <v>4.7137402788238964E-3</v>
      </c>
      <c r="AL32" s="42">
        <f t="shared" si="32"/>
        <v>3.5234663066152127E-3</v>
      </c>
      <c r="AM32" s="42">
        <f t="shared" si="32"/>
        <v>5.6296491088840168E-3</v>
      </c>
      <c r="AN32" s="42">
        <f t="shared" si="32"/>
        <v>7.557507708395657E-3</v>
      </c>
      <c r="AO32" s="42">
        <f t="shared" si="32"/>
        <v>8.6264527663679966E-3</v>
      </c>
      <c r="AP32" s="42">
        <f t="shared" si="32"/>
        <v>1.0423925298655688E-2</v>
      </c>
      <c r="AQ32" s="42">
        <f t="shared" si="32"/>
        <v>8.7534876703201162E-3</v>
      </c>
      <c r="AR32" s="42">
        <f t="shared" si="32"/>
        <v>1.2134328036086954E-2</v>
      </c>
      <c r="AS32" s="42">
        <f t="shared" si="32"/>
        <v>8.8707274718492664E-3</v>
      </c>
      <c r="AT32" s="42">
        <f t="shared" si="32"/>
        <v>1.4077853981852734E-2</v>
      </c>
      <c r="AU32" s="42">
        <f t="shared" si="32"/>
        <v>0</v>
      </c>
      <c r="AV32" s="42">
        <f t="shared" si="32"/>
        <v>0</v>
      </c>
      <c r="AW32" s="42">
        <f t="shared" si="32"/>
        <v>0</v>
      </c>
      <c r="AX32" s="42">
        <f t="shared" si="32"/>
        <v>0</v>
      </c>
      <c r="AY32" s="42">
        <f t="shared" si="32"/>
        <v>0</v>
      </c>
      <c r="AZ32" s="42">
        <f t="shared" si="32"/>
        <v>0</v>
      </c>
    </row>
    <row r="33" spans="2:52" s="21" customFormat="1" x14ac:dyDescent="0.2">
      <c r="B33" s="42"/>
      <c r="C33" s="10" t="s">
        <v>60</v>
      </c>
      <c r="D33" s="42">
        <f t="shared" ref="D33:AI33" si="33">D24*D23</f>
        <v>0.24927688822006552</v>
      </c>
      <c r="E33" s="42">
        <f t="shared" si="33"/>
        <v>1.2833359002129381</v>
      </c>
      <c r="F33" s="42">
        <f t="shared" si="33"/>
        <v>1.6700645772706222</v>
      </c>
      <c r="G33" s="42">
        <f t="shared" si="33"/>
        <v>1.4220478917185988</v>
      </c>
      <c r="H33" s="42">
        <f t="shared" si="33"/>
        <v>1.2730337958367974</v>
      </c>
      <c r="I33" s="42">
        <f t="shared" si="33"/>
        <v>0.95702538728411868</v>
      </c>
      <c r="J33" s="42">
        <f t="shared" si="33"/>
        <v>0.59380237262206803</v>
      </c>
      <c r="K33" s="42">
        <f t="shared" si="33"/>
        <v>1.0987079600361256</v>
      </c>
      <c r="L33" s="42">
        <f t="shared" si="33"/>
        <v>1.9051234807679596</v>
      </c>
      <c r="M33" s="42">
        <f t="shared" si="33"/>
        <v>1.5411232120605163</v>
      </c>
      <c r="N33" s="42">
        <f t="shared" si="33"/>
        <v>1.4344857605680255</v>
      </c>
      <c r="O33" s="42">
        <f t="shared" si="33"/>
        <v>0.66886595365180079</v>
      </c>
      <c r="P33" s="42">
        <f t="shared" si="33"/>
        <v>0.60579677154500755</v>
      </c>
      <c r="Q33" s="42">
        <f t="shared" si="33"/>
        <v>1.6060790421169238</v>
      </c>
      <c r="R33" s="42">
        <f t="shared" si="33"/>
        <v>1.8726395175568467</v>
      </c>
      <c r="S33" s="42">
        <f t="shared" si="33"/>
        <v>1.7112884629367762</v>
      </c>
      <c r="T33" s="42">
        <f t="shared" si="33"/>
        <v>1.8354103793036998</v>
      </c>
      <c r="U33" s="42">
        <f t="shared" si="33"/>
        <v>1.6117709912738309</v>
      </c>
      <c r="V33" s="42">
        <f t="shared" si="33"/>
        <v>1.3264436226406824</v>
      </c>
      <c r="W33" s="42">
        <f t="shared" si="33"/>
        <v>0.80161352170366529</v>
      </c>
      <c r="X33" s="42">
        <f t="shared" si="33"/>
        <v>0.91885169528289978</v>
      </c>
      <c r="Y33" s="42">
        <f t="shared" si="33"/>
        <v>0.67223539649836506</v>
      </c>
      <c r="Z33" s="42">
        <f t="shared" si="33"/>
        <v>0.17497780900725005</v>
      </c>
      <c r="AA33" s="42">
        <f t="shared" si="33"/>
        <v>1.0555468485095547</v>
      </c>
      <c r="AB33" s="42">
        <f t="shared" si="33"/>
        <v>1.2810043795774615</v>
      </c>
      <c r="AC33" s="42">
        <f t="shared" si="33"/>
        <v>0.96316216719265446</v>
      </c>
      <c r="AD33" s="42">
        <f t="shared" si="33"/>
        <v>0.51154993432368645</v>
      </c>
      <c r="AE33" s="42">
        <f t="shared" si="33"/>
        <v>1.6324253207621719</v>
      </c>
      <c r="AF33" s="42">
        <f t="shared" si="33"/>
        <v>0.44939697694644221</v>
      </c>
      <c r="AG33" s="42">
        <f t="shared" si="33"/>
        <v>0.58722906273831033</v>
      </c>
      <c r="AH33" s="42">
        <f t="shared" si="33"/>
        <v>1.5830167394618064</v>
      </c>
      <c r="AI33" s="42">
        <f t="shared" si="33"/>
        <v>1.5385409068104667</v>
      </c>
      <c r="AJ33" s="42">
        <f t="shared" ref="AJ33:AZ33" si="34">AJ24*AJ23</f>
        <v>0.52634244566211097</v>
      </c>
      <c r="AK33" s="42">
        <f t="shared" si="34"/>
        <v>1.6165456719297637</v>
      </c>
      <c r="AL33" s="42">
        <f t="shared" si="34"/>
        <v>1.1755928373777749</v>
      </c>
      <c r="AM33" s="42">
        <f t="shared" si="34"/>
        <v>1.4253544106284499</v>
      </c>
      <c r="AN33" s="42">
        <f t="shared" si="34"/>
        <v>0.5707362044021016</v>
      </c>
      <c r="AO33" s="42">
        <f t="shared" si="34"/>
        <v>0.73804255173090028</v>
      </c>
      <c r="AP33" s="42">
        <f t="shared" si="34"/>
        <v>0.49453925430308598</v>
      </c>
      <c r="AQ33" s="42">
        <f t="shared" si="34"/>
        <v>1.2898350480649281</v>
      </c>
      <c r="AR33" s="42">
        <f t="shared" si="34"/>
        <v>1.6586226985532657</v>
      </c>
      <c r="AS33" s="42">
        <f t="shared" si="34"/>
        <v>0.93248166161720591</v>
      </c>
      <c r="AT33" s="42">
        <f t="shared" si="34"/>
        <v>1.6043708339994507</v>
      </c>
      <c r="AU33" s="42">
        <f t="shared" si="34"/>
        <v>0.62931840227573121</v>
      </c>
      <c r="AV33" s="42">
        <f t="shared" si="34"/>
        <v>1.13217228818953</v>
      </c>
      <c r="AW33" s="42">
        <f t="shared" si="34"/>
        <v>1.3982680752972836</v>
      </c>
      <c r="AX33" s="42">
        <f t="shared" si="34"/>
        <v>1.2334269901829382</v>
      </c>
      <c r="AY33" s="42">
        <f t="shared" si="34"/>
        <v>1.0283735250054891</v>
      </c>
      <c r="AZ33" s="42">
        <f t="shared" si="34"/>
        <v>1.2336899978193121</v>
      </c>
    </row>
  </sheetData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BP38"/>
  <sheetViews>
    <sheetView topLeftCell="A13" workbookViewId="0">
      <selection activeCell="C27" sqref="C27"/>
    </sheetView>
  </sheetViews>
  <sheetFormatPr defaultRowHeight="12" x14ac:dyDescent="0.2"/>
  <sheetData>
    <row r="5" spans="1:68" x14ac:dyDescent="0.2">
      <c r="B5" t="s">
        <v>2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  <c r="AQ5">
        <v>41</v>
      </c>
      <c r="AR5">
        <v>42</v>
      </c>
      <c r="AS5">
        <v>43</v>
      </c>
      <c r="AT5">
        <v>44</v>
      </c>
      <c r="AU5">
        <v>45</v>
      </c>
      <c r="AV5">
        <v>46</v>
      </c>
      <c r="AW5">
        <v>47</v>
      </c>
      <c r="AX5">
        <v>48</v>
      </c>
      <c r="AY5">
        <v>49</v>
      </c>
      <c r="AZ5">
        <v>50</v>
      </c>
      <c r="BA5">
        <v>51</v>
      </c>
      <c r="BB5">
        <v>52</v>
      </c>
      <c r="BC5">
        <v>53</v>
      </c>
      <c r="BD5">
        <v>54</v>
      </c>
      <c r="BE5">
        <v>55</v>
      </c>
      <c r="BF5">
        <v>56</v>
      </c>
      <c r="BG5">
        <v>57</v>
      </c>
      <c r="BH5">
        <v>58</v>
      </c>
      <c r="BI5">
        <v>59</v>
      </c>
      <c r="BJ5">
        <v>60</v>
      </c>
      <c r="BK5">
        <v>61</v>
      </c>
      <c r="BL5">
        <v>62</v>
      </c>
      <c r="BM5">
        <v>63</v>
      </c>
      <c r="BN5">
        <v>64</v>
      </c>
      <c r="BO5">
        <v>65</v>
      </c>
      <c r="BP5">
        <v>66</v>
      </c>
    </row>
    <row r="6" spans="1:68" s="26" customFormat="1" x14ac:dyDescent="0.2">
      <c r="A6" s="26">
        <v>101.96</v>
      </c>
      <c r="B6" s="26" t="s">
        <v>5</v>
      </c>
      <c r="C6" s="26">
        <v>6.0000000000000001E-3</v>
      </c>
      <c r="D6" s="26">
        <v>8.9999999999999993E-3</v>
      </c>
      <c r="E6" s="26">
        <v>2.5999999999999999E-2</v>
      </c>
      <c r="F6" s="26">
        <v>5.0000000000000001E-3</v>
      </c>
      <c r="G6" s="26">
        <v>1.0999999999999999E-2</v>
      </c>
      <c r="H6" s="26">
        <v>2.5999999999999999E-2</v>
      </c>
      <c r="I6" s="26">
        <v>1.6E-2</v>
      </c>
      <c r="J6" s="26">
        <v>2.1000000000000001E-2</v>
      </c>
      <c r="K6" s="26">
        <v>1.6E-2</v>
      </c>
      <c r="L6" s="26">
        <v>1.7000000000000001E-2</v>
      </c>
      <c r="M6" s="26">
        <v>3.0000000000000001E-3</v>
      </c>
      <c r="N6" s="26">
        <v>1.6E-2</v>
      </c>
      <c r="O6" s="26">
        <v>1.6E-2</v>
      </c>
      <c r="P6" s="26">
        <v>2.4E-2</v>
      </c>
      <c r="Q6" s="26">
        <v>1.4E-2</v>
      </c>
      <c r="R6" s="26">
        <v>1.9E-2</v>
      </c>
      <c r="S6" s="26">
        <v>8.0000000000000002E-3</v>
      </c>
      <c r="T6" s="26">
        <v>2.1000000000000001E-2</v>
      </c>
      <c r="U6" s="26">
        <v>1.9E-2</v>
      </c>
      <c r="V6" s="26">
        <v>8.9999999999999993E-3</v>
      </c>
      <c r="W6" s="26">
        <v>1.2999999999999999E-2</v>
      </c>
      <c r="X6" s="26">
        <v>0</v>
      </c>
      <c r="Y6" s="26">
        <v>1.4999999999999999E-2</v>
      </c>
      <c r="Z6" s="26">
        <v>1.4E-2</v>
      </c>
      <c r="AA6" s="26">
        <v>1.2999999999999999E-2</v>
      </c>
      <c r="AB6" s="26">
        <v>3.2000000000000001E-2</v>
      </c>
      <c r="AC6" s="26">
        <v>2.9000000000000001E-2</v>
      </c>
      <c r="AD6" s="26">
        <v>1.7000000000000001E-2</v>
      </c>
      <c r="AE6" s="26">
        <v>1.0999999999999999E-2</v>
      </c>
      <c r="AF6" s="26">
        <v>7.0000000000000001E-3</v>
      </c>
      <c r="AG6" s="26">
        <v>0.01</v>
      </c>
      <c r="AH6" s="26">
        <v>4.0000000000000001E-3</v>
      </c>
      <c r="AI6" s="26">
        <v>2.4E-2</v>
      </c>
      <c r="AJ6" s="26">
        <v>1.4E-2</v>
      </c>
      <c r="AK6" s="26">
        <v>0</v>
      </c>
      <c r="AL6" s="26">
        <v>7.0000000000000001E-3</v>
      </c>
      <c r="AM6" s="26">
        <v>1.2999999999999999E-2</v>
      </c>
      <c r="AN6" s="26">
        <v>4.0000000000000001E-3</v>
      </c>
      <c r="AO6" s="26">
        <v>2E-3</v>
      </c>
      <c r="AP6" s="26">
        <v>8.0000000000000002E-3</v>
      </c>
      <c r="AQ6" s="26">
        <v>2.4E-2</v>
      </c>
      <c r="AR6" s="26">
        <v>1.9E-2</v>
      </c>
      <c r="AS6" s="26">
        <v>1.0999999999999999E-2</v>
      </c>
      <c r="AT6" s="26">
        <v>1.6E-2</v>
      </c>
      <c r="AU6" s="26">
        <v>1.2999999999999999E-2</v>
      </c>
      <c r="AV6" s="26">
        <v>8.5000000000000006E-2</v>
      </c>
      <c r="AW6" s="26">
        <v>0.1</v>
      </c>
      <c r="AX6" s="26">
        <v>2.7E-2</v>
      </c>
      <c r="AY6" s="26">
        <v>0</v>
      </c>
      <c r="AZ6" s="26">
        <v>2.9000000000000001E-2</v>
      </c>
      <c r="BA6" s="26">
        <v>3.0000000000000001E-3</v>
      </c>
      <c r="BB6" s="26">
        <v>0.02</v>
      </c>
      <c r="BC6" s="26">
        <v>8.9999999999999993E-3</v>
      </c>
      <c r="BD6" s="26">
        <v>1.2999999999999999E-2</v>
      </c>
      <c r="BE6" s="26">
        <v>8.0000000000000002E-3</v>
      </c>
      <c r="BF6" s="26">
        <v>1.2999999999999999E-2</v>
      </c>
      <c r="BG6" s="26">
        <v>1.4E-2</v>
      </c>
      <c r="BH6" s="26">
        <v>0</v>
      </c>
      <c r="BI6" s="26">
        <v>2.1000000000000001E-2</v>
      </c>
      <c r="BJ6" s="26">
        <v>8.0000000000000002E-3</v>
      </c>
      <c r="BK6" s="26">
        <v>8.9999999999999993E-3</v>
      </c>
      <c r="BL6" s="26">
        <v>1.2999999999999999E-2</v>
      </c>
      <c r="BM6" s="26">
        <v>1.4999999999999999E-2</v>
      </c>
      <c r="BN6" s="26">
        <v>1.4999999999999999E-2</v>
      </c>
      <c r="BO6" s="26">
        <v>1.2E-2</v>
      </c>
      <c r="BP6" s="26">
        <v>1.7999999999999999E-2</v>
      </c>
    </row>
    <row r="7" spans="1:68" s="26" customFormat="1" x14ac:dyDescent="0.2">
      <c r="A7" s="26">
        <v>19</v>
      </c>
      <c r="B7" s="26" t="s">
        <v>91</v>
      </c>
      <c r="C7" s="26">
        <v>7.3849999999999998</v>
      </c>
      <c r="D7" s="26">
        <v>7.4339999999999993</v>
      </c>
      <c r="E7" s="26">
        <v>7.4689999999999994</v>
      </c>
      <c r="F7" s="26">
        <v>7.5730000000000004</v>
      </c>
      <c r="G7" s="26">
        <v>7.42</v>
      </c>
      <c r="H7" s="26">
        <v>7.4369999999999994</v>
      </c>
      <c r="I7" s="26">
        <v>7.4550000000000001</v>
      </c>
      <c r="J7" s="26">
        <v>7.4640000000000004</v>
      </c>
      <c r="K7" s="26">
        <v>7.43</v>
      </c>
      <c r="L7" s="26">
        <v>7.5039999999999996</v>
      </c>
      <c r="M7" s="26">
        <v>7.3209999999999997</v>
      </c>
      <c r="N7" s="26">
        <v>7.3409999999999993</v>
      </c>
      <c r="O7" s="26">
        <v>7.3930000000000007</v>
      </c>
      <c r="P7" s="26">
        <v>7.4220000000000006</v>
      </c>
      <c r="Q7" s="26">
        <v>7.4760000000000009</v>
      </c>
      <c r="R7" s="26">
        <v>7.3569999999999993</v>
      </c>
      <c r="S7" s="26">
        <v>7.4629999999999992</v>
      </c>
      <c r="T7" s="26">
        <v>7.3919999999999995</v>
      </c>
      <c r="U7" s="26">
        <v>7.5540000000000003</v>
      </c>
      <c r="V7" s="26">
        <v>7.4359999999999999</v>
      </c>
      <c r="W7" s="26">
        <v>7.4459999999999997</v>
      </c>
      <c r="X7" s="26">
        <v>7.4450000000000003</v>
      </c>
      <c r="Y7" s="26">
        <v>7.4309999999999992</v>
      </c>
      <c r="Z7" s="26">
        <v>7.4870000000000001</v>
      </c>
      <c r="AA7" s="26">
        <v>7.3949999999999996</v>
      </c>
      <c r="AB7" s="26">
        <v>7.1259999999999994</v>
      </c>
      <c r="AC7" s="26">
        <v>7.4410000000000007</v>
      </c>
      <c r="AD7" s="26">
        <v>7.5229999999999997</v>
      </c>
      <c r="AE7" s="26">
        <v>7.4920000000000009</v>
      </c>
      <c r="AF7" s="26">
        <v>7.4260000000000002</v>
      </c>
      <c r="AG7" s="26">
        <v>7.4700000000000006</v>
      </c>
      <c r="AH7" s="26">
        <v>7.282</v>
      </c>
      <c r="AI7" s="26">
        <v>7.5359999999999996</v>
      </c>
      <c r="AJ7" s="26">
        <v>7.5220000000000002</v>
      </c>
      <c r="AK7" s="26">
        <v>7.3759999999999994</v>
      </c>
      <c r="AL7" s="26">
        <v>7.2449999999999992</v>
      </c>
      <c r="AM7" s="26">
        <v>7.3010000000000002</v>
      </c>
      <c r="AN7" s="26">
        <v>7.4260000000000002</v>
      </c>
      <c r="AO7" s="26">
        <v>7.4429999999999996</v>
      </c>
      <c r="AP7" s="26">
        <v>7.2449999999999992</v>
      </c>
      <c r="AQ7" s="26">
        <v>7.4480000000000004</v>
      </c>
      <c r="AR7" s="26">
        <v>7.3710000000000004</v>
      </c>
      <c r="AS7" s="26">
        <v>7.2579999999999991</v>
      </c>
      <c r="AT7" s="26">
        <v>7.3650000000000002</v>
      </c>
      <c r="AU7" s="26">
        <v>7.3970000000000002</v>
      </c>
      <c r="AV7" s="26">
        <v>7.1170000000000009</v>
      </c>
      <c r="AW7" s="26">
        <v>7.41</v>
      </c>
      <c r="AX7" s="26">
        <v>7.4589999999999996</v>
      </c>
      <c r="AY7" s="26">
        <v>7.3919999999999995</v>
      </c>
      <c r="AZ7" s="26">
        <v>7.4710000000000001</v>
      </c>
      <c r="BA7" s="26">
        <v>7.3059999999999992</v>
      </c>
      <c r="BB7" s="26">
        <v>7.5039999999999996</v>
      </c>
      <c r="BC7" s="26">
        <v>7.452</v>
      </c>
      <c r="BD7" s="26">
        <v>7.4309999999999992</v>
      </c>
      <c r="BE7" s="26">
        <v>7.3569999999999993</v>
      </c>
      <c r="BF7" s="26">
        <v>7.3290000000000006</v>
      </c>
      <c r="BG7" s="26">
        <v>7.3109999999999999</v>
      </c>
      <c r="BH7" s="26">
        <v>7.5239999999999991</v>
      </c>
      <c r="BI7" s="26">
        <v>7.3230000000000004</v>
      </c>
      <c r="BJ7" s="26">
        <v>7.2479999999999993</v>
      </c>
      <c r="BK7" s="26">
        <v>7.4369999999999994</v>
      </c>
      <c r="BL7" s="26">
        <v>7.4399999999999995</v>
      </c>
      <c r="BM7" s="26">
        <v>7.3930000000000007</v>
      </c>
      <c r="BN7" s="26">
        <v>7.4939999999999998</v>
      </c>
      <c r="BO7" s="26">
        <v>7.4239999999999995</v>
      </c>
      <c r="BP7" s="26">
        <v>7.4920000000000009</v>
      </c>
    </row>
    <row r="8" spans="1:68" s="26" customFormat="1" x14ac:dyDescent="0.2">
      <c r="A8" s="26">
        <v>60.085000000000001</v>
      </c>
      <c r="B8" s="26" t="s">
        <v>38</v>
      </c>
      <c r="C8" s="26">
        <v>37.143000000000001</v>
      </c>
      <c r="D8" s="26">
        <v>37.734999999999999</v>
      </c>
      <c r="E8" s="26">
        <v>37.284999999999997</v>
      </c>
      <c r="F8" s="26">
        <v>37.292000000000002</v>
      </c>
      <c r="G8" s="26">
        <v>37.392000000000003</v>
      </c>
      <c r="H8" s="26">
        <v>37.572000000000003</v>
      </c>
      <c r="I8" s="26">
        <v>37.1</v>
      </c>
      <c r="J8" s="26">
        <v>37.075000000000003</v>
      </c>
      <c r="K8" s="26">
        <v>36.887</v>
      </c>
      <c r="L8" s="26">
        <v>37.640999999999998</v>
      </c>
      <c r="M8" s="26">
        <v>37.337000000000003</v>
      </c>
      <c r="N8" s="26">
        <v>37.411000000000001</v>
      </c>
      <c r="O8" s="26">
        <v>37.555999999999997</v>
      </c>
      <c r="P8" s="26">
        <v>37.087000000000003</v>
      </c>
      <c r="Q8" s="26">
        <v>37.182000000000002</v>
      </c>
      <c r="R8" s="26">
        <v>37.585999999999999</v>
      </c>
      <c r="S8" s="26">
        <v>37.24</v>
      </c>
      <c r="T8" s="26">
        <v>37.198999999999998</v>
      </c>
      <c r="U8" s="26">
        <v>36.979999999999997</v>
      </c>
      <c r="V8" s="26">
        <v>37.076000000000001</v>
      </c>
      <c r="W8" s="26">
        <v>37.18</v>
      </c>
      <c r="X8" s="26">
        <v>37.167999999999999</v>
      </c>
      <c r="Y8" s="26">
        <v>37.271000000000001</v>
      </c>
      <c r="Z8" s="26">
        <v>37.338999999999999</v>
      </c>
      <c r="AA8" s="26">
        <v>37.186</v>
      </c>
      <c r="AB8" s="26">
        <v>37.201999999999998</v>
      </c>
      <c r="AC8" s="26">
        <v>37.159999999999997</v>
      </c>
      <c r="AD8" s="26">
        <v>37.216999999999999</v>
      </c>
      <c r="AE8" s="26">
        <v>37.133000000000003</v>
      </c>
      <c r="AF8" s="26">
        <v>37.198</v>
      </c>
      <c r="AG8" s="26">
        <v>37.311999999999998</v>
      </c>
      <c r="AH8" s="26">
        <v>37.219000000000001</v>
      </c>
      <c r="AI8" s="26">
        <v>37.247</v>
      </c>
      <c r="AJ8" s="26">
        <v>37.243000000000002</v>
      </c>
      <c r="AK8" s="26">
        <v>37.231999999999999</v>
      </c>
      <c r="AL8" s="26">
        <v>37.335000000000001</v>
      </c>
      <c r="AM8" s="26">
        <v>37.378</v>
      </c>
      <c r="AN8" s="26">
        <v>37.311</v>
      </c>
      <c r="AO8" s="26">
        <v>37.427</v>
      </c>
      <c r="AP8" s="26">
        <v>37.265999999999998</v>
      </c>
      <c r="AQ8" s="26">
        <v>37.317999999999998</v>
      </c>
      <c r="AR8" s="26">
        <v>37.335999999999999</v>
      </c>
      <c r="AS8" s="26">
        <v>37.276000000000003</v>
      </c>
      <c r="AT8" s="26">
        <v>37.295999999999999</v>
      </c>
      <c r="AU8" s="26">
        <v>37.378999999999998</v>
      </c>
      <c r="AV8" s="26">
        <v>37.247</v>
      </c>
      <c r="AW8" s="26">
        <v>37.457999999999998</v>
      </c>
      <c r="AX8" s="26">
        <v>37.402999999999999</v>
      </c>
      <c r="AY8" s="26">
        <v>37.515999999999998</v>
      </c>
      <c r="AZ8" s="26">
        <v>37.472999999999999</v>
      </c>
      <c r="BA8" s="26">
        <v>37.619</v>
      </c>
      <c r="BB8" s="26">
        <v>36.887</v>
      </c>
      <c r="BC8" s="26">
        <v>36.762</v>
      </c>
      <c r="BD8" s="26">
        <v>37.661999999999999</v>
      </c>
      <c r="BE8" s="26">
        <v>36.978000000000002</v>
      </c>
      <c r="BF8" s="26">
        <v>36.957000000000001</v>
      </c>
      <c r="BG8" s="26">
        <v>37.625</v>
      </c>
      <c r="BH8" s="26">
        <v>37.584000000000003</v>
      </c>
      <c r="BI8" s="26">
        <v>36.814999999999998</v>
      </c>
      <c r="BJ8" s="26">
        <v>37.564999999999998</v>
      </c>
      <c r="BK8" s="26">
        <v>37.536000000000001</v>
      </c>
      <c r="BL8" s="26">
        <v>36.768000000000001</v>
      </c>
      <c r="BM8" s="26">
        <v>36.973999999999997</v>
      </c>
      <c r="BN8" s="26">
        <v>37.58</v>
      </c>
      <c r="BO8" s="26">
        <v>36.981999999999999</v>
      </c>
      <c r="BP8" s="26">
        <v>36.944000000000003</v>
      </c>
    </row>
    <row r="9" spans="1:68" s="26" customFormat="1" x14ac:dyDescent="0.2">
      <c r="A9" s="26">
        <v>56.08</v>
      </c>
      <c r="B9" s="26" t="s">
        <v>15</v>
      </c>
      <c r="C9" s="26">
        <v>32.704000000000001</v>
      </c>
      <c r="D9" s="26">
        <v>32.796999999999997</v>
      </c>
      <c r="E9" s="26">
        <v>33.018999999999998</v>
      </c>
      <c r="F9" s="26">
        <v>33.466000000000001</v>
      </c>
      <c r="G9" s="26">
        <v>32.954999999999998</v>
      </c>
      <c r="H9" s="26">
        <v>33.104999999999997</v>
      </c>
      <c r="I9" s="26">
        <v>33.392000000000003</v>
      </c>
      <c r="J9" s="26">
        <v>32.896999999999998</v>
      </c>
      <c r="K9" s="26">
        <v>33.131999999999998</v>
      </c>
      <c r="L9" s="26">
        <v>33.204999999999998</v>
      </c>
      <c r="M9" s="26">
        <v>32.561999999999998</v>
      </c>
      <c r="N9" s="26">
        <v>33.148000000000003</v>
      </c>
      <c r="O9" s="26">
        <v>32.451000000000001</v>
      </c>
      <c r="P9" s="26">
        <v>33.064999999999998</v>
      </c>
      <c r="Q9" s="26">
        <v>33.469000000000001</v>
      </c>
      <c r="R9" s="26">
        <v>32.655000000000001</v>
      </c>
      <c r="S9" s="26">
        <v>33.207000000000001</v>
      </c>
      <c r="T9" s="26">
        <v>32.779000000000003</v>
      </c>
      <c r="U9" s="26">
        <v>33.106000000000002</v>
      </c>
      <c r="V9" s="26">
        <v>32.600999999999999</v>
      </c>
      <c r="W9" s="26">
        <v>32.618000000000002</v>
      </c>
      <c r="X9" s="26">
        <v>32.530999999999999</v>
      </c>
      <c r="Y9" s="26">
        <v>33.372</v>
      </c>
      <c r="Z9" s="26">
        <v>32.536000000000001</v>
      </c>
      <c r="AA9" s="26">
        <v>32.726999999999997</v>
      </c>
      <c r="AB9" s="26">
        <v>33.235999999999997</v>
      </c>
      <c r="AC9" s="26">
        <v>32.389000000000003</v>
      </c>
      <c r="AD9" s="26">
        <v>32.545000000000002</v>
      </c>
      <c r="AE9" s="26">
        <v>33.401000000000003</v>
      </c>
      <c r="AF9" s="26">
        <v>33.073</v>
      </c>
      <c r="AG9" s="26">
        <v>33.128999999999998</v>
      </c>
      <c r="AH9" s="26">
        <v>32.353999999999999</v>
      </c>
      <c r="AI9" s="26">
        <v>33.241999999999997</v>
      </c>
      <c r="AJ9" s="26">
        <v>33.259</v>
      </c>
      <c r="AK9" s="26">
        <v>33.094000000000001</v>
      </c>
      <c r="AL9" s="26">
        <v>33.213999999999999</v>
      </c>
      <c r="AM9" s="26">
        <v>33.128</v>
      </c>
      <c r="AN9" s="26">
        <v>33.124000000000002</v>
      </c>
      <c r="AO9" s="26">
        <v>33.113</v>
      </c>
      <c r="AP9" s="26">
        <v>33.146999999999998</v>
      </c>
      <c r="AQ9" s="26">
        <v>33.063000000000002</v>
      </c>
      <c r="AR9" s="26">
        <v>32.978000000000002</v>
      </c>
      <c r="AS9" s="26">
        <v>33.170999999999999</v>
      </c>
      <c r="AT9" s="26">
        <v>32.908999999999999</v>
      </c>
      <c r="AU9" s="26">
        <v>32.914000000000001</v>
      </c>
      <c r="AV9" s="26">
        <v>32.682000000000002</v>
      </c>
      <c r="AW9" s="26">
        <v>33.118000000000002</v>
      </c>
      <c r="AX9" s="26">
        <v>32.866</v>
      </c>
      <c r="AY9" s="26">
        <v>32.354999999999997</v>
      </c>
      <c r="AZ9" s="26">
        <v>32.912999999999997</v>
      </c>
      <c r="BA9" s="26">
        <v>32.774000000000001</v>
      </c>
      <c r="BB9" s="26">
        <v>32.927999999999997</v>
      </c>
      <c r="BC9" s="26">
        <v>32.838000000000001</v>
      </c>
      <c r="BD9" s="26">
        <v>31.132000000000001</v>
      </c>
      <c r="BE9" s="26">
        <v>32.436</v>
      </c>
      <c r="BF9" s="26">
        <v>32.926000000000002</v>
      </c>
      <c r="BG9" s="26">
        <v>32.811999999999998</v>
      </c>
      <c r="BH9" s="26">
        <v>32.183999999999997</v>
      </c>
      <c r="BI9" s="26">
        <v>32.898000000000003</v>
      </c>
      <c r="BJ9" s="26">
        <v>32.694000000000003</v>
      </c>
      <c r="BK9" s="26">
        <v>32.789000000000001</v>
      </c>
      <c r="BL9" s="26">
        <v>32.768999999999998</v>
      </c>
      <c r="BM9" s="26">
        <v>32.880000000000003</v>
      </c>
      <c r="BN9" s="26">
        <v>32.915999999999997</v>
      </c>
      <c r="BO9" s="26">
        <v>32.814999999999998</v>
      </c>
      <c r="BP9" s="26">
        <v>32.865000000000002</v>
      </c>
    </row>
    <row r="10" spans="1:68" s="26" customFormat="1" x14ac:dyDescent="0.2">
      <c r="A10" s="26">
        <v>71.849999999999994</v>
      </c>
      <c r="B10" s="26" t="s">
        <v>19</v>
      </c>
      <c r="C10" s="26">
        <v>0</v>
      </c>
      <c r="D10" s="26">
        <v>0</v>
      </c>
      <c r="E10" s="26">
        <v>0</v>
      </c>
      <c r="F10" s="26">
        <v>0</v>
      </c>
      <c r="G10" s="26">
        <v>3.0000000000000001E-3</v>
      </c>
      <c r="H10" s="26">
        <v>0</v>
      </c>
      <c r="I10" s="26">
        <v>0</v>
      </c>
      <c r="J10" s="26">
        <v>3.7999999999999999E-2</v>
      </c>
      <c r="K10" s="26">
        <v>0</v>
      </c>
      <c r="L10" s="26">
        <v>2.8000000000000001E-2</v>
      </c>
      <c r="M10" s="26">
        <v>3.0000000000000001E-3</v>
      </c>
      <c r="N10" s="26">
        <v>0</v>
      </c>
      <c r="O10" s="26">
        <v>0</v>
      </c>
      <c r="P10" s="26">
        <v>0</v>
      </c>
      <c r="Q10" s="26">
        <v>1E-3</v>
      </c>
      <c r="R10" s="26">
        <v>4.2000000000000003E-2</v>
      </c>
      <c r="S10" s="26">
        <v>8.9999999999999993E-3</v>
      </c>
      <c r="T10" s="26">
        <v>2.5999999999999999E-2</v>
      </c>
      <c r="U10" s="26">
        <v>0</v>
      </c>
      <c r="V10" s="26">
        <v>0</v>
      </c>
      <c r="W10" s="26">
        <v>0</v>
      </c>
      <c r="X10" s="26">
        <v>0.04</v>
      </c>
      <c r="Y10" s="26">
        <v>0</v>
      </c>
      <c r="Z10" s="26">
        <v>1.7999999999999999E-2</v>
      </c>
      <c r="AA10" s="26">
        <v>0</v>
      </c>
      <c r="AB10" s="26">
        <v>0</v>
      </c>
      <c r="AC10" s="26">
        <v>1.6E-2</v>
      </c>
      <c r="AD10" s="26">
        <v>0</v>
      </c>
      <c r="AE10" s="26">
        <v>0</v>
      </c>
      <c r="AF10" s="26">
        <v>2.5999999999999999E-2</v>
      </c>
      <c r="AG10" s="26">
        <v>2.1000000000000001E-2</v>
      </c>
      <c r="AH10" s="26">
        <v>6.0000000000000001E-3</v>
      </c>
      <c r="AI10" s="26">
        <v>0</v>
      </c>
      <c r="AJ10" s="26">
        <v>3.0000000000000001E-3</v>
      </c>
      <c r="AK10" s="26">
        <v>6.0000000000000001E-3</v>
      </c>
      <c r="AL10" s="26">
        <v>0</v>
      </c>
      <c r="AM10" s="26">
        <v>3.5999999999999997E-2</v>
      </c>
      <c r="AN10" s="26">
        <v>0</v>
      </c>
      <c r="AO10" s="26">
        <v>1.4E-2</v>
      </c>
      <c r="AP10" s="26">
        <v>0</v>
      </c>
      <c r="AQ10" s="26">
        <v>0</v>
      </c>
      <c r="AR10" s="26">
        <v>3.5999999999999997E-2</v>
      </c>
      <c r="AS10" s="26">
        <v>0</v>
      </c>
      <c r="AT10" s="26">
        <v>0</v>
      </c>
      <c r="AU10" s="26">
        <v>6.7000000000000004E-2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1.4999999999999999E-2</v>
      </c>
      <c r="BB10" s="26">
        <v>0</v>
      </c>
      <c r="BC10" s="26">
        <v>3.7999999999999999E-2</v>
      </c>
      <c r="BD10" s="26">
        <v>7.0000000000000001E-3</v>
      </c>
      <c r="BE10" s="26">
        <v>0</v>
      </c>
      <c r="BF10" s="26">
        <v>0</v>
      </c>
      <c r="BG10" s="26">
        <v>1.7000000000000001E-2</v>
      </c>
      <c r="BH10" s="26">
        <v>3.5999999999999997E-2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1.7999999999999999E-2</v>
      </c>
      <c r="BO10" s="26">
        <v>5.6000000000000001E-2</v>
      </c>
      <c r="BP10" s="26">
        <v>2.9000000000000001E-2</v>
      </c>
    </row>
    <row r="11" spans="1:68" s="26" customFormat="1" x14ac:dyDescent="0.2">
      <c r="A11" s="26">
        <v>61.98</v>
      </c>
      <c r="B11" s="26" t="s">
        <v>17</v>
      </c>
      <c r="C11" s="26">
        <v>6.4000000000000001E-2</v>
      </c>
      <c r="D11" s="26">
        <v>6.8000000000000005E-2</v>
      </c>
      <c r="E11" s="26">
        <v>6.7000000000000004E-2</v>
      </c>
      <c r="F11" s="26">
        <v>6.0999999999999999E-2</v>
      </c>
      <c r="G11" s="26">
        <v>4.4999999999999998E-2</v>
      </c>
      <c r="H11" s="26">
        <v>0</v>
      </c>
      <c r="I11" s="26">
        <v>2.5999999999999999E-2</v>
      </c>
      <c r="J11" s="26">
        <v>6.3E-2</v>
      </c>
      <c r="K11" s="26">
        <v>5.5E-2</v>
      </c>
      <c r="L11" s="26">
        <v>5.1999999999999998E-2</v>
      </c>
      <c r="M11" s="26">
        <v>3.2000000000000001E-2</v>
      </c>
      <c r="N11" s="26">
        <v>7.0000000000000007E-2</v>
      </c>
      <c r="O11" s="26">
        <v>0.06</v>
      </c>
      <c r="P11" s="26">
        <v>4.5999999999999999E-2</v>
      </c>
      <c r="Q11" s="26">
        <v>4.3999999999999997E-2</v>
      </c>
      <c r="R11" s="26">
        <v>3.9E-2</v>
      </c>
      <c r="S11" s="26">
        <v>3.4000000000000002E-2</v>
      </c>
      <c r="T11" s="26">
        <v>7.3999999999999996E-2</v>
      </c>
      <c r="U11" s="26">
        <v>6.6000000000000003E-2</v>
      </c>
      <c r="V11" s="26">
        <v>5.8999999999999997E-2</v>
      </c>
      <c r="W11" s="26">
        <v>5.2999999999999999E-2</v>
      </c>
      <c r="X11" s="26">
        <v>2.1999999999999999E-2</v>
      </c>
      <c r="Y11" s="26">
        <v>4.8000000000000001E-2</v>
      </c>
      <c r="Z11" s="26">
        <v>3.5000000000000003E-2</v>
      </c>
      <c r="AA11" s="26">
        <v>3.9E-2</v>
      </c>
      <c r="AB11" s="26">
        <v>7.1999999999999995E-2</v>
      </c>
      <c r="AC11" s="26">
        <v>4.7E-2</v>
      </c>
      <c r="AD11" s="26">
        <v>4.8000000000000001E-2</v>
      </c>
      <c r="AE11" s="26">
        <v>4.3999999999999997E-2</v>
      </c>
      <c r="AF11" s="26">
        <v>0.05</v>
      </c>
      <c r="AG11" s="26">
        <v>2.9000000000000001E-2</v>
      </c>
      <c r="AH11" s="26">
        <v>5.8000000000000003E-2</v>
      </c>
      <c r="AI11" s="26">
        <v>2.4E-2</v>
      </c>
      <c r="AJ11" s="26">
        <v>3.9E-2</v>
      </c>
      <c r="AK11" s="26">
        <v>6.9000000000000006E-2</v>
      </c>
      <c r="AL11" s="26">
        <v>5.8999999999999997E-2</v>
      </c>
      <c r="AM11" s="26">
        <v>5.5E-2</v>
      </c>
      <c r="AN11" s="26">
        <v>3.9E-2</v>
      </c>
      <c r="AO11" s="26">
        <v>6.7000000000000004E-2</v>
      </c>
      <c r="AP11" s="26">
        <v>6.3E-2</v>
      </c>
      <c r="AQ11" s="26">
        <v>2.8000000000000001E-2</v>
      </c>
      <c r="AR11" s="26">
        <v>6.4000000000000001E-2</v>
      </c>
      <c r="AS11" s="26">
        <v>7.2999999999999995E-2</v>
      </c>
      <c r="AT11" s="26">
        <v>6.8000000000000005E-2</v>
      </c>
      <c r="AU11" s="26">
        <v>8.2000000000000003E-2</v>
      </c>
      <c r="AV11" s="26">
        <v>0.13400000000000001</v>
      </c>
      <c r="AW11" s="26">
        <v>0.158</v>
      </c>
      <c r="AX11" s="26">
        <v>2.8000000000000001E-2</v>
      </c>
      <c r="AY11" s="26">
        <v>0.03</v>
      </c>
      <c r="AZ11" s="26">
        <v>2.3E-2</v>
      </c>
      <c r="BA11" s="26">
        <v>7.2999999999999995E-2</v>
      </c>
      <c r="BB11" s="26">
        <v>6.7000000000000004E-2</v>
      </c>
      <c r="BC11" s="26">
        <v>6.0999999999999999E-2</v>
      </c>
      <c r="BD11" s="26">
        <v>0.06</v>
      </c>
      <c r="BE11" s="26">
        <v>6.4000000000000001E-2</v>
      </c>
      <c r="BF11" s="26">
        <v>7.0999999999999994E-2</v>
      </c>
      <c r="BG11" s="26">
        <v>6.8000000000000005E-2</v>
      </c>
      <c r="BH11" s="26">
        <v>5.2999999999999999E-2</v>
      </c>
      <c r="BI11" s="26">
        <v>7.9000000000000001E-2</v>
      </c>
      <c r="BJ11" s="26">
        <v>7.1999999999999995E-2</v>
      </c>
      <c r="BK11" s="26">
        <v>4.8000000000000001E-2</v>
      </c>
      <c r="BL11" s="26">
        <v>7.0999999999999994E-2</v>
      </c>
      <c r="BM11" s="26">
        <v>6.0999999999999999E-2</v>
      </c>
      <c r="BN11" s="26">
        <v>7.3999999999999996E-2</v>
      </c>
      <c r="BO11" s="26">
        <v>5.2999999999999999E-2</v>
      </c>
      <c r="BP11" s="26">
        <v>0.04</v>
      </c>
    </row>
    <row r="12" spans="1:68" s="26" customFormat="1" x14ac:dyDescent="0.2">
      <c r="A12" s="26">
        <v>25.012</v>
      </c>
      <c r="B12" s="26" t="s">
        <v>6</v>
      </c>
      <c r="C12" s="26">
        <v>16.492999999999999</v>
      </c>
      <c r="D12" s="26">
        <v>16.516999999999999</v>
      </c>
      <c r="E12" s="26">
        <v>16.518999999999998</v>
      </c>
      <c r="F12" s="26">
        <v>15.694000000000001</v>
      </c>
      <c r="G12" s="26">
        <v>15.51</v>
      </c>
      <c r="H12" s="26">
        <v>16.177</v>
      </c>
      <c r="I12" s="26">
        <v>15.355</v>
      </c>
      <c r="J12" s="26">
        <v>15.813000000000001</v>
      </c>
      <c r="K12" s="26">
        <v>16.59</v>
      </c>
      <c r="L12" s="26">
        <v>16.347000000000001</v>
      </c>
      <c r="M12" s="26">
        <v>16.247</v>
      </c>
      <c r="N12" s="26">
        <v>16.635999999999999</v>
      </c>
      <c r="O12" s="26">
        <v>16.603000000000002</v>
      </c>
      <c r="P12" s="26">
        <v>16.387</v>
      </c>
      <c r="Q12" s="26">
        <v>16.585999999999999</v>
      </c>
      <c r="R12" s="26">
        <v>15.212</v>
      </c>
      <c r="S12" s="26">
        <v>15.888</v>
      </c>
      <c r="T12" s="26">
        <v>17.035</v>
      </c>
      <c r="U12" s="26">
        <v>16.433</v>
      </c>
      <c r="V12" s="26">
        <v>15.96</v>
      </c>
      <c r="W12" s="26">
        <v>16.058</v>
      </c>
      <c r="X12" s="26">
        <v>16.64</v>
      </c>
      <c r="Y12" s="26">
        <v>16</v>
      </c>
      <c r="Z12" s="26">
        <v>15.826000000000001</v>
      </c>
      <c r="AA12" s="26">
        <v>16.78</v>
      </c>
      <c r="AB12" s="26">
        <v>15.18</v>
      </c>
      <c r="AC12" s="26">
        <v>16.151</v>
      </c>
      <c r="AD12" s="26">
        <v>16.222000000000001</v>
      </c>
      <c r="AE12" s="26">
        <v>16.763000000000002</v>
      </c>
      <c r="AF12" s="26">
        <v>15.523999999999999</v>
      </c>
      <c r="AG12" s="26">
        <v>16.036000000000001</v>
      </c>
      <c r="AH12" s="26">
        <v>16.408999999999999</v>
      </c>
      <c r="AI12" s="26">
        <v>15.936999999999999</v>
      </c>
      <c r="AJ12" s="26">
        <v>15.756</v>
      </c>
      <c r="AK12" s="26">
        <v>16.196000000000002</v>
      </c>
      <c r="AL12" s="26">
        <v>16.785</v>
      </c>
      <c r="AM12" s="26">
        <v>16.433</v>
      </c>
      <c r="AN12" s="26">
        <v>16.317</v>
      </c>
      <c r="AO12" s="26">
        <v>16.562000000000001</v>
      </c>
      <c r="AP12" s="26">
        <v>16.559000000000001</v>
      </c>
      <c r="AQ12" s="26">
        <v>16.244</v>
      </c>
      <c r="AR12" s="26">
        <v>17.198</v>
      </c>
      <c r="AS12" s="26">
        <v>17.279</v>
      </c>
      <c r="AT12" s="26">
        <v>15.994999999999999</v>
      </c>
      <c r="AU12" s="26">
        <v>15.897</v>
      </c>
      <c r="AV12" s="26">
        <v>16.440000000000001</v>
      </c>
      <c r="AW12" s="26">
        <v>15.778</v>
      </c>
      <c r="AX12" s="26">
        <v>17.773</v>
      </c>
      <c r="AY12" s="26">
        <v>16.187000000000001</v>
      </c>
      <c r="AZ12" s="26">
        <v>16.561</v>
      </c>
      <c r="BA12" s="26">
        <v>16.754999999999999</v>
      </c>
      <c r="BB12" s="26">
        <v>16.173999999999999</v>
      </c>
      <c r="BC12" s="26">
        <v>17.079999999999998</v>
      </c>
      <c r="BD12" s="26">
        <v>17.417000000000002</v>
      </c>
      <c r="BE12" s="26">
        <v>16.451000000000001</v>
      </c>
      <c r="BF12" s="26">
        <v>15.505000000000001</v>
      </c>
      <c r="BG12" s="26">
        <v>17.236999999999998</v>
      </c>
      <c r="BH12" s="26">
        <v>18.463999999999999</v>
      </c>
      <c r="BI12" s="26">
        <v>17.492000000000001</v>
      </c>
      <c r="BJ12" s="26">
        <v>16.331</v>
      </c>
      <c r="BK12" s="26">
        <v>17.478999999999999</v>
      </c>
      <c r="BL12" s="26">
        <v>16.558</v>
      </c>
      <c r="BM12" s="26">
        <v>16.568999999999999</v>
      </c>
      <c r="BN12" s="26">
        <v>16.439</v>
      </c>
      <c r="BO12" s="26">
        <v>16.274999999999999</v>
      </c>
      <c r="BP12" s="26">
        <v>16.431000000000001</v>
      </c>
    </row>
    <row r="13" spans="1:68" s="26" customFormat="1" x14ac:dyDescent="0.2">
      <c r="A13" s="26">
        <f>6.941*2+16</f>
        <v>29.881999999999998</v>
      </c>
      <c r="B13" s="26" t="s">
        <v>42</v>
      </c>
      <c r="C13" s="26">
        <f t="shared" ref="C13:AH13" si="0">((C35/C27)/2)*$A$13</f>
        <v>6.157427677456937</v>
      </c>
      <c r="D13" s="26">
        <f t="shared" si="0"/>
        <v>6.2555672242101457</v>
      </c>
      <c r="E13" s="26">
        <f t="shared" si="0"/>
        <v>6.1809679065767931</v>
      </c>
      <c r="F13" s="26">
        <f t="shared" si="0"/>
        <v>6.1821283404066456</v>
      </c>
      <c r="G13" s="26">
        <f t="shared" si="0"/>
        <v>6.1987059665473909</v>
      </c>
      <c r="H13" s="26">
        <f t="shared" si="0"/>
        <v>6.2285456936007328</v>
      </c>
      <c r="I13" s="26">
        <f t="shared" si="0"/>
        <v>6.1502992982164146</v>
      </c>
      <c r="J13" s="26">
        <f t="shared" si="0"/>
        <v>6.1461548916812303</v>
      </c>
      <c r="K13" s="26">
        <f t="shared" si="0"/>
        <v>6.1149889545366287</v>
      </c>
      <c r="L13" s="26">
        <f t="shared" si="0"/>
        <v>6.2399842556378458</v>
      </c>
      <c r="M13" s="26">
        <f t="shared" si="0"/>
        <v>6.1895882721699822</v>
      </c>
      <c r="N13" s="26">
        <f t="shared" si="0"/>
        <v>6.2018557155141325</v>
      </c>
      <c r="O13" s="26">
        <f t="shared" si="0"/>
        <v>6.2258932734182117</v>
      </c>
      <c r="P13" s="26">
        <f t="shared" si="0"/>
        <v>6.1481442068181185</v>
      </c>
      <c r="Q13" s="26">
        <f t="shared" si="0"/>
        <v>6.1638929516518264</v>
      </c>
      <c r="R13" s="26">
        <f t="shared" si="0"/>
        <v>6.2308665612604361</v>
      </c>
      <c r="S13" s="26">
        <f t="shared" si="0"/>
        <v>6.1735079748134583</v>
      </c>
      <c r="T13" s="26">
        <f t="shared" si="0"/>
        <v>6.1667111480957519</v>
      </c>
      <c r="U13" s="26">
        <f t="shared" si="0"/>
        <v>6.1304061468475206</v>
      </c>
      <c r="V13" s="26">
        <f t="shared" si="0"/>
        <v>6.1463206679426365</v>
      </c>
      <c r="W13" s="26">
        <f t="shared" si="0"/>
        <v>6.1635613991290112</v>
      </c>
      <c r="X13" s="26">
        <f t="shared" si="0"/>
        <v>6.1615720839921213</v>
      </c>
      <c r="Y13" s="26">
        <f t="shared" si="0"/>
        <v>6.1786470389170889</v>
      </c>
      <c r="Z13" s="26">
        <f t="shared" si="0"/>
        <v>6.1899198246927956</v>
      </c>
      <c r="AA13" s="26">
        <f t="shared" si="0"/>
        <v>6.1645560566974558</v>
      </c>
      <c r="AB13" s="26">
        <f t="shared" si="0"/>
        <v>6.1672084768799751</v>
      </c>
      <c r="AC13" s="26">
        <f t="shared" si="0"/>
        <v>6.1602458739008616</v>
      </c>
      <c r="AD13" s="26">
        <f t="shared" si="0"/>
        <v>6.1696951208010864</v>
      </c>
      <c r="AE13" s="26">
        <f t="shared" si="0"/>
        <v>6.1557699148428613</v>
      </c>
      <c r="AF13" s="26">
        <f t="shared" si="0"/>
        <v>6.1665453718343457</v>
      </c>
      <c r="AG13" s="26">
        <f t="shared" si="0"/>
        <v>6.1854438656347943</v>
      </c>
      <c r="AH13" s="26">
        <f t="shared" si="0"/>
        <v>6.1700266733239015</v>
      </c>
      <c r="AI13" s="26">
        <f t="shared" ref="AI13:BP13" si="1">((AI35/AI27)/2)*$A$13</f>
        <v>6.1746684086433108</v>
      </c>
      <c r="AJ13" s="26">
        <f t="shared" si="1"/>
        <v>6.1740053035976805</v>
      </c>
      <c r="AK13" s="26">
        <f t="shared" si="1"/>
        <v>6.1721817647221986</v>
      </c>
      <c r="AL13" s="26">
        <f t="shared" si="1"/>
        <v>6.1892567196471671</v>
      </c>
      <c r="AM13" s="26">
        <f t="shared" si="1"/>
        <v>6.1963850988876858</v>
      </c>
      <c r="AN13" s="26">
        <f t="shared" si="1"/>
        <v>6.1852780893733881</v>
      </c>
      <c r="AO13" s="26">
        <f t="shared" si="1"/>
        <v>6.2045081356966518</v>
      </c>
      <c r="AP13" s="26">
        <f t="shared" si="1"/>
        <v>6.1778181576100515</v>
      </c>
      <c r="AQ13" s="26">
        <f t="shared" si="1"/>
        <v>6.1864385232032379</v>
      </c>
      <c r="AR13" s="26">
        <f t="shared" si="1"/>
        <v>6.1894224959085733</v>
      </c>
      <c r="AS13" s="26">
        <f t="shared" si="1"/>
        <v>6.1794759202241263</v>
      </c>
      <c r="AT13" s="26">
        <f t="shared" si="1"/>
        <v>6.182791445452275</v>
      </c>
      <c r="AU13" s="26">
        <f t="shared" si="1"/>
        <v>6.1965508751490939</v>
      </c>
      <c r="AV13" s="26">
        <f t="shared" si="1"/>
        <v>6.1746684086433108</v>
      </c>
      <c r="AW13" s="26">
        <f t="shared" si="1"/>
        <v>6.2096471998002816</v>
      </c>
      <c r="AX13" s="26">
        <f t="shared" si="1"/>
        <v>6.2005295054228728</v>
      </c>
      <c r="AY13" s="26">
        <f t="shared" si="1"/>
        <v>6.2192622229619143</v>
      </c>
      <c r="AZ13" s="26">
        <f t="shared" si="1"/>
        <v>6.2121338437213947</v>
      </c>
      <c r="BA13" s="26">
        <f t="shared" si="1"/>
        <v>6.2363371778868819</v>
      </c>
      <c r="BB13" s="26">
        <f t="shared" si="1"/>
        <v>6.1149889545366287</v>
      </c>
      <c r="BC13" s="26">
        <f t="shared" si="1"/>
        <v>6.0942669218606973</v>
      </c>
      <c r="BD13" s="26">
        <f t="shared" si="1"/>
        <v>6.2434655571274034</v>
      </c>
      <c r="BE13" s="26">
        <f t="shared" si="1"/>
        <v>6.1300745943247055</v>
      </c>
      <c r="BF13" s="26">
        <f t="shared" si="1"/>
        <v>6.1265932928351505</v>
      </c>
      <c r="BG13" s="26">
        <f t="shared" si="1"/>
        <v>6.2373318354553255</v>
      </c>
      <c r="BH13" s="26">
        <f t="shared" si="1"/>
        <v>6.2305350087376219</v>
      </c>
      <c r="BI13" s="26">
        <f t="shared" si="1"/>
        <v>6.1030530637152909</v>
      </c>
      <c r="BJ13" s="26">
        <f t="shared" si="1"/>
        <v>6.2273852597708785</v>
      </c>
      <c r="BK13" s="26">
        <f t="shared" si="1"/>
        <v>6.2225777481900648</v>
      </c>
      <c r="BL13" s="26">
        <f t="shared" si="1"/>
        <v>6.0952615794291418</v>
      </c>
      <c r="BM13" s="26">
        <f t="shared" si="1"/>
        <v>6.1294114892790752</v>
      </c>
      <c r="BN13" s="26">
        <f t="shared" si="1"/>
        <v>6.2298719036919916</v>
      </c>
      <c r="BO13" s="26">
        <f t="shared" si="1"/>
        <v>6.1307376993703366</v>
      </c>
      <c r="BP13" s="26">
        <f t="shared" si="1"/>
        <v>6.1244382014368535</v>
      </c>
    </row>
    <row r="14" spans="1:68" s="26" customFormat="1" x14ac:dyDescent="0.2">
      <c r="A14" s="26">
        <v>19</v>
      </c>
      <c r="B14" s="26" t="s">
        <v>41</v>
      </c>
      <c r="C14" s="26">
        <f t="shared" ref="C14:AH14" si="2">-C7*0.42</f>
        <v>-3.1016999999999997</v>
      </c>
      <c r="D14" s="26">
        <f t="shared" si="2"/>
        <v>-3.1222799999999995</v>
      </c>
      <c r="E14" s="26">
        <f t="shared" si="2"/>
        <v>-3.1369799999999994</v>
      </c>
      <c r="F14" s="26">
        <f t="shared" si="2"/>
        <v>-3.18066</v>
      </c>
      <c r="G14" s="26">
        <f t="shared" si="2"/>
        <v>-3.1164000000000001</v>
      </c>
      <c r="H14" s="26">
        <f t="shared" si="2"/>
        <v>-3.1235399999999998</v>
      </c>
      <c r="I14" s="26">
        <f t="shared" si="2"/>
        <v>-3.1311</v>
      </c>
      <c r="J14" s="26">
        <f t="shared" si="2"/>
        <v>-3.1348799999999999</v>
      </c>
      <c r="K14" s="26">
        <f t="shared" si="2"/>
        <v>-3.1205999999999996</v>
      </c>
      <c r="L14" s="26">
        <f t="shared" si="2"/>
        <v>-3.1516799999999998</v>
      </c>
      <c r="M14" s="26">
        <f t="shared" si="2"/>
        <v>-3.0748199999999999</v>
      </c>
      <c r="N14" s="26">
        <f t="shared" si="2"/>
        <v>-3.0832199999999994</v>
      </c>
      <c r="O14" s="26">
        <f t="shared" si="2"/>
        <v>-3.1050600000000004</v>
      </c>
      <c r="P14" s="26">
        <f t="shared" si="2"/>
        <v>-3.1172400000000002</v>
      </c>
      <c r="Q14" s="26">
        <f t="shared" si="2"/>
        <v>-3.13992</v>
      </c>
      <c r="R14" s="26">
        <f t="shared" si="2"/>
        <v>-3.0899399999999995</v>
      </c>
      <c r="S14" s="26">
        <f t="shared" si="2"/>
        <v>-3.1344599999999994</v>
      </c>
      <c r="T14" s="26">
        <f t="shared" si="2"/>
        <v>-3.1046399999999998</v>
      </c>
      <c r="U14" s="26">
        <f t="shared" si="2"/>
        <v>-3.1726800000000002</v>
      </c>
      <c r="V14" s="26">
        <f t="shared" si="2"/>
        <v>-3.1231199999999997</v>
      </c>
      <c r="W14" s="26">
        <f t="shared" si="2"/>
        <v>-3.1273199999999997</v>
      </c>
      <c r="X14" s="26">
        <f t="shared" si="2"/>
        <v>-3.1269</v>
      </c>
      <c r="Y14" s="26">
        <f t="shared" si="2"/>
        <v>-3.1210199999999997</v>
      </c>
      <c r="Z14" s="26">
        <f t="shared" si="2"/>
        <v>-3.1445400000000001</v>
      </c>
      <c r="AA14" s="26">
        <f t="shared" si="2"/>
        <v>-3.1058999999999997</v>
      </c>
      <c r="AB14" s="26">
        <f t="shared" si="2"/>
        <v>-2.9929199999999998</v>
      </c>
      <c r="AC14" s="26">
        <f t="shared" si="2"/>
        <v>-3.1252200000000001</v>
      </c>
      <c r="AD14" s="26">
        <f t="shared" si="2"/>
        <v>-3.1596599999999997</v>
      </c>
      <c r="AE14" s="26">
        <f t="shared" si="2"/>
        <v>-3.1466400000000001</v>
      </c>
      <c r="AF14" s="26">
        <f t="shared" si="2"/>
        <v>-3.1189200000000001</v>
      </c>
      <c r="AG14" s="26">
        <f t="shared" si="2"/>
        <v>-3.1374</v>
      </c>
      <c r="AH14" s="26">
        <f t="shared" si="2"/>
        <v>-3.05844</v>
      </c>
      <c r="AI14" s="26">
        <f t="shared" ref="AI14:BP14" si="3">-AI7*0.42</f>
        <v>-3.1651199999999995</v>
      </c>
      <c r="AJ14" s="26">
        <f t="shared" si="3"/>
        <v>-3.15924</v>
      </c>
      <c r="AK14" s="26">
        <f t="shared" si="3"/>
        <v>-3.0979199999999998</v>
      </c>
      <c r="AL14" s="26">
        <f t="shared" si="3"/>
        <v>-3.0428999999999995</v>
      </c>
      <c r="AM14" s="26">
        <f t="shared" si="3"/>
        <v>-3.0664199999999999</v>
      </c>
      <c r="AN14" s="26">
        <f t="shared" si="3"/>
        <v>-3.1189200000000001</v>
      </c>
      <c r="AO14" s="26">
        <f t="shared" si="3"/>
        <v>-3.1260599999999998</v>
      </c>
      <c r="AP14" s="26">
        <f t="shared" si="3"/>
        <v>-3.0428999999999995</v>
      </c>
      <c r="AQ14" s="26">
        <f t="shared" si="3"/>
        <v>-3.1281599999999998</v>
      </c>
      <c r="AR14" s="26">
        <f t="shared" si="3"/>
        <v>-3.0958200000000002</v>
      </c>
      <c r="AS14" s="26">
        <f t="shared" si="3"/>
        <v>-3.0483599999999997</v>
      </c>
      <c r="AT14" s="26">
        <f t="shared" si="3"/>
        <v>-3.0933000000000002</v>
      </c>
      <c r="AU14" s="26">
        <f t="shared" si="3"/>
        <v>-3.1067399999999998</v>
      </c>
      <c r="AV14" s="26">
        <f t="shared" si="3"/>
        <v>-2.9891400000000004</v>
      </c>
      <c r="AW14" s="26">
        <f t="shared" si="3"/>
        <v>-3.1122000000000001</v>
      </c>
      <c r="AX14" s="26">
        <f t="shared" si="3"/>
        <v>-3.1327799999999999</v>
      </c>
      <c r="AY14" s="26">
        <f t="shared" si="3"/>
        <v>-3.1046399999999998</v>
      </c>
      <c r="AZ14" s="26">
        <f t="shared" si="3"/>
        <v>-3.1378200000000001</v>
      </c>
      <c r="BA14" s="26">
        <f t="shared" si="3"/>
        <v>-3.0685199999999995</v>
      </c>
      <c r="BB14" s="26">
        <f t="shared" si="3"/>
        <v>-3.1516799999999998</v>
      </c>
      <c r="BC14" s="26">
        <f t="shared" si="3"/>
        <v>-3.1298399999999997</v>
      </c>
      <c r="BD14" s="26">
        <f t="shared" si="3"/>
        <v>-3.1210199999999997</v>
      </c>
      <c r="BE14" s="26">
        <f t="shared" si="3"/>
        <v>-3.0899399999999995</v>
      </c>
      <c r="BF14" s="26">
        <f t="shared" si="3"/>
        <v>-3.0781800000000001</v>
      </c>
      <c r="BG14" s="26">
        <f t="shared" si="3"/>
        <v>-3.0706199999999999</v>
      </c>
      <c r="BH14" s="26">
        <f t="shared" si="3"/>
        <v>-3.1600799999999993</v>
      </c>
      <c r="BI14" s="26">
        <f t="shared" si="3"/>
        <v>-3.0756600000000001</v>
      </c>
      <c r="BJ14" s="26">
        <f t="shared" si="3"/>
        <v>-3.0441599999999998</v>
      </c>
      <c r="BK14" s="26">
        <f t="shared" si="3"/>
        <v>-3.1235399999999998</v>
      </c>
      <c r="BL14" s="26">
        <f t="shared" si="3"/>
        <v>-3.1247999999999996</v>
      </c>
      <c r="BM14" s="26">
        <f t="shared" si="3"/>
        <v>-3.1050600000000004</v>
      </c>
      <c r="BN14" s="26">
        <f t="shared" si="3"/>
        <v>-3.1474799999999998</v>
      </c>
      <c r="BO14" s="26">
        <f t="shared" si="3"/>
        <v>-3.1180799999999995</v>
      </c>
      <c r="BP14" s="26">
        <f t="shared" si="3"/>
        <v>-3.1466400000000001</v>
      </c>
    </row>
    <row r="15" spans="1:68" s="26" customFormat="1" x14ac:dyDescent="0.2">
      <c r="B15" s="26" t="s">
        <v>92</v>
      </c>
      <c r="C15" s="26">
        <f>C38*18/2</f>
        <v>1.0234377590450585</v>
      </c>
      <c r="D15" s="26">
        <f t="shared" ref="D15:BA15" si="4">D38*18/2</f>
        <v>1.1788985096901519</v>
      </c>
      <c r="E15" s="26">
        <f t="shared" si="4"/>
        <v>0.89573010876393067</v>
      </c>
      <c r="F15" s="26">
        <f t="shared" si="4"/>
        <v>0.66082180035791538</v>
      </c>
      <c r="G15" s="26">
        <f t="shared" si="4"/>
        <v>1.0565658570366889</v>
      </c>
      <c r="H15" s="26">
        <f t="shared" si="4"/>
        <v>1.0991052757652708</v>
      </c>
      <c r="I15" s="26">
        <f t="shared" si="4"/>
        <v>0.84265963257199483</v>
      </c>
      <c r="J15" s="26">
        <f t="shared" si="4"/>
        <v>0.81036323242360986</v>
      </c>
      <c r="K15" s="26">
        <f t="shared" si="4"/>
        <v>0.80145501267740982</v>
      </c>
      <c r="L15" s="26">
        <f t="shared" si="4"/>
        <v>0.97810522959986401</v>
      </c>
      <c r="M15" s="26">
        <f t="shared" si="4"/>
        <v>1.2580046954974848</v>
      </c>
      <c r="N15" s="26">
        <f t="shared" si="4"/>
        <v>1.2454743890412223</v>
      </c>
      <c r="O15" s="26">
        <f t="shared" si="4"/>
        <v>1.1919394265966301</v>
      </c>
      <c r="P15" s="26">
        <f t="shared" si="4"/>
        <v>0.91262012650197843</v>
      </c>
      <c r="Q15" s="26">
        <f t="shared" si="4"/>
        <v>0.83227393560551222</v>
      </c>
      <c r="R15" s="26">
        <f t="shared" si="4"/>
        <v>1.2871361467175639</v>
      </c>
      <c r="S15" s="26">
        <f t="shared" si="4"/>
        <v>0.8888184959579426</v>
      </c>
      <c r="T15" s="26">
        <f t="shared" si="4"/>
        <v>1.0329272575239001</v>
      </c>
      <c r="U15" s="26">
        <f t="shared" si="4"/>
        <v>0.55840079986336466</v>
      </c>
      <c r="V15" s="26">
        <f t="shared" si="4"/>
        <v>0.875309293570532</v>
      </c>
      <c r="W15" s="26">
        <f t="shared" si="4"/>
        <v>0.90024550550663895</v>
      </c>
      <c r="X15" s="26">
        <f t="shared" si="4"/>
        <v>0.89702195012120978</v>
      </c>
      <c r="Y15" s="26">
        <f t="shared" si="4"/>
        <v>0.97635929020587797</v>
      </c>
      <c r="Z15" s="26">
        <f t="shared" si="4"/>
        <v>0.87930544611884298</v>
      </c>
      <c r="AA15" s="26">
        <f t="shared" si="4"/>
        <v>1.0201072772152506</v>
      </c>
      <c r="AB15" s="26">
        <f t="shared" si="4"/>
        <v>1.6448038022856724</v>
      </c>
      <c r="AC15" s="26">
        <f t="shared" si="4"/>
        <v>0.90253088351934507</v>
      </c>
      <c r="AD15" s="26">
        <f t="shared" si="4"/>
        <v>0.74059069638521113</v>
      </c>
      <c r="AE15" s="26">
        <f t="shared" si="4"/>
        <v>0.77282919009478013</v>
      </c>
      <c r="AF15" s="26">
        <f t="shared" si="4"/>
        <v>0.95442784133838621</v>
      </c>
      <c r="AG15" s="26">
        <f t="shared" si="4"/>
        <v>0.90581885607564971</v>
      </c>
      <c r="AH15" s="26">
        <f t="shared" si="4"/>
        <v>1.294395208446167</v>
      </c>
      <c r="AI15" s="26">
        <f t="shared" si="4"/>
        <v>0.72469118671514554</v>
      </c>
      <c r="AJ15" s="26">
        <f t="shared" si="4"/>
        <v>0.75493241400361866</v>
      </c>
      <c r="AK15" s="26">
        <f t="shared" si="4"/>
        <v>1.0846584714902867</v>
      </c>
      <c r="AL15" s="26">
        <f t="shared" si="4"/>
        <v>1.4309174050030704</v>
      </c>
      <c r="AM15" s="26">
        <f t="shared" si="4"/>
        <v>1.3220557617624751</v>
      </c>
      <c r="AN15" s="26">
        <f t="shared" si="4"/>
        <v>1.0060520179599932</v>
      </c>
      <c r="AO15" s="26">
        <f t="shared" si="4"/>
        <v>1.0199396087541654</v>
      </c>
      <c r="AP15" s="26">
        <f t="shared" si="4"/>
        <v>1.4002388589005916</v>
      </c>
      <c r="AQ15" s="26">
        <f t="shared" si="4"/>
        <v>0.95890347821426358</v>
      </c>
      <c r="AR15" s="26">
        <f t="shared" si="4"/>
        <v>1.1432109478082373</v>
      </c>
      <c r="AS15" s="26">
        <f t="shared" si="4"/>
        <v>1.3749144221483001</v>
      </c>
      <c r="AT15" s="26">
        <f t="shared" si="4"/>
        <v>1.1388681797398883</v>
      </c>
      <c r="AU15" s="26">
        <f t="shared" si="4"/>
        <v>1.1032114640784776</v>
      </c>
      <c r="AV15" s="26">
        <f t="shared" si="4"/>
        <v>1.6851946889399771</v>
      </c>
      <c r="AW15" s="26">
        <f t="shared" si="4"/>
        <v>1.1092143200384394</v>
      </c>
      <c r="AX15" s="26">
        <f t="shared" si="4"/>
        <v>0.97251922516769795</v>
      </c>
      <c r="AY15" s="26">
        <f t="shared" si="4"/>
        <v>1.1762944091222856</v>
      </c>
      <c r="AZ15" s="26">
        <f t="shared" si="4"/>
        <v>0.97698420757682447</v>
      </c>
      <c r="BA15" s="26">
        <f t="shared" si="4"/>
        <v>1.4175517830435629</v>
      </c>
      <c r="BB15" s="26">
        <f t="shared" ref="BB15:BP15" si="5">BB38*18/2</f>
        <v>0.63016398588577305</v>
      </c>
      <c r="BC15" s="26">
        <f t="shared" si="5"/>
        <v>0.69187814075747434</v>
      </c>
      <c r="BD15" s="26">
        <f t="shared" si="5"/>
        <v>1.1530956164107946</v>
      </c>
      <c r="BE15" s="26">
        <f t="shared" si="5"/>
        <v>1.0123397482429082</v>
      </c>
      <c r="BF15" s="26">
        <f t="shared" si="5"/>
        <v>1.0673769444717398</v>
      </c>
      <c r="BG15" s="26">
        <f t="shared" si="5"/>
        <v>1.4088494561986331</v>
      </c>
      <c r="BH15" s="26">
        <f t="shared" si="5"/>
        <v>0.90685344827586656</v>
      </c>
      <c r="BI15" s="26">
        <f t="shared" si="5"/>
        <v>1.015981350565055</v>
      </c>
      <c r="BJ15" s="26">
        <f t="shared" si="5"/>
        <v>1.5255463722530054</v>
      </c>
      <c r="BK15" s="26">
        <f t="shared" si="5"/>
        <v>1.082895977756094</v>
      </c>
      <c r="BL15" s="26">
        <f t="shared" si="5"/>
        <v>0.722569396729422</v>
      </c>
      <c r="BM15" s="26">
        <f t="shared" si="5"/>
        <v>0.92736726092018729</v>
      </c>
      <c r="BN15" s="26">
        <f t="shared" si="5"/>
        <v>0.97319580684014539</v>
      </c>
      <c r="BO15" s="26">
        <f t="shared" si="5"/>
        <v>0.85948771664167078</v>
      </c>
      <c r="BP15" s="26">
        <f t="shared" si="5"/>
        <v>0.6846975507738593</v>
      </c>
    </row>
    <row r="16" spans="1:68" s="26" customFormat="1" x14ac:dyDescent="0.2">
      <c r="B16" s="26" t="s">
        <v>21</v>
      </c>
      <c r="C16" s="26">
        <f t="shared" ref="C16:AH16" si="6">SUM(C6:C15)</f>
        <v>97.874165436501983</v>
      </c>
      <c r="D16" s="26">
        <f t="shared" si="6"/>
        <v>98.872185733900281</v>
      </c>
      <c r="E16" s="26">
        <f t="shared" si="6"/>
        <v>98.324718015340721</v>
      </c>
      <c r="F16" s="26">
        <f t="shared" si="6"/>
        <v>97.753290140764591</v>
      </c>
      <c r="G16" s="26">
        <f t="shared" si="6"/>
        <v>97.474871823584081</v>
      </c>
      <c r="H16" s="26">
        <f t="shared" si="6"/>
        <v>98.521110969366006</v>
      </c>
      <c r="I16" s="26">
        <f t="shared" si="6"/>
        <v>97.205858930788395</v>
      </c>
      <c r="J16" s="26">
        <f t="shared" si="6"/>
        <v>97.192638124104846</v>
      </c>
      <c r="K16" s="26">
        <f t="shared" si="6"/>
        <v>97.905843967214054</v>
      </c>
      <c r="L16" s="26">
        <f t="shared" si="6"/>
        <v>98.860409485237724</v>
      </c>
      <c r="M16" s="26">
        <f t="shared" si="6"/>
        <v>97.877772967667468</v>
      </c>
      <c r="N16" s="26">
        <f t="shared" si="6"/>
        <v>98.986110104555337</v>
      </c>
      <c r="O16" s="26">
        <f t="shared" si="6"/>
        <v>98.391772700014855</v>
      </c>
      <c r="P16" s="26">
        <f t="shared" si="6"/>
        <v>97.974524333320105</v>
      </c>
      <c r="Q16" s="26">
        <f t="shared" si="6"/>
        <v>98.628246887257347</v>
      </c>
      <c r="R16" s="26">
        <f t="shared" si="6"/>
        <v>97.338062707977997</v>
      </c>
      <c r="S16" s="26">
        <f t="shared" si="6"/>
        <v>97.776866470771424</v>
      </c>
      <c r="T16" s="26">
        <f t="shared" si="6"/>
        <v>98.62099840561963</v>
      </c>
      <c r="U16" s="26">
        <f t="shared" si="6"/>
        <v>97.674126946710871</v>
      </c>
      <c r="V16" s="26">
        <f t="shared" si="6"/>
        <v>97.039509961513161</v>
      </c>
      <c r="W16" s="26">
        <f t="shared" si="6"/>
        <v>97.304486904635638</v>
      </c>
      <c r="X16" s="26">
        <f t="shared" si="6"/>
        <v>97.777694034113352</v>
      </c>
      <c r="Y16" s="26">
        <f t="shared" si="6"/>
        <v>98.170986329122968</v>
      </c>
      <c r="Z16" s="26">
        <f t="shared" si="6"/>
        <v>97.179685270811632</v>
      </c>
      <c r="AA16" s="26">
        <f t="shared" si="6"/>
        <v>98.21876333391269</v>
      </c>
      <c r="AB16" s="26">
        <f t="shared" si="6"/>
        <v>97.667092279165672</v>
      </c>
      <c r="AC16" s="26">
        <f t="shared" si="6"/>
        <v>97.170556757420215</v>
      </c>
      <c r="AD16" s="26">
        <f t="shared" si="6"/>
        <v>97.322625817186292</v>
      </c>
      <c r="AE16" s="26">
        <f t="shared" si="6"/>
        <v>98.62595910493765</v>
      </c>
      <c r="AF16" s="26">
        <f t="shared" si="6"/>
        <v>97.306053213172731</v>
      </c>
      <c r="AG16" s="26">
        <f t="shared" si="6"/>
        <v>97.960862721710441</v>
      </c>
      <c r="AH16" s="26">
        <f t="shared" si="6"/>
        <v>97.737981881770082</v>
      </c>
      <c r="AI16" s="26">
        <f t="shared" ref="AI16:BN16" si="7">SUM(AI6:AI15)</f>
        <v>97.744239595358465</v>
      </c>
      <c r="AJ16" s="26">
        <f t="shared" si="7"/>
        <v>97.605697717601316</v>
      </c>
      <c r="AK16" s="26">
        <f t="shared" si="7"/>
        <v>98.13192023621248</v>
      </c>
      <c r="AL16" s="26">
        <f t="shared" si="7"/>
        <v>99.222274124650227</v>
      </c>
      <c r="AM16" s="26">
        <f t="shared" si="7"/>
        <v>98.79602086065016</v>
      </c>
      <c r="AN16" s="26">
        <f t="shared" si="7"/>
        <v>98.293410107333372</v>
      </c>
      <c r="AO16" s="26">
        <f t="shared" si="7"/>
        <v>98.726387744450818</v>
      </c>
      <c r="AP16" s="26">
        <f t="shared" si="7"/>
        <v>98.823157016510635</v>
      </c>
      <c r="AQ16" s="26">
        <f t="shared" si="7"/>
        <v>98.142182001417524</v>
      </c>
      <c r="AR16" s="26">
        <f t="shared" si="7"/>
        <v>99.238813443716822</v>
      </c>
      <c r="AS16" s="26">
        <f t="shared" si="7"/>
        <v>99.57403034237241</v>
      </c>
      <c r="AT16" s="26">
        <f t="shared" si="7"/>
        <v>97.87735962519217</v>
      </c>
      <c r="AU16" s="26">
        <f t="shared" si="7"/>
        <v>97.942022339227577</v>
      </c>
      <c r="AV16" s="26">
        <f t="shared" si="7"/>
        <v>98.575723097583278</v>
      </c>
      <c r="AW16" s="26">
        <f t="shared" si="7"/>
        <v>98.228661519838724</v>
      </c>
      <c r="AX16" s="26">
        <f t="shared" si="7"/>
        <v>99.59626873059058</v>
      </c>
      <c r="AY16" s="26">
        <f t="shared" si="7"/>
        <v>97.770916632084209</v>
      </c>
      <c r="AZ16" s="26">
        <f t="shared" si="7"/>
        <v>98.521298051298203</v>
      </c>
      <c r="BA16" s="26">
        <f t="shared" si="7"/>
        <v>99.13036896093044</v>
      </c>
      <c r="BB16" s="26">
        <f t="shared" si="7"/>
        <v>97.173472940422386</v>
      </c>
      <c r="BC16" s="26">
        <f t="shared" si="7"/>
        <v>97.896305062618183</v>
      </c>
      <c r="BD16" s="26">
        <f t="shared" si="7"/>
        <v>97.99754117353821</v>
      </c>
      <c r="BE16" s="26">
        <f t="shared" si="7"/>
        <v>97.346474342567603</v>
      </c>
      <c r="BF16" s="26">
        <f t="shared" si="7"/>
        <v>96.916790237306884</v>
      </c>
      <c r="BG16" s="26">
        <f t="shared" si="7"/>
        <v>99.659561291653944</v>
      </c>
      <c r="BH16" s="26">
        <f t="shared" si="7"/>
        <v>99.822308457013492</v>
      </c>
      <c r="BI16" s="26">
        <f t="shared" si="7"/>
        <v>98.671374414280351</v>
      </c>
      <c r="BJ16" s="26">
        <f t="shared" si="7"/>
        <v>98.626771632023889</v>
      </c>
      <c r="BK16" s="26">
        <f t="shared" si="7"/>
        <v>99.479933725946154</v>
      </c>
      <c r="BL16" s="26">
        <f t="shared" si="7"/>
        <v>97.312030976158582</v>
      </c>
      <c r="BM16" s="26">
        <f t="shared" si="7"/>
        <v>97.843718750199287</v>
      </c>
      <c r="BN16" s="26">
        <f t="shared" si="7"/>
        <v>98.591587710532139</v>
      </c>
      <c r="BO16" s="26">
        <f t="shared" ref="BO16:BP16" si="8">SUM(BO6:BO15)</f>
        <v>97.489145416011993</v>
      </c>
      <c r="BP16" s="26">
        <f t="shared" si="8"/>
        <v>97.481495752210719</v>
      </c>
    </row>
    <row r="17" spans="1:68" x14ac:dyDescent="0.2">
      <c r="C17" s="26">
        <f>C7+C14</f>
        <v>4.2833000000000006</v>
      </c>
      <c r="D17" s="26">
        <f t="shared" ref="D17:BO17" si="9">D7+D14</f>
        <v>4.3117199999999993</v>
      </c>
      <c r="E17" s="26">
        <f t="shared" si="9"/>
        <v>4.33202</v>
      </c>
      <c r="F17" s="26">
        <f t="shared" si="9"/>
        <v>4.3923400000000008</v>
      </c>
      <c r="G17" s="26">
        <f t="shared" si="9"/>
        <v>4.3035999999999994</v>
      </c>
      <c r="H17" s="26">
        <f t="shared" si="9"/>
        <v>4.3134599999999992</v>
      </c>
      <c r="I17" s="26">
        <f t="shared" si="9"/>
        <v>4.3239000000000001</v>
      </c>
      <c r="J17" s="26">
        <f t="shared" si="9"/>
        <v>4.3291200000000005</v>
      </c>
      <c r="K17" s="26">
        <f t="shared" si="9"/>
        <v>4.3094000000000001</v>
      </c>
      <c r="L17" s="26">
        <f t="shared" si="9"/>
        <v>4.3523199999999997</v>
      </c>
      <c r="M17" s="26">
        <f t="shared" si="9"/>
        <v>4.2461799999999998</v>
      </c>
      <c r="N17" s="26">
        <f t="shared" si="9"/>
        <v>4.2577800000000003</v>
      </c>
      <c r="O17" s="26">
        <f t="shared" si="9"/>
        <v>4.2879400000000008</v>
      </c>
      <c r="P17" s="26">
        <f t="shared" si="9"/>
        <v>4.3047599999999999</v>
      </c>
      <c r="Q17" s="26">
        <f t="shared" si="9"/>
        <v>4.3360800000000008</v>
      </c>
      <c r="R17" s="26">
        <f t="shared" si="9"/>
        <v>4.2670599999999999</v>
      </c>
      <c r="S17" s="26">
        <f t="shared" si="9"/>
        <v>4.3285400000000003</v>
      </c>
      <c r="T17" s="26">
        <f t="shared" si="9"/>
        <v>4.2873599999999996</v>
      </c>
      <c r="U17" s="26">
        <f t="shared" si="9"/>
        <v>4.3813200000000005</v>
      </c>
      <c r="V17" s="26">
        <f t="shared" si="9"/>
        <v>4.3128799999999998</v>
      </c>
      <c r="W17" s="26">
        <f t="shared" si="9"/>
        <v>4.3186800000000005</v>
      </c>
      <c r="X17" s="26">
        <f t="shared" si="9"/>
        <v>4.3181000000000003</v>
      </c>
      <c r="Y17" s="26">
        <f t="shared" si="9"/>
        <v>4.3099799999999995</v>
      </c>
      <c r="Z17" s="26">
        <f t="shared" si="9"/>
        <v>4.34246</v>
      </c>
      <c r="AA17" s="26">
        <f t="shared" si="9"/>
        <v>4.2890999999999995</v>
      </c>
      <c r="AB17" s="26">
        <f t="shared" si="9"/>
        <v>4.1330799999999996</v>
      </c>
      <c r="AC17" s="26">
        <f t="shared" si="9"/>
        <v>4.3157800000000002</v>
      </c>
      <c r="AD17" s="26">
        <f t="shared" si="9"/>
        <v>4.36334</v>
      </c>
      <c r="AE17" s="26">
        <f t="shared" si="9"/>
        <v>4.3453600000000012</v>
      </c>
      <c r="AF17" s="26">
        <f t="shared" si="9"/>
        <v>4.30708</v>
      </c>
      <c r="AG17" s="26">
        <f t="shared" si="9"/>
        <v>4.3326000000000011</v>
      </c>
      <c r="AH17" s="26">
        <f t="shared" si="9"/>
        <v>4.22356</v>
      </c>
      <c r="AI17" s="26">
        <f t="shared" si="9"/>
        <v>4.3708799999999997</v>
      </c>
      <c r="AJ17" s="26">
        <f t="shared" si="9"/>
        <v>4.3627599999999997</v>
      </c>
      <c r="AK17" s="26">
        <f t="shared" si="9"/>
        <v>4.2780799999999992</v>
      </c>
      <c r="AL17" s="26">
        <f t="shared" si="9"/>
        <v>4.2020999999999997</v>
      </c>
      <c r="AM17" s="26">
        <f t="shared" si="9"/>
        <v>4.2345800000000002</v>
      </c>
      <c r="AN17" s="26">
        <f t="shared" si="9"/>
        <v>4.30708</v>
      </c>
      <c r="AO17" s="26">
        <f t="shared" si="9"/>
        <v>4.3169399999999998</v>
      </c>
      <c r="AP17" s="26">
        <f t="shared" si="9"/>
        <v>4.2020999999999997</v>
      </c>
      <c r="AQ17" s="26">
        <f t="shared" si="9"/>
        <v>4.319840000000001</v>
      </c>
      <c r="AR17" s="26">
        <f t="shared" si="9"/>
        <v>4.2751800000000006</v>
      </c>
      <c r="AS17" s="26">
        <f t="shared" si="9"/>
        <v>4.2096399999999994</v>
      </c>
      <c r="AT17" s="26">
        <f t="shared" si="9"/>
        <v>4.2717000000000001</v>
      </c>
      <c r="AU17" s="26">
        <f t="shared" si="9"/>
        <v>4.29026</v>
      </c>
      <c r="AV17" s="26">
        <f t="shared" si="9"/>
        <v>4.1278600000000001</v>
      </c>
      <c r="AW17" s="26">
        <f t="shared" si="9"/>
        <v>4.2978000000000005</v>
      </c>
      <c r="AX17" s="26">
        <f t="shared" si="9"/>
        <v>4.3262199999999993</v>
      </c>
      <c r="AY17" s="26">
        <f t="shared" si="9"/>
        <v>4.2873599999999996</v>
      </c>
      <c r="AZ17" s="26">
        <f t="shared" si="9"/>
        <v>4.3331800000000005</v>
      </c>
      <c r="BA17" s="26">
        <f t="shared" si="9"/>
        <v>4.2374799999999997</v>
      </c>
      <c r="BB17" s="26">
        <f t="shared" si="9"/>
        <v>4.3523199999999997</v>
      </c>
      <c r="BC17" s="26">
        <f t="shared" si="9"/>
        <v>4.3221600000000002</v>
      </c>
      <c r="BD17" s="26">
        <f t="shared" si="9"/>
        <v>4.3099799999999995</v>
      </c>
      <c r="BE17" s="26">
        <f t="shared" si="9"/>
        <v>4.2670599999999999</v>
      </c>
      <c r="BF17" s="26">
        <f t="shared" si="9"/>
        <v>4.2508200000000009</v>
      </c>
      <c r="BG17" s="26">
        <f t="shared" si="9"/>
        <v>4.24038</v>
      </c>
      <c r="BH17" s="26">
        <f t="shared" si="9"/>
        <v>4.3639200000000002</v>
      </c>
      <c r="BI17" s="26">
        <f t="shared" si="9"/>
        <v>4.2473400000000003</v>
      </c>
      <c r="BJ17" s="26">
        <f t="shared" si="9"/>
        <v>4.2038399999999996</v>
      </c>
      <c r="BK17" s="26">
        <f t="shared" si="9"/>
        <v>4.3134599999999992</v>
      </c>
      <c r="BL17" s="26">
        <f t="shared" si="9"/>
        <v>4.3151999999999999</v>
      </c>
      <c r="BM17" s="26">
        <f t="shared" si="9"/>
        <v>4.2879400000000008</v>
      </c>
      <c r="BN17" s="26">
        <f t="shared" si="9"/>
        <v>4.3465199999999999</v>
      </c>
      <c r="BO17" s="26">
        <f t="shared" si="9"/>
        <v>4.3059200000000004</v>
      </c>
      <c r="BP17" s="26">
        <f t="shared" ref="BP17" si="10">BP7+BP14</f>
        <v>4.3453600000000012</v>
      </c>
    </row>
    <row r="19" spans="1:68" s="25" customFormat="1" x14ac:dyDescent="0.2">
      <c r="B19" s="25" t="s">
        <v>28</v>
      </c>
      <c r="C19" s="25">
        <f t="shared" ref="C19:AH19" si="11">C6/$A$6*2</f>
        <v>1.1769321302471558E-4</v>
      </c>
      <c r="D19" s="25">
        <f t="shared" si="11"/>
        <v>1.7653981953707335E-4</v>
      </c>
      <c r="E19" s="25">
        <f t="shared" si="11"/>
        <v>5.1000392310710083E-4</v>
      </c>
      <c r="F19" s="25">
        <f t="shared" si="11"/>
        <v>9.8077677520596324E-5</v>
      </c>
      <c r="G19" s="25">
        <f t="shared" si="11"/>
        <v>2.1577089054531189E-4</v>
      </c>
      <c r="H19" s="25">
        <f t="shared" si="11"/>
        <v>5.1000392310710083E-4</v>
      </c>
      <c r="I19" s="25">
        <f t="shared" si="11"/>
        <v>3.138485680659082E-4</v>
      </c>
      <c r="J19" s="25">
        <f t="shared" si="11"/>
        <v>4.1192624558650454E-4</v>
      </c>
      <c r="K19" s="25">
        <f t="shared" si="11"/>
        <v>3.138485680659082E-4</v>
      </c>
      <c r="L19" s="25">
        <f t="shared" si="11"/>
        <v>3.334641035700275E-4</v>
      </c>
      <c r="M19" s="25">
        <f t="shared" si="11"/>
        <v>5.8846606512357792E-5</v>
      </c>
      <c r="N19" s="25">
        <f t="shared" si="11"/>
        <v>3.138485680659082E-4</v>
      </c>
      <c r="O19" s="25">
        <f t="shared" si="11"/>
        <v>3.138485680659082E-4</v>
      </c>
      <c r="P19" s="25">
        <f t="shared" si="11"/>
        <v>4.7077285209886233E-4</v>
      </c>
      <c r="Q19" s="25">
        <f t="shared" si="11"/>
        <v>2.7461749705766971E-4</v>
      </c>
      <c r="R19" s="25">
        <f t="shared" si="11"/>
        <v>3.72695174578266E-4</v>
      </c>
      <c r="S19" s="25">
        <f t="shared" si="11"/>
        <v>1.569242840329541E-4</v>
      </c>
      <c r="T19" s="25">
        <f t="shared" si="11"/>
        <v>4.1192624558650454E-4</v>
      </c>
      <c r="U19" s="25">
        <f t="shared" si="11"/>
        <v>3.72695174578266E-4</v>
      </c>
      <c r="V19" s="25">
        <f t="shared" si="11"/>
        <v>1.7653981953707335E-4</v>
      </c>
      <c r="W19" s="25">
        <f t="shared" si="11"/>
        <v>2.5500196155355041E-4</v>
      </c>
      <c r="X19" s="25">
        <f t="shared" si="11"/>
        <v>0</v>
      </c>
      <c r="Y19" s="25">
        <f t="shared" si="11"/>
        <v>2.9423303256178896E-4</v>
      </c>
      <c r="Z19" s="25">
        <f t="shared" si="11"/>
        <v>2.7461749705766971E-4</v>
      </c>
      <c r="AA19" s="25">
        <f t="shared" si="11"/>
        <v>2.5500196155355041E-4</v>
      </c>
      <c r="AB19" s="25">
        <f t="shared" si="11"/>
        <v>6.2769713613181641E-4</v>
      </c>
      <c r="AC19" s="25">
        <f t="shared" si="11"/>
        <v>5.6885052961945873E-4</v>
      </c>
      <c r="AD19" s="25">
        <f t="shared" si="11"/>
        <v>3.334641035700275E-4</v>
      </c>
      <c r="AE19" s="25">
        <f t="shared" si="11"/>
        <v>2.1577089054531189E-4</v>
      </c>
      <c r="AF19" s="25">
        <f t="shared" si="11"/>
        <v>1.3730874852883486E-4</v>
      </c>
      <c r="AG19" s="25">
        <f t="shared" si="11"/>
        <v>1.9615535504119265E-4</v>
      </c>
      <c r="AH19" s="25">
        <f t="shared" si="11"/>
        <v>7.8462142016477051E-5</v>
      </c>
      <c r="AI19" s="25">
        <f t="shared" ref="AI19:BP19" si="12">AI6/$A$6*2</f>
        <v>4.7077285209886233E-4</v>
      </c>
      <c r="AJ19" s="25">
        <f t="shared" si="12"/>
        <v>2.7461749705766971E-4</v>
      </c>
      <c r="AK19" s="25">
        <f t="shared" si="12"/>
        <v>0</v>
      </c>
      <c r="AL19" s="25">
        <f t="shared" si="12"/>
        <v>1.3730874852883486E-4</v>
      </c>
      <c r="AM19" s="25">
        <f t="shared" si="12"/>
        <v>2.5500196155355041E-4</v>
      </c>
      <c r="AN19" s="25">
        <f t="shared" si="12"/>
        <v>7.8462142016477051E-5</v>
      </c>
      <c r="AO19" s="25">
        <f t="shared" si="12"/>
        <v>3.9231071008238526E-5</v>
      </c>
      <c r="AP19" s="25">
        <f t="shared" si="12"/>
        <v>1.569242840329541E-4</v>
      </c>
      <c r="AQ19" s="25">
        <f t="shared" si="12"/>
        <v>4.7077285209886233E-4</v>
      </c>
      <c r="AR19" s="25">
        <f t="shared" si="12"/>
        <v>3.72695174578266E-4</v>
      </c>
      <c r="AS19" s="25">
        <f t="shared" si="12"/>
        <v>2.1577089054531189E-4</v>
      </c>
      <c r="AT19" s="25">
        <f t="shared" si="12"/>
        <v>3.138485680659082E-4</v>
      </c>
      <c r="AU19" s="25">
        <f t="shared" si="12"/>
        <v>2.5500196155355041E-4</v>
      </c>
      <c r="AV19" s="25">
        <f t="shared" si="12"/>
        <v>1.6673205178501375E-3</v>
      </c>
      <c r="AW19" s="25">
        <f t="shared" si="12"/>
        <v>1.9615535504119265E-3</v>
      </c>
      <c r="AX19" s="25">
        <f t="shared" si="12"/>
        <v>5.2961945861122013E-4</v>
      </c>
      <c r="AY19" s="25">
        <f t="shared" si="12"/>
        <v>0</v>
      </c>
      <c r="AZ19" s="25">
        <f t="shared" si="12"/>
        <v>5.6885052961945873E-4</v>
      </c>
      <c r="BA19" s="25">
        <f t="shared" si="12"/>
        <v>5.8846606512357792E-5</v>
      </c>
      <c r="BB19" s="25">
        <f t="shared" si="12"/>
        <v>3.923107100823853E-4</v>
      </c>
      <c r="BC19" s="25">
        <f t="shared" si="12"/>
        <v>1.7653981953707335E-4</v>
      </c>
      <c r="BD19" s="25">
        <f t="shared" si="12"/>
        <v>2.5500196155355041E-4</v>
      </c>
      <c r="BE19" s="25">
        <f t="shared" si="12"/>
        <v>1.569242840329541E-4</v>
      </c>
      <c r="BF19" s="25">
        <f t="shared" si="12"/>
        <v>2.5500196155355041E-4</v>
      </c>
      <c r="BG19" s="25">
        <f t="shared" si="12"/>
        <v>2.7461749705766971E-4</v>
      </c>
      <c r="BH19" s="25">
        <f t="shared" si="12"/>
        <v>0</v>
      </c>
      <c r="BI19" s="25">
        <f t="shared" si="12"/>
        <v>4.1192624558650454E-4</v>
      </c>
      <c r="BJ19" s="25">
        <f t="shared" si="12"/>
        <v>1.569242840329541E-4</v>
      </c>
      <c r="BK19" s="25">
        <f t="shared" si="12"/>
        <v>1.7653981953707335E-4</v>
      </c>
      <c r="BL19" s="25">
        <f t="shared" si="12"/>
        <v>2.5500196155355041E-4</v>
      </c>
      <c r="BM19" s="25">
        <f t="shared" si="12"/>
        <v>2.9423303256178896E-4</v>
      </c>
      <c r="BN19" s="25">
        <f t="shared" si="12"/>
        <v>2.9423303256178896E-4</v>
      </c>
      <c r="BO19" s="25">
        <f t="shared" si="12"/>
        <v>2.3538642604943117E-4</v>
      </c>
      <c r="BP19" s="25">
        <f t="shared" si="12"/>
        <v>3.530796390741467E-4</v>
      </c>
    </row>
    <row r="20" spans="1:68" s="25" customFormat="1" x14ac:dyDescent="0.2">
      <c r="B20" s="25" t="s">
        <v>39</v>
      </c>
      <c r="C20" s="25">
        <f t="shared" ref="C20:AH20" si="13">C8/$A$8</f>
        <v>0.61817425314138308</v>
      </c>
      <c r="D20" s="25">
        <f t="shared" si="13"/>
        <v>0.62802696180411077</v>
      </c>
      <c r="E20" s="25">
        <f t="shared" si="13"/>
        <v>0.62053757177332103</v>
      </c>
      <c r="F20" s="25">
        <f t="shared" si="13"/>
        <v>0.6206540733960223</v>
      </c>
      <c r="G20" s="25">
        <f t="shared" si="13"/>
        <v>0.6223183822917534</v>
      </c>
      <c r="H20" s="25">
        <f t="shared" si="13"/>
        <v>0.62531413830406923</v>
      </c>
      <c r="I20" s="25">
        <f t="shared" si="13"/>
        <v>0.61745860031621869</v>
      </c>
      <c r="J20" s="25">
        <f t="shared" si="13"/>
        <v>0.61704252309228602</v>
      </c>
      <c r="K20" s="25">
        <f t="shared" si="13"/>
        <v>0.6139136223683116</v>
      </c>
      <c r="L20" s="25">
        <f t="shared" si="13"/>
        <v>0.62646251144212362</v>
      </c>
      <c r="M20" s="25">
        <f t="shared" si="13"/>
        <v>0.62140301239910134</v>
      </c>
      <c r="N20" s="25">
        <f t="shared" si="13"/>
        <v>0.62263460098194223</v>
      </c>
      <c r="O20" s="25">
        <f t="shared" si="13"/>
        <v>0.62504784888075227</v>
      </c>
      <c r="P20" s="25">
        <f t="shared" si="13"/>
        <v>0.61724224015977369</v>
      </c>
      <c r="Q20" s="25">
        <f t="shared" si="13"/>
        <v>0.61882333361071817</v>
      </c>
      <c r="R20" s="25">
        <f t="shared" si="13"/>
        <v>0.62554714154947155</v>
      </c>
      <c r="S20" s="25">
        <f t="shared" si="13"/>
        <v>0.61978863277024221</v>
      </c>
      <c r="T20" s="25">
        <f t="shared" si="13"/>
        <v>0.61910626612299235</v>
      </c>
      <c r="U20" s="25">
        <f t="shared" si="13"/>
        <v>0.61546142964134132</v>
      </c>
      <c r="V20" s="25">
        <f t="shared" si="13"/>
        <v>0.61705916618124323</v>
      </c>
      <c r="W20" s="25">
        <f t="shared" si="13"/>
        <v>0.61879004743280352</v>
      </c>
      <c r="X20" s="25">
        <f t="shared" si="13"/>
        <v>0.61859033036531574</v>
      </c>
      <c r="Y20" s="25">
        <f t="shared" si="13"/>
        <v>0.62030456852791882</v>
      </c>
      <c r="Z20" s="25">
        <f t="shared" si="13"/>
        <v>0.62143629857701588</v>
      </c>
      <c r="AA20" s="25">
        <f t="shared" si="13"/>
        <v>0.61888990596654736</v>
      </c>
      <c r="AB20" s="25">
        <f t="shared" si="13"/>
        <v>0.61915619538986433</v>
      </c>
      <c r="AC20" s="25">
        <f t="shared" si="13"/>
        <v>0.61845718565365726</v>
      </c>
      <c r="AD20" s="25">
        <f t="shared" si="13"/>
        <v>0.61940584172422397</v>
      </c>
      <c r="AE20" s="25">
        <f t="shared" si="13"/>
        <v>0.61800782225180995</v>
      </c>
      <c r="AF20" s="25">
        <f t="shared" si="13"/>
        <v>0.61908962303403514</v>
      </c>
      <c r="AG20" s="25">
        <f t="shared" si="13"/>
        <v>0.62098693517516845</v>
      </c>
      <c r="AH20" s="25">
        <f t="shared" si="13"/>
        <v>0.61943912790213862</v>
      </c>
      <c r="AI20" s="25">
        <f t="shared" ref="AI20:BP20" si="14">AI8/$A$8</f>
        <v>0.61990513439294337</v>
      </c>
      <c r="AJ20" s="25">
        <f t="shared" si="14"/>
        <v>0.61983856203711407</v>
      </c>
      <c r="AK20" s="25">
        <f t="shared" si="14"/>
        <v>0.61965548805858361</v>
      </c>
      <c r="AL20" s="25">
        <f t="shared" si="14"/>
        <v>0.62136972622118669</v>
      </c>
      <c r="AM20" s="25">
        <f t="shared" si="14"/>
        <v>0.62208537904635097</v>
      </c>
      <c r="AN20" s="25">
        <f t="shared" si="14"/>
        <v>0.62097029208621124</v>
      </c>
      <c r="AO20" s="25">
        <f t="shared" si="14"/>
        <v>0.6229008904052592</v>
      </c>
      <c r="AP20" s="25">
        <f t="shared" si="14"/>
        <v>0.6202213530831322</v>
      </c>
      <c r="AQ20" s="25">
        <f t="shared" si="14"/>
        <v>0.62108679370891229</v>
      </c>
      <c r="AR20" s="25">
        <f t="shared" si="14"/>
        <v>0.6213863693101439</v>
      </c>
      <c r="AS20" s="25">
        <f t="shared" si="14"/>
        <v>0.62038778397270533</v>
      </c>
      <c r="AT20" s="25">
        <f t="shared" si="14"/>
        <v>0.62072064575185149</v>
      </c>
      <c r="AU20" s="25">
        <f t="shared" si="14"/>
        <v>0.6221020221353083</v>
      </c>
      <c r="AV20" s="25">
        <f t="shared" si="14"/>
        <v>0.61990513439294337</v>
      </c>
      <c r="AW20" s="25">
        <f t="shared" si="14"/>
        <v>0.62341682616293581</v>
      </c>
      <c r="AX20" s="25">
        <f t="shared" si="14"/>
        <v>0.62250145627028375</v>
      </c>
      <c r="AY20" s="25">
        <f t="shared" si="14"/>
        <v>0.62438212532245985</v>
      </c>
      <c r="AZ20" s="25">
        <f t="shared" si="14"/>
        <v>0.62366647249729545</v>
      </c>
      <c r="BA20" s="25">
        <f t="shared" si="14"/>
        <v>0.62609636348506281</v>
      </c>
      <c r="BB20" s="25">
        <f t="shared" si="14"/>
        <v>0.6139136223683116</v>
      </c>
      <c r="BC20" s="25">
        <f t="shared" si="14"/>
        <v>0.61183323624864772</v>
      </c>
      <c r="BD20" s="25">
        <f t="shared" si="14"/>
        <v>0.6268120163102272</v>
      </c>
      <c r="BE20" s="25">
        <f t="shared" si="14"/>
        <v>0.61542814346342678</v>
      </c>
      <c r="BF20" s="25">
        <f t="shared" si="14"/>
        <v>0.6150786385953233</v>
      </c>
      <c r="BG20" s="25">
        <f t="shared" si="14"/>
        <v>0.62619622201880665</v>
      </c>
      <c r="BH20" s="25">
        <f t="shared" si="14"/>
        <v>0.62551385537155701</v>
      </c>
      <c r="BI20" s="25">
        <f t="shared" si="14"/>
        <v>0.61271531996338513</v>
      </c>
      <c r="BJ20" s="25">
        <f t="shared" si="14"/>
        <v>0.62519763668136796</v>
      </c>
      <c r="BK20" s="25">
        <f t="shared" si="14"/>
        <v>0.62471498710160611</v>
      </c>
      <c r="BL20" s="25">
        <f t="shared" si="14"/>
        <v>0.61193309478239166</v>
      </c>
      <c r="BM20" s="25">
        <f t="shared" si="14"/>
        <v>0.61536157110759748</v>
      </c>
      <c r="BN20" s="25">
        <f t="shared" si="14"/>
        <v>0.62544728301572772</v>
      </c>
      <c r="BO20" s="25">
        <f t="shared" si="14"/>
        <v>0.61549471581925608</v>
      </c>
      <c r="BP20" s="25">
        <f t="shared" si="14"/>
        <v>0.61486227843887831</v>
      </c>
    </row>
    <row r="21" spans="1:68" s="25" customFormat="1" x14ac:dyDescent="0.2">
      <c r="B21" s="25" t="s">
        <v>27</v>
      </c>
      <c r="C21" s="25">
        <f t="shared" ref="C21:AH21" si="15">C9/$A$9</f>
        <v>0.58316690442225394</v>
      </c>
      <c r="D21" s="25">
        <f t="shared" si="15"/>
        <v>0.58482524964336657</v>
      </c>
      <c r="E21" s="25">
        <f t="shared" si="15"/>
        <v>0.58878388017118399</v>
      </c>
      <c r="F21" s="25">
        <f t="shared" si="15"/>
        <v>0.59675463623395153</v>
      </c>
      <c r="G21" s="25">
        <f t="shared" si="15"/>
        <v>0.58764265335235377</v>
      </c>
      <c r="H21" s="25">
        <f t="shared" si="15"/>
        <v>0.59031740370898711</v>
      </c>
      <c r="I21" s="25">
        <f t="shared" si="15"/>
        <v>0.59543509272467909</v>
      </c>
      <c r="J21" s="25">
        <f t="shared" si="15"/>
        <v>0.58660841654778884</v>
      </c>
      <c r="K21" s="25">
        <f t="shared" si="15"/>
        <v>0.59079885877318117</v>
      </c>
      <c r="L21" s="25">
        <f t="shared" si="15"/>
        <v>0.59210057061340937</v>
      </c>
      <c r="M21" s="25">
        <f t="shared" si="15"/>
        <v>0.58063480741797435</v>
      </c>
      <c r="N21" s="25">
        <f t="shared" si="15"/>
        <v>0.59108416547788878</v>
      </c>
      <c r="O21" s="25">
        <f t="shared" si="15"/>
        <v>0.57865549215406564</v>
      </c>
      <c r="P21" s="25">
        <f t="shared" si="15"/>
        <v>0.58960413694721825</v>
      </c>
      <c r="Q21" s="25">
        <f t="shared" si="15"/>
        <v>0.59680813124108423</v>
      </c>
      <c r="R21" s="25">
        <f t="shared" si="15"/>
        <v>0.5822931526390871</v>
      </c>
      <c r="S21" s="25">
        <f t="shared" si="15"/>
        <v>0.59213623395149784</v>
      </c>
      <c r="T21" s="25">
        <f t="shared" si="15"/>
        <v>0.58450427960057072</v>
      </c>
      <c r="U21" s="25">
        <f t="shared" si="15"/>
        <v>0.59033523537803145</v>
      </c>
      <c r="V21" s="25">
        <f t="shared" si="15"/>
        <v>0.58133024251069898</v>
      </c>
      <c r="W21" s="25">
        <f t="shared" si="15"/>
        <v>0.58163338088445082</v>
      </c>
      <c r="X21" s="25">
        <f t="shared" si="15"/>
        <v>0.58008202567760347</v>
      </c>
      <c r="Y21" s="25">
        <f t="shared" si="15"/>
        <v>0.59507845934379455</v>
      </c>
      <c r="Z21" s="25">
        <f t="shared" si="15"/>
        <v>0.58017118402282453</v>
      </c>
      <c r="AA21" s="25">
        <f t="shared" si="15"/>
        <v>0.58357703281027096</v>
      </c>
      <c r="AB21" s="25">
        <f t="shared" si="15"/>
        <v>0.59265335235378025</v>
      </c>
      <c r="AC21" s="25">
        <f t="shared" si="15"/>
        <v>0.57754992867332389</v>
      </c>
      <c r="AD21" s="25">
        <f t="shared" si="15"/>
        <v>0.58033166904422262</v>
      </c>
      <c r="AE21" s="25">
        <f t="shared" si="15"/>
        <v>0.59559557774607708</v>
      </c>
      <c r="AF21" s="25">
        <f t="shared" si="15"/>
        <v>0.58974679029957211</v>
      </c>
      <c r="AG21" s="25">
        <f t="shared" si="15"/>
        <v>0.59074536376604847</v>
      </c>
      <c r="AH21" s="25">
        <f t="shared" si="15"/>
        <v>0.57692582025677608</v>
      </c>
      <c r="AI21" s="25">
        <f t="shared" ref="AI21:BP21" si="16">AI9/$A$9</f>
        <v>0.59276034236804565</v>
      </c>
      <c r="AJ21" s="25">
        <f t="shared" si="16"/>
        <v>0.59306348074179749</v>
      </c>
      <c r="AK21" s="25">
        <f t="shared" si="16"/>
        <v>0.59012125534950077</v>
      </c>
      <c r="AL21" s="25">
        <f t="shared" si="16"/>
        <v>0.59226105563480747</v>
      </c>
      <c r="AM21" s="25">
        <f t="shared" si="16"/>
        <v>0.59072753209700435</v>
      </c>
      <c r="AN21" s="25">
        <f t="shared" si="16"/>
        <v>0.59065620542082742</v>
      </c>
      <c r="AO21" s="25">
        <f t="shared" si="16"/>
        <v>0.59046005706134097</v>
      </c>
      <c r="AP21" s="25">
        <f t="shared" si="16"/>
        <v>0.59106633380884455</v>
      </c>
      <c r="AQ21" s="25">
        <f t="shared" si="16"/>
        <v>0.58956847360912989</v>
      </c>
      <c r="AR21" s="25">
        <f t="shared" si="16"/>
        <v>0.5880527817403709</v>
      </c>
      <c r="AS21" s="25">
        <f t="shared" si="16"/>
        <v>0.59149429386590591</v>
      </c>
      <c r="AT21" s="25">
        <f t="shared" si="16"/>
        <v>0.58682239657631952</v>
      </c>
      <c r="AU21" s="25">
        <f t="shared" si="16"/>
        <v>0.58691155492154068</v>
      </c>
      <c r="AV21" s="25">
        <f t="shared" si="16"/>
        <v>0.58277460770328104</v>
      </c>
      <c r="AW21" s="25">
        <f t="shared" si="16"/>
        <v>0.59054921540656213</v>
      </c>
      <c r="AX21" s="25">
        <f t="shared" si="16"/>
        <v>0.58605563480741796</v>
      </c>
      <c r="AY21" s="25">
        <f t="shared" si="16"/>
        <v>0.5769436519258202</v>
      </c>
      <c r="AZ21" s="25">
        <f t="shared" si="16"/>
        <v>0.58689372325249645</v>
      </c>
      <c r="BA21" s="25">
        <f t="shared" si="16"/>
        <v>0.58441512125534956</v>
      </c>
      <c r="BB21" s="25">
        <f t="shared" si="16"/>
        <v>0.58716119828815971</v>
      </c>
      <c r="BC21" s="25">
        <f t="shared" si="16"/>
        <v>0.58555634807417978</v>
      </c>
      <c r="BD21" s="25">
        <f t="shared" si="16"/>
        <v>0.55513552068473615</v>
      </c>
      <c r="BE21" s="25">
        <f t="shared" si="16"/>
        <v>0.57838801711840226</v>
      </c>
      <c r="BF21" s="25">
        <f t="shared" si="16"/>
        <v>0.58712553495007136</v>
      </c>
      <c r="BG21" s="25">
        <f t="shared" si="16"/>
        <v>0.58509272467902995</v>
      </c>
      <c r="BH21" s="25">
        <f t="shared" si="16"/>
        <v>0.5738944365192582</v>
      </c>
      <c r="BI21" s="25">
        <f t="shared" si="16"/>
        <v>0.58662624821683318</v>
      </c>
      <c r="BJ21" s="25">
        <f t="shared" si="16"/>
        <v>0.58298858773181172</v>
      </c>
      <c r="BK21" s="25">
        <f t="shared" si="16"/>
        <v>0.58468259629101293</v>
      </c>
      <c r="BL21" s="25">
        <f t="shared" si="16"/>
        <v>0.58432596291012839</v>
      </c>
      <c r="BM21" s="25">
        <f t="shared" si="16"/>
        <v>0.5863052781740371</v>
      </c>
      <c r="BN21" s="25">
        <f t="shared" si="16"/>
        <v>0.58694721825962903</v>
      </c>
      <c r="BO21" s="25">
        <f t="shared" si="16"/>
        <v>0.58514621968616265</v>
      </c>
      <c r="BP21" s="25">
        <f t="shared" si="16"/>
        <v>0.58603780313837384</v>
      </c>
    </row>
    <row r="22" spans="1:68" s="25" customFormat="1" x14ac:dyDescent="0.2">
      <c r="B22" s="25" t="s">
        <v>32</v>
      </c>
      <c r="C22" s="25">
        <f t="shared" ref="C22:AH22" si="17">C10/$A$10</f>
        <v>0</v>
      </c>
      <c r="D22" s="25">
        <f t="shared" si="17"/>
        <v>0</v>
      </c>
      <c r="E22" s="25">
        <f t="shared" si="17"/>
        <v>0</v>
      </c>
      <c r="F22" s="25">
        <f t="shared" si="17"/>
        <v>0</v>
      </c>
      <c r="G22" s="25">
        <f t="shared" si="17"/>
        <v>4.1753653444676412E-5</v>
      </c>
      <c r="H22" s="25">
        <f t="shared" si="17"/>
        <v>0</v>
      </c>
      <c r="I22" s="25">
        <f t="shared" si="17"/>
        <v>0</v>
      </c>
      <c r="J22" s="25">
        <f t="shared" si="17"/>
        <v>5.2887961029923455E-4</v>
      </c>
      <c r="K22" s="25">
        <f t="shared" si="17"/>
        <v>0</v>
      </c>
      <c r="L22" s="25">
        <f t="shared" si="17"/>
        <v>3.8970076548364651E-4</v>
      </c>
      <c r="M22" s="25">
        <f t="shared" si="17"/>
        <v>4.1753653444676412E-5</v>
      </c>
      <c r="N22" s="25">
        <f t="shared" si="17"/>
        <v>0</v>
      </c>
      <c r="O22" s="25">
        <f t="shared" si="17"/>
        <v>0</v>
      </c>
      <c r="P22" s="25">
        <f t="shared" si="17"/>
        <v>0</v>
      </c>
      <c r="Q22" s="25">
        <f t="shared" si="17"/>
        <v>1.3917884481558804E-5</v>
      </c>
      <c r="R22" s="25">
        <f t="shared" si="17"/>
        <v>5.8455114822546976E-4</v>
      </c>
      <c r="S22" s="25">
        <f t="shared" si="17"/>
        <v>1.2526096033402923E-4</v>
      </c>
      <c r="T22" s="25">
        <f t="shared" si="17"/>
        <v>3.618649965205289E-4</v>
      </c>
      <c r="U22" s="25">
        <f t="shared" si="17"/>
        <v>0</v>
      </c>
      <c r="V22" s="25">
        <f t="shared" si="17"/>
        <v>0</v>
      </c>
      <c r="W22" s="25">
        <f t="shared" si="17"/>
        <v>0</v>
      </c>
      <c r="X22" s="25">
        <f t="shared" si="17"/>
        <v>5.5671537926235215E-4</v>
      </c>
      <c r="Y22" s="25">
        <f t="shared" si="17"/>
        <v>0</v>
      </c>
      <c r="Z22" s="25">
        <f t="shared" si="17"/>
        <v>2.5052192066805847E-4</v>
      </c>
      <c r="AA22" s="25">
        <f t="shared" si="17"/>
        <v>0</v>
      </c>
      <c r="AB22" s="25">
        <f t="shared" si="17"/>
        <v>0</v>
      </c>
      <c r="AC22" s="25">
        <f t="shared" si="17"/>
        <v>2.2268615170494086E-4</v>
      </c>
      <c r="AD22" s="25">
        <f t="shared" si="17"/>
        <v>0</v>
      </c>
      <c r="AE22" s="25">
        <f t="shared" si="17"/>
        <v>0</v>
      </c>
      <c r="AF22" s="25">
        <f t="shared" si="17"/>
        <v>3.618649965205289E-4</v>
      </c>
      <c r="AG22" s="25">
        <f t="shared" si="17"/>
        <v>2.9227557411273488E-4</v>
      </c>
      <c r="AH22" s="25">
        <f t="shared" si="17"/>
        <v>8.3507306889352823E-5</v>
      </c>
      <c r="AI22" s="25">
        <f t="shared" ref="AI22:BP22" si="18">AI10/$A$10</f>
        <v>0</v>
      </c>
      <c r="AJ22" s="25">
        <f t="shared" si="18"/>
        <v>4.1753653444676412E-5</v>
      </c>
      <c r="AK22" s="25">
        <f t="shared" si="18"/>
        <v>8.3507306889352823E-5</v>
      </c>
      <c r="AL22" s="25">
        <f t="shared" si="18"/>
        <v>0</v>
      </c>
      <c r="AM22" s="25">
        <f t="shared" si="18"/>
        <v>5.0104384133611694E-4</v>
      </c>
      <c r="AN22" s="25">
        <f t="shared" si="18"/>
        <v>0</v>
      </c>
      <c r="AO22" s="25">
        <f t="shared" si="18"/>
        <v>1.9485038274182325E-4</v>
      </c>
      <c r="AP22" s="25">
        <f t="shared" si="18"/>
        <v>0</v>
      </c>
      <c r="AQ22" s="25">
        <f t="shared" si="18"/>
        <v>0</v>
      </c>
      <c r="AR22" s="25">
        <f t="shared" si="18"/>
        <v>5.0104384133611694E-4</v>
      </c>
      <c r="AS22" s="25">
        <f t="shared" si="18"/>
        <v>0</v>
      </c>
      <c r="AT22" s="25">
        <f t="shared" si="18"/>
        <v>0</v>
      </c>
      <c r="AU22" s="25">
        <f t="shared" si="18"/>
        <v>9.3249826026443991E-4</v>
      </c>
      <c r="AV22" s="25">
        <f t="shared" si="18"/>
        <v>0</v>
      </c>
      <c r="AW22" s="25">
        <f t="shared" si="18"/>
        <v>0</v>
      </c>
      <c r="AX22" s="25">
        <f t="shared" si="18"/>
        <v>0</v>
      </c>
      <c r="AY22" s="25">
        <f t="shared" si="18"/>
        <v>0</v>
      </c>
      <c r="AZ22" s="25">
        <f t="shared" si="18"/>
        <v>0</v>
      </c>
      <c r="BA22" s="25">
        <f t="shared" si="18"/>
        <v>2.0876826722338206E-4</v>
      </c>
      <c r="BB22" s="25">
        <f t="shared" si="18"/>
        <v>0</v>
      </c>
      <c r="BC22" s="25">
        <f t="shared" si="18"/>
        <v>5.2887961029923455E-4</v>
      </c>
      <c r="BD22" s="25">
        <f t="shared" si="18"/>
        <v>9.7425191370911627E-5</v>
      </c>
      <c r="BE22" s="25">
        <f t="shared" si="18"/>
        <v>0</v>
      </c>
      <c r="BF22" s="25">
        <f t="shared" si="18"/>
        <v>0</v>
      </c>
      <c r="BG22" s="25">
        <f t="shared" si="18"/>
        <v>2.3660403618649969E-4</v>
      </c>
      <c r="BH22" s="25">
        <f t="shared" si="18"/>
        <v>5.0104384133611694E-4</v>
      </c>
      <c r="BI22" s="25">
        <f t="shared" si="18"/>
        <v>0</v>
      </c>
      <c r="BJ22" s="25">
        <f t="shared" si="18"/>
        <v>0</v>
      </c>
      <c r="BK22" s="25">
        <f t="shared" si="18"/>
        <v>0</v>
      </c>
      <c r="BL22" s="25">
        <f t="shared" si="18"/>
        <v>0</v>
      </c>
      <c r="BM22" s="25">
        <f t="shared" si="18"/>
        <v>0</v>
      </c>
      <c r="BN22" s="25">
        <f t="shared" si="18"/>
        <v>2.5052192066805847E-4</v>
      </c>
      <c r="BO22" s="25">
        <f t="shared" si="18"/>
        <v>7.7940153096729302E-4</v>
      </c>
      <c r="BP22" s="25">
        <f t="shared" si="18"/>
        <v>4.0361864996520537E-4</v>
      </c>
    </row>
    <row r="23" spans="1:68" s="25" customFormat="1" x14ac:dyDescent="0.2">
      <c r="B23" s="25" t="s">
        <v>30</v>
      </c>
      <c r="C23" s="25">
        <f t="shared" ref="C23:AH23" si="19">C11/$A$11</f>
        <v>1.0325911584382059E-3</v>
      </c>
      <c r="D23" s="25">
        <f t="shared" si="19"/>
        <v>1.0971281058405938E-3</v>
      </c>
      <c r="E23" s="25">
        <f t="shared" si="19"/>
        <v>1.0809938689899969E-3</v>
      </c>
      <c r="F23" s="25">
        <f t="shared" si="19"/>
        <v>9.8418844788641501E-4</v>
      </c>
      <c r="G23" s="25">
        <f t="shared" si="19"/>
        <v>7.2604065827686353E-4</v>
      </c>
      <c r="H23" s="25">
        <f t="shared" si="19"/>
        <v>0</v>
      </c>
      <c r="I23" s="25">
        <f t="shared" si="19"/>
        <v>4.1949015811552112E-4</v>
      </c>
      <c r="J23" s="25">
        <f t="shared" si="19"/>
        <v>1.016456921587609E-3</v>
      </c>
      <c r="K23" s="25">
        <f t="shared" si="19"/>
        <v>8.8738302678283327E-4</v>
      </c>
      <c r="L23" s="25">
        <f t="shared" si="19"/>
        <v>8.3898031623104224E-4</v>
      </c>
      <c r="M23" s="25">
        <f t="shared" si="19"/>
        <v>5.1629557921910297E-4</v>
      </c>
      <c r="N23" s="25">
        <f t="shared" si="19"/>
        <v>1.1293965795417878E-3</v>
      </c>
      <c r="O23" s="25">
        <f t="shared" si="19"/>
        <v>9.6805421103581804E-4</v>
      </c>
      <c r="P23" s="25">
        <f t="shared" si="19"/>
        <v>7.421748951274605E-4</v>
      </c>
      <c r="Q23" s="25">
        <f t="shared" si="19"/>
        <v>7.0990642142626655E-4</v>
      </c>
      <c r="R23" s="25">
        <f t="shared" si="19"/>
        <v>6.2923523717328168E-4</v>
      </c>
      <c r="S23" s="25">
        <f t="shared" si="19"/>
        <v>5.4856405292029692E-4</v>
      </c>
      <c r="T23" s="25">
        <f t="shared" si="19"/>
        <v>1.1939335269441755E-3</v>
      </c>
      <c r="U23" s="25">
        <f t="shared" si="19"/>
        <v>1.0648596321393999E-3</v>
      </c>
      <c r="V23" s="25">
        <f t="shared" si="19"/>
        <v>9.5191997418522106E-4</v>
      </c>
      <c r="W23" s="25">
        <f t="shared" si="19"/>
        <v>8.5511455308163922E-4</v>
      </c>
      <c r="X23" s="25">
        <f t="shared" si="19"/>
        <v>3.5495321071313328E-4</v>
      </c>
      <c r="Y23" s="25">
        <f t="shared" si="19"/>
        <v>7.7444336882865445E-4</v>
      </c>
      <c r="Z23" s="25">
        <f t="shared" si="19"/>
        <v>5.6469828977089389E-4</v>
      </c>
      <c r="AA23" s="25">
        <f t="shared" si="19"/>
        <v>6.2923523717328168E-4</v>
      </c>
      <c r="AB23" s="25">
        <f t="shared" si="19"/>
        <v>1.1616650532429815E-3</v>
      </c>
      <c r="AC23" s="25">
        <f t="shared" si="19"/>
        <v>7.5830913197805748E-4</v>
      </c>
      <c r="AD23" s="25">
        <f t="shared" si="19"/>
        <v>7.7444336882865445E-4</v>
      </c>
      <c r="AE23" s="25">
        <f t="shared" si="19"/>
        <v>7.0990642142626655E-4</v>
      </c>
      <c r="AF23" s="25">
        <f t="shared" si="19"/>
        <v>8.067118425298484E-4</v>
      </c>
      <c r="AG23" s="25">
        <f t="shared" si="19"/>
        <v>4.678928686673121E-4</v>
      </c>
      <c r="AH23" s="25">
        <f t="shared" si="19"/>
        <v>9.357857373346242E-4</v>
      </c>
      <c r="AI23" s="25">
        <f t="shared" ref="AI23:BP23" si="20">AI11/$A$11</f>
        <v>3.8722168441432723E-4</v>
      </c>
      <c r="AJ23" s="25">
        <f t="shared" si="20"/>
        <v>6.2923523717328168E-4</v>
      </c>
      <c r="AK23" s="25">
        <f t="shared" si="20"/>
        <v>1.1132623426911908E-3</v>
      </c>
      <c r="AL23" s="25">
        <f t="shared" si="20"/>
        <v>9.5191997418522106E-4</v>
      </c>
      <c r="AM23" s="25">
        <f t="shared" si="20"/>
        <v>8.8738302678283327E-4</v>
      </c>
      <c r="AN23" s="25">
        <f t="shared" si="20"/>
        <v>6.2923523717328168E-4</v>
      </c>
      <c r="AO23" s="25">
        <f t="shared" si="20"/>
        <v>1.0809938689899969E-3</v>
      </c>
      <c r="AP23" s="25">
        <f t="shared" si="20"/>
        <v>1.016456921587609E-3</v>
      </c>
      <c r="AQ23" s="25">
        <f t="shared" si="20"/>
        <v>4.5175863181671512E-4</v>
      </c>
      <c r="AR23" s="25">
        <f t="shared" si="20"/>
        <v>1.0325911584382059E-3</v>
      </c>
      <c r="AS23" s="25">
        <f t="shared" si="20"/>
        <v>1.1777992900935785E-3</v>
      </c>
      <c r="AT23" s="25">
        <f t="shared" si="20"/>
        <v>1.0971281058405938E-3</v>
      </c>
      <c r="AU23" s="25">
        <f t="shared" si="20"/>
        <v>1.3230074217489515E-3</v>
      </c>
      <c r="AV23" s="25">
        <f t="shared" si="20"/>
        <v>2.1619877379799937E-3</v>
      </c>
      <c r="AW23" s="25">
        <f t="shared" si="20"/>
        <v>2.5492094223943211E-3</v>
      </c>
      <c r="AX23" s="25">
        <f t="shared" si="20"/>
        <v>4.5175863181671512E-4</v>
      </c>
      <c r="AY23" s="25">
        <f t="shared" si="20"/>
        <v>4.8402710551790902E-4</v>
      </c>
      <c r="AZ23" s="25">
        <f t="shared" si="20"/>
        <v>3.7108744756373025E-4</v>
      </c>
      <c r="BA23" s="25">
        <f t="shared" si="20"/>
        <v>1.1777992900935785E-3</v>
      </c>
      <c r="BB23" s="25">
        <f t="shared" si="20"/>
        <v>1.0809938689899969E-3</v>
      </c>
      <c r="BC23" s="25">
        <f t="shared" si="20"/>
        <v>9.8418844788641501E-4</v>
      </c>
      <c r="BD23" s="25">
        <f t="shared" si="20"/>
        <v>9.6805421103581804E-4</v>
      </c>
      <c r="BE23" s="25">
        <f t="shared" si="20"/>
        <v>1.0325911584382059E-3</v>
      </c>
      <c r="BF23" s="25">
        <f t="shared" si="20"/>
        <v>1.1455308163923845E-3</v>
      </c>
      <c r="BG23" s="25">
        <f t="shared" si="20"/>
        <v>1.0971281058405938E-3</v>
      </c>
      <c r="BH23" s="25">
        <f t="shared" si="20"/>
        <v>8.5511455308163922E-4</v>
      </c>
      <c r="BI23" s="25">
        <f t="shared" si="20"/>
        <v>1.2746047111971606E-3</v>
      </c>
      <c r="BJ23" s="25">
        <f t="shared" si="20"/>
        <v>1.1616650532429815E-3</v>
      </c>
      <c r="BK23" s="25">
        <f t="shared" si="20"/>
        <v>7.7444336882865445E-4</v>
      </c>
      <c r="BL23" s="25">
        <f t="shared" si="20"/>
        <v>1.1455308163923845E-3</v>
      </c>
      <c r="BM23" s="25">
        <f t="shared" si="20"/>
        <v>9.8418844788641501E-4</v>
      </c>
      <c r="BN23" s="25">
        <f t="shared" si="20"/>
        <v>1.1939335269441755E-3</v>
      </c>
      <c r="BO23" s="25">
        <f t="shared" si="20"/>
        <v>8.5511455308163922E-4</v>
      </c>
      <c r="BP23" s="25">
        <f t="shared" si="20"/>
        <v>6.4536947402387876E-4</v>
      </c>
    </row>
    <row r="24" spans="1:68" s="25" customFormat="1" x14ac:dyDescent="0.2">
      <c r="B24" s="25" t="s">
        <v>26</v>
      </c>
      <c r="C24" s="25">
        <f t="shared" ref="C24:AH24" si="21">C12/$A$12</f>
        <v>0.6594034863265632</v>
      </c>
      <c r="D24" s="25">
        <f t="shared" si="21"/>
        <v>0.66036302574764105</v>
      </c>
      <c r="E24" s="25">
        <f t="shared" si="21"/>
        <v>0.66044298736606422</v>
      </c>
      <c r="F24" s="25">
        <f t="shared" si="21"/>
        <v>0.62745881976651208</v>
      </c>
      <c r="G24" s="25">
        <f t="shared" si="21"/>
        <v>0.62010235087158161</v>
      </c>
      <c r="H24" s="25">
        <f t="shared" si="21"/>
        <v>0.6467695506157044</v>
      </c>
      <c r="I24" s="25">
        <f t="shared" si="21"/>
        <v>0.61390532544378695</v>
      </c>
      <c r="J24" s="25">
        <f t="shared" si="21"/>
        <v>0.6322165360626899</v>
      </c>
      <c r="K24" s="25">
        <f t="shared" si="21"/>
        <v>0.66328162482008635</v>
      </c>
      <c r="L24" s="25">
        <f t="shared" si="21"/>
        <v>0.65356628818167284</v>
      </c>
      <c r="M24" s="25">
        <f t="shared" si="21"/>
        <v>0.6495682072605149</v>
      </c>
      <c r="N24" s="25">
        <f t="shared" si="21"/>
        <v>0.66512074204381888</v>
      </c>
      <c r="O24" s="25">
        <f t="shared" si="21"/>
        <v>0.66380137533983696</v>
      </c>
      <c r="P24" s="25">
        <f t="shared" si="21"/>
        <v>0.65516552055013599</v>
      </c>
      <c r="Q24" s="25">
        <f t="shared" si="21"/>
        <v>0.66312170158324002</v>
      </c>
      <c r="R24" s="25">
        <f t="shared" si="21"/>
        <v>0.60818806972653128</v>
      </c>
      <c r="S24" s="25">
        <f t="shared" si="21"/>
        <v>0.63521509675355825</v>
      </c>
      <c r="T24" s="25">
        <f t="shared" si="21"/>
        <v>0.68107308491923879</v>
      </c>
      <c r="U24" s="25">
        <f t="shared" si="21"/>
        <v>0.65700463777386853</v>
      </c>
      <c r="V24" s="25">
        <f t="shared" si="21"/>
        <v>0.63809371501679191</v>
      </c>
      <c r="W24" s="25">
        <f t="shared" si="21"/>
        <v>0.64201183431952658</v>
      </c>
      <c r="X24" s="25">
        <f t="shared" si="21"/>
        <v>0.66528066528066532</v>
      </c>
      <c r="Y24" s="25">
        <f t="shared" si="21"/>
        <v>0.63969294738525506</v>
      </c>
      <c r="Z24" s="25">
        <f t="shared" si="21"/>
        <v>0.63273628658244041</v>
      </c>
      <c r="AA24" s="25">
        <f t="shared" si="21"/>
        <v>0.6708779785702863</v>
      </c>
      <c r="AB24" s="25">
        <f t="shared" si="21"/>
        <v>0.60690868383176078</v>
      </c>
      <c r="AC24" s="25">
        <f t="shared" si="21"/>
        <v>0.64573004957620339</v>
      </c>
      <c r="AD24" s="25">
        <f t="shared" si="21"/>
        <v>0.64856868703022552</v>
      </c>
      <c r="AE24" s="25">
        <f t="shared" si="21"/>
        <v>0.67019830481368947</v>
      </c>
      <c r="AF24" s="25">
        <f t="shared" si="21"/>
        <v>0.62066208220054364</v>
      </c>
      <c r="AG24" s="25">
        <f t="shared" si="21"/>
        <v>0.64113225651687189</v>
      </c>
      <c r="AH24" s="25">
        <f t="shared" si="21"/>
        <v>0.65604509835279057</v>
      </c>
      <c r="AI24" s="25">
        <f t="shared" ref="AI24:BP24" si="22">AI12/$A$12</f>
        <v>0.63717415640492558</v>
      </c>
      <c r="AJ24" s="25">
        <f t="shared" si="22"/>
        <v>0.62993762993762992</v>
      </c>
      <c r="AK24" s="25">
        <f t="shared" si="22"/>
        <v>0.64752918599072451</v>
      </c>
      <c r="AL24" s="25">
        <f t="shared" si="22"/>
        <v>0.67107788261634416</v>
      </c>
      <c r="AM24" s="25">
        <f t="shared" si="22"/>
        <v>0.65700463777386853</v>
      </c>
      <c r="AN24" s="25">
        <f t="shared" si="22"/>
        <v>0.65236686390532539</v>
      </c>
      <c r="AO24" s="25">
        <f t="shared" si="22"/>
        <v>0.66216216216216217</v>
      </c>
      <c r="AP24" s="25">
        <f t="shared" si="22"/>
        <v>0.66204221973452748</v>
      </c>
      <c r="AQ24" s="25">
        <f t="shared" si="22"/>
        <v>0.64944826483288021</v>
      </c>
      <c r="AR24" s="25">
        <f t="shared" si="22"/>
        <v>0.6875899568207261</v>
      </c>
      <c r="AS24" s="25">
        <f t="shared" si="22"/>
        <v>0.69082840236686394</v>
      </c>
      <c r="AT24" s="25">
        <f t="shared" si="22"/>
        <v>0.6394930433391971</v>
      </c>
      <c r="AU24" s="25">
        <f t="shared" si="22"/>
        <v>0.63557492403646254</v>
      </c>
      <c r="AV24" s="25">
        <f t="shared" si="22"/>
        <v>0.65728450343834965</v>
      </c>
      <c r="AW24" s="25">
        <f t="shared" si="22"/>
        <v>0.63081720774028471</v>
      </c>
      <c r="AX24" s="25">
        <f t="shared" si="22"/>
        <v>0.7105789221173836</v>
      </c>
      <c r="AY24" s="25">
        <f t="shared" si="22"/>
        <v>0.64716935870782033</v>
      </c>
      <c r="AZ24" s="25">
        <f t="shared" si="22"/>
        <v>0.66212218135295053</v>
      </c>
      <c r="BA24" s="25">
        <f t="shared" si="22"/>
        <v>0.66987845833999671</v>
      </c>
      <c r="BB24" s="25">
        <f t="shared" si="22"/>
        <v>0.64664960818806971</v>
      </c>
      <c r="BC24" s="25">
        <f t="shared" si="22"/>
        <v>0.68287222133375969</v>
      </c>
      <c r="BD24" s="25">
        <f t="shared" si="22"/>
        <v>0.69634575403806176</v>
      </c>
      <c r="BE24" s="25">
        <f t="shared" si="22"/>
        <v>0.657724292339677</v>
      </c>
      <c r="BF24" s="25">
        <f t="shared" si="22"/>
        <v>0.61990244682552376</v>
      </c>
      <c r="BG24" s="25">
        <f t="shared" si="22"/>
        <v>0.68914920837997751</v>
      </c>
      <c r="BH24" s="25">
        <f t="shared" si="22"/>
        <v>0.73820566128258425</v>
      </c>
      <c r="BI24" s="25">
        <f t="shared" si="22"/>
        <v>0.69934431472893011</v>
      </c>
      <c r="BJ24" s="25">
        <f t="shared" si="22"/>
        <v>0.65292659523428753</v>
      </c>
      <c r="BK24" s="25">
        <f t="shared" si="22"/>
        <v>0.6988245642091796</v>
      </c>
      <c r="BL24" s="25">
        <f t="shared" si="22"/>
        <v>0.66200223892531584</v>
      </c>
      <c r="BM24" s="25">
        <f t="shared" si="22"/>
        <v>0.66244202782664319</v>
      </c>
      <c r="BN24" s="25">
        <f t="shared" si="22"/>
        <v>0.65724452262913802</v>
      </c>
      <c r="BO24" s="25">
        <f t="shared" si="22"/>
        <v>0.65068766991843907</v>
      </c>
      <c r="BP24" s="25">
        <f t="shared" si="22"/>
        <v>0.65692467615544536</v>
      </c>
    </row>
    <row r="25" spans="1:68" s="25" customFormat="1" x14ac:dyDescent="0.2">
      <c r="B25" s="25" t="s">
        <v>43</v>
      </c>
      <c r="C25" s="25">
        <f t="shared" ref="C25:AH25" si="23">C13/$A$13*2</f>
        <v>0.41211616876092211</v>
      </c>
      <c r="D25" s="25">
        <f t="shared" si="23"/>
        <v>0.41868464120274052</v>
      </c>
      <c r="E25" s="25">
        <f t="shared" si="23"/>
        <v>0.41369171451554737</v>
      </c>
      <c r="F25" s="25">
        <f t="shared" si="23"/>
        <v>0.41376938226401488</v>
      </c>
      <c r="G25" s="25">
        <f t="shared" si="23"/>
        <v>0.41487892152783556</v>
      </c>
      <c r="H25" s="25">
        <f t="shared" si="23"/>
        <v>0.41687609220271288</v>
      </c>
      <c r="I25" s="25">
        <f t="shared" si="23"/>
        <v>0.41163906687747909</v>
      </c>
      <c r="J25" s="25">
        <f t="shared" si="23"/>
        <v>0.41136168206152407</v>
      </c>
      <c r="K25" s="25">
        <f t="shared" si="23"/>
        <v>0.40927574824554108</v>
      </c>
      <c r="L25" s="25">
        <f t="shared" si="23"/>
        <v>0.41764167429474908</v>
      </c>
      <c r="M25" s="25">
        <f t="shared" si="23"/>
        <v>0.41426867493273428</v>
      </c>
      <c r="N25" s="25">
        <f t="shared" si="23"/>
        <v>0.41508973398796151</v>
      </c>
      <c r="O25" s="25">
        <f t="shared" si="23"/>
        <v>0.41669856592050147</v>
      </c>
      <c r="P25" s="25">
        <f t="shared" si="23"/>
        <v>0.41149482677318244</v>
      </c>
      <c r="Q25" s="25">
        <f t="shared" si="23"/>
        <v>0.4125488890738121</v>
      </c>
      <c r="R25" s="25">
        <f t="shared" si="23"/>
        <v>0.41703142769964774</v>
      </c>
      <c r="S25" s="25">
        <f t="shared" si="23"/>
        <v>0.41319242184682808</v>
      </c>
      <c r="T25" s="25">
        <f t="shared" si="23"/>
        <v>0.41273751074866155</v>
      </c>
      <c r="U25" s="25">
        <f t="shared" si="23"/>
        <v>0.41030761976089425</v>
      </c>
      <c r="V25" s="25">
        <f t="shared" si="23"/>
        <v>0.41137277745416218</v>
      </c>
      <c r="W25" s="25">
        <f t="shared" si="23"/>
        <v>0.41252669828853566</v>
      </c>
      <c r="X25" s="25">
        <f t="shared" si="23"/>
        <v>0.41239355357687718</v>
      </c>
      <c r="Y25" s="25">
        <f t="shared" si="23"/>
        <v>0.41353637901861251</v>
      </c>
      <c r="Z25" s="25">
        <f t="shared" si="23"/>
        <v>0.41429086571801055</v>
      </c>
      <c r="AA25" s="25">
        <f t="shared" si="23"/>
        <v>0.41259327064436491</v>
      </c>
      <c r="AB25" s="25">
        <f t="shared" si="23"/>
        <v>0.41277079692657626</v>
      </c>
      <c r="AC25" s="25">
        <f t="shared" si="23"/>
        <v>0.41230479043577151</v>
      </c>
      <c r="AD25" s="25">
        <f t="shared" si="23"/>
        <v>0.41293722781614933</v>
      </c>
      <c r="AE25" s="25">
        <f t="shared" si="23"/>
        <v>0.41200521483453995</v>
      </c>
      <c r="AF25" s="25">
        <f t="shared" si="23"/>
        <v>0.41272641535602345</v>
      </c>
      <c r="AG25" s="25">
        <f t="shared" si="23"/>
        <v>0.41399129011677899</v>
      </c>
      <c r="AH25" s="25">
        <f t="shared" si="23"/>
        <v>0.41295941860142577</v>
      </c>
      <c r="AI25" s="25">
        <f t="shared" ref="AI25:BP25" si="24">AI13/$A$13*2</f>
        <v>0.4132700895952956</v>
      </c>
      <c r="AJ25" s="25">
        <f t="shared" si="24"/>
        <v>0.41322570802474273</v>
      </c>
      <c r="AK25" s="25">
        <f t="shared" si="24"/>
        <v>0.41310365870572247</v>
      </c>
      <c r="AL25" s="25">
        <f t="shared" si="24"/>
        <v>0.41424648414745785</v>
      </c>
      <c r="AM25" s="25">
        <f t="shared" si="24"/>
        <v>0.41472358603090065</v>
      </c>
      <c r="AN25" s="25">
        <f t="shared" si="24"/>
        <v>0.41398019472414088</v>
      </c>
      <c r="AO25" s="25">
        <f t="shared" si="24"/>
        <v>0.41526726027017286</v>
      </c>
      <c r="AP25" s="25">
        <f t="shared" si="24"/>
        <v>0.41348090205542143</v>
      </c>
      <c r="AQ25" s="25">
        <f t="shared" si="24"/>
        <v>0.41405786247260817</v>
      </c>
      <c r="AR25" s="25">
        <f t="shared" si="24"/>
        <v>0.41425757954009595</v>
      </c>
      <c r="AS25" s="25">
        <f t="shared" si="24"/>
        <v>0.41359185598180354</v>
      </c>
      <c r="AT25" s="25">
        <f t="shared" si="24"/>
        <v>0.41381376383456764</v>
      </c>
      <c r="AU25" s="25">
        <f t="shared" si="24"/>
        <v>0.41473468142353886</v>
      </c>
      <c r="AV25" s="25">
        <f t="shared" si="24"/>
        <v>0.4132700895952956</v>
      </c>
      <c r="AW25" s="25">
        <f t="shared" si="24"/>
        <v>0.41561121744195717</v>
      </c>
      <c r="AX25" s="25">
        <f t="shared" si="24"/>
        <v>0.41500097084685583</v>
      </c>
      <c r="AY25" s="25">
        <f t="shared" si="24"/>
        <v>0.41625475021497321</v>
      </c>
      <c r="AZ25" s="25">
        <f t="shared" si="24"/>
        <v>0.41577764833153036</v>
      </c>
      <c r="BA25" s="25">
        <f t="shared" si="24"/>
        <v>0.41739757565670854</v>
      </c>
      <c r="BB25" s="25">
        <f t="shared" si="24"/>
        <v>0.40927574824554108</v>
      </c>
      <c r="BC25" s="25">
        <f t="shared" si="24"/>
        <v>0.40788882416576522</v>
      </c>
      <c r="BD25" s="25">
        <f t="shared" si="24"/>
        <v>0.41787467754015151</v>
      </c>
      <c r="BE25" s="25">
        <f t="shared" si="24"/>
        <v>0.41028542897561782</v>
      </c>
      <c r="BF25" s="25">
        <f t="shared" si="24"/>
        <v>0.41005242573021555</v>
      </c>
      <c r="BG25" s="25">
        <f t="shared" si="24"/>
        <v>0.41746414801253773</v>
      </c>
      <c r="BH25" s="25">
        <f t="shared" si="24"/>
        <v>0.41700923691437136</v>
      </c>
      <c r="BI25" s="25">
        <f t="shared" si="24"/>
        <v>0.40847687997559007</v>
      </c>
      <c r="BJ25" s="25">
        <f t="shared" si="24"/>
        <v>0.41679842445424531</v>
      </c>
      <c r="BK25" s="25">
        <f t="shared" si="24"/>
        <v>0.41647665806773743</v>
      </c>
      <c r="BL25" s="25">
        <f t="shared" si="24"/>
        <v>0.4079553965215944</v>
      </c>
      <c r="BM25" s="25">
        <f t="shared" si="24"/>
        <v>0.41024104740506495</v>
      </c>
      <c r="BN25" s="25">
        <f t="shared" si="24"/>
        <v>0.4169648553438185</v>
      </c>
      <c r="BO25" s="25">
        <f t="shared" si="24"/>
        <v>0.41032981054617074</v>
      </c>
      <c r="BP25" s="25">
        <f t="shared" si="24"/>
        <v>0.40990818562591885</v>
      </c>
    </row>
    <row r="26" spans="1:68" s="25" customFormat="1" x14ac:dyDescent="0.2">
      <c r="B26" s="25" t="s">
        <v>40</v>
      </c>
      <c r="C26" s="25">
        <f t="shared" ref="C26:AH26" si="25">C7/$A$7*2</f>
        <v>0.7773684210526316</v>
      </c>
      <c r="D26" s="25">
        <f t="shared" si="25"/>
        <v>0.78252631578947363</v>
      </c>
      <c r="E26" s="25">
        <f t="shared" si="25"/>
        <v>0.78621052631578936</v>
      </c>
      <c r="F26" s="25">
        <f t="shared" si="25"/>
        <v>0.79715789473684218</v>
      </c>
      <c r="G26" s="25">
        <f t="shared" si="25"/>
        <v>0.78105263157894733</v>
      </c>
      <c r="H26" s="25">
        <f t="shared" si="25"/>
        <v>0.78284210526315778</v>
      </c>
      <c r="I26" s="25">
        <f t="shared" si="25"/>
        <v>0.78473684210526318</v>
      </c>
      <c r="J26" s="25">
        <f t="shared" si="25"/>
        <v>0.78568421052631587</v>
      </c>
      <c r="K26" s="25">
        <f t="shared" si="25"/>
        <v>0.78210526315789475</v>
      </c>
      <c r="L26" s="25">
        <f t="shared" si="25"/>
        <v>0.78989473684210521</v>
      </c>
      <c r="M26" s="25">
        <f t="shared" si="25"/>
        <v>0.77063157894736845</v>
      </c>
      <c r="N26" s="25">
        <f t="shared" si="25"/>
        <v>0.77273684210526306</v>
      </c>
      <c r="O26" s="25">
        <f t="shared" si="25"/>
        <v>0.77821052631578957</v>
      </c>
      <c r="P26" s="25">
        <f t="shared" si="25"/>
        <v>0.78126315789473688</v>
      </c>
      <c r="Q26" s="25">
        <f t="shared" si="25"/>
        <v>0.78694736842105273</v>
      </c>
      <c r="R26" s="25">
        <f t="shared" si="25"/>
        <v>0.7744210526315789</v>
      </c>
      <c r="S26" s="25">
        <f t="shared" si="25"/>
        <v>0.78557894736842093</v>
      </c>
      <c r="T26" s="25">
        <f t="shared" si="25"/>
        <v>0.77810526315789463</v>
      </c>
      <c r="U26" s="25">
        <f t="shared" si="25"/>
        <v>0.79515789473684217</v>
      </c>
      <c r="V26" s="25">
        <f t="shared" si="25"/>
        <v>0.78273684210526318</v>
      </c>
      <c r="W26" s="25">
        <f t="shared" si="25"/>
        <v>0.78378947368421048</v>
      </c>
      <c r="X26" s="25">
        <f t="shared" si="25"/>
        <v>0.78368421052631587</v>
      </c>
      <c r="Y26" s="25">
        <f t="shared" si="25"/>
        <v>0.78221052631578936</v>
      </c>
      <c r="Z26" s="25">
        <f t="shared" si="25"/>
        <v>0.78810526315789475</v>
      </c>
      <c r="AA26" s="25">
        <f t="shared" si="25"/>
        <v>0.7784210526315789</v>
      </c>
      <c r="AB26" s="25">
        <f t="shared" si="25"/>
        <v>0.75010526315789472</v>
      </c>
      <c r="AC26" s="25">
        <f t="shared" si="25"/>
        <v>0.78326315789473688</v>
      </c>
      <c r="AD26" s="25">
        <f t="shared" si="25"/>
        <v>0.79189473684210521</v>
      </c>
      <c r="AE26" s="25">
        <f t="shared" si="25"/>
        <v>0.78863157894736846</v>
      </c>
      <c r="AF26" s="25">
        <f t="shared" si="25"/>
        <v>0.78168421052631576</v>
      </c>
      <c r="AG26" s="25">
        <f t="shared" si="25"/>
        <v>0.7863157894736843</v>
      </c>
      <c r="AH26" s="25">
        <f t="shared" si="25"/>
        <v>0.76652631578947372</v>
      </c>
      <c r="AI26" s="25">
        <f t="shared" ref="AI26:BP26" si="26">AI7/$A$7*2</f>
        <v>0.79326315789473678</v>
      </c>
      <c r="AJ26" s="25">
        <f t="shared" si="26"/>
        <v>0.7917894736842106</v>
      </c>
      <c r="AK26" s="25">
        <f t="shared" si="26"/>
        <v>0.7764210526315789</v>
      </c>
      <c r="AL26" s="25">
        <f t="shared" si="26"/>
        <v>0.76263157894736833</v>
      </c>
      <c r="AM26" s="25">
        <f t="shared" si="26"/>
        <v>0.76852631578947372</v>
      </c>
      <c r="AN26" s="25">
        <f t="shared" si="26"/>
        <v>0.78168421052631576</v>
      </c>
      <c r="AO26" s="25">
        <f t="shared" si="26"/>
        <v>0.78347368421052632</v>
      </c>
      <c r="AP26" s="25">
        <f t="shared" si="26"/>
        <v>0.76263157894736833</v>
      </c>
      <c r="AQ26" s="25">
        <f t="shared" si="26"/>
        <v>0.78400000000000003</v>
      </c>
      <c r="AR26" s="25">
        <f t="shared" si="26"/>
        <v>0.7758947368421053</v>
      </c>
      <c r="AS26" s="25">
        <f t="shared" si="26"/>
        <v>0.7639999999999999</v>
      </c>
      <c r="AT26" s="25">
        <f t="shared" si="26"/>
        <v>0.77526315789473688</v>
      </c>
      <c r="AU26" s="25">
        <f t="shared" si="26"/>
        <v>0.77863157894736845</v>
      </c>
      <c r="AV26" s="25">
        <f t="shared" si="26"/>
        <v>0.74915789473684224</v>
      </c>
      <c r="AW26" s="25">
        <f t="shared" si="26"/>
        <v>0.78</v>
      </c>
      <c r="AX26" s="25">
        <f t="shared" si="26"/>
        <v>0.78515789473684205</v>
      </c>
      <c r="AY26" s="25">
        <f t="shared" si="26"/>
        <v>0.77810526315789463</v>
      </c>
      <c r="AZ26" s="25">
        <f t="shared" si="26"/>
        <v>0.78642105263157891</v>
      </c>
      <c r="BA26" s="25">
        <f t="shared" si="26"/>
        <v>0.76905263157894732</v>
      </c>
      <c r="BB26" s="25">
        <f t="shared" si="26"/>
        <v>0.78989473684210521</v>
      </c>
      <c r="BC26" s="25">
        <f t="shared" si="26"/>
        <v>0.78442105263157891</v>
      </c>
      <c r="BD26" s="25">
        <f t="shared" si="26"/>
        <v>0.78221052631578936</v>
      </c>
      <c r="BE26" s="25">
        <f t="shared" si="26"/>
        <v>0.7744210526315789</v>
      </c>
      <c r="BF26" s="25">
        <f t="shared" si="26"/>
        <v>0.77147368421052642</v>
      </c>
      <c r="BG26" s="25">
        <f t="shared" si="26"/>
        <v>0.76957894736842103</v>
      </c>
      <c r="BH26" s="25">
        <f t="shared" si="26"/>
        <v>0.79199999999999993</v>
      </c>
      <c r="BI26" s="25">
        <f t="shared" si="26"/>
        <v>0.77084210526315788</v>
      </c>
      <c r="BJ26" s="25">
        <f t="shared" si="26"/>
        <v>0.7629473684210526</v>
      </c>
      <c r="BK26" s="25">
        <f t="shared" si="26"/>
        <v>0.78284210526315778</v>
      </c>
      <c r="BL26" s="25">
        <f t="shared" si="26"/>
        <v>0.78315789473684205</v>
      </c>
      <c r="BM26" s="25">
        <f t="shared" si="26"/>
        <v>0.77821052631578957</v>
      </c>
      <c r="BN26" s="25">
        <f t="shared" si="26"/>
        <v>0.7888421052631579</v>
      </c>
      <c r="BO26" s="25">
        <f t="shared" si="26"/>
        <v>0.78147368421052621</v>
      </c>
      <c r="BP26" s="25">
        <f t="shared" si="26"/>
        <v>0.78863157894736846</v>
      </c>
    </row>
    <row r="27" spans="1:68" s="25" customFormat="1" x14ac:dyDescent="0.2">
      <c r="A27" s="25">
        <v>3</v>
      </c>
      <c r="B27" s="25" t="s">
        <v>36</v>
      </c>
      <c r="C27" s="25">
        <f>$A$27/C20</f>
        <v>4.8530005653824402</v>
      </c>
      <c r="D27" s="25">
        <f>$A$27/D20</f>
        <v>4.7768649794620384</v>
      </c>
      <c r="E27" s="25">
        <f t="shared" ref="E27:BB27" si="27">$A$27/E20</f>
        <v>4.8345179026418137</v>
      </c>
      <c r="F27" s="25">
        <f t="shared" si="27"/>
        <v>4.8336104258285957</v>
      </c>
      <c r="G27" s="25">
        <f t="shared" si="27"/>
        <v>4.8206835686777918</v>
      </c>
      <c r="H27" s="25">
        <f t="shared" si="27"/>
        <v>4.7975886298307246</v>
      </c>
      <c r="I27" s="25">
        <f t="shared" si="27"/>
        <v>4.8586253369272239</v>
      </c>
      <c r="J27" s="25">
        <f t="shared" si="27"/>
        <v>4.8619015509103161</v>
      </c>
      <c r="K27" s="25">
        <f t="shared" si="27"/>
        <v>4.8866809445061943</v>
      </c>
      <c r="L27" s="25">
        <f t="shared" si="27"/>
        <v>4.7887941340559497</v>
      </c>
      <c r="M27" s="25">
        <f t="shared" si="27"/>
        <v>4.827784771138548</v>
      </c>
      <c r="N27" s="25">
        <f t="shared" si="27"/>
        <v>4.818235278394055</v>
      </c>
      <c r="O27" s="25">
        <f t="shared" si="27"/>
        <v>4.7996325487272342</v>
      </c>
      <c r="P27" s="25">
        <f t="shared" si="27"/>
        <v>4.8603284169655137</v>
      </c>
      <c r="Q27" s="25">
        <f t="shared" si="27"/>
        <v>4.8479102791673387</v>
      </c>
      <c r="R27" s="25">
        <f t="shared" si="27"/>
        <v>4.7958016282658438</v>
      </c>
      <c r="S27" s="25">
        <f t="shared" si="27"/>
        <v>4.840359828141783</v>
      </c>
      <c r="T27" s="25">
        <f t="shared" si="27"/>
        <v>4.8456947767413112</v>
      </c>
      <c r="U27" s="25">
        <f t="shared" si="27"/>
        <v>4.8743915630070314</v>
      </c>
      <c r="V27" s="25">
        <f t="shared" si="27"/>
        <v>4.8617704175207681</v>
      </c>
      <c r="W27" s="25">
        <f t="shared" si="27"/>
        <v>4.8481710597095216</v>
      </c>
      <c r="X27" s="25">
        <f t="shared" si="27"/>
        <v>4.8497363323288853</v>
      </c>
      <c r="Y27" s="25">
        <f t="shared" si="27"/>
        <v>4.8363338788870704</v>
      </c>
      <c r="Z27" s="25">
        <f t="shared" si="27"/>
        <v>4.8275261790621071</v>
      </c>
      <c r="AA27" s="25">
        <f t="shared" si="27"/>
        <v>4.8473888022374014</v>
      </c>
      <c r="AB27" s="25">
        <f t="shared" si="27"/>
        <v>4.8453040159131229</v>
      </c>
      <c r="AC27" s="25">
        <f t="shared" si="27"/>
        <v>4.850780409041981</v>
      </c>
      <c r="AD27" s="25">
        <f t="shared" si="27"/>
        <v>4.8433511567294518</v>
      </c>
      <c r="AE27" s="25">
        <f t="shared" si="27"/>
        <v>4.8543074892952358</v>
      </c>
      <c r="AF27" s="25">
        <f t="shared" si="27"/>
        <v>4.8458250443572233</v>
      </c>
      <c r="AG27" s="25">
        <f t="shared" si="27"/>
        <v>4.8310195111492282</v>
      </c>
      <c r="AH27" s="25">
        <f t="shared" si="27"/>
        <v>4.8430908944356377</v>
      </c>
      <c r="AI27" s="25">
        <f t="shared" si="27"/>
        <v>4.8394501570596287</v>
      </c>
      <c r="AJ27" s="25">
        <f t="shared" si="27"/>
        <v>4.8399699272346481</v>
      </c>
      <c r="AK27" s="25">
        <f t="shared" si="27"/>
        <v>4.8413998710786421</v>
      </c>
      <c r="AL27" s="25">
        <f t="shared" si="27"/>
        <v>4.8280433909200475</v>
      </c>
      <c r="AM27" s="25">
        <f t="shared" si="27"/>
        <v>4.8224891647493182</v>
      </c>
      <c r="AN27" s="25">
        <f t="shared" si="27"/>
        <v>4.8311489909142074</v>
      </c>
      <c r="AO27" s="25">
        <f t="shared" si="27"/>
        <v>4.816175488283859</v>
      </c>
      <c r="AP27" s="25">
        <f t="shared" si="27"/>
        <v>4.8369827725004031</v>
      </c>
      <c r="AQ27" s="25">
        <f t="shared" si="27"/>
        <v>4.8302427782839388</v>
      </c>
      <c r="AR27" s="25">
        <f t="shared" si="27"/>
        <v>4.8279140775658886</v>
      </c>
      <c r="AS27" s="25">
        <f t="shared" si="27"/>
        <v>4.8356851593518622</v>
      </c>
      <c r="AT27" s="25">
        <f t="shared" si="27"/>
        <v>4.8330920205920211</v>
      </c>
      <c r="AU27" s="25">
        <f t="shared" si="27"/>
        <v>4.8223601487466228</v>
      </c>
      <c r="AV27" s="25">
        <f t="shared" si="27"/>
        <v>4.8394501570596287</v>
      </c>
      <c r="AW27" s="25">
        <f t="shared" si="27"/>
        <v>4.8121896524107006</v>
      </c>
      <c r="AX27" s="25">
        <f t="shared" si="27"/>
        <v>4.8192658342913672</v>
      </c>
      <c r="AY27" s="25">
        <f t="shared" si="27"/>
        <v>4.8047499733447063</v>
      </c>
      <c r="AZ27" s="25">
        <f t="shared" si="27"/>
        <v>4.8102633896405411</v>
      </c>
      <c r="BA27" s="25">
        <f t="shared" si="27"/>
        <v>4.7915946729046492</v>
      </c>
      <c r="BB27" s="25">
        <f t="shared" si="27"/>
        <v>4.8866809445061943</v>
      </c>
      <c r="BC27" s="25">
        <f t="shared" ref="BC27:BP27" si="28">$A$27/BC20</f>
        <v>4.9032968826505634</v>
      </c>
      <c r="BD27" s="25">
        <f t="shared" si="28"/>
        <v>4.7861239445595025</v>
      </c>
      <c r="BE27" s="25">
        <f t="shared" si="28"/>
        <v>4.8746552003894212</v>
      </c>
      <c r="BF27" s="25">
        <f t="shared" si="28"/>
        <v>4.8774251156749733</v>
      </c>
      <c r="BG27" s="25">
        <f t="shared" si="28"/>
        <v>4.7908305647840539</v>
      </c>
      <c r="BH27" s="25">
        <f t="shared" si="28"/>
        <v>4.796056832694763</v>
      </c>
      <c r="BI27" s="25">
        <f t="shared" si="28"/>
        <v>4.8962379464892036</v>
      </c>
      <c r="BJ27" s="25">
        <f t="shared" si="28"/>
        <v>4.7984826301078138</v>
      </c>
      <c r="BK27" s="25">
        <f t="shared" si="28"/>
        <v>4.8021898976982094</v>
      </c>
      <c r="BL27" s="25">
        <f t="shared" si="28"/>
        <v>4.9024967362924281</v>
      </c>
      <c r="BM27" s="25">
        <f t="shared" si="28"/>
        <v>4.8751825607183434</v>
      </c>
      <c r="BN27" s="25">
        <f t="shared" si="28"/>
        <v>4.7965673230441723</v>
      </c>
      <c r="BO27" s="25">
        <f t="shared" si="28"/>
        <v>4.8741279541398512</v>
      </c>
      <c r="BP27" s="25">
        <f t="shared" si="28"/>
        <v>4.8791414032048506</v>
      </c>
    </row>
    <row r="28" spans="1:68" s="25" customFormat="1" x14ac:dyDescent="0.2">
      <c r="B28" s="25" t="s">
        <v>22</v>
      </c>
    </row>
    <row r="29" spans="1:68" s="25" customFormat="1" x14ac:dyDescent="0.2">
      <c r="B29" s="25" t="s">
        <v>28</v>
      </c>
      <c r="C29" s="25">
        <f>C19*C27</f>
        <v>5.7116522935062074E-4</v>
      </c>
      <c r="D29" s="25">
        <f>D19*D27</f>
        <v>8.4330688142719387E-4</v>
      </c>
      <c r="E29" s="25">
        <f>E19*E27</f>
        <v>2.4656230966788378E-3</v>
      </c>
      <c r="F29" s="25">
        <f>F19*F27</f>
        <v>4.7406928460460928E-4</v>
      </c>
      <c r="G29" s="25">
        <f t="shared" ref="G29:BP29" si="29">G19*G27</f>
        <v>1.0401631866507593E-3</v>
      </c>
      <c r="H29" s="25">
        <f t="shared" si="29"/>
        <v>2.4467890226676902E-3</v>
      </c>
      <c r="I29" s="25">
        <f t="shared" si="29"/>
        <v>1.5248726047633501E-3</v>
      </c>
      <c r="J29" s="25">
        <f t="shared" si="29"/>
        <v>2.0027448522776901E-3</v>
      </c>
      <c r="K29" s="25">
        <f t="shared" si="29"/>
        <v>1.5336778170282289E-3</v>
      </c>
      <c r="L29" s="25">
        <f t="shared" si="29"/>
        <v>1.5968909430943733E-3</v>
      </c>
      <c r="M29" s="25">
        <f t="shared" si="29"/>
        <v>2.8409875075354347E-4</v>
      </c>
      <c r="N29" s="25">
        <f t="shared" si="29"/>
        <v>1.5121962427286167E-3</v>
      </c>
      <c r="O29" s="25">
        <f t="shared" si="29"/>
        <v>1.5063578026605678E-3</v>
      </c>
      <c r="P29" s="25">
        <f t="shared" si="29"/>
        <v>2.2881106709920036E-3</v>
      </c>
      <c r="Q29" s="25">
        <f t="shared" si="29"/>
        <v>1.3313209868250834E-3</v>
      </c>
      <c r="R29" s="25">
        <f t="shared" si="29"/>
        <v>1.7873721250892709E-3</v>
      </c>
      <c r="S29" s="25">
        <f t="shared" si="29"/>
        <v>7.5957000049302207E-4</v>
      </c>
      <c r="T29" s="25">
        <f t="shared" si="29"/>
        <v>1.9960688566411835E-3</v>
      </c>
      <c r="U29" s="25">
        <f t="shared" si="29"/>
        <v>1.8166622145377323E-3</v>
      </c>
      <c r="V29" s="25">
        <f t="shared" si="29"/>
        <v>8.5829607213979819E-4</v>
      </c>
      <c r="W29" s="25">
        <f t="shared" si="29"/>
        <v>1.2362931301730831E-3</v>
      </c>
      <c r="X29" s="25">
        <f t="shared" si="29"/>
        <v>0</v>
      </c>
      <c r="Y29" s="25">
        <f t="shared" si="29"/>
        <v>1.4230091836662626E-3</v>
      </c>
      <c r="Z29" s="25">
        <f t="shared" si="29"/>
        <v>1.3257231562744118E-3</v>
      </c>
      <c r="AA29" s="25">
        <f t="shared" si="29"/>
        <v>1.2360936529832527E-3</v>
      </c>
      <c r="AB29" s="25">
        <f t="shared" si="29"/>
        <v>3.0413834544766563E-3</v>
      </c>
      <c r="AC29" s="25">
        <f t="shared" si="29"/>
        <v>2.7593690047512257E-3</v>
      </c>
      <c r="AD29" s="25">
        <f t="shared" si="29"/>
        <v>1.6150837517536424E-3</v>
      </c>
      <c r="AE29" s="25">
        <f t="shared" si="29"/>
        <v>1.0474182499460101E-3</v>
      </c>
      <c r="AF29" s="25">
        <f t="shared" si="29"/>
        <v>6.6537417243037601E-4</v>
      </c>
      <c r="AG29" s="25">
        <f t="shared" si="29"/>
        <v>9.4763034742040579E-4</v>
      </c>
      <c r="AH29" s="25">
        <f t="shared" si="29"/>
        <v>3.7999928555791586E-4</v>
      </c>
      <c r="AI29" s="25">
        <f t="shared" si="29"/>
        <v>2.2782817530292488E-3</v>
      </c>
      <c r="AJ29" s="25">
        <f t="shared" si="29"/>
        <v>1.3291404272515709E-3</v>
      </c>
      <c r="AK29" s="25">
        <f t="shared" si="29"/>
        <v>0</v>
      </c>
      <c r="AL29" s="25">
        <f t="shared" si="29"/>
        <v>6.6293259585014394E-4</v>
      </c>
      <c r="AM29" s="25">
        <f t="shared" si="29"/>
        <v>1.229744196581819E-3</v>
      </c>
      <c r="AN29" s="25">
        <f t="shared" si="29"/>
        <v>3.7906229822787035E-4</v>
      </c>
      <c r="AO29" s="25">
        <f t="shared" si="29"/>
        <v>1.8894372256900193E-4</v>
      </c>
      <c r="AP29" s="25">
        <f t="shared" si="29"/>
        <v>7.5904005845435908E-4</v>
      </c>
      <c r="AQ29" s="25">
        <f t="shared" si="29"/>
        <v>2.2739471690626624E-3</v>
      </c>
      <c r="AR29" s="25">
        <f t="shared" si="29"/>
        <v>1.799340279987287E-3</v>
      </c>
      <c r="AS29" s="25">
        <f t="shared" si="29"/>
        <v>1.0434000932300997E-3</v>
      </c>
      <c r="AT29" s="25">
        <f t="shared" si="29"/>
        <v>1.5168590099935728E-3</v>
      </c>
      <c r="AU29" s="25">
        <f t="shared" si="29"/>
        <v>1.22971129724806E-3</v>
      </c>
      <c r="AV29" s="25">
        <f t="shared" si="29"/>
        <v>8.0689145419785887E-3</v>
      </c>
      <c r="AW29" s="25">
        <f t="shared" si="29"/>
        <v>9.4393676979417449E-3</v>
      </c>
      <c r="AX29" s="25">
        <f t="shared" si="29"/>
        <v>2.5523769620609438E-3</v>
      </c>
      <c r="AY29" s="25">
        <f t="shared" si="29"/>
        <v>0</v>
      </c>
      <c r="AZ29" s="25">
        <f t="shared" si="29"/>
        <v>2.7363208768061147E-3</v>
      </c>
      <c r="BA29" s="25">
        <f t="shared" si="29"/>
        <v>2.8196908628312965E-4</v>
      </c>
      <c r="BB29" s="25">
        <f t="shared" si="29"/>
        <v>1.9170972712852863E-3</v>
      </c>
      <c r="BC29" s="25">
        <f t="shared" si="29"/>
        <v>8.6562714679982479E-4</v>
      </c>
      <c r="BD29" s="25">
        <f t="shared" si="29"/>
        <v>1.2204709941010894E-3</v>
      </c>
      <c r="BE29" s="25">
        <f t="shared" si="29"/>
        <v>7.6495177722862634E-4</v>
      </c>
      <c r="BF29" s="25">
        <f t="shared" si="29"/>
        <v>1.2437529718276707E-3</v>
      </c>
      <c r="BG29" s="25">
        <f t="shared" si="29"/>
        <v>1.3156458985283791E-3</v>
      </c>
      <c r="BH29" s="25">
        <f t="shared" si="29"/>
        <v>0</v>
      </c>
      <c r="BI29" s="25">
        <f t="shared" si="29"/>
        <v>2.0168889147954743E-3</v>
      </c>
      <c r="BJ29" s="25">
        <f t="shared" si="29"/>
        <v>7.5299845117423518E-4</v>
      </c>
      <c r="BK29" s="25">
        <f t="shared" si="29"/>
        <v>8.4777773792239861E-4</v>
      </c>
      <c r="BL29" s="25">
        <f t="shared" si="29"/>
        <v>1.2501462842644481E-3</v>
      </c>
      <c r="BM29" s="25">
        <f t="shared" si="29"/>
        <v>1.4344397491325061E-3</v>
      </c>
      <c r="BN29" s="25">
        <f t="shared" si="29"/>
        <v>1.4113085493460689E-3</v>
      </c>
      <c r="BO29" s="25">
        <f t="shared" si="29"/>
        <v>1.1473035592326052E-3</v>
      </c>
      <c r="BP29" s="25">
        <f t="shared" si="29"/>
        <v>1.7227254856352944E-3</v>
      </c>
    </row>
    <row r="30" spans="1:68" s="25" customFormat="1" x14ac:dyDescent="0.2">
      <c r="B30" s="25" t="s">
        <v>39</v>
      </c>
      <c r="C30" s="25">
        <f>C20*C27</f>
        <v>3</v>
      </c>
      <c r="D30" s="25">
        <f>D20*D27</f>
        <v>3</v>
      </c>
      <c r="E30" s="25">
        <f>E20*E27</f>
        <v>3</v>
      </c>
      <c r="F30" s="25">
        <f>F20*F27</f>
        <v>3</v>
      </c>
      <c r="G30" s="25">
        <f t="shared" ref="G30:BP30" si="30">G20*G27</f>
        <v>3</v>
      </c>
      <c r="H30" s="25">
        <f t="shared" si="30"/>
        <v>2.9999999999999996</v>
      </c>
      <c r="I30" s="25">
        <f t="shared" si="30"/>
        <v>3</v>
      </c>
      <c r="J30" s="25">
        <f t="shared" si="30"/>
        <v>3</v>
      </c>
      <c r="K30" s="25">
        <f t="shared" si="30"/>
        <v>3</v>
      </c>
      <c r="L30" s="25">
        <f t="shared" si="30"/>
        <v>3</v>
      </c>
      <c r="M30" s="25">
        <f t="shared" si="30"/>
        <v>2.9999999999999996</v>
      </c>
      <c r="N30" s="25">
        <f t="shared" si="30"/>
        <v>2.9999999999999996</v>
      </c>
      <c r="O30" s="25">
        <f t="shared" si="30"/>
        <v>3</v>
      </c>
      <c r="P30" s="25">
        <f t="shared" si="30"/>
        <v>3.0000000000000004</v>
      </c>
      <c r="Q30" s="25">
        <f t="shared" si="30"/>
        <v>3</v>
      </c>
      <c r="R30" s="25">
        <f t="shared" si="30"/>
        <v>3</v>
      </c>
      <c r="S30" s="25">
        <f t="shared" si="30"/>
        <v>3.0000000000000004</v>
      </c>
      <c r="T30" s="25">
        <f t="shared" si="30"/>
        <v>3.0000000000000004</v>
      </c>
      <c r="U30" s="25">
        <f t="shared" si="30"/>
        <v>2.9999999999999996</v>
      </c>
      <c r="V30" s="25">
        <f t="shared" si="30"/>
        <v>3</v>
      </c>
      <c r="W30" s="25">
        <f t="shared" si="30"/>
        <v>3</v>
      </c>
      <c r="X30" s="25">
        <f t="shared" si="30"/>
        <v>3</v>
      </c>
      <c r="Y30" s="25">
        <f t="shared" si="30"/>
        <v>3.0000000000000004</v>
      </c>
      <c r="Z30" s="25">
        <f t="shared" si="30"/>
        <v>3</v>
      </c>
      <c r="AA30" s="25">
        <f t="shared" si="30"/>
        <v>3</v>
      </c>
      <c r="AB30" s="25">
        <f t="shared" si="30"/>
        <v>3</v>
      </c>
      <c r="AC30" s="25">
        <f t="shared" si="30"/>
        <v>3</v>
      </c>
      <c r="AD30" s="25">
        <f t="shared" si="30"/>
        <v>3</v>
      </c>
      <c r="AE30" s="25">
        <f t="shared" si="30"/>
        <v>3</v>
      </c>
      <c r="AF30" s="25">
        <f t="shared" si="30"/>
        <v>3</v>
      </c>
      <c r="AG30" s="25">
        <f t="shared" si="30"/>
        <v>3</v>
      </c>
      <c r="AH30" s="25">
        <f t="shared" si="30"/>
        <v>3</v>
      </c>
      <c r="AI30" s="25">
        <f t="shared" si="30"/>
        <v>3</v>
      </c>
      <c r="AJ30" s="25">
        <f t="shared" si="30"/>
        <v>3</v>
      </c>
      <c r="AK30" s="25">
        <f t="shared" si="30"/>
        <v>2.9999999999999996</v>
      </c>
      <c r="AL30" s="25">
        <f t="shared" si="30"/>
        <v>2.9999999999999996</v>
      </c>
      <c r="AM30" s="25">
        <f t="shared" si="30"/>
        <v>3</v>
      </c>
      <c r="AN30" s="25">
        <f t="shared" si="30"/>
        <v>3</v>
      </c>
      <c r="AO30" s="25">
        <f t="shared" si="30"/>
        <v>2.9999999999999996</v>
      </c>
      <c r="AP30" s="25">
        <f t="shared" si="30"/>
        <v>3</v>
      </c>
      <c r="AQ30" s="25">
        <f t="shared" si="30"/>
        <v>3</v>
      </c>
      <c r="AR30" s="25">
        <f t="shared" si="30"/>
        <v>3</v>
      </c>
      <c r="AS30" s="25">
        <f t="shared" si="30"/>
        <v>3</v>
      </c>
      <c r="AT30" s="25">
        <f t="shared" si="30"/>
        <v>3</v>
      </c>
      <c r="AU30" s="25">
        <f t="shared" si="30"/>
        <v>3</v>
      </c>
      <c r="AV30" s="25">
        <f t="shared" si="30"/>
        <v>3</v>
      </c>
      <c r="AW30" s="25">
        <f t="shared" si="30"/>
        <v>3.0000000000000004</v>
      </c>
      <c r="AX30" s="25">
        <f t="shared" si="30"/>
        <v>3</v>
      </c>
      <c r="AY30" s="25">
        <f t="shared" si="30"/>
        <v>3</v>
      </c>
      <c r="AZ30" s="25">
        <f t="shared" si="30"/>
        <v>2.9999999999999996</v>
      </c>
      <c r="BA30" s="25">
        <f t="shared" si="30"/>
        <v>3</v>
      </c>
      <c r="BB30" s="25">
        <f t="shared" si="30"/>
        <v>3</v>
      </c>
      <c r="BC30" s="25">
        <f t="shared" si="30"/>
        <v>3</v>
      </c>
      <c r="BD30" s="25">
        <f t="shared" si="30"/>
        <v>3</v>
      </c>
      <c r="BE30" s="25">
        <f t="shared" si="30"/>
        <v>3</v>
      </c>
      <c r="BF30" s="25">
        <f t="shared" si="30"/>
        <v>3</v>
      </c>
      <c r="BG30" s="25">
        <f t="shared" si="30"/>
        <v>3.0000000000000004</v>
      </c>
      <c r="BH30" s="25">
        <f t="shared" si="30"/>
        <v>3</v>
      </c>
      <c r="BI30" s="25">
        <f t="shared" si="30"/>
        <v>3</v>
      </c>
      <c r="BJ30" s="25">
        <f t="shared" si="30"/>
        <v>3</v>
      </c>
      <c r="BK30" s="25">
        <f t="shared" si="30"/>
        <v>3</v>
      </c>
      <c r="BL30" s="25">
        <f t="shared" si="30"/>
        <v>3</v>
      </c>
      <c r="BM30" s="25">
        <f t="shared" si="30"/>
        <v>3</v>
      </c>
      <c r="BN30" s="25">
        <f t="shared" si="30"/>
        <v>3</v>
      </c>
      <c r="BO30" s="25">
        <f t="shared" si="30"/>
        <v>2.9999999999999996</v>
      </c>
      <c r="BP30" s="25">
        <f t="shared" si="30"/>
        <v>3.0000000000000004</v>
      </c>
    </row>
    <row r="31" spans="1:68" s="25" customFormat="1" x14ac:dyDescent="0.2">
      <c r="B31" s="25" t="s">
        <v>27</v>
      </c>
      <c r="C31" s="25">
        <f>C21*C27</f>
        <v>2.8301093168735258</v>
      </c>
      <c r="D31" s="25">
        <f>D21*D27</f>
        <v>2.7936312541265416</v>
      </c>
      <c r="E31" s="25">
        <f>E21*E27</f>
        <v>2.8464862094745014</v>
      </c>
      <c r="F31" s="25">
        <f>F21*F27</f>
        <v>2.8844794313619793</v>
      </c>
      <c r="G31" s="25">
        <f t="shared" ref="G31:BP31" si="31">G21*G27</f>
        <v>2.8328392832699114</v>
      </c>
      <c r="H31" s="25">
        <f t="shared" si="31"/>
        <v>2.8321000640254304</v>
      </c>
      <c r="I31" s="25">
        <f t="shared" si="31"/>
        <v>2.8929960280077367</v>
      </c>
      <c r="J31" s="25">
        <f t="shared" si="31"/>
        <v>2.8520323701907393</v>
      </c>
      <c r="K31" s="25">
        <f t="shared" si="31"/>
        <v>2.8870455252029106</v>
      </c>
      <c r="L31" s="25">
        <f t="shared" si="31"/>
        <v>2.8354477393246755</v>
      </c>
      <c r="M31" s="25">
        <f t="shared" si="31"/>
        <v>2.8031798808454602</v>
      </c>
      <c r="N31" s="25">
        <f t="shared" si="31"/>
        <v>2.8479825786056732</v>
      </c>
      <c r="O31" s="25">
        <f t="shared" si="31"/>
        <v>2.7773337346424301</v>
      </c>
      <c r="P31" s="25">
        <f t="shared" si="31"/>
        <v>2.8656697415649912</v>
      </c>
      <c r="Q31" s="25">
        <f t="shared" si="31"/>
        <v>2.8932722741343024</v>
      </c>
      <c r="R31" s="25">
        <f t="shared" si="31"/>
        <v>2.7925624495545853</v>
      </c>
      <c r="S31" s="25">
        <f t="shared" si="31"/>
        <v>2.8661524396059948</v>
      </c>
      <c r="T31" s="25">
        <f t="shared" si="31"/>
        <v>2.8323293346434286</v>
      </c>
      <c r="U31" s="25">
        <f t="shared" si="31"/>
        <v>2.8775250906724463</v>
      </c>
      <c r="V31" s="25">
        <f t="shared" si="31"/>
        <v>2.8262941758486901</v>
      </c>
      <c r="W31" s="25">
        <f t="shared" si="31"/>
        <v>2.8198581245649996</v>
      </c>
      <c r="X31" s="25">
        <f t="shared" si="31"/>
        <v>2.8132448756596111</v>
      </c>
      <c r="Y31" s="25">
        <f t="shared" si="31"/>
        <v>2.8779981135203156</v>
      </c>
      <c r="Z31" s="25">
        <f t="shared" si="31"/>
        <v>2.8007915792076448</v>
      </c>
      <c r="AA31" s="25">
        <f t="shared" si="31"/>
        <v>2.8288247740874359</v>
      </c>
      <c r="AB31" s="25">
        <f t="shared" si="31"/>
        <v>2.8715856682041463</v>
      </c>
      <c r="AC31" s="25">
        <f t="shared" si="31"/>
        <v>2.8015678792521532</v>
      </c>
      <c r="AD31" s="25">
        <f t="shared" si="31"/>
        <v>2.8107500605520692</v>
      </c>
      <c r="AE31" s="25">
        <f t="shared" si="31"/>
        <v>2.8912040736439049</v>
      </c>
      <c r="AF31" s="25">
        <f t="shared" si="31"/>
        <v>2.857809766262954</v>
      </c>
      <c r="AG31" s="25">
        <f t="shared" si="31"/>
        <v>2.8539023784747286</v>
      </c>
      <c r="AH31" s="25">
        <f t="shared" si="31"/>
        <v>2.7941041868504035</v>
      </c>
      <c r="AI31" s="25">
        <f t="shared" si="31"/>
        <v>2.8686341319717577</v>
      </c>
      <c r="AJ31" s="25">
        <f t="shared" si="31"/>
        <v>2.870409411731405</v>
      </c>
      <c r="AK31" s="25">
        <f t="shared" si="31"/>
        <v>2.8570129695698396</v>
      </c>
      <c r="AL31" s="25">
        <f t="shared" si="31"/>
        <v>2.8594620753569626</v>
      </c>
      <c r="AM31" s="25">
        <f t="shared" si="31"/>
        <v>2.8487771228569088</v>
      </c>
      <c r="AN31" s="25">
        <f t="shared" si="31"/>
        <v>2.8535481307960451</v>
      </c>
      <c r="AO31" s="25">
        <f t="shared" si="31"/>
        <v>2.8437592536295191</v>
      </c>
      <c r="AP31" s="25">
        <f t="shared" si="31"/>
        <v>2.8589776740383535</v>
      </c>
      <c r="AQ31" s="25">
        <f t="shared" si="31"/>
        <v>2.8477588619543845</v>
      </c>
      <c r="AR31" s="25">
        <f t="shared" si="31"/>
        <v>2.8390683033161177</v>
      </c>
      <c r="AS31" s="25">
        <f t="shared" si="31"/>
        <v>2.8602801786886705</v>
      </c>
      <c r="AT31" s="25">
        <f t="shared" si="31"/>
        <v>2.8361666423976963</v>
      </c>
      <c r="AU31" s="25">
        <f t="shared" si="31"/>
        <v>2.8302988932925524</v>
      </c>
      <c r="AV31" s="25">
        <f t="shared" si="31"/>
        <v>2.820308666780007</v>
      </c>
      <c r="AW31" s="25">
        <f t="shared" si="31"/>
        <v>2.8418348236187163</v>
      </c>
      <c r="AX31" s="25">
        <f t="shared" si="31"/>
        <v>2.824357897821328</v>
      </c>
      <c r="AY31" s="25">
        <f t="shared" si="31"/>
        <v>2.7720699962119819</v>
      </c>
      <c r="AZ31" s="25">
        <f t="shared" si="31"/>
        <v>2.8231133905713111</v>
      </c>
      <c r="BA31" s="25">
        <f t="shared" si="31"/>
        <v>2.8002803817720574</v>
      </c>
      <c r="BB31" s="25">
        <f t="shared" si="31"/>
        <v>2.869269439028173</v>
      </c>
      <c r="BC31" s="25">
        <f t="shared" si="31"/>
        <v>2.8711566161283741</v>
      </c>
      <c r="BD31" s="25">
        <f t="shared" si="31"/>
        <v>2.6569474080247226</v>
      </c>
      <c r="BE31" s="25">
        <f t="shared" si="31"/>
        <v>2.8194421554891451</v>
      </c>
      <c r="BF31" s="25">
        <f t="shared" si="31"/>
        <v>2.8636608302195823</v>
      </c>
      <c r="BG31" s="25">
        <f t="shared" si="31"/>
        <v>2.8030801086250778</v>
      </c>
      <c r="BH31" s="25">
        <f t="shared" si="31"/>
        <v>2.7524303335136993</v>
      </c>
      <c r="BI31" s="25">
        <f t="shared" si="31"/>
        <v>2.872261696925853</v>
      </c>
      <c r="BJ31" s="25">
        <f t="shared" si="31"/>
        <v>2.7974606117821841</v>
      </c>
      <c r="BK31" s="25">
        <f t="shared" si="31"/>
        <v>2.8077568572686626</v>
      </c>
      <c r="BL31" s="25">
        <f t="shared" si="31"/>
        <v>2.8646561260978349</v>
      </c>
      <c r="BM31" s="25">
        <f t="shared" si="31"/>
        <v>2.8583452674111829</v>
      </c>
      <c r="BN31" s="25">
        <f t="shared" si="31"/>
        <v>2.8153318474558122</v>
      </c>
      <c r="BO31" s="25">
        <f t="shared" si="31"/>
        <v>2.852077546631584</v>
      </c>
      <c r="BP31" s="25">
        <f t="shared" si="31"/>
        <v>2.8593613091356533</v>
      </c>
    </row>
    <row r="32" spans="1:68" s="25" customFormat="1" x14ac:dyDescent="0.2">
      <c r="B32" s="25" t="s">
        <v>32</v>
      </c>
      <c r="C32" s="25">
        <f>C22*C27</f>
        <v>0</v>
      </c>
      <c r="D32" s="25">
        <f>D22*D27</f>
        <v>0</v>
      </c>
      <c r="E32" s="25">
        <f>E22*E27</f>
        <v>0</v>
      </c>
      <c r="F32" s="25">
        <f>F22*F27</f>
        <v>0</v>
      </c>
      <c r="G32" s="25">
        <f t="shared" ref="G32:BP32" si="32">G22*G27</f>
        <v>2.0128115109301845E-4</v>
      </c>
      <c r="H32" s="25">
        <f t="shared" si="32"/>
        <v>0</v>
      </c>
      <c r="I32" s="25">
        <f t="shared" si="32"/>
        <v>0</v>
      </c>
      <c r="J32" s="25">
        <f t="shared" si="32"/>
        <v>2.5713605975586922E-3</v>
      </c>
      <c r="K32" s="25">
        <f t="shared" si="32"/>
        <v>0</v>
      </c>
      <c r="L32" s="25">
        <f t="shared" si="32"/>
        <v>1.8661967397851998E-3</v>
      </c>
      <c r="M32" s="25">
        <f t="shared" si="32"/>
        <v>2.0157765223960535E-4</v>
      </c>
      <c r="N32" s="25">
        <f t="shared" si="32"/>
        <v>0</v>
      </c>
      <c r="O32" s="25">
        <f t="shared" si="32"/>
        <v>0</v>
      </c>
      <c r="P32" s="25">
        <f t="shared" si="32"/>
        <v>0</v>
      </c>
      <c r="Q32" s="25">
        <f t="shared" si="32"/>
        <v>6.7472655242412514E-5</v>
      </c>
      <c r="R32" s="25">
        <f t="shared" si="32"/>
        <v>2.8033913484643764E-3</v>
      </c>
      <c r="S32" s="25">
        <f t="shared" si="32"/>
        <v>6.0630812043529646E-4</v>
      </c>
      <c r="T32" s="25">
        <f t="shared" si="32"/>
        <v>1.7534873235250396E-3</v>
      </c>
      <c r="U32" s="25">
        <f t="shared" si="32"/>
        <v>0</v>
      </c>
      <c r="V32" s="25">
        <f t="shared" si="32"/>
        <v>0</v>
      </c>
      <c r="W32" s="25">
        <f t="shared" si="32"/>
        <v>0</v>
      </c>
      <c r="X32" s="25">
        <f t="shared" si="32"/>
        <v>2.6999228015748842E-3</v>
      </c>
      <c r="Y32" s="25">
        <f t="shared" si="32"/>
        <v>0</v>
      </c>
      <c r="Z32" s="25">
        <f t="shared" si="32"/>
        <v>1.2094011304539726E-3</v>
      </c>
      <c r="AA32" s="25">
        <f t="shared" si="32"/>
        <v>0</v>
      </c>
      <c r="AB32" s="25">
        <f t="shared" si="32"/>
        <v>0</v>
      </c>
      <c r="AC32" s="25">
        <f t="shared" si="32"/>
        <v>1.0802016220552778E-3</v>
      </c>
      <c r="AD32" s="25">
        <f t="shared" si="32"/>
        <v>0</v>
      </c>
      <c r="AE32" s="25">
        <f t="shared" si="32"/>
        <v>0</v>
      </c>
      <c r="AF32" s="25">
        <f t="shared" si="32"/>
        <v>1.7535344628154183E-3</v>
      </c>
      <c r="AG32" s="25">
        <f t="shared" si="32"/>
        <v>1.4119890011709646E-3</v>
      </c>
      <c r="AH32" s="25">
        <f t="shared" si="32"/>
        <v>4.0443347761466705E-4</v>
      </c>
      <c r="AI32" s="25">
        <f t="shared" si="32"/>
        <v>0</v>
      </c>
      <c r="AJ32" s="25">
        <f t="shared" si="32"/>
        <v>2.020864270244112E-4</v>
      </c>
      <c r="AK32" s="25">
        <f t="shared" si="32"/>
        <v>4.0429226480823735E-4</v>
      </c>
      <c r="AL32" s="25">
        <f t="shared" si="32"/>
        <v>0</v>
      </c>
      <c r="AM32" s="25">
        <f t="shared" si="32"/>
        <v>2.4162784959078005E-3</v>
      </c>
      <c r="AN32" s="25">
        <f t="shared" si="32"/>
        <v>0</v>
      </c>
      <c r="AO32" s="25">
        <f t="shared" si="32"/>
        <v>9.3843363724389743E-4</v>
      </c>
      <c r="AP32" s="25">
        <f t="shared" si="32"/>
        <v>0</v>
      </c>
      <c r="AQ32" s="25">
        <f t="shared" si="32"/>
        <v>0</v>
      </c>
      <c r="AR32" s="25">
        <f t="shared" si="32"/>
        <v>2.4189966150643285E-3</v>
      </c>
      <c r="AS32" s="25">
        <f t="shared" si="32"/>
        <v>0</v>
      </c>
      <c r="AT32" s="25">
        <f t="shared" si="32"/>
        <v>0</v>
      </c>
      <c r="AU32" s="25">
        <f t="shared" si="32"/>
        <v>4.4968424490747913E-3</v>
      </c>
      <c r="AV32" s="25">
        <f t="shared" si="32"/>
        <v>0</v>
      </c>
      <c r="AW32" s="25">
        <f t="shared" si="32"/>
        <v>0</v>
      </c>
      <c r="AX32" s="25">
        <f t="shared" si="32"/>
        <v>0</v>
      </c>
      <c r="AY32" s="25">
        <f t="shared" si="32"/>
        <v>0</v>
      </c>
      <c r="AZ32" s="25">
        <f t="shared" si="32"/>
        <v>0</v>
      </c>
      <c r="BA32" s="25">
        <f t="shared" si="32"/>
        <v>1.0003329170990918E-3</v>
      </c>
      <c r="BB32" s="25">
        <f t="shared" si="32"/>
        <v>0</v>
      </c>
      <c r="BC32" s="25">
        <f t="shared" si="32"/>
        <v>2.5932537444776816E-3</v>
      </c>
      <c r="BD32" s="25">
        <f t="shared" si="32"/>
        <v>4.6628904122361197E-4</v>
      </c>
      <c r="BE32" s="25">
        <f t="shared" si="32"/>
        <v>0</v>
      </c>
      <c r="BF32" s="25">
        <f t="shared" si="32"/>
        <v>0</v>
      </c>
      <c r="BG32" s="25">
        <f t="shared" si="32"/>
        <v>1.1335298483135551E-3</v>
      </c>
      <c r="BH32" s="25">
        <f t="shared" si="32"/>
        <v>2.4030347387197144E-3</v>
      </c>
      <c r="BI32" s="25">
        <f t="shared" si="32"/>
        <v>0</v>
      </c>
      <c r="BJ32" s="25">
        <f t="shared" si="32"/>
        <v>0</v>
      </c>
      <c r="BK32" s="25">
        <f t="shared" si="32"/>
        <v>0</v>
      </c>
      <c r="BL32" s="25">
        <f t="shared" si="32"/>
        <v>0</v>
      </c>
      <c r="BM32" s="25">
        <f t="shared" si="32"/>
        <v>0</v>
      </c>
      <c r="BN32" s="25">
        <f t="shared" si="32"/>
        <v>1.2016452583826736E-3</v>
      </c>
      <c r="BO32" s="25">
        <f t="shared" si="32"/>
        <v>3.79890278958708E-3</v>
      </c>
      <c r="BP32" s="25">
        <f t="shared" si="32"/>
        <v>1.9693124661508796E-3</v>
      </c>
    </row>
    <row r="33" spans="2:68" s="25" customFormat="1" x14ac:dyDescent="0.2">
      <c r="B33" s="25" t="s">
        <v>30</v>
      </c>
      <c r="C33" s="25">
        <f>C23*C27</f>
        <v>5.0111654757095218E-3</v>
      </c>
      <c r="D33" s="25">
        <f>D23*D27</f>
        <v>5.2408328267734535E-3</v>
      </c>
      <c r="E33" s="25">
        <f>E23*E27</f>
        <v>5.2260842122781792E-3</v>
      </c>
      <c r="F33" s="25">
        <f>F23*F27</f>
        <v>4.7571835426838387E-3</v>
      </c>
      <c r="G33" s="25">
        <f t="shared" ref="G33:BP33" si="33">G23*G27</f>
        <v>3.5000122715472836E-3</v>
      </c>
      <c r="H33" s="25">
        <f t="shared" si="33"/>
        <v>0</v>
      </c>
      <c r="I33" s="25">
        <f t="shared" si="33"/>
        <v>2.0381455108116784E-3</v>
      </c>
      <c r="J33" s="25">
        <f t="shared" si="33"/>
        <v>4.9419134835003214E-3</v>
      </c>
      <c r="K33" s="25">
        <f t="shared" si="33"/>
        <v>4.3363577274579011E-3</v>
      </c>
      <c r="L33" s="25">
        <f t="shared" si="33"/>
        <v>4.0177040169556205E-3</v>
      </c>
      <c r="M33" s="25">
        <f t="shared" si="33"/>
        <v>2.492563934760141E-3</v>
      </c>
      <c r="N33" s="25">
        <f t="shared" si="33"/>
        <v>5.4416984428458191E-3</v>
      </c>
      <c r="O33" s="25">
        <f t="shared" si="33"/>
        <v>4.6463045002199752E-3</v>
      </c>
      <c r="P33" s="25">
        <f t="shared" si="33"/>
        <v>3.6072137331463962E-3</v>
      </c>
      <c r="Q33" s="25">
        <f t="shared" si="33"/>
        <v>3.4415626376792983E-3</v>
      </c>
      <c r="R33" s="25">
        <f t="shared" si="33"/>
        <v>3.0176873749978685E-3</v>
      </c>
      <c r="S33" s="25">
        <f t="shared" si="33"/>
        <v>2.6552474049180482E-3</v>
      </c>
      <c r="T33" s="25">
        <f t="shared" si="33"/>
        <v>5.7854374552897226E-3</v>
      </c>
      <c r="U33" s="25">
        <f t="shared" si="33"/>
        <v>5.190542806687062E-3</v>
      </c>
      <c r="V33" s="25">
        <f t="shared" si="33"/>
        <v>4.6280163703408409E-3</v>
      </c>
      <c r="W33" s="25">
        <f t="shared" si="33"/>
        <v>4.1457416289868449E-3</v>
      </c>
      <c r="X33" s="25">
        <f t="shared" si="33"/>
        <v>1.7214294822722729E-3</v>
      </c>
      <c r="Y33" s="25">
        <f t="shared" si="33"/>
        <v>3.7454667019454564E-3</v>
      </c>
      <c r="Z33" s="25">
        <f t="shared" si="33"/>
        <v>2.7260957771405902E-3</v>
      </c>
      <c r="AA33" s="25">
        <f t="shared" si="33"/>
        <v>3.0501478426469609E-3</v>
      </c>
      <c r="AB33" s="25">
        <f t="shared" si="33"/>
        <v>5.6286203476241499E-3</v>
      </c>
      <c r="AC33" s="25">
        <f t="shared" si="33"/>
        <v>3.6783910813967913E-3</v>
      </c>
      <c r="AD33" s="25">
        <f t="shared" si="33"/>
        <v>3.7509011862377171E-3</v>
      </c>
      <c r="AE33" s="25">
        <f t="shared" si="33"/>
        <v>3.4461040582283056E-3</v>
      </c>
      <c r="AF33" s="25">
        <f t="shared" si="33"/>
        <v>3.9091844501107E-3</v>
      </c>
      <c r="AG33" s="25">
        <f t="shared" si="33"/>
        <v>2.260399577659368E-3</v>
      </c>
      <c r="AH33" s="25">
        <f t="shared" si="33"/>
        <v>4.532095383628058E-3</v>
      </c>
      <c r="AI33" s="25">
        <f t="shared" si="33"/>
        <v>1.8739400414558099E-3</v>
      </c>
      <c r="AJ33" s="25">
        <f t="shared" si="33"/>
        <v>3.0454796250750449E-3</v>
      </c>
      <c r="AK33" s="25">
        <f t="shared" si="33"/>
        <v>5.3897481623818386E-3</v>
      </c>
      <c r="AL33" s="25">
        <f t="shared" si="33"/>
        <v>4.5959109400497385E-3</v>
      </c>
      <c r="AM33" s="25">
        <f t="shared" si="33"/>
        <v>4.2793950316426677E-3</v>
      </c>
      <c r="AN33" s="25">
        <f t="shared" si="33"/>
        <v>3.0399291811173618E-3</v>
      </c>
      <c r="AO33" s="25">
        <f t="shared" si="33"/>
        <v>5.2062561748147558E-3</v>
      </c>
      <c r="AP33" s="25">
        <f t="shared" si="33"/>
        <v>4.9165846187080578E-3</v>
      </c>
      <c r="AQ33" s="25">
        <f t="shared" si="33"/>
        <v>2.1821038688601209E-3</v>
      </c>
      <c r="AR33" s="25">
        <f t="shared" si="33"/>
        <v>4.9852613901938837E-3</v>
      </c>
      <c r="AS33" s="25">
        <f t="shared" si="33"/>
        <v>5.6954665478006761E-3</v>
      </c>
      <c r="AT33" s="25">
        <f t="shared" si="33"/>
        <v>5.3025210939054122E-3</v>
      </c>
      <c r="AU33" s="25">
        <f t="shared" si="33"/>
        <v>6.3800182671381591E-3</v>
      </c>
      <c r="AV33" s="25">
        <f t="shared" si="33"/>
        <v>1.0462831898128272E-2</v>
      </c>
      <c r="AW33" s="25">
        <f t="shared" si="33"/>
        <v>1.226727920427381E-2</v>
      </c>
      <c r="AX33" s="25">
        <f t="shared" si="33"/>
        <v>2.177144939660508E-3</v>
      </c>
      <c r="AY33" s="25">
        <f t="shared" si="33"/>
        <v>2.3256292223352887E-3</v>
      </c>
      <c r="AZ33" s="25">
        <f t="shared" si="33"/>
        <v>1.7850283633709656E-3</v>
      </c>
      <c r="BA33" s="25">
        <f t="shared" si="33"/>
        <v>5.6435368041632683E-3</v>
      </c>
      <c r="BB33" s="25">
        <f t="shared" si="33"/>
        <v>5.282472140721443E-3</v>
      </c>
      <c r="BC33" s="25">
        <f t="shared" si="33"/>
        <v>4.8257681484621551E-3</v>
      </c>
      <c r="BD33" s="25">
        <f t="shared" si="33"/>
        <v>4.6332274390701866E-3</v>
      </c>
      <c r="BE33" s="25">
        <f t="shared" si="33"/>
        <v>5.0335258603569372E-3</v>
      </c>
      <c r="BF33" s="25">
        <f t="shared" si="33"/>
        <v>5.5872407746518724E-3</v>
      </c>
      <c r="BG33" s="25">
        <f t="shared" si="33"/>
        <v>5.2561548629447511E-3</v>
      </c>
      <c r="BH33" s="25">
        <f t="shared" si="33"/>
        <v>4.1011779950439241E-3</v>
      </c>
      <c r="BI33" s="25">
        <f t="shared" si="33"/>
        <v>6.2407679537374496E-3</v>
      </c>
      <c r="BJ33" s="25">
        <f t="shared" si="33"/>
        <v>5.574229579989716E-3</v>
      </c>
      <c r="BK33" s="25">
        <f t="shared" si="33"/>
        <v>3.7190241221283326E-3</v>
      </c>
      <c r="BL33" s="25">
        <f t="shared" si="33"/>
        <v>5.6159610886860655E-3</v>
      </c>
      <c r="BM33" s="25">
        <f t="shared" si="33"/>
        <v>4.7980983575963048E-3</v>
      </c>
      <c r="BN33" s="25">
        <f t="shared" si="33"/>
        <v>5.7267825412273109E-3</v>
      </c>
      <c r="BO33" s="25">
        <f t="shared" si="33"/>
        <v>4.1679377471670236E-3</v>
      </c>
      <c r="BP33" s="25">
        <f t="shared" si="33"/>
        <v>3.1488489210744442E-3</v>
      </c>
    </row>
    <row r="34" spans="2:68" s="25" customFormat="1" x14ac:dyDescent="0.2">
      <c r="B34" s="25" t="s">
        <v>26</v>
      </c>
      <c r="C34" s="25">
        <f>C24*C27</f>
        <v>3.2000854919579633</v>
      </c>
      <c r="D34" s="25">
        <f>D24*D27</f>
        <v>3.1544650114254948</v>
      </c>
      <c r="E34" s="25">
        <f>E24*E27</f>
        <v>3.1929234460954787</v>
      </c>
      <c r="F34" s="25">
        <f>F24*F27</f>
        <v>3.0328914930015185</v>
      </c>
      <c r="G34" s="25">
        <f t="shared" ref="G34:BP34" si="34">G24*G27</f>
        <v>2.9893172137451041</v>
      </c>
      <c r="H34" s="25">
        <f t="shared" si="34"/>
        <v>3.1029342421546309</v>
      </c>
      <c r="I34" s="25">
        <f t="shared" si="34"/>
        <v>2.9827359686757364</v>
      </c>
      <c r="J34" s="25">
        <f t="shared" si="34"/>
        <v>3.0737745571943398</v>
      </c>
      <c r="K34" s="25">
        <f t="shared" si="34"/>
        <v>3.2412456768494229</v>
      </c>
      <c r="L34" s="25">
        <f t="shared" si="34"/>
        <v>3.1297944070611154</v>
      </c>
      <c r="M34" s="25">
        <f t="shared" si="34"/>
        <v>3.1359754988280817</v>
      </c>
      <c r="N34" s="25">
        <f t="shared" si="34"/>
        <v>3.20470822370716</v>
      </c>
      <c r="O34" s="25">
        <f t="shared" si="34"/>
        <v>3.1860026869709852</v>
      </c>
      <c r="P34" s="25">
        <f t="shared" si="34"/>
        <v>3.1843195973458291</v>
      </c>
      <c r="Q34" s="25">
        <f t="shared" si="34"/>
        <v>3.2147545134443258</v>
      </c>
      <c r="R34" s="25">
        <f t="shared" si="34"/>
        <v>2.9167493350863594</v>
      </c>
      <c r="S34" s="25">
        <f t="shared" si="34"/>
        <v>3.0746696365551194</v>
      </c>
      <c r="T34" s="25">
        <f t="shared" si="34"/>
        <v>3.3002722901722468</v>
      </c>
      <c r="U34" s="25">
        <f t="shared" si="34"/>
        <v>3.2024978632214354</v>
      </c>
      <c r="V34" s="25">
        <f t="shared" si="34"/>
        <v>3.1022651472745664</v>
      </c>
      <c r="W34" s="25">
        <f t="shared" si="34"/>
        <v>3.1125831951389529</v>
      </c>
      <c r="X34" s="25">
        <f t="shared" si="34"/>
        <v>3.2264358136075746</v>
      </c>
      <c r="Y34" s="25">
        <f t="shared" si="34"/>
        <v>3.0937686735244334</v>
      </c>
      <c r="Z34" s="25">
        <f t="shared" si="34"/>
        <v>3.0545509879192752</v>
      </c>
      <c r="AA34" s="25">
        <f t="shared" si="34"/>
        <v>3.2520064009892691</v>
      </c>
      <c r="AB34" s="25">
        <f t="shared" si="34"/>
        <v>2.9406570830625784</v>
      </c>
      <c r="AC34" s="25">
        <f t="shared" si="34"/>
        <v>3.1322946740139548</v>
      </c>
      <c r="AD34" s="25">
        <f t="shared" si="34"/>
        <v>3.1412459005463447</v>
      </c>
      <c r="AE34" s="25">
        <f t="shared" si="34"/>
        <v>3.2533486503700639</v>
      </c>
      <c r="AF34" s="25">
        <f t="shared" si="34"/>
        <v>3.0076198620102961</v>
      </c>
      <c r="AG34" s="25">
        <f t="shared" si="34"/>
        <v>3.09732244046014</v>
      </c>
      <c r="AH34" s="25">
        <f t="shared" si="34"/>
        <v>3.1772860421715325</v>
      </c>
      <c r="AI34" s="25">
        <f t="shared" si="34"/>
        <v>3.0835725712881534</v>
      </c>
      <c r="AJ34" s="25">
        <f t="shared" si="34"/>
        <v>3.0488791849315975</v>
      </c>
      <c r="AK34" s="25">
        <f t="shared" si="34"/>
        <v>3.1349477175751517</v>
      </c>
      <c r="AL34" s="25">
        <f t="shared" si="34"/>
        <v>3.2399931359584597</v>
      </c>
      <c r="AM34" s="25">
        <f t="shared" si="34"/>
        <v>3.1683977468545317</v>
      </c>
      <c r="AN34" s="25">
        <f t="shared" si="34"/>
        <v>3.1516815162620788</v>
      </c>
      <c r="AO34" s="25">
        <f t="shared" si="34"/>
        <v>3.1890891746744474</v>
      </c>
      <c r="AP34" s="25">
        <f t="shared" si="34"/>
        <v>3.2022868115238357</v>
      </c>
      <c r="AQ34" s="25">
        <f t="shared" si="34"/>
        <v>3.1369927910780544</v>
      </c>
      <c r="AR34" s="25">
        <f t="shared" si="34"/>
        <v>3.3196252321277049</v>
      </c>
      <c r="AS34" s="25">
        <f t="shared" si="34"/>
        <v>3.3406286529842006</v>
      </c>
      <c r="AT34" s="25">
        <f t="shared" si="34"/>
        <v>3.0907287249867812</v>
      </c>
      <c r="AU34" s="25">
        <f t="shared" si="34"/>
        <v>3.0649711852160988</v>
      </c>
      <c r="AV34" s="25">
        <f t="shared" si="34"/>
        <v>3.1808955933975813</v>
      </c>
      <c r="AW34" s="25">
        <f t="shared" si="34"/>
        <v>3.0356120396504096</v>
      </c>
      <c r="AX34" s="25">
        <f t="shared" si="34"/>
        <v>3.4244687219278931</v>
      </c>
      <c r="AY34" s="25">
        <f t="shared" si="34"/>
        <v>3.1094869590009102</v>
      </c>
      <c r="AZ34" s="25">
        <f t="shared" si="34"/>
        <v>3.1849820884310329</v>
      </c>
      <c r="BA34" s="25">
        <f t="shared" si="34"/>
        <v>3.2097860524755073</v>
      </c>
      <c r="BB34" s="25">
        <f t="shared" si="34"/>
        <v>3.1599703181050369</v>
      </c>
      <c r="BC34" s="25">
        <f t="shared" si="34"/>
        <v>3.3483252341144896</v>
      </c>
      <c r="BD34" s="25">
        <f t="shared" si="34"/>
        <v>3.3327970870939092</v>
      </c>
      <c r="BE34" s="25">
        <f t="shared" si="34"/>
        <v>3.2061791420760586</v>
      </c>
      <c r="BF34" s="25">
        <f t="shared" si="34"/>
        <v>3.0235277634151791</v>
      </c>
      <c r="BG34" s="25">
        <f t="shared" si="34"/>
        <v>3.3015970912035311</v>
      </c>
      <c r="BH34" s="25">
        <f t="shared" si="34"/>
        <v>3.5404763057282942</v>
      </c>
      <c r="BI34" s="25">
        <f t="shared" si="34"/>
        <v>3.4241561714372759</v>
      </c>
      <c r="BJ34" s="25">
        <f t="shared" si="34"/>
        <v>3.1330569259671641</v>
      </c>
      <c r="BK34" s="25">
        <f t="shared" si="34"/>
        <v>3.3558882625086759</v>
      </c>
      <c r="BL34" s="25">
        <f t="shared" si="34"/>
        <v>3.2454638157496412</v>
      </c>
      <c r="BM34" s="25">
        <f t="shared" si="34"/>
        <v>3.2295258215473464</v>
      </c>
      <c r="BN34" s="25">
        <f t="shared" si="34"/>
        <v>3.1525176004926894</v>
      </c>
      <c r="BO34" s="25">
        <f t="shared" si="34"/>
        <v>3.1715349613635881</v>
      </c>
      <c r="BP34" s="25">
        <f t="shared" si="34"/>
        <v>3.2052283862169717</v>
      </c>
    </row>
    <row r="35" spans="2:68" s="25" customFormat="1" x14ac:dyDescent="0.2">
      <c r="B35" s="25" t="s">
        <v>43</v>
      </c>
      <c r="C35" s="25">
        <v>2</v>
      </c>
      <c r="D35" s="25">
        <v>2</v>
      </c>
      <c r="E35" s="25">
        <v>2</v>
      </c>
      <c r="F35" s="25">
        <v>2</v>
      </c>
      <c r="G35" s="25">
        <v>2</v>
      </c>
      <c r="H35" s="25">
        <v>2</v>
      </c>
      <c r="I35" s="25">
        <v>2</v>
      </c>
      <c r="J35" s="25">
        <v>2</v>
      </c>
      <c r="K35" s="25">
        <v>2</v>
      </c>
      <c r="L35" s="25">
        <v>2</v>
      </c>
      <c r="M35" s="25">
        <v>2</v>
      </c>
      <c r="N35" s="25">
        <v>2</v>
      </c>
      <c r="O35" s="25">
        <v>2</v>
      </c>
      <c r="P35" s="25">
        <v>2</v>
      </c>
      <c r="Q35" s="25">
        <v>2</v>
      </c>
      <c r="R35" s="25">
        <v>2</v>
      </c>
      <c r="S35" s="25">
        <v>2</v>
      </c>
      <c r="T35" s="25">
        <v>2</v>
      </c>
      <c r="U35" s="25">
        <v>2</v>
      </c>
      <c r="V35" s="25">
        <v>2</v>
      </c>
      <c r="W35" s="25">
        <v>2</v>
      </c>
      <c r="X35" s="25">
        <v>2</v>
      </c>
      <c r="Y35" s="25">
        <v>2</v>
      </c>
      <c r="Z35" s="25">
        <v>2</v>
      </c>
      <c r="AA35" s="25">
        <v>2</v>
      </c>
      <c r="AB35" s="25">
        <v>2</v>
      </c>
      <c r="AC35" s="25">
        <v>2</v>
      </c>
      <c r="AD35" s="25">
        <v>2</v>
      </c>
      <c r="AE35" s="25">
        <v>2</v>
      </c>
      <c r="AF35" s="25">
        <v>2</v>
      </c>
      <c r="AG35" s="25">
        <v>2</v>
      </c>
      <c r="AH35" s="25">
        <v>2</v>
      </c>
      <c r="AI35" s="25">
        <v>2</v>
      </c>
      <c r="AJ35" s="25">
        <v>2</v>
      </c>
      <c r="AK35" s="25">
        <v>2</v>
      </c>
      <c r="AL35" s="25">
        <v>2</v>
      </c>
      <c r="AM35" s="25">
        <v>2</v>
      </c>
      <c r="AN35" s="25">
        <v>2</v>
      </c>
      <c r="AO35" s="25">
        <v>2</v>
      </c>
      <c r="AP35" s="25">
        <v>2</v>
      </c>
      <c r="AQ35" s="25">
        <v>2</v>
      </c>
      <c r="AR35" s="25">
        <v>2</v>
      </c>
      <c r="AS35" s="25">
        <v>2</v>
      </c>
      <c r="AT35" s="25">
        <v>2</v>
      </c>
      <c r="AU35" s="25">
        <v>2</v>
      </c>
      <c r="AV35" s="25">
        <v>2</v>
      </c>
      <c r="AW35" s="25">
        <v>2</v>
      </c>
      <c r="AX35" s="25">
        <v>2</v>
      </c>
      <c r="AY35" s="25">
        <v>2</v>
      </c>
      <c r="AZ35" s="25">
        <v>2</v>
      </c>
      <c r="BA35" s="25">
        <v>2</v>
      </c>
      <c r="BB35" s="25">
        <v>2</v>
      </c>
      <c r="BC35" s="25">
        <v>2</v>
      </c>
      <c r="BD35" s="25">
        <v>2</v>
      </c>
      <c r="BE35" s="25">
        <v>2</v>
      </c>
      <c r="BF35" s="25">
        <v>2</v>
      </c>
      <c r="BG35" s="25">
        <v>2</v>
      </c>
      <c r="BH35" s="25">
        <v>2</v>
      </c>
      <c r="BI35" s="25">
        <v>2</v>
      </c>
      <c r="BJ35" s="25">
        <v>2</v>
      </c>
      <c r="BK35" s="25">
        <v>2</v>
      </c>
      <c r="BL35" s="25">
        <v>2</v>
      </c>
      <c r="BM35" s="25">
        <v>2</v>
      </c>
      <c r="BN35" s="25">
        <v>2</v>
      </c>
      <c r="BO35" s="25">
        <v>2</v>
      </c>
      <c r="BP35" s="25">
        <v>2</v>
      </c>
    </row>
    <row r="36" spans="2:68" s="25" customFormat="1" x14ac:dyDescent="0.2"/>
    <row r="37" spans="2:68" s="25" customFormat="1" x14ac:dyDescent="0.2">
      <c r="B37" s="25" t="s">
        <v>40</v>
      </c>
      <c r="C37" s="25">
        <f>C26*C27/2</f>
        <v>1.8862846934394379</v>
      </c>
      <c r="D37" s="25">
        <f>D26*D27/2</f>
        <v>1.8690112767010942</v>
      </c>
      <c r="E37" s="25">
        <f>E26*E27/2</f>
        <v>1.9004744323595633</v>
      </c>
      <c r="F37" s="25">
        <f>F26*F27/2</f>
        <v>1.9265753555157872</v>
      </c>
      <c r="G37" s="25">
        <f t="shared" ref="G37:BP37" si="35">G26*G27/2</f>
        <v>1.8826037936625901</v>
      </c>
      <c r="H37" s="25">
        <f t="shared" si="35"/>
        <v>1.8778771915816366</v>
      </c>
      <c r="I37" s="25">
        <f t="shared" si="35"/>
        <v>1.906371151936445</v>
      </c>
      <c r="J37" s="25">
        <f t="shared" si="35"/>
        <v>1.9099596408418211</v>
      </c>
      <c r="K37" s="25">
        <f t="shared" si="35"/>
        <v>1.9109494430358434</v>
      </c>
      <c r="L37" s="25">
        <f t="shared" si="35"/>
        <v>1.8913216411555707</v>
      </c>
      <c r="M37" s="25">
        <f t="shared" si="35"/>
        <v>1.8602217005002795</v>
      </c>
      <c r="N37" s="25">
        <f t="shared" si="35"/>
        <v>1.8616139567731975</v>
      </c>
      <c r="O37" s="25">
        <f t="shared" si="35"/>
        <v>1.8675622859337078</v>
      </c>
      <c r="P37" s="25">
        <f t="shared" si="35"/>
        <v>1.8985977637220024</v>
      </c>
      <c r="Q37" s="25">
        <f t="shared" si="35"/>
        <v>1.9075251182660542</v>
      </c>
      <c r="R37" s="25">
        <f t="shared" si="35"/>
        <v>1.8569848725869373</v>
      </c>
      <c r="S37" s="25">
        <f t="shared" si="35"/>
        <v>1.9012423893380064</v>
      </c>
      <c r="T37" s="25">
        <f t="shared" si="35"/>
        <v>1.8852303047195667</v>
      </c>
      <c r="U37" s="25">
        <f t="shared" si="35"/>
        <v>1.9379554666818484</v>
      </c>
      <c r="V37" s="25">
        <f t="shared" si="35"/>
        <v>1.9027434118254964</v>
      </c>
      <c r="W37" s="25">
        <f t="shared" si="35"/>
        <v>1.8999727216103734</v>
      </c>
      <c r="X37" s="25">
        <f t="shared" si="35"/>
        <v>1.9003308944309767</v>
      </c>
      <c r="Y37" s="25">
        <f t="shared" si="35"/>
        <v>1.8915156344215691</v>
      </c>
      <c r="Z37" s="25">
        <f t="shared" si="35"/>
        <v>1.9022993948756841</v>
      </c>
      <c r="AA37" s="25">
        <f t="shared" si="35"/>
        <v>1.8866547469760833</v>
      </c>
      <c r="AB37" s="25">
        <f t="shared" si="35"/>
        <v>1.8172440219682586</v>
      </c>
      <c r="AC37" s="25">
        <f t="shared" si="35"/>
        <v>1.8997187907200728</v>
      </c>
      <c r="AD37" s="25">
        <f t="shared" si="35"/>
        <v>1.9177121448460877</v>
      </c>
      <c r="AE37" s="25">
        <f t="shared" si="35"/>
        <v>1.9141300899894689</v>
      </c>
      <c r="AF37" s="25">
        <f t="shared" si="35"/>
        <v>1.8939524620735126</v>
      </c>
      <c r="AG37" s="25">
        <f t="shared" si="35"/>
        <v>1.8993534604360389</v>
      </c>
      <c r="AH37" s="25">
        <f t="shared" si="35"/>
        <v>1.8561783101726481</v>
      </c>
      <c r="AI37" s="25">
        <f t="shared" si="35"/>
        <v>1.9194787570316505</v>
      </c>
      <c r="AJ37" s="25">
        <f t="shared" si="35"/>
        <v>1.9161186206662646</v>
      </c>
      <c r="AK37" s="25">
        <f t="shared" si="35"/>
        <v>1.8794823920566348</v>
      </c>
      <c r="AL37" s="25">
        <f t="shared" si="35"/>
        <v>1.8410091772218811</v>
      </c>
      <c r="AM37" s="25">
        <f t="shared" si="35"/>
        <v>1.853104915359725</v>
      </c>
      <c r="AN37" s="25">
        <f t="shared" si="35"/>
        <v>1.8882164424488896</v>
      </c>
      <c r="AO37" s="25">
        <f t="shared" si="35"/>
        <v>1.8866733768050927</v>
      </c>
      <c r="AP37" s="25">
        <f t="shared" si="35"/>
        <v>1.8444179045666009</v>
      </c>
      <c r="AQ37" s="25">
        <f t="shared" si="35"/>
        <v>1.893455169087304</v>
      </c>
      <c r="AR37" s="25">
        <f t="shared" si="35"/>
        <v>1.8729765613546403</v>
      </c>
      <c r="AS37" s="25">
        <f t="shared" si="35"/>
        <v>1.8472317308724111</v>
      </c>
      <c r="AT37" s="25">
        <f t="shared" si="35"/>
        <v>1.8734590911400124</v>
      </c>
      <c r="AU37" s="25">
        <f t="shared" si="35"/>
        <v>1.8774209484357247</v>
      </c>
      <c r="AV37" s="25">
        <f t="shared" si="35"/>
        <v>1.8127561456733359</v>
      </c>
      <c r="AW37" s="25">
        <f t="shared" si="35"/>
        <v>1.8767539644401734</v>
      </c>
      <c r="AX37" s="25">
        <f t="shared" si="35"/>
        <v>1.8919423083147002</v>
      </c>
      <c r="AY37" s="25">
        <f t="shared" si="35"/>
        <v>1.8693006212086349</v>
      </c>
      <c r="AZ37" s="25">
        <f t="shared" si="35"/>
        <v>1.8914461991581306</v>
      </c>
      <c r="BA37" s="25">
        <f t="shared" si="35"/>
        <v>1.842494246328493</v>
      </c>
      <c r="BB37" s="25">
        <f t="shared" si="35"/>
        <v>1.9299817793460252</v>
      </c>
      <c r="BC37" s="25">
        <f t="shared" si="35"/>
        <v>1.9231246510269473</v>
      </c>
      <c r="BD37" s="25">
        <f t="shared" si="35"/>
        <v>1.871878264843245</v>
      </c>
      <c r="BE37" s="25">
        <f t="shared" si="35"/>
        <v>1.887517805750788</v>
      </c>
      <c r="BF37" s="25">
        <f t="shared" si="35"/>
        <v>1.8814025617253622</v>
      </c>
      <c r="BG37" s="25">
        <f t="shared" si="35"/>
        <v>1.8434611715334852</v>
      </c>
      <c r="BH37" s="25">
        <f t="shared" si="35"/>
        <v>1.8992385057471259</v>
      </c>
      <c r="BI37" s="25">
        <f t="shared" si="35"/>
        <v>1.8871131832705494</v>
      </c>
      <c r="BJ37" s="25">
        <f t="shared" si="35"/>
        <v>1.8304948475274438</v>
      </c>
      <c r="BK37" s="25">
        <f t="shared" si="35"/>
        <v>1.8796782246937673</v>
      </c>
      <c r="BL37" s="25">
        <f t="shared" si="35"/>
        <v>1.9197145114745087</v>
      </c>
      <c r="BM37" s="25">
        <f t="shared" si="35"/>
        <v>1.8969591932310903</v>
      </c>
      <c r="BN37" s="25">
        <f t="shared" si="35"/>
        <v>1.8918671325733172</v>
      </c>
      <c r="BO37" s="25">
        <f t="shared" si="35"/>
        <v>1.9045013648175921</v>
      </c>
      <c r="BP37" s="25">
        <f t="shared" si="35"/>
        <v>1.9239224943584601</v>
      </c>
    </row>
    <row r="38" spans="2:68" s="25" customFormat="1" x14ac:dyDescent="0.2">
      <c r="B38" s="25" t="s">
        <v>93</v>
      </c>
      <c r="C38" s="25">
        <f>2-C37</f>
        <v>0.11371530656056206</v>
      </c>
      <c r="D38" s="25">
        <f t="shared" ref="D38:BA38" si="36">2-D37</f>
        <v>0.13098872329890576</v>
      </c>
      <c r="E38" s="25">
        <f t="shared" si="36"/>
        <v>9.9525567640436741E-2</v>
      </c>
      <c r="F38" s="25">
        <f t="shared" si="36"/>
        <v>7.342464448421282E-2</v>
      </c>
      <c r="G38" s="25">
        <f t="shared" si="36"/>
        <v>0.11739620633740988</v>
      </c>
      <c r="H38" s="25">
        <f t="shared" si="36"/>
        <v>0.12212280841836343</v>
      </c>
      <c r="I38" s="25">
        <f t="shared" si="36"/>
        <v>9.3628848063554981E-2</v>
      </c>
      <c r="J38" s="25">
        <f t="shared" si="36"/>
        <v>9.0040359158178873E-2</v>
      </c>
      <c r="K38" s="25">
        <f t="shared" si="36"/>
        <v>8.9050556964156646E-2</v>
      </c>
      <c r="L38" s="25">
        <f t="shared" si="36"/>
        <v>0.10867835884442933</v>
      </c>
      <c r="M38" s="25">
        <f t="shared" si="36"/>
        <v>0.13977829949972054</v>
      </c>
      <c r="N38" s="25">
        <f t="shared" si="36"/>
        <v>0.13838604322680248</v>
      </c>
      <c r="O38" s="25">
        <f t="shared" si="36"/>
        <v>0.13243771406629223</v>
      </c>
      <c r="P38" s="25">
        <f t="shared" si="36"/>
        <v>0.1014022362779976</v>
      </c>
      <c r="Q38" s="25">
        <f t="shared" si="36"/>
        <v>9.2474881733945802E-2</v>
      </c>
      <c r="R38" s="25">
        <f t="shared" si="36"/>
        <v>0.14301512741306266</v>
      </c>
      <c r="S38" s="25">
        <f t="shared" si="36"/>
        <v>9.8757610661993622E-2</v>
      </c>
      <c r="T38" s="25">
        <f t="shared" si="36"/>
        <v>0.11476969528043335</v>
      </c>
      <c r="U38" s="25">
        <f t="shared" si="36"/>
        <v>6.2044533318151629E-2</v>
      </c>
      <c r="V38" s="25">
        <f t="shared" si="36"/>
        <v>9.7256588174503555E-2</v>
      </c>
      <c r="W38" s="25">
        <f t="shared" si="36"/>
        <v>0.10002727838962655</v>
      </c>
      <c r="X38" s="25">
        <f t="shared" si="36"/>
        <v>9.9669105569023309E-2</v>
      </c>
      <c r="Y38" s="25">
        <f t="shared" si="36"/>
        <v>0.10848436557843089</v>
      </c>
      <c r="Z38" s="25">
        <f t="shared" si="36"/>
        <v>9.7700605124315887E-2</v>
      </c>
      <c r="AA38" s="25">
        <f t="shared" si="36"/>
        <v>0.11334525302391674</v>
      </c>
      <c r="AB38" s="25">
        <f t="shared" si="36"/>
        <v>0.18275597803174137</v>
      </c>
      <c r="AC38" s="25">
        <f t="shared" si="36"/>
        <v>0.10028120927992723</v>
      </c>
      <c r="AD38" s="25">
        <f t="shared" si="36"/>
        <v>8.2287855153912348E-2</v>
      </c>
      <c r="AE38" s="25">
        <f t="shared" si="36"/>
        <v>8.5869910010531125E-2</v>
      </c>
      <c r="AF38" s="25">
        <f t="shared" si="36"/>
        <v>0.10604753792648736</v>
      </c>
      <c r="AG38" s="25">
        <f t="shared" si="36"/>
        <v>0.10064653956396108</v>
      </c>
      <c r="AH38" s="25">
        <f t="shared" si="36"/>
        <v>0.14382168982735188</v>
      </c>
      <c r="AI38" s="25">
        <f t="shared" si="36"/>
        <v>8.0521242968349505E-2</v>
      </c>
      <c r="AJ38" s="25">
        <f t="shared" si="36"/>
        <v>8.3881379333735406E-2</v>
      </c>
      <c r="AK38" s="25">
        <f t="shared" si="36"/>
        <v>0.12051760794336519</v>
      </c>
      <c r="AL38" s="25">
        <f t="shared" si="36"/>
        <v>0.15899082277811893</v>
      </c>
      <c r="AM38" s="25">
        <f t="shared" si="36"/>
        <v>0.14689508464027501</v>
      </c>
      <c r="AN38" s="25">
        <f t="shared" si="36"/>
        <v>0.11178355755111036</v>
      </c>
      <c r="AO38" s="25">
        <f t="shared" si="36"/>
        <v>0.11332662319490727</v>
      </c>
      <c r="AP38" s="25">
        <f t="shared" si="36"/>
        <v>0.15558209543339907</v>
      </c>
      <c r="AQ38" s="25">
        <f t="shared" si="36"/>
        <v>0.10654483091269595</v>
      </c>
      <c r="AR38" s="25">
        <f t="shared" si="36"/>
        <v>0.1270234386453597</v>
      </c>
      <c r="AS38" s="25">
        <f t="shared" si="36"/>
        <v>0.1527682691275889</v>
      </c>
      <c r="AT38" s="25">
        <f t="shared" si="36"/>
        <v>0.12654090885998759</v>
      </c>
      <c r="AU38" s="25">
        <f t="shared" si="36"/>
        <v>0.12257905156427529</v>
      </c>
      <c r="AV38" s="25">
        <f t="shared" si="36"/>
        <v>0.18724385432666413</v>
      </c>
      <c r="AW38" s="25">
        <f t="shared" si="36"/>
        <v>0.12324603555982661</v>
      </c>
      <c r="AX38" s="25">
        <f t="shared" si="36"/>
        <v>0.10805769168529977</v>
      </c>
      <c r="AY38" s="25">
        <f t="shared" si="36"/>
        <v>0.13069937879136506</v>
      </c>
      <c r="AZ38" s="25">
        <f t="shared" si="36"/>
        <v>0.10855380084186939</v>
      </c>
      <c r="BA38" s="25">
        <f t="shared" si="36"/>
        <v>0.15750575367150699</v>
      </c>
      <c r="BB38" s="25">
        <f t="shared" ref="BB38:BP38" si="37">2-BB37</f>
        <v>7.0018220653974783E-2</v>
      </c>
      <c r="BC38" s="25">
        <f t="shared" si="37"/>
        <v>7.6875348973052704E-2</v>
      </c>
      <c r="BD38" s="25">
        <f t="shared" si="37"/>
        <v>0.12812173515675496</v>
      </c>
      <c r="BE38" s="25">
        <f t="shared" si="37"/>
        <v>0.11248219424921202</v>
      </c>
      <c r="BF38" s="25">
        <f t="shared" si="37"/>
        <v>0.11859743827463776</v>
      </c>
      <c r="BG38" s="25">
        <f t="shared" si="37"/>
        <v>0.15653882846651479</v>
      </c>
      <c r="BH38" s="25">
        <f t="shared" si="37"/>
        <v>0.10076149425287406</v>
      </c>
      <c r="BI38" s="25">
        <f t="shared" si="37"/>
        <v>0.11288681672945056</v>
      </c>
      <c r="BJ38" s="25">
        <f t="shared" si="37"/>
        <v>0.16950515247255615</v>
      </c>
      <c r="BK38" s="25">
        <f t="shared" si="37"/>
        <v>0.12032177530623267</v>
      </c>
      <c r="BL38" s="25">
        <f t="shared" si="37"/>
        <v>8.0285488525491333E-2</v>
      </c>
      <c r="BM38" s="25">
        <f t="shared" si="37"/>
        <v>0.1030408067689097</v>
      </c>
      <c r="BN38" s="25">
        <f t="shared" si="37"/>
        <v>0.10813286742668282</v>
      </c>
      <c r="BO38" s="25">
        <f t="shared" si="37"/>
        <v>9.5498635182407865E-2</v>
      </c>
      <c r="BP38" s="25">
        <f t="shared" si="37"/>
        <v>7.6077505641539922E-2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金绿宝</vt:lpstr>
      <vt:lpstr>S1 (Beryl)</vt:lpstr>
      <vt:lpstr>S2 (Phenakite)</vt:lpstr>
      <vt:lpstr>S3(Bertrandite)</vt:lpstr>
      <vt:lpstr>S4 (Hsianghualite)</vt:lpstr>
      <vt:lpstr>S5 (Helvite)</vt:lpstr>
      <vt:lpstr>S6 (Chrysoberyl)</vt:lpstr>
      <vt:lpstr>日光榴石</vt:lpstr>
      <vt:lpstr>香花石</vt:lpstr>
      <vt:lpstr>孟宪民石</vt:lpstr>
      <vt:lpstr>S7 (Magnesiotaaffeite-6N3S)</vt:lpstr>
      <vt:lpstr>S8 (Mengxianminite)</vt:lpstr>
      <vt:lpstr>塔菲石</vt:lpstr>
      <vt:lpstr>绿柱石</vt:lpstr>
      <vt:lpstr>羟硅铍石</vt:lpstr>
      <vt:lpstr>硅铍石</vt:lpstr>
      <vt:lpstr>闽江石</vt:lpstr>
      <vt:lpstr>S9 (hurlbutite)</vt:lpstr>
      <vt:lpstr>S10 (Strontiohurlbutite)</vt:lpstr>
      <vt:lpstr>S11 (Minjiangite)</vt:lpstr>
      <vt:lpstr>磷钙铍石</vt:lpstr>
      <vt:lpstr>磷锶铍石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吴润润</dc:creator>
  <cp:lastModifiedBy>Administrator</cp:lastModifiedBy>
  <dcterms:created xsi:type="dcterms:W3CDTF">2021-11-17T01:38:33Z</dcterms:created>
  <dcterms:modified xsi:type="dcterms:W3CDTF">2022-05-20T01:57:20Z</dcterms:modified>
</cp:coreProperties>
</file>