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mich-my.sharepoint.com/personal/hviola_umich_edu/Documents/2. Papers/2 - Paper - Lung chip/Data/"/>
    </mc:Choice>
  </mc:AlternateContent>
  <xr:revisionPtr revIDLastSave="89" documentId="8_{9635D770-C817-4ECA-95BB-BAF54F562EC3}" xr6:coauthVersionLast="47" xr6:coauthVersionMax="47" xr10:uidLastSave="{1E97F509-A4B4-4AE7-BA0D-4FFF60D4728A}"/>
  <bookViews>
    <workbookView xWindow="2730" yWindow="2730" windowWidth="21600" windowHeight="11520" xr2:uid="{00000000-000D-0000-FFFF-FFFF00000000}"/>
  </bookViews>
  <sheets>
    <sheet name="Weibel calc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  <c r="C9" i="1" s="1"/>
  <c r="A10" i="1"/>
  <c r="B10" i="1" s="1"/>
  <c r="C10" i="1" s="1"/>
  <c r="D10" i="1" s="1"/>
  <c r="E10" i="1" s="1"/>
  <c r="D9" i="1" l="1"/>
  <c r="E9" i="1" s="1"/>
  <c r="A11" i="1"/>
  <c r="A12" i="1" s="1"/>
  <c r="A13" i="1" l="1"/>
  <c r="B12" i="1"/>
  <c r="C12" i="1" s="1"/>
  <c r="D12" i="1" s="1"/>
  <c r="E12" i="1" s="1"/>
  <c r="B11" i="1"/>
  <c r="C11" i="1" s="1"/>
  <c r="D11" i="1" s="1"/>
  <c r="E11" i="1" s="1"/>
  <c r="A14" i="1" l="1"/>
  <c r="B13" i="1"/>
  <c r="C13" i="1" s="1"/>
  <c r="D13" i="1" s="1"/>
  <c r="E13" i="1" s="1"/>
  <c r="A15" i="1" l="1"/>
  <c r="B14" i="1"/>
  <c r="C14" i="1" s="1"/>
  <c r="D14" i="1" s="1"/>
  <c r="E14" i="1" s="1"/>
  <c r="A16" i="1" l="1"/>
  <c r="B15" i="1"/>
  <c r="C15" i="1" s="1"/>
  <c r="D15" i="1" s="1"/>
  <c r="E15" i="1" s="1"/>
  <c r="A17" i="1" l="1"/>
  <c r="B16" i="1"/>
  <c r="C16" i="1" s="1"/>
  <c r="D16" i="1" s="1"/>
  <c r="E16" i="1" s="1"/>
  <c r="A18" i="1" l="1"/>
  <c r="B17" i="1"/>
  <c r="C17" i="1" s="1"/>
  <c r="D17" i="1" s="1"/>
  <c r="E17" i="1" s="1"/>
  <c r="A19" i="1" l="1"/>
  <c r="B18" i="1"/>
  <c r="C18" i="1" s="1"/>
  <c r="D18" i="1" s="1"/>
  <c r="E18" i="1" s="1"/>
  <c r="A20" i="1" l="1"/>
  <c r="B19" i="1"/>
  <c r="C19" i="1" s="1"/>
  <c r="D19" i="1" s="1"/>
  <c r="E19" i="1" s="1"/>
  <c r="A21" i="1" l="1"/>
  <c r="B20" i="1"/>
  <c r="C20" i="1" s="1"/>
  <c r="D20" i="1" s="1"/>
  <c r="E20" i="1" s="1"/>
  <c r="A22" i="1" l="1"/>
  <c r="B21" i="1"/>
  <c r="C21" i="1" s="1"/>
  <c r="D21" i="1" s="1"/>
  <c r="E21" i="1" s="1"/>
  <c r="A23" i="1" l="1"/>
  <c r="B22" i="1"/>
  <c r="C22" i="1" s="1"/>
  <c r="D22" i="1" s="1"/>
  <c r="E22" i="1" s="1"/>
  <c r="B23" i="1" l="1"/>
  <c r="C23" i="1" s="1"/>
  <c r="D23" i="1" s="1"/>
  <c r="E23" i="1" s="1"/>
  <c r="A24" i="1"/>
  <c r="A25" i="1" l="1"/>
  <c r="B24" i="1"/>
  <c r="C24" i="1" s="1"/>
  <c r="D24" i="1" s="1"/>
  <c r="E24" i="1" s="1"/>
  <c r="B25" i="1" l="1"/>
  <c r="C25" i="1" s="1"/>
  <c r="D25" i="1" s="1"/>
  <c r="E25" i="1" s="1"/>
  <c r="A26" i="1"/>
  <c r="B26" i="1" l="1"/>
  <c r="C26" i="1" s="1"/>
  <c r="D26" i="1" s="1"/>
  <c r="E26" i="1" s="1"/>
  <c r="A27" i="1"/>
  <c r="B27" i="1" l="1"/>
  <c r="C27" i="1" s="1"/>
  <c r="D27" i="1" s="1"/>
  <c r="E27" i="1" s="1"/>
  <c r="A28" i="1"/>
  <c r="B28" i="1" l="1"/>
  <c r="C28" i="1" s="1"/>
  <c r="D28" i="1" s="1"/>
  <c r="E28" i="1" s="1"/>
  <c r="A29" i="1"/>
  <c r="B29" i="1" s="1"/>
  <c r="C29" i="1" s="1"/>
  <c r="D29" i="1" s="1"/>
  <c r="E29" i="1" s="1"/>
</calcChain>
</file>

<file path=xl/sharedStrings.xml><?xml version="1.0" encoding="utf-8"?>
<sst xmlns="http://schemas.openxmlformats.org/spreadsheetml/2006/main" count="12" uniqueCount="12">
  <si>
    <t>n</t>
  </si>
  <si>
    <t>dn=d0*2^(-n/3)</t>
  </si>
  <si>
    <t>Q mL/s</t>
  </si>
  <si>
    <t>d0 cm</t>
  </si>
  <si>
    <t>An=(2^n)*Pi*(dn^2)/4</t>
  </si>
  <si>
    <t>An cm^2</t>
  </si>
  <si>
    <t>dn cm</t>
  </si>
  <si>
    <t>Un=Q/An</t>
  </si>
  <si>
    <t>Un cm/s</t>
  </si>
  <si>
    <t>Ren=Un*dn/nu</t>
  </si>
  <si>
    <t>nu</t>
  </si>
  <si>
    <t>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</si>
</sst>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2" borderId="0" xfId="0" applyFill="1"/>
    <xf numFmtId="164" fontId="0" fillId="2" borderId="0" xfId="0" applyNumberFormat="1" applyFill="1"/>
    <xf numFmtId="2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zoomScaleNormal="100" workbookViewId="0">
      <selection activeCell="J15" sqref="J15"/>
    </sheetView>
  </sheetViews>
  <sheetFormatPr defaultRowHeight="15" x14ac:dyDescent="0.25"/>
  <cols>
    <col min="1" max="1" width="22" customWidth="1"/>
    <col min="2" max="2" width="15" customWidth="1"/>
    <col min="3" max="3" width="14.85546875" style="2" customWidth="1"/>
    <col min="4" max="5" width="9.140625" style="2"/>
    <col min="14" max="14" width="12" bestFit="1" customWidth="1"/>
  </cols>
  <sheetData>
    <row r="1" spans="1:5" x14ac:dyDescent="0.25">
      <c r="A1" t="s">
        <v>2</v>
      </c>
      <c r="B1">
        <v>500</v>
      </c>
    </row>
    <row r="2" spans="1:5" x14ac:dyDescent="0.25">
      <c r="A2" s="1" t="s">
        <v>3</v>
      </c>
      <c r="B2" s="1">
        <v>2</v>
      </c>
    </row>
    <row r="3" spans="1:5" x14ac:dyDescent="0.25">
      <c r="A3" s="1" t="s">
        <v>10</v>
      </c>
      <c r="B3" s="1">
        <v>0.15</v>
      </c>
    </row>
    <row r="4" spans="1:5" x14ac:dyDescent="0.25">
      <c r="A4" s="1" t="s">
        <v>1</v>
      </c>
      <c r="B4" s="1"/>
    </row>
    <row r="5" spans="1:5" x14ac:dyDescent="0.25">
      <c r="A5" t="s">
        <v>4</v>
      </c>
      <c r="B5" s="1"/>
    </row>
    <row r="6" spans="1:5" x14ac:dyDescent="0.25">
      <c r="A6" t="s">
        <v>9</v>
      </c>
      <c r="B6" s="1"/>
    </row>
    <row r="7" spans="1:5" x14ac:dyDescent="0.25">
      <c r="A7" t="s">
        <v>7</v>
      </c>
      <c r="B7" s="1"/>
    </row>
    <row r="8" spans="1:5" x14ac:dyDescent="0.25">
      <c r="A8" t="s">
        <v>0</v>
      </c>
      <c r="B8" t="s">
        <v>6</v>
      </c>
      <c r="C8" s="2" t="s">
        <v>5</v>
      </c>
      <c r="D8" s="2" t="s">
        <v>8</v>
      </c>
      <c r="E8" s="2" t="s">
        <v>11</v>
      </c>
    </row>
    <row r="9" spans="1:5" x14ac:dyDescent="0.25">
      <c r="A9">
        <v>0</v>
      </c>
      <c r="B9" s="1">
        <f>$B$2*2^(-$A9/3)</f>
        <v>2</v>
      </c>
      <c r="C9" s="2">
        <f t="shared" ref="C9:C24" si="0">2^($A9)*3.1416*($B9^2)/4</f>
        <v>3.1415999999999999</v>
      </c>
      <c r="D9" s="2">
        <f>$B$1/$C9</f>
        <v>159.15457091927681</v>
      </c>
      <c r="E9" s="2">
        <f>$D9*$B9/$B$3</f>
        <v>2122.0609455903577</v>
      </c>
    </row>
    <row r="10" spans="1:5" x14ac:dyDescent="0.25">
      <c r="A10">
        <f>A9+1</f>
        <v>1</v>
      </c>
      <c r="B10" s="1">
        <f t="shared" ref="B10:B24" si="1">$B$2*2^(-$A10/3)</f>
        <v>1.5874010519681994</v>
      </c>
      <c r="C10" s="2">
        <f t="shared" si="0"/>
        <v>3.958167970349733</v>
      </c>
      <c r="D10" s="2">
        <f t="shared" ref="D10:D24" si="2">$B$1/$C10</f>
        <v>126.32106665140371</v>
      </c>
      <c r="E10" s="2">
        <f t="shared" ref="E10:E24" si="3">$D10*$B10/$B$3</f>
        <v>1336.8146272545553</v>
      </c>
    </row>
    <row r="11" spans="1:5" x14ac:dyDescent="0.25">
      <c r="A11">
        <f t="shared" ref="A11:A23" si="4">A10+1</f>
        <v>2</v>
      </c>
      <c r="B11" s="1">
        <f t="shared" si="1"/>
        <v>1.2599210498948732</v>
      </c>
      <c r="C11" s="2">
        <f t="shared" si="0"/>
        <v>4.9869791448632954</v>
      </c>
      <c r="D11" s="2">
        <f t="shared" si="2"/>
        <v>100.26109704409164</v>
      </c>
      <c r="E11" s="2">
        <f t="shared" si="3"/>
        <v>842.14044434269147</v>
      </c>
    </row>
    <row r="12" spans="1:5" x14ac:dyDescent="0.25">
      <c r="A12">
        <f t="shared" si="4"/>
        <v>3</v>
      </c>
      <c r="B12" s="1">
        <f t="shared" si="1"/>
        <v>1</v>
      </c>
      <c r="C12" s="2">
        <f t="shared" si="0"/>
        <v>6.2831999999999999</v>
      </c>
      <c r="D12" s="2">
        <f t="shared" si="2"/>
        <v>79.577285459638404</v>
      </c>
      <c r="E12" s="2">
        <f t="shared" si="3"/>
        <v>530.51523639758943</v>
      </c>
    </row>
    <row r="13" spans="1:5" x14ac:dyDescent="0.25">
      <c r="A13">
        <f t="shared" si="4"/>
        <v>4</v>
      </c>
      <c r="B13" s="1">
        <f t="shared" si="1"/>
        <v>0.7937005259840999</v>
      </c>
      <c r="C13" s="2">
        <f t="shared" si="0"/>
        <v>7.9163359406994696</v>
      </c>
      <c r="D13" s="2">
        <f t="shared" si="2"/>
        <v>63.160533325701834</v>
      </c>
      <c r="E13" s="2">
        <f t="shared" si="3"/>
        <v>334.20365681363876</v>
      </c>
    </row>
    <row r="14" spans="1:5" x14ac:dyDescent="0.25">
      <c r="A14">
        <f t="shared" si="4"/>
        <v>5</v>
      </c>
      <c r="B14" s="1">
        <f t="shared" si="1"/>
        <v>0.6299605249474366</v>
      </c>
      <c r="C14" s="2">
        <f t="shared" si="0"/>
        <v>9.9739582897265908</v>
      </c>
      <c r="D14" s="2">
        <f t="shared" si="2"/>
        <v>50.130548522045821</v>
      </c>
      <c r="E14" s="2">
        <f t="shared" si="3"/>
        <v>210.53511108567287</v>
      </c>
    </row>
    <row r="15" spans="1:5" x14ac:dyDescent="0.25">
      <c r="A15">
        <f t="shared" si="4"/>
        <v>6</v>
      </c>
      <c r="B15" s="1">
        <f t="shared" si="1"/>
        <v>0.5</v>
      </c>
      <c r="C15" s="2">
        <f t="shared" si="0"/>
        <v>12.5664</v>
      </c>
      <c r="D15" s="2">
        <f t="shared" si="2"/>
        <v>39.788642729819202</v>
      </c>
      <c r="E15" s="2">
        <f t="shared" si="3"/>
        <v>132.62880909939736</v>
      </c>
    </row>
    <row r="16" spans="1:5" x14ac:dyDescent="0.25">
      <c r="A16">
        <f t="shared" si="4"/>
        <v>7</v>
      </c>
      <c r="B16" s="1">
        <f t="shared" si="1"/>
        <v>0.39685026299204978</v>
      </c>
      <c r="C16" s="2">
        <f t="shared" si="0"/>
        <v>15.832671881398927</v>
      </c>
      <c r="D16" s="2">
        <f t="shared" si="2"/>
        <v>31.580266662850939</v>
      </c>
      <c r="E16" s="2">
        <f t="shared" si="3"/>
        <v>83.550914203409718</v>
      </c>
    </row>
    <row r="17" spans="1:5" x14ac:dyDescent="0.25">
      <c r="A17">
        <f t="shared" si="4"/>
        <v>8</v>
      </c>
      <c r="B17" s="1">
        <f t="shared" si="1"/>
        <v>0.3149802624737183</v>
      </c>
      <c r="C17" s="2">
        <f t="shared" si="0"/>
        <v>19.947916579453182</v>
      </c>
      <c r="D17" s="2">
        <f t="shared" si="2"/>
        <v>25.06527426102291</v>
      </c>
      <c r="E17" s="2">
        <f t="shared" si="3"/>
        <v>52.633777771418217</v>
      </c>
    </row>
    <row r="18" spans="1:5" x14ac:dyDescent="0.25">
      <c r="A18">
        <f t="shared" si="4"/>
        <v>9</v>
      </c>
      <c r="B18" s="1">
        <f t="shared" si="1"/>
        <v>0.25</v>
      </c>
      <c r="C18" s="2">
        <f t="shared" si="0"/>
        <v>25.1328</v>
      </c>
      <c r="D18" s="2">
        <f t="shared" si="2"/>
        <v>19.894321364909601</v>
      </c>
      <c r="E18" s="2">
        <f t="shared" si="3"/>
        <v>33.15720227484934</v>
      </c>
    </row>
    <row r="19" spans="1:5" x14ac:dyDescent="0.25">
      <c r="A19">
        <f t="shared" si="4"/>
        <v>10</v>
      </c>
      <c r="B19" s="1">
        <f t="shared" si="1"/>
        <v>0.19842513149602492</v>
      </c>
      <c r="C19" s="2">
        <f t="shared" si="0"/>
        <v>31.665343762797864</v>
      </c>
      <c r="D19" s="2">
        <f t="shared" si="2"/>
        <v>15.790133331425464</v>
      </c>
      <c r="E19" s="2">
        <f t="shared" si="3"/>
        <v>20.887728550852426</v>
      </c>
    </row>
    <row r="20" spans="1:5" x14ac:dyDescent="0.25">
      <c r="A20">
        <f t="shared" si="4"/>
        <v>11</v>
      </c>
      <c r="B20" s="1">
        <f t="shared" si="1"/>
        <v>0.15749013123685918</v>
      </c>
      <c r="C20" s="2">
        <f t="shared" si="0"/>
        <v>39.895833158906377</v>
      </c>
      <c r="D20" s="2">
        <f t="shared" si="2"/>
        <v>12.53263713051145</v>
      </c>
      <c r="E20" s="2">
        <f t="shared" si="3"/>
        <v>13.158444442854551</v>
      </c>
    </row>
    <row r="21" spans="1:5" x14ac:dyDescent="0.25">
      <c r="A21">
        <f t="shared" si="4"/>
        <v>12</v>
      </c>
      <c r="B21" s="1">
        <f t="shared" si="1"/>
        <v>0.125</v>
      </c>
      <c r="C21" s="2">
        <f t="shared" si="0"/>
        <v>50.265599999999999</v>
      </c>
      <c r="D21" s="2">
        <f t="shared" si="2"/>
        <v>9.9471606824548005</v>
      </c>
      <c r="E21" s="2">
        <f t="shared" si="3"/>
        <v>8.2893005687123349</v>
      </c>
    </row>
    <row r="22" spans="1:5" x14ac:dyDescent="0.25">
      <c r="A22">
        <f t="shared" si="4"/>
        <v>13</v>
      </c>
      <c r="B22" s="1">
        <f t="shared" si="1"/>
        <v>9.9212565748012502E-2</v>
      </c>
      <c r="C22" s="2">
        <f t="shared" si="0"/>
        <v>63.330687525595785</v>
      </c>
      <c r="D22" s="2">
        <f t="shared" si="2"/>
        <v>7.8950666657127258</v>
      </c>
      <c r="E22" s="2">
        <f t="shared" si="3"/>
        <v>5.2219321377131047</v>
      </c>
    </row>
    <row r="23" spans="1:5" x14ac:dyDescent="0.25">
      <c r="A23">
        <f t="shared" si="4"/>
        <v>14</v>
      </c>
      <c r="B23" s="1">
        <f t="shared" si="1"/>
        <v>7.8745065618429561E-2</v>
      </c>
      <c r="C23" s="2">
        <f t="shared" si="0"/>
        <v>79.791666317812698</v>
      </c>
      <c r="D23" s="2">
        <f t="shared" si="2"/>
        <v>6.2663185652557294</v>
      </c>
      <c r="E23" s="2">
        <f t="shared" si="3"/>
        <v>3.289611110713639</v>
      </c>
    </row>
    <row r="24" spans="1:5" x14ac:dyDescent="0.25">
      <c r="A24">
        <f>A23+1</f>
        <v>15</v>
      </c>
      <c r="B24" s="1">
        <f t="shared" si="1"/>
        <v>6.25E-2</v>
      </c>
      <c r="C24" s="2">
        <f t="shared" si="0"/>
        <v>100.5312</v>
      </c>
      <c r="D24" s="2">
        <f t="shared" si="2"/>
        <v>4.9735803412274002</v>
      </c>
      <c r="E24" s="2">
        <f t="shared" si="3"/>
        <v>2.0723251421780837</v>
      </c>
    </row>
    <row r="25" spans="1:5" x14ac:dyDescent="0.25">
      <c r="A25" s="3">
        <f>A24+1</f>
        <v>16</v>
      </c>
      <c r="B25" s="4">
        <f>$B$2*2^(-$A25/3)</f>
        <v>4.9606282874006251E-2</v>
      </c>
      <c r="C25" s="5">
        <f>2^($A25)*3.1416*($B25^2)/4</f>
        <v>126.66137505119157</v>
      </c>
      <c r="D25" s="5">
        <f>$B$1/$C25</f>
        <v>3.9475333328563629</v>
      </c>
      <c r="E25" s="5">
        <f>$D25*$B25/$B$3</f>
        <v>1.3054830344282762</v>
      </c>
    </row>
    <row r="26" spans="1:5" x14ac:dyDescent="0.25">
      <c r="A26">
        <f>A25+1</f>
        <v>17</v>
      </c>
      <c r="B26" s="1">
        <f>$B$2*2^(-$A26/3)</f>
        <v>3.9372532809214787E-2</v>
      </c>
      <c r="C26" s="2">
        <f>2^($A26)*3.1416*($B26^2)/4</f>
        <v>159.58333263562545</v>
      </c>
      <c r="D26" s="2">
        <f>$B$1/$C26</f>
        <v>3.1331592826278638</v>
      </c>
      <c r="E26" s="2">
        <f>$D26*$B26/$B$3</f>
        <v>0.82240277767840964</v>
      </c>
    </row>
    <row r="27" spans="1:5" x14ac:dyDescent="0.25">
      <c r="A27">
        <f t="shared" ref="A27:A29" si="5">A26+1</f>
        <v>18</v>
      </c>
      <c r="B27" s="1">
        <f>$B$2*2^(-$A27/3)</f>
        <v>3.125E-2</v>
      </c>
      <c r="C27" s="2">
        <f>2^($A27)*3.1416*($B27^2)/4</f>
        <v>201.0624</v>
      </c>
      <c r="D27" s="2">
        <f>$B$1/$C27</f>
        <v>2.4867901706137001</v>
      </c>
      <c r="E27" s="2">
        <f>$D27*$B27/$B$3</f>
        <v>0.51808128554452093</v>
      </c>
    </row>
    <row r="28" spans="1:5" x14ac:dyDescent="0.25">
      <c r="A28">
        <f t="shared" si="5"/>
        <v>19</v>
      </c>
      <c r="B28" s="1">
        <f>$B$2*2^(-$A28/3)</f>
        <v>2.4803141437003132E-2</v>
      </c>
      <c r="C28" s="2">
        <f>2^($A28)*3.1416*($B28^2)/4</f>
        <v>253.32275010238325</v>
      </c>
      <c r="D28" s="2">
        <f>$B$1/$C28</f>
        <v>1.9737666664281805</v>
      </c>
      <c r="E28" s="2">
        <f>$D28*$B28/$B$3</f>
        <v>0.32637075860706899</v>
      </c>
    </row>
    <row r="29" spans="1:5" x14ac:dyDescent="0.25">
      <c r="A29">
        <f t="shared" si="5"/>
        <v>20</v>
      </c>
      <c r="B29" s="1">
        <f>$B$2*2^(-$A29/3)</f>
        <v>1.9686266404607394E-2</v>
      </c>
      <c r="C29" s="2">
        <f>2^($A29)*3.1416*($B29^2)/4</f>
        <v>319.16666527125091</v>
      </c>
      <c r="D29" s="2">
        <f>$B$1/$C29</f>
        <v>1.5665796413139319</v>
      </c>
      <c r="E29" s="2">
        <f>$D29*$B29/$B$3</f>
        <v>0.20560069441960241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Weibel calcs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Grotberg</dc:creator>
  <cp:lastModifiedBy>Hannah Viola</cp:lastModifiedBy>
  <dcterms:created xsi:type="dcterms:W3CDTF">2019-12-04T18:27:04Z</dcterms:created>
  <dcterms:modified xsi:type="dcterms:W3CDTF">2023-03-15T23:58:38Z</dcterms:modified>
</cp:coreProperties>
</file>