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uofnelincoln-my.sharepoint.com/personal/rpowers3_unl_edu/Documents/UNL/Projects/Pantelis/Analyst/Revision/SI/"/>
    </mc:Choice>
  </mc:AlternateContent>
  <xr:revisionPtr revIDLastSave="11" documentId="8_{E8B8DEC8-DA40-4FBE-BC90-69447D9AD37C}" xr6:coauthVersionLast="47" xr6:coauthVersionMax="47" xr10:uidLastSave="{2F52DE91-CF29-464A-AEFA-0BBF434DC013}"/>
  <bookViews>
    <workbookView xWindow="28680" yWindow="-210" windowWidth="29040" windowHeight="17520" tabRatio="781" firstSheet="1" activeTab="3" xr2:uid="{875585CD-4AB1-47D9-8D81-4BA1C747B454}"/>
  </bookViews>
  <sheets>
    <sheet name="Supplemental Information" sheetId="5" r:id="rId1"/>
    <sheet name="S1 - Sample Demographics" sheetId="6" r:id="rId2"/>
    <sheet name="S2 - Metabolite List" sheetId="7" r:id="rId3"/>
    <sheet name="S3 - Metabolite Concentrations" sheetId="1" r:id="rId4"/>
    <sheet name="S4 - p-values" sheetId="3" r:id="rId5"/>
    <sheet name="S5 - CV p-values" sheetId="2" r:id="rId6"/>
    <sheet name="S6 - Comparative FC Table" sheetId="4" r:id="rId7"/>
    <sheet name="S7 - Outlier STDEV Analysis"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 l="1"/>
  <c r="AT31" i="1"/>
  <c r="Y26" i="4"/>
  <c r="Z26" i="4"/>
  <c r="AA26" i="4"/>
  <c r="Y27" i="4"/>
  <c r="Z27" i="4"/>
  <c r="AA27" i="4"/>
  <c r="X27" i="4"/>
  <c r="X26" i="4"/>
  <c r="X4" i="4"/>
  <c r="B28" i="4"/>
  <c r="C28" i="4"/>
  <c r="D28" i="4"/>
  <c r="E28" i="4"/>
  <c r="F28" i="4"/>
  <c r="N28" i="4"/>
  <c r="O28" i="4"/>
  <c r="AA12" i="4"/>
  <c r="AA13" i="4"/>
  <c r="G24" i="4"/>
  <c r="J24" i="4" s="1"/>
  <c r="Q24" i="4"/>
  <c r="G5" i="4"/>
  <c r="J5" i="4" s="1"/>
  <c r="AA25" i="4"/>
  <c r="AA24" i="4"/>
  <c r="AA23" i="4"/>
  <c r="AA22" i="4"/>
  <c r="AA21" i="4"/>
  <c r="AA20" i="4"/>
  <c r="AA19" i="4"/>
  <c r="AA18" i="4"/>
  <c r="AA17" i="4"/>
  <c r="AA16" i="4"/>
  <c r="AA14" i="4"/>
  <c r="AA11" i="4"/>
  <c r="AA10" i="4"/>
  <c r="AA9" i="4"/>
  <c r="AA8" i="4"/>
  <c r="AA7" i="4"/>
  <c r="AA6" i="4"/>
  <c r="AA5" i="4"/>
  <c r="AA4" i="4"/>
  <c r="X25" i="4"/>
  <c r="X24" i="4"/>
  <c r="X23" i="4"/>
  <c r="X22" i="4"/>
  <c r="X21" i="4"/>
  <c r="X20" i="4"/>
  <c r="X19" i="4"/>
  <c r="X18" i="4"/>
  <c r="X17" i="4"/>
  <c r="X16" i="4"/>
  <c r="X15" i="4"/>
  <c r="X14" i="4"/>
  <c r="X13" i="4"/>
  <c r="X12" i="4"/>
  <c r="X11" i="4"/>
  <c r="X10" i="4"/>
  <c r="X9" i="4"/>
  <c r="X8" i="4"/>
  <c r="X7" i="4"/>
  <c r="X6" i="4"/>
  <c r="X5" i="4"/>
  <c r="O27" i="4"/>
  <c r="N27" i="4"/>
  <c r="F27" i="4"/>
  <c r="E27" i="4"/>
  <c r="D27" i="4"/>
  <c r="C27" i="4"/>
  <c r="B27" i="4"/>
  <c r="H26" i="4"/>
  <c r="H25" i="4"/>
  <c r="H23" i="4"/>
  <c r="H22" i="4"/>
  <c r="H21" i="4"/>
  <c r="H20" i="4"/>
  <c r="H19" i="4"/>
  <c r="H18" i="4"/>
  <c r="H17" i="4"/>
  <c r="H16" i="4"/>
  <c r="H15" i="4"/>
  <c r="H14" i="4"/>
  <c r="H13" i="4"/>
  <c r="H12" i="4"/>
  <c r="H11" i="4"/>
  <c r="H10" i="4"/>
  <c r="H9" i="4"/>
  <c r="H8" i="4"/>
  <c r="H7" i="4"/>
  <c r="H6" i="4"/>
  <c r="H5" i="4"/>
  <c r="H4" i="4"/>
  <c r="R26" i="4"/>
  <c r="R25" i="4"/>
  <c r="R23" i="4"/>
  <c r="R22" i="4"/>
  <c r="R21" i="4"/>
  <c r="R20" i="4"/>
  <c r="R19" i="4"/>
  <c r="R18" i="4"/>
  <c r="R17" i="4"/>
  <c r="R16" i="4"/>
  <c r="R14" i="4"/>
  <c r="R13" i="4"/>
  <c r="R12" i="4"/>
  <c r="R11" i="4"/>
  <c r="R10" i="4"/>
  <c r="R9" i="4"/>
  <c r="R8" i="4"/>
  <c r="R7" i="4"/>
  <c r="R6" i="4"/>
  <c r="R5" i="4"/>
  <c r="R4" i="4"/>
  <c r="Q15" i="4"/>
  <c r="Q26" i="4"/>
  <c r="Q25" i="4"/>
  <c r="Q23" i="4"/>
  <c r="Q22" i="4"/>
  <c r="Q21" i="4"/>
  <c r="Q20" i="4"/>
  <c r="Q19" i="4"/>
  <c r="Q18" i="4"/>
  <c r="Q17" i="4"/>
  <c r="Q16" i="4"/>
  <c r="Q14" i="4"/>
  <c r="Q13" i="4"/>
  <c r="Q12" i="4"/>
  <c r="Q11" i="4"/>
  <c r="Q10" i="4"/>
  <c r="Q9" i="4"/>
  <c r="Q8" i="4"/>
  <c r="Q7" i="4"/>
  <c r="Q6" i="4"/>
  <c r="Q5" i="4"/>
  <c r="Q4" i="4"/>
  <c r="G26" i="4"/>
  <c r="J26" i="4" s="1"/>
  <c r="G25" i="4"/>
  <c r="J25" i="4" s="1"/>
  <c r="G23" i="4"/>
  <c r="J23" i="4" s="1"/>
  <c r="G22" i="4"/>
  <c r="J22" i="4" s="1"/>
  <c r="G21" i="4"/>
  <c r="J21" i="4" s="1"/>
  <c r="G20" i="4"/>
  <c r="J20" i="4" s="1"/>
  <c r="G19" i="4"/>
  <c r="J19" i="4" s="1"/>
  <c r="G18" i="4"/>
  <c r="J18" i="4" s="1"/>
  <c r="G17" i="4"/>
  <c r="J17" i="4" s="1"/>
  <c r="G16" i="4"/>
  <c r="J16" i="4" s="1"/>
  <c r="G15" i="4"/>
  <c r="J15" i="4" s="1"/>
  <c r="G14" i="4"/>
  <c r="J14" i="4" s="1"/>
  <c r="G13" i="4"/>
  <c r="J13" i="4" s="1"/>
  <c r="G12" i="4"/>
  <c r="K12" i="4" s="1"/>
  <c r="G11" i="4"/>
  <c r="J11" i="4" s="1"/>
  <c r="G10" i="4"/>
  <c r="J10" i="4" s="1"/>
  <c r="G9" i="4"/>
  <c r="J9" i="4" s="1"/>
  <c r="G8" i="4"/>
  <c r="K8" i="4" s="1"/>
  <c r="G7" i="4"/>
  <c r="J7" i="4" s="1"/>
  <c r="G6" i="4"/>
  <c r="J6" i="4" s="1"/>
  <c r="G4" i="4"/>
  <c r="P26" i="4"/>
  <c r="P25" i="4"/>
  <c r="P23" i="4"/>
  <c r="P22" i="4"/>
  <c r="P21" i="4"/>
  <c r="P20" i="4"/>
  <c r="P19" i="4"/>
  <c r="P18" i="4"/>
  <c r="P17" i="4"/>
  <c r="P16" i="4"/>
  <c r="P14" i="4"/>
  <c r="P13" i="4"/>
  <c r="P12" i="4"/>
  <c r="P11" i="4"/>
  <c r="P10" i="4"/>
  <c r="P9" i="4"/>
  <c r="P8" i="4"/>
  <c r="P7" i="4"/>
  <c r="P6" i="4"/>
  <c r="P5" i="4"/>
  <c r="P4" i="4"/>
  <c r="Q28" i="4" l="1"/>
  <c r="G28" i="4"/>
  <c r="P28" i="4"/>
  <c r="H28" i="4"/>
  <c r="R28" i="4"/>
  <c r="K24" i="4"/>
  <c r="L32" i="1"/>
  <c r="Q27" i="4"/>
  <c r="P27" i="4"/>
  <c r="R27" i="4"/>
  <c r="G27" i="4"/>
  <c r="H27" i="4"/>
  <c r="I14" i="4"/>
  <c r="I5" i="4"/>
  <c r="I17" i="4"/>
  <c r="S16" i="4"/>
  <c r="I4" i="4"/>
  <c r="I16" i="4"/>
  <c r="I6" i="4"/>
  <c r="I18" i="4"/>
  <c r="I7" i="4"/>
  <c r="I19" i="4"/>
  <c r="S13" i="4"/>
  <c r="I10" i="4"/>
  <c r="I22" i="4"/>
  <c r="I9" i="4"/>
  <c r="I11" i="4"/>
  <c r="I23" i="4"/>
  <c r="S9" i="4"/>
  <c r="S22" i="4"/>
  <c r="I12" i="4"/>
  <c r="I25" i="4"/>
  <c r="I21" i="4"/>
  <c r="I13" i="4"/>
  <c r="I26" i="4"/>
  <c r="S10" i="4"/>
  <c r="I15" i="4"/>
  <c r="S14" i="4"/>
  <c r="I8" i="4"/>
  <c r="I20" i="4"/>
  <c r="S5" i="4"/>
  <c r="S18" i="4"/>
  <c r="S7" i="4"/>
  <c r="S20" i="4"/>
  <c r="S6" i="4"/>
  <c r="S19" i="4"/>
  <c r="S8" i="4"/>
  <c r="S21" i="4"/>
  <c r="S23" i="4"/>
  <c r="S11" i="4"/>
  <c r="S25" i="4"/>
  <c r="S12" i="4"/>
  <c r="S26" i="4"/>
  <c r="S4" i="4"/>
  <c r="S17" i="4"/>
  <c r="K11" i="4"/>
  <c r="K7" i="4"/>
  <c r="K21" i="4"/>
  <c r="J8" i="4"/>
  <c r="K10" i="4"/>
  <c r="K13" i="4"/>
  <c r="K26" i="4"/>
  <c r="J12" i="4"/>
  <c r="K14" i="4"/>
  <c r="K15" i="4"/>
  <c r="K16" i="4"/>
  <c r="K4" i="4"/>
  <c r="K17" i="4"/>
  <c r="K25" i="4"/>
  <c r="K5" i="4"/>
  <c r="K6" i="4"/>
  <c r="K19" i="4"/>
  <c r="K20" i="4"/>
  <c r="K23" i="4"/>
  <c r="J4" i="4"/>
  <c r="J28" i="4" s="1"/>
  <c r="L16" i="2"/>
  <c r="L15" i="2"/>
  <c r="L13" i="2"/>
  <c r="L12" i="2"/>
  <c r="L11" i="2"/>
  <c r="L10" i="2"/>
  <c r="L8" i="2"/>
  <c r="L7" i="2"/>
  <c r="L6" i="2"/>
  <c r="L5" i="2"/>
  <c r="K16" i="2"/>
  <c r="K15" i="2"/>
  <c r="K13" i="2"/>
  <c r="K12" i="2"/>
  <c r="K11" i="2"/>
  <c r="K10" i="2"/>
  <c r="K8" i="2"/>
  <c r="K7" i="2"/>
  <c r="K6" i="2"/>
  <c r="K5" i="2"/>
  <c r="J16" i="2"/>
  <c r="J15" i="2"/>
  <c r="J5" i="2"/>
  <c r="I16" i="2"/>
  <c r="I15" i="2"/>
  <c r="I5" i="2"/>
  <c r="H16" i="2"/>
  <c r="H15" i="2"/>
  <c r="H5" i="2"/>
  <c r="G16" i="2"/>
  <c r="G15" i="2"/>
  <c r="G5" i="2"/>
  <c r="F16" i="2"/>
  <c r="F15" i="2"/>
  <c r="F5" i="2"/>
  <c r="E16" i="2"/>
  <c r="E15" i="2"/>
  <c r="E5" i="2"/>
  <c r="D16" i="2"/>
  <c r="D15" i="2"/>
  <c r="D5" i="2"/>
  <c r="C16" i="2"/>
  <c r="C15" i="2"/>
  <c r="AU32" i="1"/>
  <c r="AT29" i="1"/>
  <c r="AT28" i="1"/>
  <c r="AT27" i="1"/>
  <c r="AT26" i="1"/>
  <c r="AT25" i="1"/>
  <c r="AT24" i="1"/>
  <c r="AT23" i="1"/>
  <c r="AT22" i="1"/>
  <c r="AT21" i="1"/>
  <c r="AT20" i="1"/>
  <c r="AT19" i="1"/>
  <c r="AT18" i="1"/>
  <c r="AT17" i="1"/>
  <c r="AT16" i="1"/>
  <c r="AT15" i="1"/>
  <c r="AT14" i="1"/>
  <c r="AT13" i="1"/>
  <c r="AT12" i="1"/>
  <c r="AT11" i="1"/>
  <c r="AT10" i="1"/>
  <c r="AT9" i="1"/>
  <c r="AT8" i="1"/>
  <c r="AT7" i="1"/>
  <c r="AT6" i="1"/>
  <c r="AT5" i="1"/>
  <c r="AQ30" i="1"/>
  <c r="AP30" i="1"/>
  <c r="AO30" i="1"/>
  <c r="AR29" i="1"/>
  <c r="AR28" i="1"/>
  <c r="AR27" i="1"/>
  <c r="AR26" i="1"/>
  <c r="AR25" i="1"/>
  <c r="AR24" i="1"/>
  <c r="AR23" i="1"/>
  <c r="AR22" i="1"/>
  <c r="AR21" i="1"/>
  <c r="AR20" i="1"/>
  <c r="AR19" i="1"/>
  <c r="AR18" i="1"/>
  <c r="AR17" i="1"/>
  <c r="AR16" i="1"/>
  <c r="AR15" i="1"/>
  <c r="AR14" i="1"/>
  <c r="AR13" i="1"/>
  <c r="AR12" i="1"/>
  <c r="AR11" i="1"/>
  <c r="AR10" i="1"/>
  <c r="AR9" i="1"/>
  <c r="AR8" i="1"/>
  <c r="AR7" i="1"/>
  <c r="AR6" i="1"/>
  <c r="AR5" i="1"/>
  <c r="C6" i="2"/>
  <c r="J12" i="2"/>
  <c r="J11" i="2"/>
  <c r="J10" i="2"/>
  <c r="J8" i="2"/>
  <c r="J7" i="2"/>
  <c r="J6" i="2"/>
  <c r="J13" i="2"/>
  <c r="I13" i="2"/>
  <c r="I10" i="2"/>
  <c r="I8" i="2"/>
  <c r="I7" i="2"/>
  <c r="I6" i="2"/>
  <c r="I11" i="2"/>
  <c r="I12" i="2"/>
  <c r="H13" i="2"/>
  <c r="H12" i="2"/>
  <c r="H10" i="2"/>
  <c r="H7" i="2"/>
  <c r="H6" i="2"/>
  <c r="H8" i="2"/>
  <c r="H11" i="2"/>
  <c r="G13" i="2"/>
  <c r="G12" i="2"/>
  <c r="G11" i="2"/>
  <c r="G8" i="2"/>
  <c r="G7" i="2"/>
  <c r="G6" i="2"/>
  <c r="G10" i="2"/>
  <c r="F13" i="2"/>
  <c r="F12" i="2"/>
  <c r="F11" i="2"/>
  <c r="F10" i="2"/>
  <c r="F7" i="2"/>
  <c r="F6" i="2"/>
  <c r="F8" i="2"/>
  <c r="E13" i="2"/>
  <c r="E12" i="2"/>
  <c r="E11" i="2"/>
  <c r="E10" i="2"/>
  <c r="E8" i="2"/>
  <c r="E6" i="2"/>
  <c r="E7" i="2"/>
  <c r="D13" i="2"/>
  <c r="D12" i="2"/>
  <c r="D11" i="2"/>
  <c r="D10" i="2"/>
  <c r="D8" i="2"/>
  <c r="D6" i="2"/>
  <c r="D7" i="2"/>
  <c r="C13" i="2"/>
  <c r="C12" i="2"/>
  <c r="C11" i="2"/>
  <c r="C10" i="2"/>
  <c r="C8" i="2"/>
  <c r="C7" i="2"/>
  <c r="C5" i="2"/>
  <c r="AN29" i="1"/>
  <c r="AN28" i="1"/>
  <c r="AN27" i="1"/>
  <c r="AN26" i="1"/>
  <c r="AN25" i="1"/>
  <c r="AN24" i="1"/>
  <c r="AN23" i="1"/>
  <c r="AN22" i="1"/>
  <c r="AN21" i="1"/>
  <c r="AN20" i="1"/>
  <c r="AN19" i="1"/>
  <c r="AN18" i="1"/>
  <c r="AN17" i="1"/>
  <c r="AN16" i="1"/>
  <c r="AN15" i="1"/>
  <c r="AN14" i="1"/>
  <c r="AN13" i="1"/>
  <c r="AN12" i="1"/>
  <c r="AN11" i="1"/>
  <c r="AN10" i="1"/>
  <c r="AN9" i="1"/>
  <c r="AN8" i="1"/>
  <c r="AN7" i="1"/>
  <c r="AN6" i="1"/>
  <c r="AN5" i="1"/>
  <c r="AJ29" i="1"/>
  <c r="AJ28" i="1"/>
  <c r="AJ27" i="1"/>
  <c r="AJ26" i="1"/>
  <c r="AJ25" i="1"/>
  <c r="AJ24" i="1"/>
  <c r="AJ23" i="1"/>
  <c r="AJ22" i="1"/>
  <c r="AJ21" i="1"/>
  <c r="AJ20" i="1"/>
  <c r="AJ19" i="1"/>
  <c r="AJ17" i="1"/>
  <c r="AJ16" i="1"/>
  <c r="AJ14" i="1"/>
  <c r="AJ13" i="1"/>
  <c r="AJ12" i="1"/>
  <c r="AJ10" i="1"/>
  <c r="AJ9" i="1"/>
  <c r="AJ8" i="1"/>
  <c r="AJ7" i="1"/>
  <c r="AJ6" i="1"/>
  <c r="AJ5" i="1"/>
  <c r="AF28" i="1"/>
  <c r="AF27" i="1"/>
  <c r="AF26" i="1"/>
  <c r="AF25" i="1"/>
  <c r="AF24" i="1"/>
  <c r="AF23" i="1"/>
  <c r="AF22" i="1"/>
  <c r="AF21" i="1"/>
  <c r="AF20" i="1"/>
  <c r="AF19" i="1"/>
  <c r="AF18" i="1"/>
  <c r="AF17" i="1"/>
  <c r="AF16" i="1"/>
  <c r="AF15" i="1"/>
  <c r="AF14" i="1"/>
  <c r="AF13" i="1"/>
  <c r="AF12" i="1"/>
  <c r="AF11" i="1"/>
  <c r="AF10" i="1"/>
  <c r="AF9" i="1"/>
  <c r="AF8" i="1"/>
  <c r="AF7" i="1"/>
  <c r="AF6" i="1"/>
  <c r="AF5" i="1"/>
  <c r="AB29" i="1"/>
  <c r="AB28" i="1"/>
  <c r="AB27" i="1"/>
  <c r="AB26" i="1"/>
  <c r="AB25" i="1"/>
  <c r="AB24" i="1"/>
  <c r="AB23" i="1"/>
  <c r="AB22" i="1"/>
  <c r="AB21" i="1"/>
  <c r="AB20" i="1"/>
  <c r="AB19" i="1"/>
  <c r="AB18" i="1"/>
  <c r="AB17" i="1"/>
  <c r="AB16" i="1"/>
  <c r="AB15" i="1"/>
  <c r="AB14" i="1"/>
  <c r="AB13" i="1"/>
  <c r="AB12" i="1"/>
  <c r="AB11" i="1"/>
  <c r="AB10" i="1"/>
  <c r="AB9" i="1"/>
  <c r="AB8" i="1"/>
  <c r="AB7" i="1"/>
  <c r="AB6" i="1"/>
  <c r="AB5" i="1"/>
  <c r="X15" i="1"/>
  <c r="X14" i="1"/>
  <c r="X13" i="1"/>
  <c r="X12" i="1"/>
  <c r="X11" i="1"/>
  <c r="X10" i="1"/>
  <c r="X9" i="1"/>
  <c r="X8" i="1"/>
  <c r="X7" i="1"/>
  <c r="X6" i="1"/>
  <c r="X5" i="1"/>
  <c r="T29" i="1"/>
  <c r="T28" i="1"/>
  <c r="T27" i="1"/>
  <c r="T26" i="1"/>
  <c r="T25" i="1"/>
  <c r="T24" i="1"/>
  <c r="T23" i="1"/>
  <c r="T22" i="1"/>
  <c r="T21" i="1"/>
  <c r="T20" i="1"/>
  <c r="T19" i="1"/>
  <c r="T18" i="1"/>
  <c r="T17" i="1"/>
  <c r="T16" i="1"/>
  <c r="T15" i="1"/>
  <c r="T14" i="1"/>
  <c r="T13" i="1"/>
  <c r="T12" i="1"/>
  <c r="T11" i="1"/>
  <c r="T10" i="1"/>
  <c r="T9" i="1"/>
  <c r="T8" i="1"/>
  <c r="T7" i="1"/>
  <c r="T6" i="1"/>
  <c r="T5" i="1"/>
  <c r="T30" i="1" s="1"/>
  <c r="P29" i="1"/>
  <c r="P28" i="1"/>
  <c r="P27" i="1"/>
  <c r="P26" i="1"/>
  <c r="P25" i="1"/>
  <c r="P24" i="1"/>
  <c r="P23" i="1"/>
  <c r="P22" i="1"/>
  <c r="P21" i="1"/>
  <c r="P20" i="1"/>
  <c r="P19" i="1"/>
  <c r="P18" i="1"/>
  <c r="P17" i="1"/>
  <c r="P16" i="1"/>
  <c r="P15" i="1"/>
  <c r="P14" i="1"/>
  <c r="P13" i="1"/>
  <c r="P12" i="1"/>
  <c r="P11" i="1"/>
  <c r="P10" i="1"/>
  <c r="P9" i="1"/>
  <c r="P8" i="1"/>
  <c r="P7" i="1"/>
  <c r="P6" i="1"/>
  <c r="P5" i="1"/>
  <c r="P30" i="1" s="1"/>
  <c r="AM30" i="1"/>
  <c r="AL30" i="1"/>
  <c r="AK30" i="1"/>
  <c r="AI30" i="1"/>
  <c r="AH30" i="1"/>
  <c r="AG30" i="1"/>
  <c r="AE30" i="1"/>
  <c r="AD30" i="1"/>
  <c r="AC30" i="1"/>
  <c r="AA30" i="1"/>
  <c r="Z30" i="1"/>
  <c r="Y30" i="1"/>
  <c r="W30" i="1"/>
  <c r="V30" i="1"/>
  <c r="U30" i="1"/>
  <c r="S30" i="1"/>
  <c r="R30" i="1"/>
  <c r="Q30" i="1"/>
  <c r="O30" i="1"/>
  <c r="N30" i="1"/>
  <c r="M30" i="1"/>
  <c r="K30" i="1"/>
  <c r="J30" i="1"/>
  <c r="I30" i="1"/>
  <c r="G30" i="1"/>
  <c r="F30" i="1"/>
  <c r="E30" i="1"/>
  <c r="D30" i="1"/>
  <c r="C30" i="1"/>
  <c r="B30" i="1"/>
  <c r="L29" i="1"/>
  <c r="L28" i="1"/>
  <c r="L27" i="1"/>
  <c r="L26" i="1"/>
  <c r="L24" i="1"/>
  <c r="L23" i="1"/>
  <c r="L22" i="1"/>
  <c r="L20" i="1"/>
  <c r="L19" i="1"/>
  <c r="L18" i="1"/>
  <c r="L17" i="1"/>
  <c r="L16" i="1"/>
  <c r="L15" i="1"/>
  <c r="L14" i="1"/>
  <c r="L13" i="1"/>
  <c r="L12" i="1"/>
  <c r="L11" i="1"/>
  <c r="L9" i="1"/>
  <c r="L8" i="1"/>
  <c r="L7" i="1"/>
  <c r="L6" i="1"/>
  <c r="L5" i="1"/>
  <c r="H29" i="1"/>
  <c r="H28" i="1"/>
  <c r="H27" i="1"/>
  <c r="H26" i="1"/>
  <c r="H25" i="1"/>
  <c r="H24" i="1"/>
  <c r="H23" i="1"/>
  <c r="H22" i="1"/>
  <c r="H21" i="1"/>
  <c r="H20" i="1"/>
  <c r="H19" i="1"/>
  <c r="H18" i="1"/>
  <c r="H17" i="1"/>
  <c r="H16" i="1"/>
  <c r="H15" i="1"/>
  <c r="H14" i="1"/>
  <c r="H13" i="1"/>
  <c r="H12" i="1"/>
  <c r="H11" i="1"/>
  <c r="H10" i="1"/>
  <c r="H9" i="1"/>
  <c r="H8" i="1"/>
  <c r="H7" i="1"/>
  <c r="H6" i="1"/>
  <c r="H5" i="1"/>
  <c r="I28" i="4" l="1"/>
  <c r="H32" i="1"/>
  <c r="H31" i="1"/>
  <c r="G31" i="1"/>
  <c r="H30" i="1"/>
  <c r="AQ31" i="1"/>
  <c r="K28" i="4"/>
  <c r="S28" i="4"/>
  <c r="AN32" i="1"/>
  <c r="AR31" i="1"/>
  <c r="AF31" i="1"/>
  <c r="X30" i="1"/>
  <c r="AS31" i="1"/>
  <c r="L31" i="1"/>
  <c r="P31" i="1"/>
  <c r="AR32" i="1"/>
  <c r="S31" i="1"/>
  <c r="X32" i="1"/>
  <c r="AN31" i="1"/>
  <c r="AT30" i="1"/>
  <c r="G32" i="1"/>
  <c r="O32" i="1"/>
  <c r="P32" i="1"/>
  <c r="S27" i="4"/>
  <c r="I27" i="4"/>
  <c r="J27" i="4"/>
  <c r="K27" i="4"/>
  <c r="AM31" i="1"/>
  <c r="AR30" i="1"/>
  <c r="O31" i="1"/>
  <c r="AM32" i="1"/>
  <c r="AQ32" i="1"/>
  <c r="S32" i="1"/>
  <c r="W31" i="1"/>
  <c r="AS32" i="1"/>
  <c r="X31" i="1"/>
  <c r="W32" i="1"/>
  <c r="AN30" i="1"/>
  <c r="AT32" i="1"/>
  <c r="AJ31" i="1"/>
  <c r="AI32" i="1"/>
  <c r="AJ32" i="1"/>
  <c r="AI31" i="1"/>
  <c r="K31" i="1"/>
  <c r="L30" i="1"/>
  <c r="AJ30" i="1"/>
  <c r="AE31" i="1"/>
  <c r="AF30" i="1"/>
  <c r="AE32" i="1"/>
  <c r="AF32" i="1"/>
  <c r="AA31" i="1"/>
  <c r="AB31" i="1"/>
  <c r="AA32" i="1"/>
  <c r="AB32" i="1"/>
  <c r="AB30" i="1"/>
  <c r="T31" i="1"/>
</calcChain>
</file>

<file path=xl/sharedStrings.xml><?xml version="1.0" encoding="utf-8"?>
<sst xmlns="http://schemas.openxmlformats.org/spreadsheetml/2006/main" count="1784" uniqueCount="206">
  <si>
    <t>Supplemental Information for</t>
  </si>
  <si>
    <r>
      <t>Darcy Cochran,</t>
    </r>
    <r>
      <rPr>
        <vertAlign val="superscript"/>
        <sz val="12"/>
        <color theme="1"/>
        <rFont val="Times New Roman"/>
        <family val="1"/>
      </rPr>
      <t>1,2</t>
    </r>
    <r>
      <rPr>
        <sz val="12"/>
        <color theme="1"/>
        <rFont val="Times New Roman"/>
        <family val="1"/>
      </rPr>
      <t xml:space="preserve"> Panteleimon G. Takis</t>
    </r>
    <r>
      <rPr>
        <vertAlign val="superscript"/>
        <sz val="12"/>
        <color theme="1"/>
        <rFont val="Times New Roman"/>
        <family val="1"/>
      </rPr>
      <t>3,4*</t>
    </r>
    <r>
      <rPr>
        <sz val="12"/>
        <color theme="1"/>
        <rFont val="Times New Roman"/>
        <family val="1"/>
      </rPr>
      <t>, James L. Alexander</t>
    </r>
    <r>
      <rPr>
        <vertAlign val="superscript"/>
        <sz val="12"/>
        <color theme="1"/>
        <rFont val="Times New Roman"/>
        <family val="1"/>
      </rPr>
      <t>5,6,7</t>
    </r>
    <r>
      <rPr>
        <sz val="12"/>
        <color theme="1"/>
        <rFont val="Times New Roman"/>
        <family val="1"/>
      </rPr>
      <t>, Benjamin J. Mullish</t>
    </r>
    <r>
      <rPr>
        <vertAlign val="superscript"/>
        <sz val="12"/>
        <color theme="1"/>
        <rFont val="Times New Roman"/>
        <family val="1"/>
      </rPr>
      <t>5,6</t>
    </r>
    <r>
      <rPr>
        <sz val="12"/>
        <color theme="1"/>
        <rFont val="Times New Roman"/>
        <family val="1"/>
      </rPr>
      <t>, Nick Powell</t>
    </r>
    <r>
      <rPr>
        <vertAlign val="superscript"/>
        <sz val="12"/>
        <color theme="1"/>
        <rFont val="Times New Roman"/>
        <family val="1"/>
      </rPr>
      <t>5,6</t>
    </r>
    <r>
      <rPr>
        <sz val="12"/>
        <color theme="1"/>
        <rFont val="Times New Roman"/>
        <family val="1"/>
      </rPr>
      <t>, Julian R. Marchesi</t>
    </r>
    <r>
      <rPr>
        <vertAlign val="superscript"/>
        <sz val="12"/>
        <color theme="1"/>
        <rFont val="Times New Roman"/>
        <family val="1"/>
      </rPr>
      <t>6</t>
    </r>
    <r>
      <rPr>
        <sz val="12"/>
        <color theme="1"/>
        <rFont val="Times New Roman"/>
        <family val="1"/>
      </rPr>
      <t xml:space="preserve"> and Robert Powers</t>
    </r>
    <r>
      <rPr>
        <vertAlign val="superscript"/>
        <sz val="12"/>
        <color theme="1"/>
        <rFont val="Times New Roman"/>
        <family val="1"/>
      </rPr>
      <t>1,2*</t>
    </r>
  </si>
  <si>
    <r>
      <t>1</t>
    </r>
    <r>
      <rPr>
        <i/>
        <sz val="12"/>
        <color theme="1"/>
        <rFont val="Times New Roman"/>
        <family val="1"/>
      </rPr>
      <t>Department of Chemistry, University of Nebraska-Lincoln, Lincoln, Nebraska, 68588-0304, USA</t>
    </r>
  </si>
  <si>
    <r>
      <t>2</t>
    </r>
    <r>
      <rPr>
        <i/>
        <sz val="12"/>
        <color theme="1"/>
        <rFont val="Times New Roman"/>
        <family val="1"/>
      </rPr>
      <t>Nebraska Center for Integrated Biomolecular Communication, University of Nebraska-Lincoln, Lincoln, Nebraska, 68588-0304, USA</t>
    </r>
  </si>
  <si>
    <r>
      <t>3</t>
    </r>
    <r>
      <rPr>
        <i/>
        <sz val="12"/>
        <color theme="1"/>
        <rFont val="Times New Roman"/>
        <family val="1"/>
      </rPr>
      <t>Department of Chemistry, University of Ioannina, Ioannina GR 451 10, Greece</t>
    </r>
  </si>
  <si>
    <r>
      <t>4</t>
    </r>
    <r>
      <rPr>
        <i/>
        <sz val="12"/>
        <color theme="1"/>
        <rFont val="Times New Roman"/>
        <family val="1"/>
      </rPr>
      <t>Section of Bioanalytical Chemistry, Division of Systems Medicine, Department of Metabolism, Digestion and Reproduction, Imperial College London, London SW7 2AZ, UK National Phenome Centre, Department of Metabolism, Digestion and Reproduction, Imperial College London, London W12 0NN, UK</t>
    </r>
  </si>
  <si>
    <r>
      <t>5</t>
    </r>
    <r>
      <rPr>
        <i/>
        <sz val="12"/>
        <color theme="1"/>
        <rFont val="Times New Roman"/>
        <family val="1"/>
      </rPr>
      <t>Departments of Gastroenterology and Hepatology, St Mary’s Hospital, Imperial College Healthcare NHS Trust, South Wharf Road, Paddington London, W2 1NY, UK</t>
    </r>
  </si>
  <si>
    <r>
      <t>6</t>
    </r>
    <r>
      <rPr>
        <i/>
        <sz val="12"/>
        <color theme="1"/>
        <rFont val="Times New Roman"/>
        <family val="1"/>
      </rPr>
      <t>Division of Digestive Diseases, Department of Metabolism, Digestion and Reproduction, Faculty of Medicine, Imperial College London, W2, 1NY, UK</t>
    </r>
  </si>
  <si>
    <r>
      <t>7</t>
    </r>
    <r>
      <rPr>
        <i/>
        <sz val="12"/>
        <color theme="1"/>
        <rFont val="Times New Roman"/>
        <family val="1"/>
      </rPr>
      <t>Department of Gastroenterology, St. Mark’s Hospital and Academic Institute, Middlesex, UK</t>
    </r>
  </si>
  <si>
    <t>*To whom correspondence should be addressed:</t>
  </si>
  <si>
    <t>Panteleimon G. Takis</t>
  </si>
  <si>
    <t>University of Ioannina</t>
  </si>
  <si>
    <t>Department of Chemistry</t>
  </si>
  <si>
    <t>Dourouti 451 10,</t>
  </si>
  <si>
    <t>Ioannina, Greece</t>
  </si>
  <si>
    <t>Email: ptakis@uoi.gr</t>
  </si>
  <si>
    <t>Phone: (+30) 2651008348</t>
  </si>
  <si>
    <t>and</t>
  </si>
  <si>
    <t>Robert Powers</t>
  </si>
  <si>
    <t>University of Nebraska-Lincoln</t>
  </si>
  <si>
    <t>722 Hamilton Hall</t>
  </si>
  <si>
    <t>Lincoln, NE 68588-0304</t>
  </si>
  <si>
    <t>Email: rpowers3@unl.edu</t>
  </si>
  <si>
    <t>Phone: (402) 472-3039</t>
  </si>
  <si>
    <t>Fax: (402) 472-9402</t>
  </si>
  <si>
    <t>Table S1: Metadata corresponding to the 69 individual plasma sample donors.</t>
  </si>
  <si>
    <t>Sample #</t>
  </si>
  <si>
    <t>Clinical Group</t>
  </si>
  <si>
    <t>Age</t>
  </si>
  <si>
    <t>Gender</t>
  </si>
  <si>
    <t>Crohn's Disease</t>
  </si>
  <si>
    <t>Male</t>
  </si>
  <si>
    <t>Female</t>
  </si>
  <si>
    <t xml:space="preserve"> </t>
  </si>
  <si>
    <t>Ulcerative Colitis</t>
  </si>
  <si>
    <t>Control</t>
  </si>
  <si>
    <t xml:space="preserve">Table S2: List of common names and human metabolome database ID numbers for the 25 targeted metabolites analyzed in this study </t>
  </si>
  <si>
    <t>Common Name</t>
  </si>
  <si>
    <t>HMDB ID</t>
  </si>
  <si>
    <t>2-HYDROXYBUTYRATE</t>
  </si>
  <si>
    <t>HMDB0000008</t>
  </si>
  <si>
    <t>3-HYDROXYBUTYRATE</t>
  </si>
  <si>
    <t>HMDB0000011</t>
  </si>
  <si>
    <t>ACETATE</t>
  </si>
  <si>
    <t>HMDB0000042</t>
  </si>
  <si>
    <t>ACETONE</t>
  </si>
  <si>
    <t>HMDB0001659</t>
  </si>
  <si>
    <t>ALANINE</t>
  </si>
  <si>
    <t>HMDB0000161</t>
  </si>
  <si>
    <t>CHOLINE</t>
  </si>
  <si>
    <t>HMDB0000097</t>
  </si>
  <si>
    <t>CITRATE</t>
  </si>
  <si>
    <t>HMDB0000094</t>
  </si>
  <si>
    <t>CREATINE</t>
  </si>
  <si>
    <t>HMDB0000064</t>
  </si>
  <si>
    <t>CREATININE</t>
  </si>
  <si>
    <t>HMDB0000562</t>
  </si>
  <si>
    <t>DIMETHYL SULFONE</t>
  </si>
  <si>
    <t>HMDB0004983</t>
  </si>
  <si>
    <t>DIMETHYLAMINE</t>
  </si>
  <si>
    <t>HMDB0000087</t>
  </si>
  <si>
    <t>FORMATE</t>
  </si>
  <si>
    <t>HMDB0304356</t>
  </si>
  <si>
    <t>GLUCOSE</t>
  </si>
  <si>
    <t>HMDB0000122</t>
  </si>
  <si>
    <t>GLUTAMINE</t>
  </si>
  <si>
    <t>HMDB0000641</t>
  </si>
  <si>
    <t>GLUTAMATE</t>
  </si>
  <si>
    <t>HMDB0000148</t>
  </si>
  <si>
    <t>GLYCEROL</t>
  </si>
  <si>
    <t>HMDB0000131</t>
  </si>
  <si>
    <t>GLYCINE</t>
  </si>
  <si>
    <t>HMDB0000123</t>
  </si>
  <si>
    <t>HISTIDINE</t>
  </si>
  <si>
    <t>HMDB0000177</t>
  </si>
  <si>
    <t>ISOLEUCINE</t>
  </si>
  <si>
    <t>HMDB0000172</t>
  </si>
  <si>
    <t>LACTATE</t>
  </si>
  <si>
    <t>HMDB0000190</t>
  </si>
  <si>
    <t>LEUCINE</t>
  </si>
  <si>
    <t>HMDB0000687</t>
  </si>
  <si>
    <t>LYSINE</t>
  </si>
  <si>
    <t>HMDB0000182</t>
  </si>
  <si>
    <t>METHANOL</t>
  </si>
  <si>
    <t>HMDB0001875</t>
  </si>
  <si>
    <t>PHENYLALANINE</t>
  </si>
  <si>
    <t>HMDB0000159</t>
  </si>
  <si>
    <t>PYRUVATE</t>
  </si>
  <si>
    <t>HMDB0000243</t>
  </si>
  <si>
    <t>TYROSINE</t>
  </si>
  <si>
    <t>HMDB0000158</t>
  </si>
  <si>
    <t>VALINE</t>
  </si>
  <si>
    <t>HMDB0000883</t>
  </si>
  <si>
    <t>Table S3: Scaled Metabolite Concentrations for each Sample Preparation and Data Processing Method</t>
  </si>
  <si>
    <t>Precipitated</t>
  </si>
  <si>
    <t>Filtered</t>
  </si>
  <si>
    <t>Intact</t>
  </si>
  <si>
    <t>Chenomx - Manual Fit</t>
  </si>
  <si>
    <t>Chenomx - Assisted Fit</t>
  </si>
  <si>
    <t>Chenomx - Batch Fit</t>
  </si>
  <si>
    <t>SMolESY</t>
  </si>
  <si>
    <t>Chenomx - Batch Fit-CPMG</t>
  </si>
  <si>
    <t>SMolESY - NOESY</t>
  </si>
  <si>
    <t>SMolESY - CPMG</t>
  </si>
  <si>
    <t>Mean</t>
  </si>
  <si>
    <t>StDev</t>
  </si>
  <si>
    <t>CV (%)</t>
  </si>
  <si>
    <t>% Diff</t>
  </si>
  <si>
    <t>%Diff (SMoIESY)</t>
  </si>
  <si>
    <t>p-values</t>
  </si>
  <si>
    <t>2-Hydroxybutyrate</t>
  </si>
  <si>
    <t>-</t>
  </si>
  <si>
    <t>3-Hydroxybutyrate</t>
  </si>
  <si>
    <t>Acetate</t>
  </si>
  <si>
    <t>Acetone</t>
  </si>
  <si>
    <t>Alanine</t>
  </si>
  <si>
    <t>Choline</t>
  </si>
  <si>
    <t>Citrate</t>
  </si>
  <si>
    <t>Creatine</t>
  </si>
  <si>
    <t>Creatinine</t>
  </si>
  <si>
    <t>Dimethyl sulfone</t>
  </si>
  <si>
    <t>Dimethylamine</t>
  </si>
  <si>
    <t>Formate</t>
  </si>
  <si>
    <t>Glucose</t>
  </si>
  <si>
    <t>Glutamate</t>
  </si>
  <si>
    <t>Glutamine</t>
  </si>
  <si>
    <t>Glycine</t>
  </si>
  <si>
    <t>Histidine</t>
  </si>
  <si>
    <t>Isoleucine</t>
  </si>
  <si>
    <t>Lactate</t>
  </si>
  <si>
    <t>Leucine</t>
  </si>
  <si>
    <t>Lysine</t>
  </si>
  <si>
    <t>Phenylalanine</t>
  </si>
  <si>
    <t>Pyruvate</t>
  </si>
  <si>
    <t>Tyrosine</t>
  </si>
  <si>
    <t>Valine</t>
  </si>
  <si>
    <t>Average</t>
  </si>
  <si>
    <t>Number/Average positive</t>
  </si>
  <si>
    <t>Number/Average negative</t>
  </si>
  <si>
    <t>Table S4: p-values calculated from pairwise comparison of measured metabolite concentrations</t>
  </si>
  <si>
    <t>Sample Preparation Methods</t>
  </si>
  <si>
    <t>Pulse Sequence</t>
  </si>
  <si>
    <t>Fit Method</t>
  </si>
  <si>
    <t>Metabolite</t>
  </si>
  <si>
    <t>Reference</t>
  </si>
  <si>
    <t>Comparison</t>
  </si>
  <si>
    <t>FDR P-value</t>
  </si>
  <si>
    <t>NOESY</t>
  </si>
  <si>
    <t>ASSISTED FIT</t>
  </si>
  <si>
    <t>PRECIPITATED</t>
  </si>
  <si>
    <t>FILTERED</t>
  </si>
  <si>
    <t>p &lt; 0.001</t>
  </si>
  <si>
    <t>NS</t>
  </si>
  <si>
    <t>p &lt; 0.05</t>
  </si>
  <si>
    <t>p &lt; 0.01</t>
  </si>
  <si>
    <t>BATCH FIT</t>
  </si>
  <si>
    <t>INTACT</t>
  </si>
  <si>
    <t>MANUAL FIT</t>
  </si>
  <si>
    <t>SMOLESY</t>
  </si>
  <si>
    <t>Table S5: P-values from pairwise comparison of CV values</t>
  </si>
  <si>
    <t>SMolESY-NOESY</t>
  </si>
  <si>
    <t>SMolESY-CPMG</t>
  </si>
  <si>
    <t>Table S6: Comparative FC values</t>
  </si>
  <si>
    <t>METHOD/STUDY Precip/Filt FC</t>
  </si>
  <si>
    <t>METHOD/STUDY/Precip/IntFC</t>
  </si>
  <si>
    <t>Combined Data Sets</t>
  </si>
  <si>
    <t>CHENOMX - BATCH FIT</t>
  </si>
  <si>
    <t>CHENOMX - MANUAL FIT</t>
  </si>
  <si>
    <t>Gowda</t>
  </si>
  <si>
    <t>Madid-Gambin</t>
  </si>
  <si>
    <t>AVG(Gowda, Madid-Gambin,SMOLESY)</t>
  </si>
  <si>
    <t>STDEV(Gowda, Madid-Gambin,SMOLESY)</t>
  </si>
  <si>
    <t>%CV(Gowda, Madid-Gambin,SMOLESY)</t>
  </si>
  <si>
    <t>%Diff (MANUAL-FIT,AVG)</t>
  </si>
  <si>
    <t>%Diff (BATCH-FIT,AVG)</t>
  </si>
  <si>
    <t>Madrid-Gambin</t>
  </si>
  <si>
    <t>%Diff</t>
  </si>
  <si>
    <t>AVG</t>
  </si>
  <si>
    <t>STDEV</t>
  </si>
  <si>
    <t>CV %</t>
  </si>
  <si>
    <t>AVG (PRECIP/FIT))</t>
  </si>
  <si>
    <t>STDEV (PRECIP/FIT)</t>
  </si>
  <si>
    <t>%CV (PRECIP/FIT)</t>
  </si>
  <si>
    <t>AVG (PRECIP/INT)</t>
  </si>
  <si>
    <t>STDEV (PRECIP/INT)</t>
  </si>
  <si>
    <t>%CV (PRECIP/INT)</t>
  </si>
  <si>
    <t>p-value</t>
  </si>
  <si>
    <t> 0.2912</t>
  </si>
  <si>
    <t> 0.9336</t>
  </si>
  <si>
    <t> 0.1647</t>
  </si>
  <si>
    <t> 0.6229</t>
  </si>
  <si>
    <t>Succinate</t>
  </si>
  <si>
    <t>STD</t>
  </si>
  <si>
    <t>Table S7: Standard Deviation IQR Outlier Analysis</t>
  </si>
  <si>
    <t>All Data</t>
  </si>
  <si>
    <t>Chenomx</t>
  </si>
  <si>
    <t>CNX - BATCH - FILT</t>
  </si>
  <si>
    <t>CNX - BATCH -PRECIP</t>
  </si>
  <si>
    <t>CNX - ASST - FILT</t>
  </si>
  <si>
    <t>CNX - ASST - PRECIP</t>
  </si>
  <si>
    <t>CNX - MAN - FILT</t>
  </si>
  <si>
    <t>CNX - MAN - PRECIP</t>
  </si>
  <si>
    <t>SMOLESY - FILT</t>
  </si>
  <si>
    <t>SMOLESY - PRECIP</t>
  </si>
  <si>
    <t>SMOLESY - INT</t>
  </si>
  <si>
    <t>Evaluating Protocols for Reproducible Targeted Metabolomics by NMR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</si>
</sst>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E+00"/>
    <numFmt numFmtId="166" formatCode="0.000"/>
  </numFmts>
  <fonts count="16" x14ac:knownFonts="1">
    <font>
      <sz val="11"/>
      <color theme="1"/>
      <name val="Aptos Narrow"/>
      <family val="2"/>
      <scheme val="minor"/>
    </font>
    <font>
      <sz val="11"/>
      <color theme="1"/>
      <name val="Aptos Narrow"/>
      <family val="2"/>
      <scheme val="minor"/>
    </font>
    <font>
      <sz val="11"/>
      <color theme="1"/>
      <name val="Times New Roman"/>
      <family val="1"/>
    </font>
    <font>
      <b/>
      <sz val="11"/>
      <color theme="1"/>
      <name val="Times New Roman"/>
      <family val="1"/>
    </font>
    <font>
      <b/>
      <sz val="11"/>
      <color theme="1"/>
      <name val="Aptos Narrow"/>
      <family val="2"/>
      <scheme val="minor"/>
    </font>
    <font>
      <sz val="11"/>
      <color rgb="FF000000"/>
      <name val="Times New Roman"/>
      <family val="1"/>
    </font>
    <font>
      <sz val="11"/>
      <color rgb="FF000000"/>
      <name val="Aptos Narrow"/>
      <family val="2"/>
    </font>
    <font>
      <b/>
      <sz val="11"/>
      <color rgb="FF000000"/>
      <name val="Aptos Narrow"/>
      <family val="2"/>
    </font>
    <font>
      <u/>
      <sz val="11"/>
      <color theme="10"/>
      <name val="Aptos Narrow"/>
      <family val="2"/>
      <scheme val="minor"/>
    </font>
    <font>
      <b/>
      <sz val="22"/>
      <color theme="1"/>
      <name val="Times New Roman"/>
      <family val="1"/>
    </font>
    <font>
      <sz val="12"/>
      <color theme="1"/>
      <name val="Times New Roman"/>
      <family val="1"/>
    </font>
    <font>
      <vertAlign val="superscript"/>
      <sz val="12"/>
      <color theme="1"/>
      <name val="Times New Roman"/>
      <family val="1"/>
    </font>
    <font>
      <i/>
      <vertAlign val="superscript"/>
      <sz val="12"/>
      <color theme="1"/>
      <name val="Times New Roman"/>
      <family val="1"/>
    </font>
    <font>
      <i/>
      <sz val="12"/>
      <color theme="1"/>
      <name val="Times New Roman"/>
      <family val="1"/>
    </font>
    <font>
      <b/>
      <sz val="12"/>
      <color theme="1"/>
      <name val="Times New Roman"/>
      <family val="1"/>
    </font>
    <font>
      <b/>
      <sz val="11"/>
      <color rgb="FF000000"/>
      <name val="Times New Roman"/>
      <family val="1"/>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98">
    <xf numFmtId="0" fontId="0" fillId="0" borderId="0" xfId="0"/>
    <xf numFmtId="0" fontId="2" fillId="0" borderId="0" xfId="0" applyFont="1"/>
    <xf numFmtId="0" fontId="3" fillId="0" borderId="1" xfId="0" applyFont="1" applyBorder="1" applyAlignment="1">
      <alignment horizontal="center"/>
    </xf>
    <xf numFmtId="0" fontId="2" fillId="0" borderId="0" xfId="0" applyFont="1" applyAlignment="1">
      <alignment horizontal="right"/>
    </xf>
    <xf numFmtId="2" fontId="2" fillId="0" borderId="0" xfId="0" applyNumberFormat="1" applyFont="1" applyAlignment="1">
      <alignment horizontal="center"/>
    </xf>
    <xf numFmtId="9" fontId="2" fillId="0" borderId="0" xfId="1" applyFont="1" applyBorder="1" applyAlignment="1">
      <alignment horizontal="center"/>
    </xf>
    <xf numFmtId="9" fontId="2" fillId="0" borderId="6" xfId="0" applyNumberFormat="1" applyFont="1" applyBorder="1" applyAlignment="1">
      <alignment horizontal="center"/>
    </xf>
    <xf numFmtId="2" fontId="0" fillId="0" borderId="0" xfId="0" applyNumberFormat="1"/>
    <xf numFmtId="9" fontId="0" fillId="0" borderId="0" xfId="0" applyNumberFormat="1"/>
    <xf numFmtId="0" fontId="3" fillId="0" borderId="0" xfId="0" applyFont="1" applyAlignment="1">
      <alignment horizontal="right"/>
    </xf>
    <xf numFmtId="2" fontId="2" fillId="0" borderId="0" xfId="1" applyNumberFormat="1" applyFont="1" applyBorder="1" applyAlignment="1">
      <alignment horizontal="center"/>
    </xf>
    <xf numFmtId="9" fontId="0" fillId="0" borderId="0" xfId="0" applyNumberFormat="1" applyAlignment="1">
      <alignment horizontal="center"/>
    </xf>
    <xf numFmtId="9" fontId="2" fillId="0" borderId="0" xfId="0" applyNumberFormat="1" applyFont="1" applyAlignment="1">
      <alignment horizontal="center"/>
    </xf>
    <xf numFmtId="0" fontId="3" fillId="0" borderId="6" xfId="0" applyFont="1" applyBorder="1" applyAlignment="1">
      <alignment horizontal="right"/>
    </xf>
    <xf numFmtId="0" fontId="0" fillId="0" borderId="6" xfId="0" applyBorder="1"/>
    <xf numFmtId="0" fontId="3" fillId="0" borderId="2" xfId="0" applyFont="1" applyBorder="1" applyAlignment="1">
      <alignment horizontal="right"/>
    </xf>
    <xf numFmtId="0" fontId="3" fillId="0" borderId="5" xfId="0" applyFont="1" applyBorder="1" applyAlignment="1">
      <alignment horizontal="right"/>
    </xf>
    <xf numFmtId="0" fontId="4" fillId="0" borderId="0" xfId="0" applyFont="1"/>
    <xf numFmtId="0" fontId="4" fillId="0" borderId="6" xfId="0" applyFont="1" applyBorder="1"/>
    <xf numFmtId="0" fontId="6" fillId="0" borderId="0" xfId="0" applyFont="1"/>
    <xf numFmtId="0" fontId="7" fillId="0" borderId="0" xfId="0" applyFont="1"/>
    <xf numFmtId="0" fontId="7"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9" fontId="6" fillId="0" borderId="0" xfId="0" applyNumberFormat="1" applyFont="1" applyAlignment="1">
      <alignment horizontal="center"/>
    </xf>
    <xf numFmtId="1" fontId="6" fillId="0" borderId="0" xfId="0" applyNumberFormat="1" applyFont="1" applyAlignment="1">
      <alignment horizontal="center"/>
    </xf>
    <xf numFmtId="0" fontId="7" fillId="0" borderId="0" xfId="0" applyFont="1" applyAlignment="1">
      <alignment horizontal="center" vertical="center"/>
    </xf>
    <xf numFmtId="0" fontId="6" fillId="0" borderId="0" xfId="0" applyFont="1" applyAlignment="1">
      <alignment horizontal="center" vertical="center"/>
    </xf>
    <xf numFmtId="2" fontId="6" fillId="0" borderId="0" xfId="0" applyNumberFormat="1" applyFont="1" applyAlignment="1">
      <alignment horizontal="center" vertical="center"/>
    </xf>
    <xf numFmtId="0" fontId="6" fillId="0" borderId="0" xfId="0" quotePrefix="1" applyFont="1" applyAlignment="1">
      <alignment horizontal="center" vertical="center"/>
    </xf>
    <xf numFmtId="0" fontId="0" fillId="0" borderId="0" xfId="0" applyAlignment="1">
      <alignment horizontal="center" vertical="center"/>
    </xf>
    <xf numFmtId="2" fontId="7" fillId="0" borderId="0" xfId="0" applyNumberFormat="1" applyFont="1" applyAlignment="1">
      <alignment horizontal="center" vertical="center"/>
    </xf>
    <xf numFmtId="0" fontId="7" fillId="0" borderId="0" xfId="0" applyFont="1" applyAlignment="1">
      <alignment horizontal="center" vertical="center" wrapText="1"/>
    </xf>
    <xf numFmtId="0" fontId="6" fillId="0" borderId="0" xfId="0" quotePrefix="1" applyFont="1" applyAlignment="1">
      <alignment horizontal="center"/>
    </xf>
    <xf numFmtId="0" fontId="0" fillId="0" borderId="0" xfId="0" applyAlignment="1">
      <alignment horizontal="center" vertical="center" wrapText="1"/>
    </xf>
    <xf numFmtId="9" fontId="2" fillId="0" borderId="0" xfId="1" applyFont="1" applyFill="1" applyBorder="1" applyAlignment="1">
      <alignment horizontal="center"/>
    </xf>
    <xf numFmtId="2" fontId="2" fillId="0" borderId="0" xfId="0" applyNumberFormat="1" applyFont="1" applyAlignment="1">
      <alignment horizontal="center" vertical="center"/>
    </xf>
    <xf numFmtId="0" fontId="5" fillId="0" borderId="0" xfId="0" applyFont="1"/>
    <xf numFmtId="2" fontId="2" fillId="0" borderId="0" xfId="1" applyNumberFormat="1" applyFont="1" applyFill="1" applyBorder="1" applyAlignment="1">
      <alignment horizontal="center"/>
    </xf>
    <xf numFmtId="2" fontId="2" fillId="0" borderId="0" xfId="1" applyNumberFormat="1" applyFont="1" applyFill="1" applyBorder="1" applyAlignment="1">
      <alignment horizontal="center" vertical="center"/>
    </xf>
    <xf numFmtId="0" fontId="2" fillId="0" borderId="6" xfId="0" applyFont="1" applyBorder="1"/>
    <xf numFmtId="0" fontId="9"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vertical="center"/>
    </xf>
    <xf numFmtId="0" fontId="8" fillId="0" borderId="0" xfId="2" applyAlignment="1">
      <alignment vertical="center"/>
    </xf>
    <xf numFmtId="0" fontId="0" fillId="0" borderId="0" xfId="0" applyAlignment="1">
      <alignment vertical="center"/>
    </xf>
    <xf numFmtId="0" fontId="14" fillId="0" borderId="0" xfId="0" applyFont="1"/>
    <xf numFmtId="0" fontId="14" fillId="0" borderId="1" xfId="0" applyFont="1" applyBorder="1" applyAlignment="1">
      <alignment horizontal="center"/>
    </xf>
    <xf numFmtId="0" fontId="10" fillId="0" borderId="1" xfId="0" applyFont="1" applyBorder="1" applyAlignment="1">
      <alignment horizontal="center"/>
    </xf>
    <xf numFmtId="0" fontId="10" fillId="0" borderId="1" xfId="0" applyFont="1" applyBorder="1" applyAlignment="1">
      <alignment horizontal="center" vertical="center"/>
    </xf>
    <xf numFmtId="0" fontId="3" fillId="0" borderId="0" xfId="0" applyFont="1" applyAlignment="1">
      <alignment horizontal="left"/>
    </xf>
    <xf numFmtId="0" fontId="2" fillId="0" borderId="1" xfId="0" applyFont="1" applyBorder="1" applyAlignment="1">
      <alignment horizontal="left"/>
    </xf>
    <xf numFmtId="0" fontId="2" fillId="0" borderId="1" xfId="0" applyFont="1" applyBorder="1" applyAlignment="1">
      <alignment horizontal="center"/>
    </xf>
    <xf numFmtId="0" fontId="3" fillId="0" borderId="0" xfId="0" applyFont="1"/>
    <xf numFmtId="0" fontId="3" fillId="0" borderId="1" xfId="0" applyFont="1" applyBorder="1" applyAlignment="1">
      <alignment horizontal="center" vertical="center"/>
    </xf>
    <xf numFmtId="0" fontId="3" fillId="0" borderId="1" xfId="0" applyFont="1" applyBorder="1"/>
    <xf numFmtId="0" fontId="2" fillId="0" borderId="1" xfId="0" applyFont="1" applyBorder="1"/>
    <xf numFmtId="164" fontId="2" fillId="0" borderId="1" xfId="0" applyNumberFormat="1" applyFont="1" applyBorder="1" applyAlignment="1">
      <alignment horizontal="center"/>
    </xf>
    <xf numFmtId="11" fontId="2" fillId="0" borderId="1" xfId="0" applyNumberFormat="1" applyFont="1" applyBorder="1" applyAlignment="1">
      <alignment horizontal="center"/>
    </xf>
    <xf numFmtId="165" fontId="2" fillId="0" borderId="1" xfId="0" applyNumberFormat="1" applyFont="1" applyBorder="1" applyAlignment="1">
      <alignment horizontal="center"/>
    </xf>
    <xf numFmtId="164" fontId="2" fillId="0" borderId="0" xfId="0" applyNumberFormat="1" applyFont="1" applyAlignment="1">
      <alignment horizontal="center"/>
    </xf>
    <xf numFmtId="164" fontId="2" fillId="0" borderId="0" xfId="0" applyNumberFormat="1" applyFont="1"/>
    <xf numFmtId="11" fontId="2" fillId="0" borderId="0" xfId="0" applyNumberFormat="1" applyFont="1" applyAlignment="1">
      <alignment horizontal="center"/>
    </xf>
    <xf numFmtId="0" fontId="3" fillId="0" borderId="0" xfId="0" applyFont="1" applyAlignment="1">
      <alignment horizontal="center"/>
    </xf>
    <xf numFmtId="0" fontId="15" fillId="0" borderId="0" xfId="0" applyFont="1" applyAlignment="1">
      <alignment vertical="center"/>
    </xf>
    <xf numFmtId="0" fontId="15" fillId="0" borderId="0" xfId="0" applyFont="1" applyAlignment="1">
      <alignment horizontal="center" vertical="center"/>
    </xf>
    <xf numFmtId="0" fontId="2" fillId="0" borderId="0" xfId="0" applyFont="1" applyAlignment="1">
      <alignment horizontal="center" vertical="center"/>
    </xf>
    <xf numFmtId="0" fontId="1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quotePrefix="1" applyFont="1" applyBorder="1" applyAlignment="1">
      <alignment horizontal="center" vertical="center"/>
    </xf>
    <xf numFmtId="0" fontId="15" fillId="0" borderId="1" xfId="0" applyFont="1" applyBorder="1"/>
    <xf numFmtId="0" fontId="5" fillId="0" borderId="1" xfId="0" applyFont="1" applyBorder="1" applyAlignment="1">
      <alignment horizontal="left"/>
    </xf>
    <xf numFmtId="0" fontId="5" fillId="0" borderId="1" xfId="0" applyFont="1" applyBorder="1" applyAlignment="1">
      <alignment horizontal="center"/>
    </xf>
    <xf numFmtId="9" fontId="5" fillId="0" borderId="1" xfId="0" applyNumberFormat="1" applyFont="1" applyBorder="1" applyAlignment="1">
      <alignment horizontal="center"/>
    </xf>
    <xf numFmtId="2" fontId="5" fillId="0" borderId="1" xfId="0" applyNumberFormat="1" applyFont="1" applyBorder="1" applyAlignment="1">
      <alignment horizontal="center"/>
    </xf>
    <xf numFmtId="0" fontId="15" fillId="0" borderId="1" xfId="0" applyFont="1" applyBorder="1" applyAlignment="1">
      <alignment horizontal="left"/>
    </xf>
    <xf numFmtId="0" fontId="4" fillId="0" borderId="0" xfId="0" applyFont="1" applyAlignment="1">
      <alignment vertical="center"/>
    </xf>
    <xf numFmtId="0" fontId="3"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2" fontId="2" fillId="0" borderId="1" xfId="1" applyNumberFormat="1" applyFont="1" applyBorder="1" applyAlignment="1">
      <alignment horizontal="center" vertical="center"/>
    </xf>
    <xf numFmtId="166" fontId="2" fillId="0" borderId="1" xfId="0" applyNumberFormat="1" applyFont="1" applyBorder="1" applyAlignment="1">
      <alignment horizontal="center"/>
    </xf>
    <xf numFmtId="166" fontId="2" fillId="2" borderId="1" xfId="0" applyNumberFormat="1"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left"/>
    </xf>
    <xf numFmtId="0" fontId="15"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7" fillId="0" borderId="0" xfId="0" applyFont="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rpowers3@unl.edu" TargetMode="External"/><Relationship Id="rId1" Type="http://schemas.openxmlformats.org/officeDocument/2006/relationships/hyperlink" Target="mailto:ptakis@uoi.g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939BD-9B8A-4B04-B7DC-9133CDF446FF}">
  <dimension ref="A1:A33"/>
  <sheetViews>
    <sheetView topLeftCell="A15" workbookViewId="0">
      <selection activeCell="A9" sqref="A9"/>
    </sheetView>
  </sheetViews>
  <sheetFormatPr defaultRowHeight="15" x14ac:dyDescent="0.25"/>
  <cols>
    <col min="1" max="1" width="216.85546875" customWidth="1"/>
  </cols>
  <sheetData>
    <row r="1" spans="1:1" ht="27" x14ac:dyDescent="0.25">
      <c r="A1" s="41" t="s">
        <v>0</v>
      </c>
    </row>
    <row r="2" spans="1:1" ht="27" x14ac:dyDescent="0.25">
      <c r="A2" s="41" t="s">
        <v>205</v>
      </c>
    </row>
    <row r="3" spans="1:1" ht="18.75" x14ac:dyDescent="0.25">
      <c r="A3" s="42" t="s">
        <v>1</v>
      </c>
    </row>
    <row r="4" spans="1:1" ht="15.75" x14ac:dyDescent="0.25">
      <c r="A4" s="42"/>
    </row>
    <row r="5" spans="1:1" ht="18.75" x14ac:dyDescent="0.25">
      <c r="A5" s="43" t="s">
        <v>2</v>
      </c>
    </row>
    <row r="6" spans="1:1" ht="18.75" x14ac:dyDescent="0.25">
      <c r="A6" s="43" t="s">
        <v>3</v>
      </c>
    </row>
    <row r="7" spans="1:1" ht="18.75" x14ac:dyDescent="0.25">
      <c r="A7" s="43" t="s">
        <v>4</v>
      </c>
    </row>
    <row r="8" spans="1:1" ht="18.75" x14ac:dyDescent="0.25">
      <c r="A8" s="43" t="s">
        <v>5</v>
      </c>
    </row>
    <row r="9" spans="1:1" ht="18.75" x14ac:dyDescent="0.25">
      <c r="A9" s="43" t="s">
        <v>6</v>
      </c>
    </row>
    <row r="10" spans="1:1" ht="18.75" x14ac:dyDescent="0.25">
      <c r="A10" s="43" t="s">
        <v>7</v>
      </c>
    </row>
    <row r="11" spans="1:1" ht="18.75" x14ac:dyDescent="0.25">
      <c r="A11" s="43" t="s">
        <v>8</v>
      </c>
    </row>
    <row r="12" spans="1:1" ht="15.75" x14ac:dyDescent="0.25">
      <c r="A12" s="44"/>
    </row>
    <row r="13" spans="1:1" ht="15.75" x14ac:dyDescent="0.25">
      <c r="A13" s="44"/>
    </row>
    <row r="14" spans="1:1" ht="15.75" x14ac:dyDescent="0.25">
      <c r="A14" s="44"/>
    </row>
    <row r="15" spans="1:1" ht="15.75" x14ac:dyDescent="0.25">
      <c r="A15" s="45" t="s">
        <v>9</v>
      </c>
    </row>
    <row r="16" spans="1:1" ht="15.75" x14ac:dyDescent="0.25">
      <c r="A16" s="45" t="s">
        <v>10</v>
      </c>
    </row>
    <row r="17" spans="1:1" ht="15.75" x14ac:dyDescent="0.25">
      <c r="A17" s="45" t="s">
        <v>11</v>
      </c>
    </row>
    <row r="18" spans="1:1" ht="15.75" x14ac:dyDescent="0.25">
      <c r="A18" s="45" t="s">
        <v>12</v>
      </c>
    </row>
    <row r="19" spans="1:1" ht="15.75" x14ac:dyDescent="0.25">
      <c r="A19" s="45" t="s">
        <v>13</v>
      </c>
    </row>
    <row r="20" spans="1:1" ht="15.75" x14ac:dyDescent="0.25">
      <c r="A20" s="45" t="s">
        <v>14</v>
      </c>
    </row>
    <row r="21" spans="1:1" x14ac:dyDescent="0.25">
      <c r="A21" s="46" t="s">
        <v>15</v>
      </c>
    </row>
    <row r="22" spans="1:1" ht="15.75" x14ac:dyDescent="0.25">
      <c r="A22" s="45" t="s">
        <v>16</v>
      </c>
    </row>
    <row r="23" spans="1:1" x14ac:dyDescent="0.25">
      <c r="A23" s="47"/>
    </row>
    <row r="24" spans="1:1" ht="15.75" x14ac:dyDescent="0.25">
      <c r="A24" s="45" t="s">
        <v>17</v>
      </c>
    </row>
    <row r="25" spans="1:1" ht="15.75" x14ac:dyDescent="0.25">
      <c r="A25" s="45"/>
    </row>
    <row r="26" spans="1:1" ht="15.75" x14ac:dyDescent="0.25">
      <c r="A26" s="45" t="s">
        <v>18</v>
      </c>
    </row>
    <row r="27" spans="1:1" ht="15.75" x14ac:dyDescent="0.25">
      <c r="A27" s="45" t="s">
        <v>19</v>
      </c>
    </row>
    <row r="28" spans="1:1" ht="15.75" x14ac:dyDescent="0.25">
      <c r="A28" s="45" t="s">
        <v>12</v>
      </c>
    </row>
    <row r="29" spans="1:1" ht="15.75" x14ac:dyDescent="0.25">
      <c r="A29" s="45" t="s">
        <v>20</v>
      </c>
    </row>
    <row r="30" spans="1:1" ht="15.75" x14ac:dyDescent="0.25">
      <c r="A30" s="45" t="s">
        <v>21</v>
      </c>
    </row>
    <row r="31" spans="1:1" x14ac:dyDescent="0.25">
      <c r="A31" s="46" t="s">
        <v>22</v>
      </c>
    </row>
    <row r="32" spans="1:1" ht="15.75" x14ac:dyDescent="0.25">
      <c r="A32" s="45" t="s">
        <v>23</v>
      </c>
    </row>
    <row r="33" spans="1:1" ht="15.75" x14ac:dyDescent="0.25">
      <c r="A33" s="45" t="s">
        <v>24</v>
      </c>
    </row>
  </sheetData>
  <hyperlinks>
    <hyperlink ref="A21" r:id="rId1" display="mailto:ptakis@uoi.gr" xr:uid="{42D5D0EB-D10B-4B07-A528-99A3C4E4F289}"/>
    <hyperlink ref="A31" r:id="rId2" display="mailto:rpowers3@unl.edu" xr:uid="{2BA7C203-DE52-4D82-960E-EA55FD569C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96C45-545E-46A0-B1B5-B93427CBC344}">
  <dimension ref="A1:J71"/>
  <sheetViews>
    <sheetView workbookViewId="0"/>
  </sheetViews>
  <sheetFormatPr defaultRowHeight="15" x14ac:dyDescent="0.25"/>
  <cols>
    <col min="1" max="1" width="10.140625" bestFit="1" customWidth="1"/>
    <col min="2" max="2" width="15.85546875" bestFit="1" customWidth="1"/>
    <col min="3" max="3" width="5.5703125" bestFit="1" customWidth="1"/>
    <col min="4" max="4" width="8.7109375" bestFit="1" customWidth="1"/>
  </cols>
  <sheetData>
    <row r="1" spans="1:4" ht="15.75" x14ac:dyDescent="0.25">
      <c r="A1" s="48" t="s">
        <v>25</v>
      </c>
    </row>
    <row r="2" spans="1:4" ht="15.75" x14ac:dyDescent="0.25">
      <c r="A2" s="49" t="s">
        <v>26</v>
      </c>
      <c r="B2" s="49" t="s">
        <v>27</v>
      </c>
      <c r="C2" s="49" t="s">
        <v>28</v>
      </c>
      <c r="D2" s="49" t="s">
        <v>29</v>
      </c>
    </row>
    <row r="3" spans="1:4" ht="15.75" x14ac:dyDescent="0.25">
      <c r="A3" s="50">
        <v>5</v>
      </c>
      <c r="B3" s="50" t="s">
        <v>30</v>
      </c>
      <c r="C3" s="50">
        <v>35.5</v>
      </c>
      <c r="D3" s="50" t="s">
        <v>31</v>
      </c>
    </row>
    <row r="4" spans="1:4" ht="15.75" x14ac:dyDescent="0.25">
      <c r="A4" s="50">
        <v>9</v>
      </c>
      <c r="B4" s="50" t="s">
        <v>30</v>
      </c>
      <c r="C4" s="50">
        <v>39.4</v>
      </c>
      <c r="D4" s="50" t="s">
        <v>31</v>
      </c>
    </row>
    <row r="5" spans="1:4" ht="15.75" x14ac:dyDescent="0.25">
      <c r="A5" s="50">
        <v>12</v>
      </c>
      <c r="B5" s="50" t="s">
        <v>30</v>
      </c>
      <c r="C5" s="50">
        <v>40.5</v>
      </c>
      <c r="D5" s="50" t="s">
        <v>32</v>
      </c>
    </row>
    <row r="6" spans="1:4" ht="15.75" x14ac:dyDescent="0.25">
      <c r="A6" s="50">
        <v>16</v>
      </c>
      <c r="B6" s="50" t="s">
        <v>30</v>
      </c>
      <c r="C6" s="50">
        <v>55</v>
      </c>
      <c r="D6" s="50" t="s">
        <v>32</v>
      </c>
    </row>
    <row r="7" spans="1:4" ht="15.75" x14ac:dyDescent="0.25">
      <c r="A7" s="50">
        <v>18</v>
      </c>
      <c r="B7" s="50" t="s">
        <v>30</v>
      </c>
      <c r="C7" s="50">
        <v>50.1</v>
      </c>
      <c r="D7" s="50" t="s">
        <v>31</v>
      </c>
    </row>
    <row r="8" spans="1:4" ht="15.75" x14ac:dyDescent="0.25">
      <c r="A8" s="50">
        <v>20</v>
      </c>
      <c r="B8" s="50" t="s">
        <v>30</v>
      </c>
      <c r="C8" s="50">
        <v>37.700000000000003</v>
      </c>
      <c r="D8" s="50" t="s">
        <v>32</v>
      </c>
    </row>
    <row r="9" spans="1:4" ht="15.75" x14ac:dyDescent="0.25">
      <c r="A9" s="50">
        <v>28</v>
      </c>
      <c r="B9" s="50" t="s">
        <v>30</v>
      </c>
      <c r="C9" s="50">
        <v>36.9</v>
      </c>
      <c r="D9" s="50" t="s">
        <v>31</v>
      </c>
    </row>
    <row r="10" spans="1:4" ht="15.75" x14ac:dyDescent="0.25">
      <c r="A10" s="50">
        <v>34</v>
      </c>
      <c r="B10" s="50" t="s">
        <v>30</v>
      </c>
      <c r="C10" s="50">
        <v>46.9</v>
      </c>
      <c r="D10" s="50" t="s">
        <v>31</v>
      </c>
    </row>
    <row r="11" spans="1:4" ht="15.75" x14ac:dyDescent="0.25">
      <c r="A11" s="50">
        <v>40</v>
      </c>
      <c r="B11" s="50" t="s">
        <v>30</v>
      </c>
      <c r="C11" s="50">
        <v>49.5</v>
      </c>
      <c r="D11" s="50" t="s">
        <v>32</v>
      </c>
    </row>
    <row r="12" spans="1:4" ht="15.75" x14ac:dyDescent="0.25">
      <c r="A12" s="50">
        <v>44</v>
      </c>
      <c r="B12" s="50" t="s">
        <v>30</v>
      </c>
      <c r="C12" s="50">
        <v>30.5</v>
      </c>
      <c r="D12" s="50" t="s">
        <v>32</v>
      </c>
    </row>
    <row r="13" spans="1:4" ht="15.75" x14ac:dyDescent="0.25">
      <c r="A13" s="50">
        <v>46</v>
      </c>
      <c r="B13" s="50" t="s">
        <v>30</v>
      </c>
      <c r="C13" s="50">
        <v>41.4</v>
      </c>
      <c r="D13" s="50" t="s">
        <v>32</v>
      </c>
    </row>
    <row r="14" spans="1:4" ht="15.75" x14ac:dyDescent="0.25">
      <c r="A14" s="50">
        <v>47</v>
      </c>
      <c r="B14" s="50" t="s">
        <v>30</v>
      </c>
      <c r="C14" s="50">
        <v>56.5</v>
      </c>
      <c r="D14" s="50" t="s">
        <v>32</v>
      </c>
    </row>
    <row r="15" spans="1:4" ht="15.75" x14ac:dyDescent="0.25">
      <c r="A15" s="50">
        <v>48</v>
      </c>
      <c r="B15" s="50" t="s">
        <v>30</v>
      </c>
      <c r="C15" s="50">
        <v>74.7</v>
      </c>
      <c r="D15" s="50" t="s">
        <v>31</v>
      </c>
    </row>
    <row r="16" spans="1:4" ht="15.75" x14ac:dyDescent="0.25">
      <c r="A16" s="50">
        <v>53</v>
      </c>
      <c r="B16" s="50" t="s">
        <v>30</v>
      </c>
      <c r="C16" s="50">
        <v>37.299999999999997</v>
      </c>
      <c r="D16" s="50" t="s">
        <v>31</v>
      </c>
    </row>
    <row r="17" spans="1:10" ht="15.75" x14ac:dyDescent="0.25">
      <c r="A17" s="50">
        <v>56</v>
      </c>
      <c r="B17" s="50" t="s">
        <v>30</v>
      </c>
      <c r="C17" s="50">
        <v>38.1</v>
      </c>
      <c r="D17" s="50" t="s">
        <v>31</v>
      </c>
    </row>
    <row r="18" spans="1:10" ht="15.75" x14ac:dyDescent="0.25">
      <c r="A18" s="50">
        <v>61</v>
      </c>
      <c r="B18" s="50" t="s">
        <v>30</v>
      </c>
      <c r="C18" s="50">
        <v>24.8</v>
      </c>
      <c r="D18" s="50" t="s">
        <v>32</v>
      </c>
    </row>
    <row r="19" spans="1:10" ht="15.75" x14ac:dyDescent="0.25">
      <c r="A19" s="50">
        <v>62</v>
      </c>
      <c r="B19" s="50" t="s">
        <v>30</v>
      </c>
      <c r="C19" s="50">
        <v>62</v>
      </c>
      <c r="D19" s="50" t="s">
        <v>31</v>
      </c>
    </row>
    <row r="20" spans="1:10" ht="15.75" x14ac:dyDescent="0.25">
      <c r="A20" s="50">
        <v>64</v>
      </c>
      <c r="B20" s="50" t="s">
        <v>30</v>
      </c>
      <c r="C20" s="50">
        <v>41</v>
      </c>
      <c r="D20" s="50" t="s">
        <v>31</v>
      </c>
      <c r="J20" t="s">
        <v>33</v>
      </c>
    </row>
    <row r="21" spans="1:10" ht="15.75" x14ac:dyDescent="0.25">
      <c r="A21" s="50">
        <v>65</v>
      </c>
      <c r="B21" s="50" t="s">
        <v>30</v>
      </c>
      <c r="C21" s="50">
        <v>28</v>
      </c>
      <c r="D21" s="50" t="s">
        <v>31</v>
      </c>
    </row>
    <row r="22" spans="1:10" ht="15.75" x14ac:dyDescent="0.25">
      <c r="A22" s="50">
        <v>66</v>
      </c>
      <c r="B22" s="50" t="s">
        <v>30</v>
      </c>
      <c r="C22" s="50">
        <v>52.3</v>
      </c>
      <c r="D22" s="50" t="s">
        <v>31</v>
      </c>
    </row>
    <row r="23" spans="1:10" ht="15.75" x14ac:dyDescent="0.25">
      <c r="A23" s="51">
        <v>69</v>
      </c>
      <c r="B23" s="50" t="s">
        <v>30</v>
      </c>
      <c r="C23" s="50">
        <v>50</v>
      </c>
      <c r="D23" s="50" t="s">
        <v>31</v>
      </c>
    </row>
    <row r="24" spans="1:10" ht="15.75" x14ac:dyDescent="0.25">
      <c r="A24" s="50">
        <v>2</v>
      </c>
      <c r="B24" s="50" t="s">
        <v>34</v>
      </c>
      <c r="C24" s="50">
        <v>51.2</v>
      </c>
      <c r="D24" s="50" t="s">
        <v>31</v>
      </c>
    </row>
    <row r="25" spans="1:10" ht="15.75" x14ac:dyDescent="0.25">
      <c r="A25" s="50">
        <v>4</v>
      </c>
      <c r="B25" s="50" t="s">
        <v>34</v>
      </c>
      <c r="C25" s="50">
        <v>28.5</v>
      </c>
      <c r="D25" s="50" t="s">
        <v>32</v>
      </c>
    </row>
    <row r="26" spans="1:10" ht="15.75" x14ac:dyDescent="0.25">
      <c r="A26" s="50">
        <v>6</v>
      </c>
      <c r="B26" s="50" t="s">
        <v>34</v>
      </c>
      <c r="C26" s="50">
        <v>33.9</v>
      </c>
      <c r="D26" s="50" t="s">
        <v>31</v>
      </c>
    </row>
    <row r="27" spans="1:10" ht="15.75" x14ac:dyDescent="0.25">
      <c r="A27" s="50">
        <v>8</v>
      </c>
      <c r="B27" s="50" t="s">
        <v>34</v>
      </c>
      <c r="C27" s="50">
        <v>29.4</v>
      </c>
      <c r="D27" s="50" t="s">
        <v>31</v>
      </c>
    </row>
    <row r="28" spans="1:10" ht="15.75" x14ac:dyDescent="0.25">
      <c r="A28" s="50">
        <v>10</v>
      </c>
      <c r="B28" s="50" t="s">
        <v>34</v>
      </c>
      <c r="C28" s="50">
        <v>47.2</v>
      </c>
      <c r="D28" s="50" t="s">
        <v>32</v>
      </c>
    </row>
    <row r="29" spans="1:10" ht="15.75" x14ac:dyDescent="0.25">
      <c r="A29" s="50">
        <v>11</v>
      </c>
      <c r="B29" s="50" t="s">
        <v>34</v>
      </c>
      <c r="C29" s="50">
        <v>32.5</v>
      </c>
      <c r="D29" s="50" t="s">
        <v>31</v>
      </c>
    </row>
    <row r="30" spans="1:10" ht="15.75" x14ac:dyDescent="0.25">
      <c r="A30" s="50">
        <v>15</v>
      </c>
      <c r="B30" s="50" t="s">
        <v>34</v>
      </c>
      <c r="C30" s="50">
        <v>66.7</v>
      </c>
      <c r="D30" s="50" t="s">
        <v>31</v>
      </c>
    </row>
    <row r="31" spans="1:10" ht="15.75" x14ac:dyDescent="0.25">
      <c r="A31" s="50">
        <v>19</v>
      </c>
      <c r="B31" s="50" t="s">
        <v>34</v>
      </c>
      <c r="C31" s="50">
        <v>35.1</v>
      </c>
      <c r="D31" s="50" t="s">
        <v>32</v>
      </c>
    </row>
    <row r="32" spans="1:10" ht="15.75" x14ac:dyDescent="0.25">
      <c r="A32" s="50">
        <v>21</v>
      </c>
      <c r="B32" s="50" t="s">
        <v>34</v>
      </c>
      <c r="C32" s="50">
        <v>38.1</v>
      </c>
      <c r="D32" s="50" t="s">
        <v>32</v>
      </c>
    </row>
    <row r="33" spans="1:4" ht="15.75" x14ac:dyDescent="0.25">
      <c r="A33" s="50">
        <v>23</v>
      </c>
      <c r="B33" s="50" t="s">
        <v>34</v>
      </c>
      <c r="C33" s="50">
        <v>61</v>
      </c>
      <c r="D33" s="50" t="s">
        <v>31</v>
      </c>
    </row>
    <row r="34" spans="1:4" ht="15.75" x14ac:dyDescent="0.25">
      <c r="A34" s="50">
        <v>24</v>
      </c>
      <c r="B34" s="50" t="s">
        <v>34</v>
      </c>
      <c r="C34" s="50">
        <v>30.4</v>
      </c>
      <c r="D34" s="50" t="s">
        <v>31</v>
      </c>
    </row>
    <row r="35" spans="1:4" ht="15.75" x14ac:dyDescent="0.25">
      <c r="A35" s="50">
        <v>25</v>
      </c>
      <c r="B35" s="50" t="s">
        <v>34</v>
      </c>
      <c r="C35" s="50">
        <v>25.1</v>
      </c>
      <c r="D35" s="50" t="s">
        <v>31</v>
      </c>
    </row>
    <row r="36" spans="1:4" ht="15.75" x14ac:dyDescent="0.25">
      <c r="A36" s="50">
        <v>27</v>
      </c>
      <c r="B36" s="50" t="s">
        <v>34</v>
      </c>
      <c r="C36" s="50">
        <v>39.1</v>
      </c>
      <c r="D36" s="50" t="s">
        <v>32</v>
      </c>
    </row>
    <row r="37" spans="1:4" ht="15.75" x14ac:dyDescent="0.25">
      <c r="A37" s="50">
        <v>29</v>
      </c>
      <c r="B37" s="50" t="s">
        <v>34</v>
      </c>
      <c r="C37" s="50">
        <v>67</v>
      </c>
      <c r="D37" s="50" t="s">
        <v>31</v>
      </c>
    </row>
    <row r="38" spans="1:4" ht="15.75" x14ac:dyDescent="0.25">
      <c r="A38" s="50">
        <v>31</v>
      </c>
      <c r="B38" s="50" t="s">
        <v>34</v>
      </c>
      <c r="C38" s="50">
        <v>29.6</v>
      </c>
      <c r="D38" s="50" t="s">
        <v>32</v>
      </c>
    </row>
    <row r="39" spans="1:4" ht="15.75" x14ac:dyDescent="0.25">
      <c r="A39" s="50">
        <v>32</v>
      </c>
      <c r="B39" s="50" t="s">
        <v>34</v>
      </c>
      <c r="C39" s="50">
        <v>46.2</v>
      </c>
      <c r="D39" s="50" t="s">
        <v>31</v>
      </c>
    </row>
    <row r="40" spans="1:4" ht="15.75" x14ac:dyDescent="0.25">
      <c r="A40" s="50">
        <v>35</v>
      </c>
      <c r="B40" s="50" t="s">
        <v>34</v>
      </c>
      <c r="C40" s="50">
        <v>57.6</v>
      </c>
      <c r="D40" s="50" t="s">
        <v>31</v>
      </c>
    </row>
    <row r="41" spans="1:4" ht="15.75" x14ac:dyDescent="0.25">
      <c r="A41" s="50">
        <v>36</v>
      </c>
      <c r="B41" s="50" t="s">
        <v>34</v>
      </c>
      <c r="C41" s="50">
        <v>36.9</v>
      </c>
      <c r="D41" s="50" t="s">
        <v>31</v>
      </c>
    </row>
    <row r="42" spans="1:4" ht="15.75" x14ac:dyDescent="0.25">
      <c r="A42" s="50">
        <v>38</v>
      </c>
      <c r="B42" s="50" t="s">
        <v>34</v>
      </c>
      <c r="C42" s="50">
        <v>38.799999999999997</v>
      </c>
      <c r="D42" s="50" t="s">
        <v>32</v>
      </c>
    </row>
    <row r="43" spans="1:4" ht="15.75" x14ac:dyDescent="0.25">
      <c r="A43" s="50">
        <v>42</v>
      </c>
      <c r="B43" s="50" t="s">
        <v>34</v>
      </c>
      <c r="C43" s="50">
        <v>31.8</v>
      </c>
      <c r="D43" s="50" t="s">
        <v>32</v>
      </c>
    </row>
    <row r="44" spans="1:4" ht="15.75" x14ac:dyDescent="0.25">
      <c r="A44" s="50">
        <v>43</v>
      </c>
      <c r="B44" s="50" t="s">
        <v>34</v>
      </c>
      <c r="C44" s="50">
        <v>59.4</v>
      </c>
      <c r="D44" s="50" t="s">
        <v>31</v>
      </c>
    </row>
    <row r="45" spans="1:4" ht="15.75" x14ac:dyDescent="0.25">
      <c r="A45" s="50">
        <v>52</v>
      </c>
      <c r="B45" s="50" t="s">
        <v>34</v>
      </c>
      <c r="C45" s="50">
        <v>23.7</v>
      </c>
      <c r="D45" s="50" t="s">
        <v>31</v>
      </c>
    </row>
    <row r="46" spans="1:4" ht="15.75" x14ac:dyDescent="0.25">
      <c r="A46" s="50">
        <v>57</v>
      </c>
      <c r="B46" s="50" t="s">
        <v>34</v>
      </c>
      <c r="C46" s="50">
        <v>44.8</v>
      </c>
      <c r="D46" s="50" t="s">
        <v>31</v>
      </c>
    </row>
    <row r="47" spans="1:4" ht="15.75" x14ac:dyDescent="0.25">
      <c r="A47" s="50">
        <v>68</v>
      </c>
      <c r="B47" s="50" t="s">
        <v>34</v>
      </c>
      <c r="C47" s="50">
        <v>64.400000000000006</v>
      </c>
      <c r="D47" s="50" t="s">
        <v>31</v>
      </c>
    </row>
    <row r="48" spans="1:4" ht="15.75" x14ac:dyDescent="0.25">
      <c r="A48" s="50">
        <v>1</v>
      </c>
      <c r="B48" s="50" t="s">
        <v>35</v>
      </c>
      <c r="C48" s="50">
        <v>40.799999999999997</v>
      </c>
      <c r="D48" s="50" t="s">
        <v>32</v>
      </c>
    </row>
    <row r="49" spans="1:4" ht="15.75" x14ac:dyDescent="0.25">
      <c r="A49" s="50">
        <v>3</v>
      </c>
      <c r="B49" s="50" t="s">
        <v>35</v>
      </c>
      <c r="C49" s="50">
        <v>61.3</v>
      </c>
      <c r="D49" s="50" t="s">
        <v>32</v>
      </c>
    </row>
    <row r="50" spans="1:4" ht="15.75" x14ac:dyDescent="0.25">
      <c r="A50" s="50">
        <v>7</v>
      </c>
      <c r="B50" s="50" t="s">
        <v>35</v>
      </c>
      <c r="C50" s="50">
        <v>45.5</v>
      </c>
      <c r="D50" s="50" t="s">
        <v>31</v>
      </c>
    </row>
    <row r="51" spans="1:4" ht="15.75" x14ac:dyDescent="0.25">
      <c r="A51" s="50">
        <v>13</v>
      </c>
      <c r="B51" s="50" t="s">
        <v>35</v>
      </c>
      <c r="C51" s="50">
        <v>57.4</v>
      </c>
      <c r="D51" s="50" t="s">
        <v>31</v>
      </c>
    </row>
    <row r="52" spans="1:4" ht="15.75" x14ac:dyDescent="0.25">
      <c r="A52" s="50">
        <v>14</v>
      </c>
      <c r="B52" s="50" t="s">
        <v>35</v>
      </c>
      <c r="C52" s="50">
        <v>54.3</v>
      </c>
      <c r="D52" s="50" t="s">
        <v>31</v>
      </c>
    </row>
    <row r="53" spans="1:4" ht="15.75" x14ac:dyDescent="0.25">
      <c r="A53" s="50">
        <v>17</v>
      </c>
      <c r="B53" s="50" t="s">
        <v>35</v>
      </c>
      <c r="C53" s="50">
        <v>63.8</v>
      </c>
      <c r="D53" s="50" t="s">
        <v>32</v>
      </c>
    </row>
    <row r="54" spans="1:4" ht="15.75" x14ac:dyDescent="0.25">
      <c r="A54" s="50">
        <v>22</v>
      </c>
      <c r="B54" s="50" t="s">
        <v>35</v>
      </c>
      <c r="C54" s="50">
        <v>44.3</v>
      </c>
      <c r="D54" s="50" t="s">
        <v>31</v>
      </c>
    </row>
    <row r="55" spans="1:4" ht="15.75" x14ac:dyDescent="0.25">
      <c r="A55" s="50">
        <v>26</v>
      </c>
      <c r="B55" s="50" t="s">
        <v>35</v>
      </c>
      <c r="C55" s="50">
        <v>31.6</v>
      </c>
      <c r="D55" s="50" t="s">
        <v>32</v>
      </c>
    </row>
    <row r="56" spans="1:4" ht="15.75" x14ac:dyDescent="0.25">
      <c r="A56" s="50">
        <v>30</v>
      </c>
      <c r="B56" s="50" t="s">
        <v>35</v>
      </c>
      <c r="C56" s="50">
        <v>48.5</v>
      </c>
      <c r="D56" s="50" t="s">
        <v>31</v>
      </c>
    </row>
    <row r="57" spans="1:4" ht="15.75" x14ac:dyDescent="0.25">
      <c r="A57" s="50">
        <v>33</v>
      </c>
      <c r="B57" s="50" t="s">
        <v>35</v>
      </c>
      <c r="C57" s="50">
        <v>37.4</v>
      </c>
      <c r="D57" s="50" t="s">
        <v>31</v>
      </c>
    </row>
    <row r="58" spans="1:4" ht="15.75" x14ac:dyDescent="0.25">
      <c r="A58" s="50">
        <v>37</v>
      </c>
      <c r="B58" s="50" t="s">
        <v>35</v>
      </c>
      <c r="C58" s="50">
        <v>52.1</v>
      </c>
      <c r="D58" s="50" t="s">
        <v>31</v>
      </c>
    </row>
    <row r="59" spans="1:4" ht="15.75" x14ac:dyDescent="0.25">
      <c r="A59" s="50">
        <v>39</v>
      </c>
      <c r="B59" s="50" t="s">
        <v>35</v>
      </c>
      <c r="C59" s="50">
        <v>30.2</v>
      </c>
      <c r="D59" s="50" t="s">
        <v>32</v>
      </c>
    </row>
    <row r="60" spans="1:4" ht="15.75" x14ac:dyDescent="0.25">
      <c r="A60" s="50">
        <v>41</v>
      </c>
      <c r="B60" s="50" t="s">
        <v>35</v>
      </c>
      <c r="C60" s="50">
        <v>46.2</v>
      </c>
      <c r="D60" s="50" t="s">
        <v>32</v>
      </c>
    </row>
    <row r="61" spans="1:4" ht="15.75" x14ac:dyDescent="0.25">
      <c r="A61" s="50">
        <v>45</v>
      </c>
      <c r="B61" s="50" t="s">
        <v>35</v>
      </c>
      <c r="C61" s="50">
        <v>36.200000000000003</v>
      </c>
      <c r="D61" s="50" t="s">
        <v>32</v>
      </c>
    </row>
    <row r="62" spans="1:4" ht="15.75" x14ac:dyDescent="0.25">
      <c r="A62" s="50">
        <v>49</v>
      </c>
      <c r="B62" s="50" t="s">
        <v>35</v>
      </c>
      <c r="C62" s="50">
        <v>36.4</v>
      </c>
      <c r="D62" s="50" t="s">
        <v>31</v>
      </c>
    </row>
    <row r="63" spans="1:4" ht="15.75" x14ac:dyDescent="0.25">
      <c r="A63" s="50">
        <v>50</v>
      </c>
      <c r="B63" s="50" t="s">
        <v>35</v>
      </c>
      <c r="C63" s="50">
        <v>33.9</v>
      </c>
      <c r="D63" s="50" t="s">
        <v>31</v>
      </c>
    </row>
    <row r="64" spans="1:4" ht="15.75" x14ac:dyDescent="0.25">
      <c r="A64" s="50">
        <v>51</v>
      </c>
      <c r="B64" s="50" t="s">
        <v>35</v>
      </c>
      <c r="C64" s="50">
        <v>24.7</v>
      </c>
      <c r="D64" s="50" t="s">
        <v>32</v>
      </c>
    </row>
    <row r="65" spans="1:4" ht="15.75" x14ac:dyDescent="0.25">
      <c r="A65" s="50">
        <v>54</v>
      </c>
      <c r="B65" s="50" t="s">
        <v>35</v>
      </c>
      <c r="C65" s="50">
        <v>37.200000000000003</v>
      </c>
      <c r="D65" s="50" t="s">
        <v>32</v>
      </c>
    </row>
    <row r="66" spans="1:4" ht="15.75" x14ac:dyDescent="0.25">
      <c r="A66" s="50">
        <v>55</v>
      </c>
      <c r="B66" s="50" t="s">
        <v>35</v>
      </c>
      <c r="C66" s="50">
        <v>41</v>
      </c>
      <c r="D66" s="50" t="s">
        <v>31</v>
      </c>
    </row>
    <row r="67" spans="1:4" ht="15.75" x14ac:dyDescent="0.25">
      <c r="A67" s="50">
        <v>58</v>
      </c>
      <c r="B67" s="50" t="s">
        <v>35</v>
      </c>
      <c r="C67" s="50">
        <v>22.8</v>
      </c>
      <c r="D67" s="50" t="s">
        <v>31</v>
      </c>
    </row>
    <row r="68" spans="1:4" ht="15.75" x14ac:dyDescent="0.25">
      <c r="A68" s="50">
        <v>59</v>
      </c>
      <c r="B68" s="50" t="s">
        <v>35</v>
      </c>
      <c r="C68" s="50">
        <v>42.2</v>
      </c>
      <c r="D68" s="50" t="s">
        <v>32</v>
      </c>
    </row>
    <row r="69" spans="1:4" ht="15.75" x14ac:dyDescent="0.25">
      <c r="A69" s="50">
        <v>60</v>
      </c>
      <c r="B69" s="50" t="s">
        <v>35</v>
      </c>
      <c r="C69" s="50">
        <v>33.5</v>
      </c>
      <c r="D69" s="50" t="s">
        <v>31</v>
      </c>
    </row>
    <row r="70" spans="1:4" ht="15.75" x14ac:dyDescent="0.25">
      <c r="A70" s="50">
        <v>63</v>
      </c>
      <c r="B70" s="50" t="s">
        <v>35</v>
      </c>
      <c r="C70" s="50">
        <v>52.9</v>
      </c>
      <c r="D70" s="50" t="s">
        <v>31</v>
      </c>
    </row>
    <row r="71" spans="1:4" ht="15.75" x14ac:dyDescent="0.25">
      <c r="A71" s="50">
        <v>67</v>
      </c>
      <c r="B71" s="50" t="s">
        <v>35</v>
      </c>
      <c r="C71" s="50">
        <v>28.8</v>
      </c>
      <c r="D71" s="50" t="s">
        <v>32</v>
      </c>
    </row>
  </sheetData>
  <sortState xmlns:xlrd2="http://schemas.microsoft.com/office/spreadsheetml/2017/richdata2" ref="A3:D71">
    <sortCondition ref="B3:B7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8521-0365-4A72-9455-E5B1B24FC9DA}">
  <dimension ref="A1:B29"/>
  <sheetViews>
    <sheetView workbookViewId="0">
      <selection activeCell="B21" sqref="B21"/>
    </sheetView>
  </sheetViews>
  <sheetFormatPr defaultRowHeight="15" x14ac:dyDescent="0.25"/>
  <cols>
    <col min="1" max="1" width="25.28515625" bestFit="1" customWidth="1"/>
    <col min="2" max="2" width="14.5703125" bestFit="1" customWidth="1"/>
  </cols>
  <sheetData>
    <row r="1" spans="1:2" x14ac:dyDescent="0.25">
      <c r="A1" s="52" t="s">
        <v>36</v>
      </c>
    </row>
    <row r="2" spans="1:2" x14ac:dyDescent="0.25">
      <c r="A2" s="2" t="s">
        <v>37</v>
      </c>
      <c r="B2" s="2" t="s">
        <v>38</v>
      </c>
    </row>
    <row r="3" spans="1:2" x14ac:dyDescent="0.25">
      <c r="A3" s="53" t="s">
        <v>39</v>
      </c>
      <c r="B3" s="54" t="s">
        <v>40</v>
      </c>
    </row>
    <row r="4" spans="1:2" x14ac:dyDescent="0.25">
      <c r="A4" s="53" t="s">
        <v>41</v>
      </c>
      <c r="B4" s="54" t="s">
        <v>42</v>
      </c>
    </row>
    <row r="5" spans="1:2" x14ac:dyDescent="0.25">
      <c r="A5" s="53" t="s">
        <v>43</v>
      </c>
      <c r="B5" s="54" t="s">
        <v>44</v>
      </c>
    </row>
    <row r="6" spans="1:2" x14ac:dyDescent="0.25">
      <c r="A6" s="53" t="s">
        <v>45</v>
      </c>
      <c r="B6" s="54" t="s">
        <v>46</v>
      </c>
    </row>
    <row r="7" spans="1:2" x14ac:dyDescent="0.25">
      <c r="A7" s="53" t="s">
        <v>47</v>
      </c>
      <c r="B7" s="54" t="s">
        <v>48</v>
      </c>
    </row>
    <row r="8" spans="1:2" x14ac:dyDescent="0.25">
      <c r="A8" s="53" t="s">
        <v>49</v>
      </c>
      <c r="B8" s="54" t="s">
        <v>50</v>
      </c>
    </row>
    <row r="9" spans="1:2" x14ac:dyDescent="0.25">
      <c r="A9" s="53" t="s">
        <v>51</v>
      </c>
      <c r="B9" s="54" t="s">
        <v>52</v>
      </c>
    </row>
    <row r="10" spans="1:2" x14ac:dyDescent="0.25">
      <c r="A10" s="53" t="s">
        <v>53</v>
      </c>
      <c r="B10" s="54" t="s">
        <v>54</v>
      </c>
    </row>
    <row r="11" spans="1:2" x14ac:dyDescent="0.25">
      <c r="A11" s="53" t="s">
        <v>55</v>
      </c>
      <c r="B11" s="54" t="s">
        <v>56</v>
      </c>
    </row>
    <row r="12" spans="1:2" x14ac:dyDescent="0.25">
      <c r="A12" s="53" t="s">
        <v>57</v>
      </c>
      <c r="B12" s="54" t="s">
        <v>58</v>
      </c>
    </row>
    <row r="13" spans="1:2" x14ac:dyDescent="0.25">
      <c r="A13" s="53" t="s">
        <v>59</v>
      </c>
      <c r="B13" s="54" t="s">
        <v>60</v>
      </c>
    </row>
    <row r="14" spans="1:2" x14ac:dyDescent="0.25">
      <c r="A14" s="53" t="s">
        <v>61</v>
      </c>
      <c r="B14" s="54" t="s">
        <v>62</v>
      </c>
    </row>
    <row r="15" spans="1:2" x14ac:dyDescent="0.25">
      <c r="A15" s="53" t="s">
        <v>63</v>
      </c>
      <c r="B15" s="54" t="s">
        <v>64</v>
      </c>
    </row>
    <row r="16" spans="1:2" x14ac:dyDescent="0.25">
      <c r="A16" s="53" t="s">
        <v>65</v>
      </c>
      <c r="B16" s="54" t="s">
        <v>66</v>
      </c>
    </row>
    <row r="17" spans="1:2" x14ac:dyDescent="0.25">
      <c r="A17" s="53" t="s">
        <v>67</v>
      </c>
      <c r="B17" s="54" t="s">
        <v>68</v>
      </c>
    </row>
    <row r="18" spans="1:2" x14ac:dyDescent="0.25">
      <c r="A18" s="53" t="s">
        <v>69</v>
      </c>
      <c r="B18" s="54" t="s">
        <v>70</v>
      </c>
    </row>
    <row r="19" spans="1:2" x14ac:dyDescent="0.25">
      <c r="A19" s="53" t="s">
        <v>71</v>
      </c>
      <c r="B19" s="54" t="s">
        <v>72</v>
      </c>
    </row>
    <row r="20" spans="1:2" x14ac:dyDescent="0.25">
      <c r="A20" s="53" t="s">
        <v>73</v>
      </c>
      <c r="B20" s="54" t="s">
        <v>74</v>
      </c>
    </row>
    <row r="21" spans="1:2" x14ac:dyDescent="0.25">
      <c r="A21" s="53" t="s">
        <v>75</v>
      </c>
      <c r="B21" s="54" t="s">
        <v>76</v>
      </c>
    </row>
    <row r="22" spans="1:2" x14ac:dyDescent="0.25">
      <c r="A22" s="53" t="s">
        <v>77</v>
      </c>
      <c r="B22" s="54" t="s">
        <v>78</v>
      </c>
    </row>
    <row r="23" spans="1:2" x14ac:dyDescent="0.25">
      <c r="A23" s="53" t="s">
        <v>79</v>
      </c>
      <c r="B23" s="54" t="s">
        <v>80</v>
      </c>
    </row>
    <row r="24" spans="1:2" x14ac:dyDescent="0.25">
      <c r="A24" s="53" t="s">
        <v>81</v>
      </c>
      <c r="B24" s="54" t="s">
        <v>82</v>
      </c>
    </row>
    <row r="25" spans="1:2" x14ac:dyDescent="0.25">
      <c r="A25" s="53" t="s">
        <v>83</v>
      </c>
      <c r="B25" s="54" t="s">
        <v>84</v>
      </c>
    </row>
    <row r="26" spans="1:2" x14ac:dyDescent="0.25">
      <c r="A26" s="53" t="s">
        <v>85</v>
      </c>
      <c r="B26" s="54" t="s">
        <v>86</v>
      </c>
    </row>
    <row r="27" spans="1:2" x14ac:dyDescent="0.25">
      <c r="A27" s="53" t="s">
        <v>87</v>
      </c>
      <c r="B27" s="54" t="s">
        <v>88</v>
      </c>
    </row>
    <row r="28" spans="1:2" x14ac:dyDescent="0.25">
      <c r="A28" s="53" t="s">
        <v>89</v>
      </c>
      <c r="B28" s="54" t="s">
        <v>90</v>
      </c>
    </row>
    <row r="29" spans="1:2" x14ac:dyDescent="0.25">
      <c r="A29" s="53" t="s">
        <v>91</v>
      </c>
      <c r="B29" s="5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BB5BA-F324-4B5C-ACDF-2C0ADF8C74AB}">
  <dimension ref="A1:AU40"/>
  <sheetViews>
    <sheetView tabSelected="1" zoomScale="85" zoomScaleNormal="85" workbookViewId="0">
      <pane xSplit="1" topLeftCell="B1" activePane="topRight" state="frozen"/>
      <selection pane="topRight" activeCell="D38" sqref="D38"/>
    </sheetView>
  </sheetViews>
  <sheetFormatPr defaultRowHeight="15" x14ac:dyDescent="0.25"/>
  <cols>
    <col min="1" max="1" width="22.85546875" customWidth="1"/>
    <col min="4" max="4" width="10.42578125" bestFit="1" customWidth="1"/>
    <col min="8" max="8" width="9.42578125" bestFit="1" customWidth="1"/>
    <col min="41" max="43" width="9.28515625" bestFit="1" customWidth="1"/>
    <col min="44" max="44" width="10.140625" bestFit="1" customWidth="1"/>
    <col min="45" max="45" width="10.140625" customWidth="1"/>
    <col min="46" max="46" width="17" customWidth="1"/>
  </cols>
  <sheetData>
    <row r="1" spans="1:47" x14ac:dyDescent="0.25">
      <c r="A1" s="93" t="s">
        <v>93</v>
      </c>
      <c r="B1" s="93"/>
      <c r="C1" s="93"/>
      <c r="D1" s="93"/>
      <c r="E1" s="93"/>
      <c r="F1" s="93"/>
      <c r="G1" s="93"/>
      <c r="H1" s="93"/>
      <c r="I1" s="93"/>
    </row>
    <row r="2" spans="1:47" x14ac:dyDescent="0.25">
      <c r="A2" s="1"/>
      <c r="B2" s="89" t="s">
        <v>94</v>
      </c>
      <c r="C2" s="89"/>
      <c r="D2" s="89"/>
      <c r="E2" s="89"/>
      <c r="F2" s="89"/>
      <c r="G2" s="89"/>
      <c r="H2" s="89"/>
      <c r="I2" s="89"/>
      <c r="J2" s="89"/>
      <c r="K2" s="89"/>
      <c r="L2" s="89"/>
      <c r="M2" s="89"/>
      <c r="N2" s="89"/>
      <c r="O2" s="89"/>
      <c r="P2" s="89"/>
      <c r="Q2" s="89" t="s">
        <v>95</v>
      </c>
      <c r="R2" s="89"/>
      <c r="S2" s="89"/>
      <c r="T2" s="89"/>
      <c r="U2" s="89"/>
      <c r="V2" s="89"/>
      <c r="W2" s="89"/>
      <c r="X2" s="89"/>
      <c r="Y2" s="89"/>
      <c r="Z2" s="89"/>
      <c r="AA2" s="89"/>
      <c r="AB2" s="89"/>
      <c r="AC2" s="89"/>
      <c r="AD2" s="89"/>
      <c r="AE2" s="89"/>
      <c r="AF2" s="89"/>
      <c r="AG2" s="89" t="s">
        <v>96</v>
      </c>
      <c r="AH2" s="89"/>
      <c r="AI2" s="89"/>
      <c r="AJ2" s="89"/>
      <c r="AK2" s="89"/>
      <c r="AL2" s="89"/>
      <c r="AM2" s="89"/>
      <c r="AN2" s="89"/>
      <c r="AO2" s="89"/>
      <c r="AP2" s="89"/>
      <c r="AQ2" s="89"/>
      <c r="AR2" s="89"/>
      <c r="AS2" s="89"/>
      <c r="AT2" s="89"/>
      <c r="AU2" s="89"/>
    </row>
    <row r="3" spans="1:47" x14ac:dyDescent="0.25">
      <c r="A3" s="1"/>
      <c r="B3" s="89" t="s">
        <v>97</v>
      </c>
      <c r="C3" s="89"/>
      <c r="D3" s="89"/>
      <c r="E3" s="89" t="s">
        <v>98</v>
      </c>
      <c r="F3" s="89"/>
      <c r="G3" s="89"/>
      <c r="H3" s="89"/>
      <c r="I3" s="89" t="s">
        <v>99</v>
      </c>
      <c r="J3" s="89"/>
      <c r="K3" s="89"/>
      <c r="L3" s="89"/>
      <c r="M3" s="89" t="s">
        <v>100</v>
      </c>
      <c r="N3" s="89"/>
      <c r="O3" s="89"/>
      <c r="P3" s="89"/>
      <c r="Q3" s="90" t="s">
        <v>97</v>
      </c>
      <c r="R3" s="91"/>
      <c r="S3" s="91"/>
      <c r="T3" s="92"/>
      <c r="U3" s="89" t="s">
        <v>98</v>
      </c>
      <c r="V3" s="89"/>
      <c r="W3" s="89"/>
      <c r="X3" s="89"/>
      <c r="Y3" s="89" t="s">
        <v>99</v>
      </c>
      <c r="Z3" s="89"/>
      <c r="AA3" s="89"/>
      <c r="AB3" s="89"/>
      <c r="AC3" s="89" t="s">
        <v>100</v>
      </c>
      <c r="AD3" s="89"/>
      <c r="AE3" s="89"/>
      <c r="AF3" s="89"/>
      <c r="AG3" s="89" t="s">
        <v>101</v>
      </c>
      <c r="AH3" s="89"/>
      <c r="AI3" s="89"/>
      <c r="AJ3" s="89"/>
      <c r="AK3" s="89" t="s">
        <v>102</v>
      </c>
      <c r="AL3" s="89"/>
      <c r="AM3" s="89"/>
      <c r="AN3" s="89"/>
      <c r="AO3" s="90" t="s">
        <v>103</v>
      </c>
      <c r="AP3" s="91"/>
      <c r="AQ3" s="91"/>
      <c r="AR3" s="91"/>
      <c r="AS3" s="91"/>
      <c r="AT3" s="91"/>
      <c r="AU3" s="92"/>
    </row>
    <row r="4" spans="1:47" x14ac:dyDescent="0.25">
      <c r="A4" s="3"/>
      <c r="B4" s="2" t="s">
        <v>104</v>
      </c>
      <c r="C4" s="2" t="s">
        <v>105</v>
      </c>
      <c r="D4" s="2" t="s">
        <v>106</v>
      </c>
      <c r="E4" s="2" t="s">
        <v>104</v>
      </c>
      <c r="F4" s="2" t="s">
        <v>105</v>
      </c>
      <c r="G4" s="2" t="s">
        <v>106</v>
      </c>
      <c r="H4" s="2" t="s">
        <v>107</v>
      </c>
      <c r="I4" s="2" t="s">
        <v>104</v>
      </c>
      <c r="J4" s="2" t="s">
        <v>105</v>
      </c>
      <c r="K4" s="2" t="s">
        <v>106</v>
      </c>
      <c r="L4" s="2" t="s">
        <v>107</v>
      </c>
      <c r="M4" s="2" t="s">
        <v>104</v>
      </c>
      <c r="N4" s="2" t="s">
        <v>105</v>
      </c>
      <c r="O4" s="2" t="s">
        <v>106</v>
      </c>
      <c r="P4" s="2" t="s">
        <v>107</v>
      </c>
      <c r="Q4" s="2" t="s">
        <v>104</v>
      </c>
      <c r="R4" s="2" t="s">
        <v>105</v>
      </c>
      <c r="S4" s="2" t="s">
        <v>106</v>
      </c>
      <c r="T4" s="2" t="s">
        <v>107</v>
      </c>
      <c r="U4" s="2" t="s">
        <v>104</v>
      </c>
      <c r="V4" s="2" t="s">
        <v>105</v>
      </c>
      <c r="W4" s="2" t="s">
        <v>106</v>
      </c>
      <c r="X4" s="2" t="s">
        <v>107</v>
      </c>
      <c r="Y4" s="2" t="s">
        <v>104</v>
      </c>
      <c r="Z4" s="2" t="s">
        <v>105</v>
      </c>
      <c r="AA4" s="2" t="s">
        <v>106</v>
      </c>
      <c r="AB4" s="2" t="s">
        <v>107</v>
      </c>
      <c r="AC4" s="2" t="s">
        <v>104</v>
      </c>
      <c r="AD4" s="2" t="s">
        <v>105</v>
      </c>
      <c r="AE4" s="2" t="s">
        <v>106</v>
      </c>
      <c r="AF4" s="2" t="s">
        <v>107</v>
      </c>
      <c r="AG4" s="2" t="s">
        <v>104</v>
      </c>
      <c r="AH4" s="2" t="s">
        <v>105</v>
      </c>
      <c r="AI4" s="2" t="s">
        <v>106</v>
      </c>
      <c r="AJ4" s="2" t="s">
        <v>107</v>
      </c>
      <c r="AK4" s="2" t="s">
        <v>104</v>
      </c>
      <c r="AL4" s="2" t="s">
        <v>105</v>
      </c>
      <c r="AM4" s="2" t="s">
        <v>106</v>
      </c>
      <c r="AN4" s="2" t="s">
        <v>107</v>
      </c>
      <c r="AO4" s="2" t="s">
        <v>104</v>
      </c>
      <c r="AP4" s="2" t="s">
        <v>105</v>
      </c>
      <c r="AQ4" s="2" t="s">
        <v>106</v>
      </c>
      <c r="AR4" s="2" t="s">
        <v>107</v>
      </c>
      <c r="AS4" s="2"/>
      <c r="AT4" s="2" t="s">
        <v>108</v>
      </c>
      <c r="AU4" s="2" t="s">
        <v>109</v>
      </c>
    </row>
    <row r="5" spans="1:47" x14ac:dyDescent="0.25">
      <c r="A5" s="15" t="s">
        <v>110</v>
      </c>
      <c r="B5" s="4">
        <v>0.37144362486828231</v>
      </c>
      <c r="C5" s="4">
        <v>0.19204728462374751</v>
      </c>
      <c r="D5" s="4">
        <v>51.702942725655717</v>
      </c>
      <c r="E5" s="4">
        <v>0.39174651407846689</v>
      </c>
      <c r="F5" s="4">
        <v>0.21182858647415281</v>
      </c>
      <c r="G5" s="4">
        <v>54.0728708135291</v>
      </c>
      <c r="H5" s="5">
        <f>($B5-E5)/$B5</f>
        <v>-5.4659409533234539E-2</v>
      </c>
      <c r="I5" s="4">
        <v>0.15908823460189697</v>
      </c>
      <c r="J5" s="4">
        <v>0.21787630622683907</v>
      </c>
      <c r="K5" s="4">
        <v>136.95312338593334</v>
      </c>
      <c r="L5" s="5">
        <f>($B5-I5)/$B5</f>
        <v>0.57170288046184325</v>
      </c>
      <c r="M5" s="4">
        <v>0.14297355684566751</v>
      </c>
      <c r="N5" s="4">
        <v>0.16722325306756722</v>
      </c>
      <c r="O5" s="4">
        <v>116.96096589950264</v>
      </c>
      <c r="P5" s="5">
        <f t="shared" ref="P5:P29" si="0">($B5-M5)/$B5</f>
        <v>0.61508679305946523</v>
      </c>
      <c r="Q5" s="4">
        <v>8.2814445828144484E-2</v>
      </c>
      <c r="R5" s="4">
        <v>6.3680497615924841E-2</v>
      </c>
      <c r="S5" s="4">
        <v>76.895397873064113</v>
      </c>
      <c r="T5" s="5">
        <f t="shared" ref="T5:T15" si="1">($B5-Q5)/$B5</f>
        <v>0.77704706640876853</v>
      </c>
      <c r="U5" s="4">
        <v>7.9940607337867634E-2</v>
      </c>
      <c r="V5" s="4">
        <v>5.556810670684053E-2</v>
      </c>
      <c r="W5" s="4">
        <v>69.51173947426102</v>
      </c>
      <c r="X5" s="5">
        <f t="shared" ref="X5:X15" si="2">($B5-U5)/$B5</f>
        <v>0.78478401031592515</v>
      </c>
      <c r="Y5" s="4">
        <v>1.7144143190002112E-2</v>
      </c>
      <c r="Z5" s="4">
        <v>1.4586446387756724E-2</v>
      </c>
      <c r="AA5" s="4">
        <v>85.081221184987825</v>
      </c>
      <c r="AB5" s="5">
        <f t="shared" ref="AB5:AB15" si="3">($B5-Y5)/$B5</f>
        <v>0.95384456202180989</v>
      </c>
      <c r="AC5" s="4">
        <v>0.10228281855989114</v>
      </c>
      <c r="AD5" s="4">
        <v>6.9603346150366396E-2</v>
      </c>
      <c r="AE5" s="4">
        <v>68.04989061736751</v>
      </c>
      <c r="AF5" s="5">
        <f t="shared" ref="AF5:AF28" si="4">($B5-AC5)/$B5</f>
        <v>0.72463434095507318</v>
      </c>
      <c r="AG5" s="4">
        <v>1.5462825672527009E-2</v>
      </c>
      <c r="AH5" s="35" t="s">
        <v>111</v>
      </c>
      <c r="AI5" s="35" t="s">
        <v>111</v>
      </c>
      <c r="AJ5" s="35">
        <f t="shared" ref="AJ5:AJ14" si="5">($B5-AG5)/$B5</f>
        <v>0.95837100265750885</v>
      </c>
      <c r="AK5" s="4">
        <v>8.6571245003594741E-2</v>
      </c>
      <c r="AL5" s="4">
        <v>0.10133187789788486</v>
      </c>
      <c r="AM5" s="4">
        <v>117.05027217025376</v>
      </c>
      <c r="AN5" s="35">
        <f t="shared" ref="AN5:AN15" si="6">($B5-AK5)/$B5</f>
        <v>0.76693301699741434</v>
      </c>
      <c r="AO5" s="4">
        <v>0.15449637634198068</v>
      </c>
      <c r="AP5" s="4">
        <v>0.15030920029496384</v>
      </c>
      <c r="AQ5" s="36">
        <v>97.289790125725375</v>
      </c>
      <c r="AR5" s="35">
        <f t="shared" ref="AR5:AR29" si="7">($B5-AO5)/$B5</f>
        <v>0.58406507475591574</v>
      </c>
      <c r="AS5" s="35"/>
      <c r="AT5" s="35">
        <f t="shared" ref="AT5:AT27" si="8">($AK5-AO5)/$AK5</f>
        <v>-0.78461539204577058</v>
      </c>
      <c r="AU5" s="37">
        <v>6.4999999999999997E-3</v>
      </c>
    </row>
    <row r="6" spans="1:47" x14ac:dyDescent="0.25">
      <c r="A6" s="15" t="s">
        <v>112</v>
      </c>
      <c r="B6" s="4">
        <v>0.18810450250138966</v>
      </c>
      <c r="C6" s="4">
        <v>0.15767686500858688</v>
      </c>
      <c r="D6" s="4">
        <v>83.824078058642968</v>
      </c>
      <c r="E6" s="4">
        <v>0.17871965906985357</v>
      </c>
      <c r="F6" s="4">
        <v>0.15639401443517681</v>
      </c>
      <c r="G6" s="4">
        <v>87.508008491695549</v>
      </c>
      <c r="H6" s="5">
        <f t="shared" ref="H6:H29" si="9">($B6-E6)/$B6</f>
        <v>4.9891646966115318E-2</v>
      </c>
      <c r="I6" s="4">
        <v>0.55238095238095231</v>
      </c>
      <c r="J6" s="4">
        <v>0.35141792473226124</v>
      </c>
      <c r="K6" s="4">
        <v>63.618762236012813</v>
      </c>
      <c r="L6" s="5">
        <f t="shared" ref="L6:L29" si="10">($B6-I6)/$B6</f>
        <v>-1.9365642237982661</v>
      </c>
      <c r="M6" s="4">
        <v>0.1698587860460529</v>
      </c>
      <c r="N6" s="4">
        <v>0.20030022152343288</v>
      </c>
      <c r="O6" s="4">
        <v>117.92161370394261</v>
      </c>
      <c r="P6" s="5">
        <f t="shared" si="0"/>
        <v>9.6997765671249514E-2</v>
      </c>
      <c r="Q6" s="4">
        <v>5.3082441634241216E-2</v>
      </c>
      <c r="R6" s="4">
        <v>6.0417394852930274E-2</v>
      </c>
      <c r="S6" s="4">
        <v>113.81804037807785</v>
      </c>
      <c r="T6" s="5">
        <f t="shared" si="1"/>
        <v>0.71780345005910173</v>
      </c>
      <c r="U6" s="4">
        <v>4.8929961089494135E-2</v>
      </c>
      <c r="V6" s="4">
        <v>6.1100409845128476E-2</v>
      </c>
      <c r="W6" s="4">
        <v>124.87320342105788</v>
      </c>
      <c r="X6" s="5">
        <f t="shared" si="2"/>
        <v>0.73987884160756523</v>
      </c>
      <c r="Y6" s="4">
        <v>0.21515527950310559</v>
      </c>
      <c r="Z6" s="4">
        <v>0.26483717093980202</v>
      </c>
      <c r="AA6" s="4">
        <v>123.09117933403037</v>
      </c>
      <c r="AB6" s="5">
        <f t="shared" si="3"/>
        <v>-0.14380717442697091</v>
      </c>
      <c r="AC6" s="4">
        <v>0.14896008730133639</v>
      </c>
      <c r="AD6" s="4">
        <v>0.17779818533475758</v>
      </c>
      <c r="AE6" s="4">
        <v>119.35961407909463</v>
      </c>
      <c r="AF6" s="5">
        <f t="shared" si="4"/>
        <v>0.20809929948255268</v>
      </c>
      <c r="AG6" s="4">
        <v>0.17714285714285719</v>
      </c>
      <c r="AH6" s="35" t="s">
        <v>111</v>
      </c>
      <c r="AI6" s="35" t="s">
        <v>111</v>
      </c>
      <c r="AJ6" s="35">
        <f t="shared" si="5"/>
        <v>5.8274231678486763E-2</v>
      </c>
      <c r="AK6" s="4">
        <v>0.11294893524026085</v>
      </c>
      <c r="AL6" s="4">
        <v>0.11314040151856909</v>
      </c>
      <c r="AM6" s="4">
        <v>100.16951578861806</v>
      </c>
      <c r="AN6" s="35">
        <f t="shared" si="6"/>
        <v>0.39954156472449975</v>
      </c>
      <c r="AO6" s="4">
        <v>5.0207467630499145E-2</v>
      </c>
      <c r="AP6" s="4">
        <v>0.12038175577578267</v>
      </c>
      <c r="AQ6" s="36">
        <v>239.76862697344106</v>
      </c>
      <c r="AR6" s="35">
        <f t="shared" si="7"/>
        <v>0.73308736918656037</v>
      </c>
      <c r="AS6" s="35"/>
      <c r="AT6" s="35">
        <f t="shared" si="8"/>
        <v>0.55548525071352239</v>
      </c>
      <c r="AU6" s="1">
        <v>2.7000000000000001E-3</v>
      </c>
    </row>
    <row r="7" spans="1:47" x14ac:dyDescent="0.25">
      <c r="A7" s="15" t="s">
        <v>113</v>
      </c>
      <c r="B7" s="4">
        <v>0.14681101729708501</v>
      </c>
      <c r="C7" s="4">
        <v>0.14171593133151147</v>
      </c>
      <c r="D7" s="4">
        <v>96.529493453980237</v>
      </c>
      <c r="E7" s="4">
        <v>0.13694864425840308</v>
      </c>
      <c r="F7" s="4">
        <v>0.13969605998382251</v>
      </c>
      <c r="G7" s="4">
        <v>102.00616496811421</v>
      </c>
      <c r="H7" s="5">
        <f t="shared" si="9"/>
        <v>6.7177336008268015E-2</v>
      </c>
      <c r="I7" s="4">
        <v>0.14088054100696323</v>
      </c>
      <c r="J7" s="4">
        <v>0.13605408664956919</v>
      </c>
      <c r="K7" s="4">
        <v>96.574080193832103</v>
      </c>
      <c r="L7" s="5">
        <f t="shared" si="10"/>
        <v>4.0395308194894786E-2</v>
      </c>
      <c r="M7" s="4">
        <v>0.29103185997699565</v>
      </c>
      <c r="N7" s="4">
        <v>0.184638972414671</v>
      </c>
      <c r="O7" s="4">
        <v>63.442872690730709</v>
      </c>
      <c r="P7" s="5">
        <f t="shared" si="0"/>
        <v>-0.98235708283436984</v>
      </c>
      <c r="Q7" s="4">
        <v>5.1539189287533656E-2</v>
      </c>
      <c r="R7" s="4">
        <v>2.6567090772251969E-2</v>
      </c>
      <c r="S7" s="4">
        <v>51.547358698321709</v>
      </c>
      <c r="T7" s="5">
        <f t="shared" si="1"/>
        <v>0.6489419511122958</v>
      </c>
      <c r="U7" s="4">
        <v>5.0665890400989733E-2</v>
      </c>
      <c r="V7" s="4">
        <v>2.6377788632068785E-2</v>
      </c>
      <c r="W7" s="4">
        <v>52.06222257874996</v>
      </c>
      <c r="X7" s="5">
        <f t="shared" si="2"/>
        <v>0.65489040717930014</v>
      </c>
      <c r="Y7" s="4">
        <v>6.5613147914032874E-2</v>
      </c>
      <c r="Z7" s="4">
        <v>3.9111784960972049E-2</v>
      </c>
      <c r="AA7" s="4">
        <v>59.609676115855279</v>
      </c>
      <c r="AB7" s="5">
        <f t="shared" si="3"/>
        <v>0.55307749294278852</v>
      </c>
      <c r="AC7" s="4">
        <v>0.28017367976211244</v>
      </c>
      <c r="AD7" s="4">
        <v>0.14958258107003644</v>
      </c>
      <c r="AE7" s="4">
        <v>53.389233848462425</v>
      </c>
      <c r="AF7" s="5">
        <f t="shared" si="4"/>
        <v>-0.90839682825135903</v>
      </c>
      <c r="AG7" s="4">
        <v>0.16055625790139064</v>
      </c>
      <c r="AH7" s="35" t="s">
        <v>111</v>
      </c>
      <c r="AI7" s="35" t="s">
        <v>111</v>
      </c>
      <c r="AJ7" s="35">
        <f t="shared" si="5"/>
        <v>-9.3625402625546292E-2</v>
      </c>
      <c r="AK7" s="4">
        <v>0.16028204504458074</v>
      </c>
      <c r="AL7" s="4">
        <v>0.13245345353337304</v>
      </c>
      <c r="AM7" s="4">
        <v>82.637736183446194</v>
      </c>
      <c r="AN7" s="35">
        <f t="shared" si="6"/>
        <v>-9.1757607811108061E-2</v>
      </c>
      <c r="AO7" s="4">
        <v>0.12935686687937742</v>
      </c>
      <c r="AP7" s="4">
        <v>0.16842137786757214</v>
      </c>
      <c r="AQ7" s="36">
        <v>130.19902377863059</v>
      </c>
      <c r="AR7" s="35">
        <f t="shared" si="7"/>
        <v>0.1188885598577904</v>
      </c>
      <c r="AS7" s="35"/>
      <c r="AT7" s="35">
        <f t="shared" si="8"/>
        <v>0.19294224850077132</v>
      </c>
      <c r="AU7" s="1">
        <v>0.24629999999999999</v>
      </c>
    </row>
    <row r="8" spans="1:47" x14ac:dyDescent="0.25">
      <c r="A8" s="15" t="s">
        <v>114</v>
      </c>
      <c r="B8" s="4">
        <v>0.12574028600317783</v>
      </c>
      <c r="C8" s="4">
        <v>0.15082994259714347</v>
      </c>
      <c r="D8" s="4">
        <v>119.95355457783161</v>
      </c>
      <c r="E8" s="4">
        <v>0.11972506393861894</v>
      </c>
      <c r="F8" s="4">
        <v>0.15076946881429046</v>
      </c>
      <c r="G8" s="4">
        <v>125.92974591484661</v>
      </c>
      <c r="H8" s="5">
        <f t="shared" si="9"/>
        <v>4.783846335777274E-2</v>
      </c>
      <c r="I8" s="4">
        <v>7.2461359481469159E-2</v>
      </c>
      <c r="J8" s="4">
        <v>0.14171329354542778</v>
      </c>
      <c r="K8" s="4">
        <v>195.57084570248603</v>
      </c>
      <c r="L8" s="5">
        <f t="shared" si="10"/>
        <v>0.4237220083972304</v>
      </c>
      <c r="M8" s="4">
        <v>8.9578608907117982E-2</v>
      </c>
      <c r="N8" s="4">
        <v>0.14625851612462701</v>
      </c>
      <c r="O8" s="4">
        <v>163.27393102998411</v>
      </c>
      <c r="P8" s="5">
        <f t="shared" si="0"/>
        <v>0.28759022462495382</v>
      </c>
      <c r="Q8" s="4">
        <v>7.3783904398274411E-2</v>
      </c>
      <c r="R8" s="4">
        <v>7.8033532401134503E-2</v>
      </c>
      <c r="S8" s="4">
        <v>105.75955967296234</v>
      </c>
      <c r="T8" s="5">
        <f t="shared" si="1"/>
        <v>0.41320394009275851</v>
      </c>
      <c r="U8" s="4">
        <v>8.1458516242317799E-2</v>
      </c>
      <c r="V8" s="4">
        <v>8.6365176539562813E-2</v>
      </c>
      <c r="W8" s="4">
        <v>106.02350806716019</v>
      </c>
      <c r="X8" s="5">
        <f t="shared" si="2"/>
        <v>0.35216851470928656</v>
      </c>
      <c r="Y8" s="4">
        <v>8.1541952972325527E-2</v>
      </c>
      <c r="Z8" s="4">
        <v>8.8572695336600601E-2</v>
      </c>
      <c r="AA8" s="4">
        <v>108.62223936022386</v>
      </c>
      <c r="AB8" s="5">
        <f t="shared" si="3"/>
        <v>0.35150495068649101</v>
      </c>
      <c r="AC8" s="4">
        <v>0.10644397938495725</v>
      </c>
      <c r="AD8" s="4">
        <v>0.1314984678423049</v>
      </c>
      <c r="AE8" s="4">
        <v>123.53772247346886</v>
      </c>
      <c r="AF8" s="5">
        <f t="shared" si="4"/>
        <v>0.1534616090958541</v>
      </c>
      <c r="AG8" s="4">
        <v>6.3985374771480807E-2</v>
      </c>
      <c r="AH8" s="35" t="s">
        <v>111</v>
      </c>
      <c r="AI8" s="35" t="s">
        <v>111</v>
      </c>
      <c r="AJ8" s="35">
        <f t="shared" si="5"/>
        <v>0.49113067255260012</v>
      </c>
      <c r="AK8" s="4">
        <v>0.2809257945208915</v>
      </c>
      <c r="AL8" s="4">
        <v>0.1867714878203964</v>
      </c>
      <c r="AM8" s="4">
        <v>66.484278575745677</v>
      </c>
      <c r="AN8" s="35">
        <f t="shared" si="6"/>
        <v>-1.2341749287399559</v>
      </c>
      <c r="AO8" s="4">
        <v>0.2042838101683776</v>
      </c>
      <c r="AP8" s="4">
        <v>0.19641618251467319</v>
      </c>
      <c r="AQ8" s="36">
        <v>96.148677838336951</v>
      </c>
      <c r="AR8" s="35">
        <f t="shared" si="7"/>
        <v>-0.62464884295884893</v>
      </c>
      <c r="AS8" s="35"/>
      <c r="AT8" s="35">
        <f t="shared" si="8"/>
        <v>0.2728193204302366</v>
      </c>
      <c r="AU8" s="1">
        <v>1.7299999999999999E-2</v>
      </c>
    </row>
    <row r="9" spans="1:47" x14ac:dyDescent="0.25">
      <c r="A9" s="15" t="s">
        <v>115</v>
      </c>
      <c r="B9" s="4">
        <v>0.11406064984847571</v>
      </c>
      <c r="C9" s="4">
        <v>0.12799672513917187</v>
      </c>
      <c r="D9" s="4">
        <v>112.21812720619215</v>
      </c>
      <c r="E9" s="4">
        <v>0.10754992898810049</v>
      </c>
      <c r="F9" s="4">
        <v>0.12325889812067783</v>
      </c>
      <c r="G9" s="4">
        <v>114.60621060411431</v>
      </c>
      <c r="H9" s="5">
        <f t="shared" si="9"/>
        <v>5.7081218360796687E-2</v>
      </c>
      <c r="I9" s="4">
        <v>0.28045646893475307</v>
      </c>
      <c r="J9" s="4">
        <v>0.16525315907259161</v>
      </c>
      <c r="K9" s="4">
        <v>58.922926506301053</v>
      </c>
      <c r="L9" s="5">
        <f t="shared" si="10"/>
        <v>-1.4588363235465212</v>
      </c>
      <c r="M9" s="4">
        <v>0.18294461100668544</v>
      </c>
      <c r="N9" s="4">
        <v>7.7415290260182609E-2</v>
      </c>
      <c r="O9" s="4">
        <v>42.316245247231457</v>
      </c>
      <c r="P9" s="5">
        <f t="shared" si="0"/>
        <v>-0.60392397596996761</v>
      </c>
      <c r="Q9" s="4">
        <v>5.3744957553133854E-2</v>
      </c>
      <c r="R9" s="4">
        <v>2.3962790746415778E-2</v>
      </c>
      <c r="S9" s="4">
        <v>44.586119028423191</v>
      </c>
      <c r="T9" s="5">
        <f t="shared" si="1"/>
        <v>0.5288036879981699</v>
      </c>
      <c r="U9" s="4">
        <v>5.419672302149614E-2</v>
      </c>
      <c r="V9" s="4">
        <v>2.3959140856952912E-2</v>
      </c>
      <c r="W9" s="4">
        <v>44.207729768919712</v>
      </c>
      <c r="X9" s="5">
        <f t="shared" si="2"/>
        <v>0.52484294019458966</v>
      </c>
      <c r="Y9" s="4">
        <v>0.16144660525417948</v>
      </c>
      <c r="Z9" s="4">
        <v>7.2229003984620774E-2</v>
      </c>
      <c r="AA9" s="4">
        <v>44.738632856915359</v>
      </c>
      <c r="AB9" s="5">
        <f t="shared" si="3"/>
        <v>-0.4154452518783105</v>
      </c>
      <c r="AC9" s="4">
        <v>0.27923578983121966</v>
      </c>
      <c r="AD9" s="4">
        <v>9.1135399102303852E-2</v>
      </c>
      <c r="AE9" s="4">
        <v>32.637434892350093</v>
      </c>
      <c r="AF9" s="5">
        <f t="shared" si="4"/>
        <v>-1.4481343057590106</v>
      </c>
      <c r="AG9" s="4">
        <v>0.40767656090071647</v>
      </c>
      <c r="AH9" s="4">
        <v>0.39762995453826955</v>
      </c>
      <c r="AI9" s="4">
        <v>97.535642878204712</v>
      </c>
      <c r="AJ9" s="35">
        <f t="shared" si="5"/>
        <v>-2.5742086463850233</v>
      </c>
      <c r="AK9" s="4">
        <v>0.39312008784765967</v>
      </c>
      <c r="AL9" s="4">
        <v>0.2079931337935938</v>
      </c>
      <c r="AM9" s="4">
        <v>52.908294494020993</v>
      </c>
      <c r="AN9" s="35">
        <f t="shared" si="6"/>
        <v>-2.4465881824266433</v>
      </c>
      <c r="AO9" s="4">
        <v>0.43919508703990634</v>
      </c>
      <c r="AP9" s="4">
        <v>0.2488373068533907</v>
      </c>
      <c r="AQ9" s="36">
        <v>56.657579785445265</v>
      </c>
      <c r="AR9" s="35">
        <f t="shared" si="7"/>
        <v>-2.8505399331264263</v>
      </c>
      <c r="AS9" s="35"/>
      <c r="AT9" s="35">
        <f t="shared" si="8"/>
        <v>-0.11720337020809139</v>
      </c>
      <c r="AU9" s="1">
        <v>0.20549999999999999</v>
      </c>
    </row>
    <row r="10" spans="1:47" x14ac:dyDescent="0.25">
      <c r="A10" s="15" t="s">
        <v>116</v>
      </c>
      <c r="B10" s="4">
        <v>0.17532840722495896</v>
      </c>
      <c r="C10" s="4">
        <v>0.15106297005477731</v>
      </c>
      <c r="D10" s="4">
        <v>86.160008207313865</v>
      </c>
      <c r="E10" s="4">
        <v>0.17302955665024633</v>
      </c>
      <c r="F10" s="4">
        <v>0.15230598587106367</v>
      </c>
      <c r="G10" s="4">
        <v>88.023103578152089</v>
      </c>
      <c r="H10" s="5">
        <f t="shared" si="9"/>
        <v>1.3111683446499569E-2</v>
      </c>
      <c r="I10" s="4" t="s">
        <v>111</v>
      </c>
      <c r="J10" s="4" t="s">
        <v>111</v>
      </c>
      <c r="K10" s="4" t="s">
        <v>111</v>
      </c>
      <c r="L10" s="4" t="s">
        <v>111</v>
      </c>
      <c r="M10" s="4">
        <v>0.20396068947552454</v>
      </c>
      <c r="N10" s="4">
        <v>8.818643149763733E-2</v>
      </c>
      <c r="O10" s="4">
        <v>43.236974597607343</v>
      </c>
      <c r="P10" s="5">
        <f t="shared" si="0"/>
        <v>-0.16330657823080716</v>
      </c>
      <c r="Q10" s="4">
        <v>4.3349753694581293E-2</v>
      </c>
      <c r="R10" s="4">
        <v>2.0280358734728297E-2</v>
      </c>
      <c r="S10" s="4">
        <v>46.783100263066402</v>
      </c>
      <c r="T10" s="5">
        <f t="shared" si="1"/>
        <v>0.75275111215172086</v>
      </c>
      <c r="U10" s="4">
        <v>4.3349753694581293E-2</v>
      </c>
      <c r="V10" s="4">
        <v>2.0280358734728297E-2</v>
      </c>
      <c r="W10" s="4">
        <v>46.783100263066402</v>
      </c>
      <c r="X10" s="5">
        <f t="shared" si="2"/>
        <v>0.75275111215172086</v>
      </c>
      <c r="Y10" s="4">
        <v>0.3863636363636363</v>
      </c>
      <c r="Z10" s="4">
        <v>0.33071891388307356</v>
      </c>
      <c r="AA10" s="4">
        <v>85.597836534442578</v>
      </c>
      <c r="AB10" s="5">
        <f t="shared" si="3"/>
        <v>-1.2036567974287473</v>
      </c>
      <c r="AC10" s="4">
        <v>0.15633639618340309</v>
      </c>
      <c r="AD10" s="4">
        <v>5.5473622643314888E-2</v>
      </c>
      <c r="AE10" s="4">
        <v>35.483498403172256</v>
      </c>
      <c r="AF10" s="5">
        <f t="shared" si="4"/>
        <v>0.10832249800334841</v>
      </c>
      <c r="AG10" s="4">
        <v>0</v>
      </c>
      <c r="AH10" s="35" t="s">
        <v>111</v>
      </c>
      <c r="AI10" s="35" t="s">
        <v>111</v>
      </c>
      <c r="AJ10" s="35">
        <f t="shared" si="5"/>
        <v>1</v>
      </c>
      <c r="AK10" s="4">
        <v>0.39141607653201066</v>
      </c>
      <c r="AL10" s="4">
        <v>0.20924806919334552</v>
      </c>
      <c r="AM10" s="4">
        <v>53.459242412142686</v>
      </c>
      <c r="AN10" s="35">
        <f t="shared" si="6"/>
        <v>-1.2324738057409925</v>
      </c>
      <c r="AO10" s="4">
        <v>0.42278854240855757</v>
      </c>
      <c r="AP10" s="4">
        <v>0.19864711787071657</v>
      </c>
      <c r="AQ10" s="36">
        <v>46.984981366584876</v>
      </c>
      <c r="AR10" s="35">
        <f t="shared" si="7"/>
        <v>-1.4114092467975794</v>
      </c>
      <c r="AS10" s="35"/>
      <c r="AT10" s="35">
        <f t="shared" si="8"/>
        <v>-8.0151193978822727E-2</v>
      </c>
      <c r="AU10" s="1">
        <v>0.39169999999999999</v>
      </c>
    </row>
    <row r="11" spans="1:47" x14ac:dyDescent="0.25">
      <c r="A11" s="15" t="s">
        <v>117</v>
      </c>
      <c r="B11" s="4">
        <v>8.2350794772970845E-2</v>
      </c>
      <c r="C11" s="4">
        <v>0.13610545006302247</v>
      </c>
      <c r="D11" s="4">
        <v>165.27521129364371</v>
      </c>
      <c r="E11" s="4">
        <v>0.11471334095768482</v>
      </c>
      <c r="F11" s="4">
        <v>0.13682106378463377</v>
      </c>
      <c r="G11" s="4">
        <v>119.27214624069227</v>
      </c>
      <c r="H11" s="5">
        <f t="shared" si="9"/>
        <v>-0.39298401762767199</v>
      </c>
      <c r="I11" s="4">
        <v>3.8626609442060103E-2</v>
      </c>
      <c r="J11" s="4" t="s">
        <v>111</v>
      </c>
      <c r="K11" s="4" t="s">
        <v>111</v>
      </c>
      <c r="L11" s="5">
        <f t="shared" si="10"/>
        <v>0.53095037457078531</v>
      </c>
      <c r="M11" s="4">
        <v>0.10858711332211091</v>
      </c>
      <c r="N11" s="4">
        <v>5.4416707713551629E-2</v>
      </c>
      <c r="O11" s="4">
        <v>50.113412216909069</v>
      </c>
      <c r="P11" s="5">
        <f t="shared" si="0"/>
        <v>-0.31859217171455084</v>
      </c>
      <c r="Q11" s="4">
        <v>5.9303116443731374E-2</v>
      </c>
      <c r="R11" s="4">
        <v>2.953334558278994E-2</v>
      </c>
      <c r="S11" s="4">
        <v>49.800663698360758</v>
      </c>
      <c r="T11" s="5">
        <f t="shared" si="1"/>
        <v>0.27987195986120794</v>
      </c>
      <c r="U11" s="4">
        <v>0.11184835925320354</v>
      </c>
      <c r="V11" s="4">
        <v>6.9639374636637774E-2</v>
      </c>
      <c r="W11" s="4">
        <v>62.262312207001088</v>
      </c>
      <c r="X11" s="5">
        <f t="shared" si="2"/>
        <v>-0.35819404732587201</v>
      </c>
      <c r="Y11" s="4">
        <v>0.41079092581238497</v>
      </c>
      <c r="Z11" s="4">
        <v>0.31499965676661934</v>
      </c>
      <c r="AA11" s="4">
        <v>76.681259729306902</v>
      </c>
      <c r="AB11" s="5">
        <f t="shared" si="3"/>
        <v>-3.988305540278946</v>
      </c>
      <c r="AC11" s="4">
        <v>0.32708852997433069</v>
      </c>
      <c r="AD11" s="4">
        <v>9.8335148110570744E-2</v>
      </c>
      <c r="AE11" s="4">
        <v>30.063771456091082</v>
      </c>
      <c r="AF11" s="5">
        <f t="shared" si="4"/>
        <v>-2.9718928138588843</v>
      </c>
      <c r="AG11" s="35" t="s">
        <v>111</v>
      </c>
      <c r="AH11" s="35" t="s">
        <v>111</v>
      </c>
      <c r="AI11" s="35" t="s">
        <v>111</v>
      </c>
      <c r="AJ11" s="35" t="s">
        <v>111</v>
      </c>
      <c r="AK11" s="4">
        <v>0.5040999281638282</v>
      </c>
      <c r="AL11" s="4">
        <v>0.19001990658936033</v>
      </c>
      <c r="AM11" s="4">
        <v>37.694888646682259</v>
      </c>
      <c r="AN11" s="35">
        <f t="shared" si="6"/>
        <v>-5.1213729576448941</v>
      </c>
      <c r="AO11" s="4">
        <v>0.49086891962041218</v>
      </c>
      <c r="AP11" s="4">
        <v>0.22301730422837296</v>
      </c>
      <c r="AQ11" s="36">
        <v>45.433168675831368</v>
      </c>
      <c r="AR11" s="35">
        <f t="shared" si="7"/>
        <v>-4.9607065235213135</v>
      </c>
      <c r="AS11" s="35"/>
      <c r="AT11" s="35">
        <f t="shared" si="8"/>
        <v>2.624679712137562E-2</v>
      </c>
      <c r="AU11" s="1">
        <v>0.77549999999999997</v>
      </c>
    </row>
    <row r="12" spans="1:47" x14ac:dyDescent="0.25">
      <c r="A12" s="15" t="s">
        <v>118</v>
      </c>
      <c r="B12" s="4">
        <v>6.3273001508295637E-2</v>
      </c>
      <c r="C12" s="4">
        <v>0.12430342814944159</v>
      </c>
      <c r="D12" s="4">
        <v>196.45571600257392</v>
      </c>
      <c r="E12" s="4">
        <v>5.9903331962155505E-2</v>
      </c>
      <c r="F12" s="4">
        <v>0.12474259051687925</v>
      </c>
      <c r="G12" s="4">
        <v>208.23981977444356</v>
      </c>
      <c r="H12" s="5">
        <f t="shared" si="9"/>
        <v>5.3256040741142006E-2</v>
      </c>
      <c r="I12" s="4">
        <v>9.5357886875515926E-2</v>
      </c>
      <c r="J12" s="4">
        <v>0.12958037022001059</v>
      </c>
      <c r="K12" s="4">
        <v>135.88846656089399</v>
      </c>
      <c r="L12" s="5">
        <f t="shared" si="10"/>
        <v>-0.5070865077107759</v>
      </c>
      <c r="M12" s="4">
        <v>0.18599583816765569</v>
      </c>
      <c r="N12" s="4">
        <v>0.12209663459333366</v>
      </c>
      <c r="O12" s="4">
        <v>65.644820763826118</v>
      </c>
      <c r="P12" s="5">
        <f t="shared" si="0"/>
        <v>-1.9395766556652134</v>
      </c>
      <c r="Q12" s="4">
        <v>3.0155857214680733E-2</v>
      </c>
      <c r="R12" s="4">
        <v>2.4666468999235448E-2</v>
      </c>
      <c r="S12" s="4">
        <v>81.796610269221944</v>
      </c>
      <c r="T12" s="5">
        <f t="shared" si="1"/>
        <v>0.52340087405641667</v>
      </c>
      <c r="U12" s="4">
        <v>2.5388214726450021E-2</v>
      </c>
      <c r="V12" s="4">
        <v>1.5406119463123901E-2</v>
      </c>
      <c r="W12" s="4">
        <v>60.682169381029595</v>
      </c>
      <c r="X12" s="5">
        <f t="shared" si="2"/>
        <v>0.5987512189836387</v>
      </c>
      <c r="Y12" s="4">
        <v>6.4564609696714653E-2</v>
      </c>
      <c r="Z12" s="4">
        <v>3.0513763830813147E-2</v>
      </c>
      <c r="AA12" s="4">
        <v>47.260819780601615</v>
      </c>
      <c r="AB12" s="5">
        <f t="shared" si="3"/>
        <v>-2.0413259330674793E-2</v>
      </c>
      <c r="AC12" s="4">
        <v>0.13844270828823488</v>
      </c>
      <c r="AD12" s="4">
        <v>9.7646558742994938E-2</v>
      </c>
      <c r="AE12" s="4">
        <v>70.532106710666781</v>
      </c>
      <c r="AF12" s="5">
        <f t="shared" si="4"/>
        <v>-1.1880218258665007</v>
      </c>
      <c r="AG12" s="4">
        <v>0.10884006131834441</v>
      </c>
      <c r="AH12" s="35" t="s">
        <v>111</v>
      </c>
      <c r="AI12" s="35" t="s">
        <v>111</v>
      </c>
      <c r="AJ12" s="35">
        <f t="shared" si="5"/>
        <v>-0.72016592739123553</v>
      </c>
      <c r="AK12" s="4">
        <v>0.29459568984126205</v>
      </c>
      <c r="AL12" s="4">
        <v>0.18603938034018139</v>
      </c>
      <c r="AM12" s="4">
        <v>63.150747534841933</v>
      </c>
      <c r="AN12" s="35">
        <f t="shared" si="6"/>
        <v>-3.6559461827117214</v>
      </c>
      <c r="AO12" s="4">
        <v>0.27858543997741492</v>
      </c>
      <c r="AP12" s="4">
        <v>0.18128398346160765</v>
      </c>
      <c r="AQ12" s="36">
        <v>65.073028754232254</v>
      </c>
      <c r="AR12" s="35">
        <f t="shared" si="7"/>
        <v>-3.4029117212163542</v>
      </c>
      <c r="AS12" s="35"/>
      <c r="AT12" s="35">
        <f t="shared" si="8"/>
        <v>5.4346517671300595E-2</v>
      </c>
      <c r="AU12" s="1">
        <v>0.75139999999999996</v>
      </c>
    </row>
    <row r="13" spans="1:47" x14ac:dyDescent="0.25">
      <c r="A13" s="15" t="s">
        <v>119</v>
      </c>
      <c r="B13" s="4">
        <v>0.27734605547904784</v>
      </c>
      <c r="C13" s="4">
        <v>0.16042491327162237</v>
      </c>
      <c r="D13" s="4">
        <v>57.842868179440067</v>
      </c>
      <c r="E13" s="4">
        <v>0.15852357940343273</v>
      </c>
      <c r="F13" s="4">
        <v>0.12868306991309741</v>
      </c>
      <c r="G13" s="4">
        <v>81.175980505465958</v>
      </c>
      <c r="H13" s="5">
        <f t="shared" si="9"/>
        <v>0.42842677488373931</v>
      </c>
      <c r="I13" s="4">
        <v>0.2445538461538462</v>
      </c>
      <c r="J13" s="4">
        <v>0.19833126819970004</v>
      </c>
      <c r="K13" s="4">
        <v>81.099222653375051</v>
      </c>
      <c r="L13" s="5">
        <f t="shared" si="10"/>
        <v>0.11823571555240282</v>
      </c>
      <c r="M13" s="4">
        <v>0.33834678713782251</v>
      </c>
      <c r="N13" s="4">
        <v>0.13893611462665531</v>
      </c>
      <c r="O13" s="4">
        <v>41.063228589211029</v>
      </c>
      <c r="P13" s="5">
        <f t="shared" si="0"/>
        <v>-0.21994447173013063</v>
      </c>
      <c r="Q13" s="4">
        <v>0.14869417666732254</v>
      </c>
      <c r="R13" s="4">
        <v>6.6139407437306147E-2</v>
      </c>
      <c r="S13" s="4">
        <v>44.480159828506004</v>
      </c>
      <c r="T13" s="5">
        <f t="shared" si="1"/>
        <v>0.4638677070402551</v>
      </c>
      <c r="U13" s="4">
        <v>7.1079820029995008E-2</v>
      </c>
      <c r="V13" s="4">
        <v>3.075085628958556E-2</v>
      </c>
      <c r="W13" s="4">
        <v>43.262428459454441</v>
      </c>
      <c r="X13" s="5">
        <f t="shared" si="2"/>
        <v>0.74371432863098796</v>
      </c>
      <c r="Y13" s="4">
        <v>0.19793898305084745</v>
      </c>
      <c r="Z13" s="4">
        <v>9.8717425036538214E-2</v>
      </c>
      <c r="AA13" s="4">
        <v>49.872654448860757</v>
      </c>
      <c r="AB13" s="5">
        <f t="shared" si="3"/>
        <v>0.28631044451324172</v>
      </c>
      <c r="AC13" s="4">
        <v>0.29229637382508222</v>
      </c>
      <c r="AD13" s="4">
        <v>0.10538109130428776</v>
      </c>
      <c r="AE13" s="4">
        <v>36.052821978335778</v>
      </c>
      <c r="AF13" s="5">
        <f t="shared" si="4"/>
        <v>-5.3904925095153593E-2</v>
      </c>
      <c r="AG13" s="4">
        <v>0.128</v>
      </c>
      <c r="AH13" s="35" t="s">
        <v>111</v>
      </c>
      <c r="AI13" s="35" t="s">
        <v>111</v>
      </c>
      <c r="AJ13" s="35">
        <f t="shared" si="5"/>
        <v>0.53848270970030154</v>
      </c>
      <c r="AK13" s="4">
        <v>0.34130022842043989</v>
      </c>
      <c r="AL13" s="4">
        <v>0.17464238257970113</v>
      </c>
      <c r="AM13" s="4">
        <v>51.169723321885151</v>
      </c>
      <c r="AN13" s="35">
        <f t="shared" si="6"/>
        <v>-0.23059341093179342</v>
      </c>
      <c r="AO13" s="4">
        <v>0.31857977768497242</v>
      </c>
      <c r="AP13" s="4">
        <v>0.18238074108211216</v>
      </c>
      <c r="AQ13" s="36">
        <v>57.248059624945604</v>
      </c>
      <c r="AR13" s="35">
        <f t="shared" si="7"/>
        <v>-0.1486724667300689</v>
      </c>
      <c r="AS13" s="35"/>
      <c r="AT13" s="35">
        <f t="shared" si="8"/>
        <v>6.6570276968811945E-2</v>
      </c>
      <c r="AU13" s="1">
        <v>0.50339999999999996</v>
      </c>
    </row>
    <row r="14" spans="1:47" x14ac:dyDescent="0.25">
      <c r="A14" s="15" t="s">
        <v>120</v>
      </c>
      <c r="B14" s="4">
        <v>0.1120820668693009</v>
      </c>
      <c r="C14" s="4">
        <v>0.14715486342029818</v>
      </c>
      <c r="D14" s="4">
        <v>131.29206797363554</v>
      </c>
      <c r="E14" s="4">
        <v>0.10925933759147241</v>
      </c>
      <c r="F14" s="4">
        <v>0.14727137719705588</v>
      </c>
      <c r="G14" s="4">
        <v>134.7906553742005</v>
      </c>
      <c r="H14" s="5">
        <f t="shared" si="9"/>
        <v>2.5184486302524043E-2</v>
      </c>
      <c r="I14" s="4">
        <v>0.22370689655172415</v>
      </c>
      <c r="J14" s="4">
        <v>0.43447548912911454</v>
      </c>
      <c r="K14" s="4">
        <v>194.21640361840957</v>
      </c>
      <c r="L14" s="5">
        <f t="shared" si="10"/>
        <v>-0.99592051431911188</v>
      </c>
      <c r="M14" s="4">
        <v>3.751097434353997E-2</v>
      </c>
      <c r="N14" s="4">
        <v>0.11723910389035332</v>
      </c>
      <c r="O14" s="4">
        <v>312.54614400743736</v>
      </c>
      <c r="P14" s="5">
        <f t="shared" si="0"/>
        <v>0.66532581534848412</v>
      </c>
      <c r="Q14" s="4">
        <v>4.9414210128495825E-2</v>
      </c>
      <c r="R14" s="4">
        <v>8.2274126294325775E-2</v>
      </c>
      <c r="S14" s="4">
        <v>166.49892021016143</v>
      </c>
      <c r="T14" s="5">
        <f t="shared" si="1"/>
        <v>0.55912474217558972</v>
      </c>
      <c r="U14" s="4">
        <v>4.8155511376187329E-2</v>
      </c>
      <c r="V14" s="4">
        <v>8.2148537458248405E-2</v>
      </c>
      <c r="W14" s="4">
        <v>170.5901050795828</v>
      </c>
      <c r="X14" s="5">
        <f t="shared" si="2"/>
        <v>0.57035489511144044</v>
      </c>
      <c r="Y14" s="4">
        <v>7.4353448275862086E-2</v>
      </c>
      <c r="Z14" s="4">
        <v>0.14002142108115118</v>
      </c>
      <c r="AA14" s="4">
        <v>188.3186648743598</v>
      </c>
      <c r="AB14" s="5">
        <f t="shared" si="3"/>
        <v>0.33661601402688468</v>
      </c>
      <c r="AC14" s="4">
        <v>5.179196146041793E-2</v>
      </c>
      <c r="AD14" s="4">
        <v>0.10788356919658415</v>
      </c>
      <c r="AE14" s="4">
        <v>208.30176373805477</v>
      </c>
      <c r="AF14" s="5">
        <f t="shared" si="4"/>
        <v>0.53791036419044069</v>
      </c>
      <c r="AG14" s="4">
        <v>5.387931034482759E-2</v>
      </c>
      <c r="AH14" s="35" t="s">
        <v>111</v>
      </c>
      <c r="AI14" s="35" t="s">
        <v>111</v>
      </c>
      <c r="AJ14" s="35">
        <f t="shared" si="5"/>
        <v>0.51928696668614838</v>
      </c>
      <c r="AK14" s="4">
        <v>7.1749856710971782E-2</v>
      </c>
      <c r="AL14" s="4">
        <v>0.12954979831890276</v>
      </c>
      <c r="AM14" s="4">
        <v>180.55757078479627</v>
      </c>
      <c r="AN14" s="35">
        <f t="shared" si="6"/>
        <v>0.35984534622617714</v>
      </c>
      <c r="AO14" s="4">
        <v>6.4969060618967775E-2</v>
      </c>
      <c r="AP14" s="4">
        <v>0.13371782574855579</v>
      </c>
      <c r="AQ14" s="36">
        <v>205.81769918575174</v>
      </c>
      <c r="AR14" s="35">
        <f t="shared" si="7"/>
        <v>0.42034383881653153</v>
      </c>
      <c r="AS14" s="35"/>
      <c r="AT14" s="35">
        <f t="shared" si="8"/>
        <v>9.4506057612336769E-2</v>
      </c>
      <c r="AU14" s="1">
        <v>0.65210000000000001</v>
      </c>
    </row>
    <row r="15" spans="1:47" x14ac:dyDescent="0.25">
      <c r="A15" s="15" t="s">
        <v>121</v>
      </c>
      <c r="B15" s="4">
        <v>0.12289984219808782</v>
      </c>
      <c r="C15" s="4">
        <v>0.20639995928434246</v>
      </c>
      <c r="D15" s="4">
        <v>167.9415982908022</v>
      </c>
      <c r="E15" s="4">
        <v>0.11705188898171355</v>
      </c>
      <c r="F15" s="4">
        <v>0.20712771541394975</v>
      </c>
      <c r="G15" s="4">
        <v>176.9537571890944</v>
      </c>
      <c r="H15" s="5">
        <f t="shared" si="9"/>
        <v>4.7583081570996971E-2</v>
      </c>
      <c r="I15" s="4">
        <v>0.38440860215053768</v>
      </c>
      <c r="J15" s="4">
        <v>0.53357887398109372</v>
      </c>
      <c r="K15" s="4">
        <v>138.80513365102576</v>
      </c>
      <c r="L15" s="5">
        <f t="shared" si="10"/>
        <v>-2.127820144235455</v>
      </c>
      <c r="M15" s="4">
        <v>2.2836863526131127E-2</v>
      </c>
      <c r="N15" s="4">
        <v>0.11860653993661359</v>
      </c>
      <c r="O15" s="4">
        <v>519.36440308844431</v>
      </c>
      <c r="P15" s="5">
        <f t="shared" si="0"/>
        <v>0.81418313386177443</v>
      </c>
      <c r="Q15" s="4">
        <v>1.8896447467876047E-2</v>
      </c>
      <c r="R15" s="4">
        <v>2.676973549142914E-2</v>
      </c>
      <c r="S15" s="4">
        <v>141.66544022064295</v>
      </c>
      <c r="T15" s="5">
        <f t="shared" si="1"/>
        <v>0.84624514458351319</v>
      </c>
      <c r="U15" s="4">
        <v>1.8737319489199197E-2</v>
      </c>
      <c r="V15" s="4">
        <v>2.6647062757161537E-2</v>
      </c>
      <c r="W15" s="4">
        <v>142.21384639634167</v>
      </c>
      <c r="X15" s="5">
        <f t="shared" si="2"/>
        <v>0.84753992231333619</v>
      </c>
      <c r="Y15" s="4">
        <v>5.5838008415147279E-2</v>
      </c>
      <c r="Z15" s="4">
        <v>0.1519841296219607</v>
      </c>
      <c r="AA15" s="4">
        <v>272.18759038105611</v>
      </c>
      <c r="AB15" s="5">
        <f t="shared" si="3"/>
        <v>0.54566248893022529</v>
      </c>
      <c r="AC15" s="4">
        <v>1.9917092018697402E-2</v>
      </c>
      <c r="AD15" s="4">
        <v>0.10171727535641421</v>
      </c>
      <c r="AE15" s="4">
        <v>510.70344637121696</v>
      </c>
      <c r="AF15" s="5">
        <f t="shared" si="4"/>
        <v>0.837940458974753</v>
      </c>
      <c r="AG15" s="35" t="s">
        <v>111</v>
      </c>
      <c r="AH15" s="35" t="s">
        <v>111</v>
      </c>
      <c r="AI15" s="35" t="s">
        <v>111</v>
      </c>
      <c r="AJ15" s="35" t="s">
        <v>111</v>
      </c>
      <c r="AK15" s="4">
        <v>3.3212537139290461E-2</v>
      </c>
      <c r="AL15" s="4">
        <v>9.8312069363175256E-2</v>
      </c>
      <c r="AM15" s="4">
        <v>296.00891058356387</v>
      </c>
      <c r="AN15" s="35">
        <f t="shared" si="6"/>
        <v>0.72975931827675511</v>
      </c>
      <c r="AO15" s="4">
        <v>3.6662747744711059E-2</v>
      </c>
      <c r="AP15" s="4">
        <v>0.11836541926853668</v>
      </c>
      <c r="AQ15" s="36">
        <v>322.84928585477337</v>
      </c>
      <c r="AR15" s="35">
        <f t="shared" si="7"/>
        <v>0.70168596566935637</v>
      </c>
      <c r="AS15" s="35"/>
      <c r="AT15" s="35">
        <f t="shared" si="8"/>
        <v>-0.103882777487029</v>
      </c>
      <c r="AU15" s="1">
        <v>0.59570000000000001</v>
      </c>
    </row>
    <row r="16" spans="1:47" x14ac:dyDescent="0.25">
      <c r="A16" s="15" t="s">
        <v>122</v>
      </c>
      <c r="B16" s="4">
        <v>0.11606541930273251</v>
      </c>
      <c r="C16" s="4">
        <v>0.12207574848413624</v>
      </c>
      <c r="D16" s="4">
        <v>105.17839785313406</v>
      </c>
      <c r="E16" s="4">
        <v>0.11520729573293848</v>
      </c>
      <c r="F16" s="4">
        <v>0.12134351538325577</v>
      </c>
      <c r="G16" s="4">
        <v>105.32624224123934</v>
      </c>
      <c r="H16" s="5">
        <f t="shared" si="9"/>
        <v>7.3934473760508875E-3</v>
      </c>
      <c r="I16" s="4">
        <v>0.27530949901654528</v>
      </c>
      <c r="J16" s="4">
        <v>0.16414968253780543</v>
      </c>
      <c r="K16" s="4">
        <v>59.623690110285857</v>
      </c>
      <c r="L16" s="5">
        <f t="shared" si="10"/>
        <v>-1.372020026899293</v>
      </c>
      <c r="M16" s="4">
        <v>0.18623098788456585</v>
      </c>
      <c r="N16" s="4">
        <v>0.13537706128300725</v>
      </c>
      <c r="O16" s="4">
        <v>72.693090887172815</v>
      </c>
      <c r="P16" s="5">
        <f t="shared" si="0"/>
        <v>-0.6045346581553378</v>
      </c>
      <c r="Q16" s="4">
        <v>4.2146248164213258E-2</v>
      </c>
      <c r="R16" s="4">
        <v>1.7631747371771554E-2</v>
      </c>
      <c r="S16" s="4">
        <v>41.834678387204164</v>
      </c>
      <c r="T16" s="5">
        <f t="shared" ref="T16:T29" si="11">($B16-Q16)/$B16</f>
        <v>0.63687506220708578</v>
      </c>
      <c r="U16" s="4">
        <v>4.2146248164213258E-2</v>
      </c>
      <c r="V16" s="4">
        <v>1.7631747371771554E-2</v>
      </c>
      <c r="W16" s="4">
        <v>41.834678387204164</v>
      </c>
      <c r="X16" s="5">
        <v>0.93443387990285554</v>
      </c>
      <c r="Y16" s="4">
        <v>0.13464779238287838</v>
      </c>
      <c r="Z16" s="4">
        <v>5.687425513422157E-2</v>
      </c>
      <c r="AA16" s="4">
        <v>42.239277843112724</v>
      </c>
      <c r="AB16" s="5">
        <f t="shared" ref="AB16:AB29" si="12">($B16-Y16)/$B16</f>
        <v>-0.16010258000858654</v>
      </c>
      <c r="AC16" s="4">
        <v>9.3857477495546335E-2</v>
      </c>
      <c r="AD16" s="4">
        <v>5.414889125243337E-2</v>
      </c>
      <c r="AE16" s="4">
        <v>57.692676915382478</v>
      </c>
      <c r="AF16" s="5">
        <f t="shared" si="4"/>
        <v>0.19133986626336461</v>
      </c>
      <c r="AG16" s="4">
        <v>0.16279069767441862</v>
      </c>
      <c r="AH16" s="35" t="s">
        <v>111</v>
      </c>
      <c r="AI16" s="35" t="s">
        <v>111</v>
      </c>
      <c r="AJ16" s="35">
        <f t="shared" ref="AJ16:AJ29" si="13">($B16-AG16)/$B16</f>
        <v>-0.40257708671876624</v>
      </c>
      <c r="AK16" s="4">
        <v>0.29659104783252827</v>
      </c>
      <c r="AL16" s="4">
        <v>0.18631352469876489</v>
      </c>
      <c r="AM16" s="4">
        <v>62.818323769491457</v>
      </c>
      <c r="AN16" s="35">
        <f t="shared" ref="AN16:AN27" si="14">($B16-AK16)/$B16</f>
        <v>-1.5553782480114271</v>
      </c>
      <c r="AO16" s="4">
        <v>0.37226385407720169</v>
      </c>
      <c r="AP16" s="4">
        <v>0.2028194594458792</v>
      </c>
      <c r="AQ16" s="36">
        <v>54.482716284299151</v>
      </c>
      <c r="AR16" s="35">
        <f t="shared" si="7"/>
        <v>-2.2073623333598515</v>
      </c>
      <c r="AS16" s="35"/>
      <c r="AT16" s="35">
        <f t="shared" si="8"/>
        <v>-0.25514190936539155</v>
      </c>
      <c r="AU16" s="1">
        <v>3.6900000000000002E-2</v>
      </c>
    </row>
    <row r="17" spans="1:47" x14ac:dyDescent="0.25">
      <c r="A17" s="15" t="s">
        <v>123</v>
      </c>
      <c r="B17" s="4">
        <v>0.19231078060228166</v>
      </c>
      <c r="C17" s="4">
        <v>0.1513385817688023</v>
      </c>
      <c r="D17" s="4">
        <v>78.694798749627012</v>
      </c>
      <c r="E17" s="4">
        <v>0.18612231965587284</v>
      </c>
      <c r="F17" s="4">
        <v>0.1685940245630192</v>
      </c>
      <c r="G17" s="4">
        <v>90.582378768294831</v>
      </c>
      <c r="H17" s="5">
        <f t="shared" si="9"/>
        <v>3.2179480146810845E-2</v>
      </c>
      <c r="I17" s="4">
        <v>0.1815285228330499</v>
      </c>
      <c r="J17" s="4">
        <v>0.13665430519028127</v>
      </c>
      <c r="K17" s="4">
        <v>75.279797938950324</v>
      </c>
      <c r="L17" s="5">
        <f t="shared" si="10"/>
        <v>5.6066840015228069E-2</v>
      </c>
      <c r="M17" s="4">
        <v>0.19658386983357898</v>
      </c>
      <c r="N17" s="4">
        <v>9.7526477025908123E-2</v>
      </c>
      <c r="O17" s="4">
        <v>49.610620194052863</v>
      </c>
      <c r="P17" s="5">
        <f t="shared" si="0"/>
        <v>-2.2219707173538585E-2</v>
      </c>
      <c r="Q17" s="4">
        <v>9.7351171103269463E-2</v>
      </c>
      <c r="R17" s="4">
        <v>5.5287371673322379E-2</v>
      </c>
      <c r="S17" s="4">
        <v>56.791686270187661</v>
      </c>
      <c r="T17" s="5">
        <f t="shared" si="11"/>
        <v>0.49378203968397572</v>
      </c>
      <c r="U17" s="4">
        <v>9.3843081651572305E-2</v>
      </c>
      <c r="V17" s="4">
        <v>5.3889633044963033E-2</v>
      </c>
      <c r="W17" s="4">
        <v>57.42525937612379</v>
      </c>
      <c r="X17" s="5">
        <v>0.6882150614717637</v>
      </c>
      <c r="Y17" s="4">
        <v>0.11904241498284253</v>
      </c>
      <c r="Z17" s="4">
        <v>5.5970324194738783E-2</v>
      </c>
      <c r="AA17" s="4">
        <v>47.017127637074339</v>
      </c>
      <c r="AB17" s="5">
        <f t="shared" si="12"/>
        <v>0.38098938286234507</v>
      </c>
      <c r="AC17" s="4">
        <v>0.15765385952606883</v>
      </c>
      <c r="AD17" s="4">
        <v>8.8703399995105167E-2</v>
      </c>
      <c r="AE17" s="4">
        <v>56.264654897609802</v>
      </c>
      <c r="AF17" s="5">
        <f t="shared" si="4"/>
        <v>0.18021309553044182</v>
      </c>
      <c r="AG17" s="4">
        <v>0.21142136611749873</v>
      </c>
      <c r="AH17" s="4">
        <v>0.14061655931017136</v>
      </c>
      <c r="AI17" s="4">
        <v>66.510098715388509</v>
      </c>
      <c r="AJ17" s="35">
        <f t="shared" si="13"/>
        <v>-9.9373448827810226E-2</v>
      </c>
      <c r="AK17" s="4">
        <v>0.24264060711152866</v>
      </c>
      <c r="AL17" s="4">
        <v>0.15733140589859346</v>
      </c>
      <c r="AM17" s="4">
        <v>64.841333761696688</v>
      </c>
      <c r="AN17" s="35">
        <f t="shared" si="14"/>
        <v>-0.26171089499831124</v>
      </c>
      <c r="AO17" s="4">
        <v>0.19763248172741621</v>
      </c>
      <c r="AP17" s="4">
        <v>0.15333208532694065</v>
      </c>
      <c r="AQ17" s="36">
        <v>77.584455746714397</v>
      </c>
      <c r="AR17" s="35">
        <f t="shared" si="7"/>
        <v>-2.7672401455955686E-2</v>
      </c>
      <c r="AS17" s="35"/>
      <c r="AT17" s="35">
        <f t="shared" si="8"/>
        <v>0.18549296393502951</v>
      </c>
      <c r="AU17" s="1">
        <v>0.1321</v>
      </c>
    </row>
    <row r="18" spans="1:47" x14ac:dyDescent="0.25">
      <c r="A18" s="15" t="s">
        <v>124</v>
      </c>
      <c r="B18" s="4">
        <v>0.557991513437058</v>
      </c>
      <c r="C18" s="4">
        <v>0.32115803331538662</v>
      </c>
      <c r="D18" s="4">
        <v>57.556078467421635</v>
      </c>
      <c r="E18" s="4">
        <v>0.557991513437058</v>
      </c>
      <c r="F18" s="4">
        <v>0.32115803331538662</v>
      </c>
      <c r="G18" s="4">
        <v>57.556078467421635</v>
      </c>
      <c r="H18" s="5">
        <f t="shared" si="9"/>
        <v>0</v>
      </c>
      <c r="I18" s="4">
        <v>0.70390070921985815</v>
      </c>
      <c r="J18" s="4">
        <v>0.41874763283033145</v>
      </c>
      <c r="K18" s="4">
        <v>59.489588140127694</v>
      </c>
      <c r="L18" s="5">
        <f t="shared" si="10"/>
        <v>-0.26148999092126668</v>
      </c>
      <c r="M18" s="4">
        <v>0.32988578028379911</v>
      </c>
      <c r="N18" s="4">
        <v>0.15428714166385546</v>
      </c>
      <c r="O18" s="4">
        <v>46.76986729501435</v>
      </c>
      <c r="P18" s="5">
        <f t="shared" si="0"/>
        <v>0.40879785383866674</v>
      </c>
      <c r="Q18" s="4">
        <v>0.29357850070721353</v>
      </c>
      <c r="R18" s="4">
        <v>0.17227248580401605</v>
      </c>
      <c r="S18" s="4">
        <v>58.680211728386666</v>
      </c>
      <c r="T18" s="5">
        <f t="shared" si="11"/>
        <v>0.47386565272496839</v>
      </c>
      <c r="U18" s="4">
        <v>0.29357850070721353</v>
      </c>
      <c r="V18" s="4">
        <v>0.17227248580401605</v>
      </c>
      <c r="W18" s="4">
        <v>58.680211728386666</v>
      </c>
      <c r="X18" s="5">
        <v>0.62100122911337763</v>
      </c>
      <c r="Y18" s="4">
        <v>0.27943262411347514</v>
      </c>
      <c r="Z18" s="4">
        <v>0.22735054186007733</v>
      </c>
      <c r="AA18" s="4">
        <v>81.361488330636817</v>
      </c>
      <c r="AB18" s="5">
        <f t="shared" si="12"/>
        <v>0.49921707161412693</v>
      </c>
      <c r="AC18" s="4">
        <v>0.31670499324555196</v>
      </c>
      <c r="AD18" s="4">
        <v>0.14220495450432011</v>
      </c>
      <c r="AE18" s="4">
        <v>44.901393264129517</v>
      </c>
      <c r="AF18" s="5">
        <f t="shared" si="4"/>
        <v>0.43241969524814899</v>
      </c>
      <c r="AG18" s="35" t="s">
        <v>111</v>
      </c>
      <c r="AH18" s="35" t="s">
        <v>111</v>
      </c>
      <c r="AI18" s="35" t="s">
        <v>111</v>
      </c>
      <c r="AJ18" s="35" t="s">
        <v>111</v>
      </c>
      <c r="AK18" s="4">
        <v>0.2209505489624437</v>
      </c>
      <c r="AL18" s="4">
        <v>0.14595393777671639</v>
      </c>
      <c r="AM18" s="4">
        <v>66.057286782991909</v>
      </c>
      <c r="AN18" s="35">
        <f t="shared" si="14"/>
        <v>0.60402525192281953</v>
      </c>
      <c r="AO18" s="4">
        <v>0.16412365481214394</v>
      </c>
      <c r="AP18" s="4">
        <v>0.13266565214985684</v>
      </c>
      <c r="AQ18" s="36">
        <v>80.832743032505618</v>
      </c>
      <c r="AR18" s="35">
        <f t="shared" si="7"/>
        <v>0.70586711292221604</v>
      </c>
      <c r="AS18" s="35"/>
      <c r="AT18" s="35">
        <f t="shared" si="8"/>
        <v>0.25719281720345022</v>
      </c>
      <c r="AU18" s="1">
        <v>1.32E-2</v>
      </c>
    </row>
    <row r="19" spans="1:47" x14ac:dyDescent="0.25">
      <c r="A19" s="15" t="s">
        <v>125</v>
      </c>
      <c r="B19" s="4">
        <v>0.15150244818565967</v>
      </c>
      <c r="C19" s="4">
        <v>0.12350125232703039</v>
      </c>
      <c r="D19" s="4">
        <v>81.517661137518374</v>
      </c>
      <c r="E19" s="4">
        <v>0.11826066022336267</v>
      </c>
      <c r="F19" s="4">
        <v>0.1222264149679437</v>
      </c>
      <c r="G19" s="4">
        <v>103.35340149217058</v>
      </c>
      <c r="H19" s="5">
        <f t="shared" si="9"/>
        <v>0.21941419667067449</v>
      </c>
      <c r="I19" s="4">
        <v>0.35090875173222474</v>
      </c>
      <c r="J19" s="4">
        <v>0.17316535386959095</v>
      </c>
      <c r="K19" s="4">
        <v>49.347687401576081</v>
      </c>
      <c r="L19" s="5">
        <f t="shared" si="10"/>
        <v>-1.3161919555398953</v>
      </c>
      <c r="M19" s="4">
        <v>0.27807368065501192</v>
      </c>
      <c r="N19" s="4">
        <v>7.3587554714436093E-2</v>
      </c>
      <c r="O19" s="4">
        <v>26.46332962583806</v>
      </c>
      <c r="P19" s="5">
        <f t="shared" si="0"/>
        <v>-0.83544017925205216</v>
      </c>
      <c r="Q19" s="4">
        <v>5.6760030459296194E-2</v>
      </c>
      <c r="R19" s="4">
        <v>2.6201621120328412E-2</v>
      </c>
      <c r="S19" s="4">
        <v>46.162098413809247</v>
      </c>
      <c r="T19" s="5">
        <f t="shared" si="11"/>
        <v>0.62535238777303948</v>
      </c>
      <c r="U19" s="4">
        <v>4.1748382323582259E-2</v>
      </c>
      <c r="V19" s="4">
        <v>2.1734605590839791E-2</v>
      </c>
      <c r="W19" s="4">
        <v>52.060952739149947</v>
      </c>
      <c r="X19" s="5">
        <v>1.1358716086534861</v>
      </c>
      <c r="Y19" s="4">
        <v>0.19165672666811248</v>
      </c>
      <c r="Z19" s="4">
        <v>8.9931786719431736E-2</v>
      </c>
      <c r="AA19" s="4">
        <v>46.923365687636171</v>
      </c>
      <c r="AB19" s="5">
        <f t="shared" si="12"/>
        <v>-0.2650404594996742</v>
      </c>
      <c r="AC19" s="4">
        <v>0.23471354266358066</v>
      </c>
      <c r="AD19" s="4">
        <v>6.622705158195849E-2</v>
      </c>
      <c r="AE19" s="4">
        <v>28.216118605854355</v>
      </c>
      <c r="AF19" s="5">
        <f t="shared" si="4"/>
        <v>-0.54923927285946839</v>
      </c>
      <c r="AG19" s="4">
        <v>0.24580712788259962</v>
      </c>
      <c r="AH19" s="35" t="s">
        <v>111</v>
      </c>
      <c r="AI19" s="35" t="s">
        <v>111</v>
      </c>
      <c r="AJ19" s="35">
        <f t="shared" si="13"/>
        <v>-0.62246307453311689</v>
      </c>
      <c r="AK19" s="4">
        <v>0.44742782458026492</v>
      </c>
      <c r="AL19" s="4">
        <v>0.16946841070609114</v>
      </c>
      <c r="AM19" s="4">
        <v>37.876144798341635</v>
      </c>
      <c r="AN19" s="35">
        <f t="shared" si="14"/>
        <v>-1.9532712503230414</v>
      </c>
      <c r="AO19" s="4">
        <v>0.4034098124723105</v>
      </c>
      <c r="AP19" s="4">
        <v>0.19436551135080546</v>
      </c>
      <c r="AQ19" s="36">
        <v>48.180660296691826</v>
      </c>
      <c r="AR19" s="35">
        <f t="shared" si="7"/>
        <v>-1.6627280106916114</v>
      </c>
      <c r="AS19" s="35"/>
      <c r="AT19" s="35">
        <f t="shared" si="8"/>
        <v>9.8380140191880142E-2</v>
      </c>
      <c r="AU19" s="1">
        <v>0.1056</v>
      </c>
    </row>
    <row r="20" spans="1:47" x14ac:dyDescent="0.25">
      <c r="A20" s="15" t="s">
        <v>126</v>
      </c>
      <c r="B20" s="4">
        <v>7.4252440221040106E-2</v>
      </c>
      <c r="C20" s="4">
        <v>0.11948700755493465</v>
      </c>
      <c r="D20" s="4">
        <v>160.9199740765919</v>
      </c>
      <c r="E20" s="4">
        <v>7.4376586590602992E-2</v>
      </c>
      <c r="F20" s="4">
        <v>0.11942746466197447</v>
      </c>
      <c r="G20" s="4">
        <v>160.57131704544153</v>
      </c>
      <c r="H20" s="5">
        <f t="shared" si="9"/>
        <v>-1.671950028757544E-3</v>
      </c>
      <c r="I20" s="4">
        <v>0.10562730065088614</v>
      </c>
      <c r="J20" s="4">
        <v>0.1226635266012121</v>
      </c>
      <c r="K20" s="4">
        <v>116.12862001144306</v>
      </c>
      <c r="L20" s="5">
        <f t="shared" si="10"/>
        <v>-0.42254315597503672</v>
      </c>
      <c r="M20" s="4">
        <v>0.17740636654731257</v>
      </c>
      <c r="N20" s="4">
        <v>9.2035925521674541E-2</v>
      </c>
      <c r="O20" s="4">
        <v>51.878592247211962</v>
      </c>
      <c r="P20" s="5">
        <f t="shared" si="0"/>
        <v>-1.3892328120018183</v>
      </c>
      <c r="Q20" s="4">
        <v>4.7219497837348003E-2</v>
      </c>
      <c r="R20" s="4">
        <v>5.0790127684968323E-2</v>
      </c>
      <c r="S20" s="4">
        <v>107.56177005507277</v>
      </c>
      <c r="T20" s="5">
        <f t="shared" si="11"/>
        <v>0.36406806703211986</v>
      </c>
      <c r="U20" s="4">
        <v>4.813374876142687E-2</v>
      </c>
      <c r="V20" s="4">
        <v>5.0788057949880859E-2</v>
      </c>
      <c r="W20" s="4">
        <v>105.51444517984663</v>
      </c>
      <c r="X20" s="5">
        <v>0.42682416499389475</v>
      </c>
      <c r="Y20" s="4">
        <v>6.9131136691181469E-2</v>
      </c>
      <c r="Z20" s="4">
        <v>7.9095315129109903E-2</v>
      </c>
      <c r="AA20" s="4">
        <v>114.4134451056979</v>
      </c>
      <c r="AB20" s="5">
        <f t="shared" si="12"/>
        <v>6.8971518169815907E-2</v>
      </c>
      <c r="AC20" s="4">
        <v>0.45202135591802306</v>
      </c>
      <c r="AD20" s="4">
        <v>0.16320342421319445</v>
      </c>
      <c r="AE20" s="4">
        <v>36.105246373092257</v>
      </c>
      <c r="AF20" s="5">
        <f t="shared" si="4"/>
        <v>-5.0876296398126817</v>
      </c>
      <c r="AG20" s="4">
        <v>7.5321176958143402E-2</v>
      </c>
      <c r="AH20" s="4">
        <v>6.6520198644569525E-2</v>
      </c>
      <c r="AI20" s="4">
        <v>88.315399906105213</v>
      </c>
      <c r="AJ20" s="35">
        <f t="shared" si="13"/>
        <v>-1.4393287734676489E-2</v>
      </c>
      <c r="AK20" s="4">
        <v>0.34361049461665305</v>
      </c>
      <c r="AL20" s="4">
        <v>0.17904760065750086</v>
      </c>
      <c r="AM20" s="4">
        <v>52.10772181369321</v>
      </c>
      <c r="AN20" s="35">
        <f t="shared" si="14"/>
        <v>-3.6275986835418221</v>
      </c>
      <c r="AO20" s="4">
        <v>0.37928790902209936</v>
      </c>
      <c r="AP20" s="4">
        <v>0.20616400656882664</v>
      </c>
      <c r="AQ20" s="36">
        <v>54.355544077418614</v>
      </c>
      <c r="AR20" s="35">
        <f t="shared" si="7"/>
        <v>-4.1080867900503648</v>
      </c>
      <c r="AS20" s="35"/>
      <c r="AT20" s="35">
        <f t="shared" si="8"/>
        <v>-0.1038309800323462</v>
      </c>
      <c r="AU20" s="1">
        <v>0.23169999999999999</v>
      </c>
    </row>
    <row r="21" spans="1:47" x14ac:dyDescent="0.25">
      <c r="A21" s="15" t="s">
        <v>127</v>
      </c>
      <c r="B21" s="4">
        <v>0.20029609639999255</v>
      </c>
      <c r="C21" s="4">
        <v>0.13967696258959003</v>
      </c>
      <c r="D21" s="4">
        <v>69.735239527910849</v>
      </c>
      <c r="E21" s="4">
        <v>0.18882262229901711</v>
      </c>
      <c r="F21" s="4">
        <v>0.14752718184445249</v>
      </c>
      <c r="G21" s="4">
        <v>78.130035505401622</v>
      </c>
      <c r="H21" s="5">
        <f t="shared" si="9"/>
        <v>5.7282564698928708E-2</v>
      </c>
      <c r="I21" s="4" t="s">
        <v>111</v>
      </c>
      <c r="J21" s="4" t="s">
        <v>111</v>
      </c>
      <c r="K21" s="4" t="s">
        <v>111</v>
      </c>
      <c r="L21" s="4" t="s">
        <v>111</v>
      </c>
      <c r="M21" s="4">
        <v>0.30785221284373987</v>
      </c>
      <c r="N21" s="4">
        <v>0.13321940076525332</v>
      </c>
      <c r="O21" s="4">
        <v>43.273816203774714</v>
      </c>
      <c r="P21" s="5">
        <f t="shared" si="0"/>
        <v>-0.53698558472630986</v>
      </c>
      <c r="Q21" s="4">
        <v>0.12057550292844411</v>
      </c>
      <c r="R21" s="4">
        <v>3.7181358187102692E-2</v>
      </c>
      <c r="S21" s="4">
        <v>30.8365773180047</v>
      </c>
      <c r="T21" s="5">
        <f t="shared" si="11"/>
        <v>0.39801371521662565</v>
      </c>
      <c r="U21" s="4">
        <v>0.12744797489811374</v>
      </c>
      <c r="V21" s="4">
        <v>3.8901817279179421E-2</v>
      </c>
      <c r="W21" s="4">
        <v>30.523684123093254</v>
      </c>
      <c r="X21" s="5">
        <v>0.44454272636174286</v>
      </c>
      <c r="Y21" s="4">
        <v>0.2486994797919167</v>
      </c>
      <c r="Z21" s="4">
        <v>9.58529661293131E-2</v>
      </c>
      <c r="AA21" s="4">
        <v>38.541683404208129</v>
      </c>
      <c r="AB21" s="5">
        <f t="shared" si="12"/>
        <v>-0.24165914494540272</v>
      </c>
      <c r="AC21" s="4">
        <v>0.27111158653453965</v>
      </c>
      <c r="AD21" s="4">
        <v>0.12200647584693255</v>
      </c>
      <c r="AE21" s="4">
        <v>45.002309715519637</v>
      </c>
      <c r="AF21" s="5">
        <f t="shared" si="4"/>
        <v>-0.35355402030965261</v>
      </c>
      <c r="AG21" s="4">
        <v>0.42717086834733892</v>
      </c>
      <c r="AH21" s="4">
        <v>0.43977256506426265</v>
      </c>
      <c r="AI21" s="4">
        <v>102.95003654291264</v>
      </c>
      <c r="AJ21" s="35">
        <f t="shared" si="13"/>
        <v>-1.1326969223318064</v>
      </c>
      <c r="AK21" s="4">
        <v>0.47894075598743335</v>
      </c>
      <c r="AL21" s="4">
        <v>0.18147566333847834</v>
      </c>
      <c r="AM21" s="4">
        <v>37.891046245235387</v>
      </c>
      <c r="AN21" s="35">
        <f t="shared" si="14"/>
        <v>-1.391163705112783</v>
      </c>
      <c r="AO21" s="4">
        <v>0.4729982609537845</v>
      </c>
      <c r="AP21" s="4">
        <v>0.19384559076528463</v>
      </c>
      <c r="AQ21" s="36">
        <v>40.982305172624052</v>
      </c>
      <c r="AR21" s="35">
        <f t="shared" si="7"/>
        <v>-1.361495153700869</v>
      </c>
      <c r="AS21" s="35"/>
      <c r="AT21" s="35">
        <f t="shared" si="8"/>
        <v>1.2407578514376369E-2</v>
      </c>
      <c r="AU21" s="1">
        <v>0.75139999999999996</v>
      </c>
    </row>
    <row r="22" spans="1:47" x14ac:dyDescent="0.25">
      <c r="A22" s="15" t="s">
        <v>128</v>
      </c>
      <c r="B22" s="4">
        <v>0.13933794829110419</v>
      </c>
      <c r="C22" s="4">
        <v>0.13161897962039854</v>
      </c>
      <c r="D22" s="4">
        <v>94.460253817876506</v>
      </c>
      <c r="E22" s="4">
        <v>0.13122041126088688</v>
      </c>
      <c r="F22" s="4">
        <v>0.12598870495108758</v>
      </c>
      <c r="G22" s="4">
        <v>96.013039237167277</v>
      </c>
      <c r="H22" s="5">
        <f t="shared" si="9"/>
        <v>5.8257905543852191E-2</v>
      </c>
      <c r="I22" s="4">
        <v>0.30946366109599688</v>
      </c>
      <c r="J22" s="4">
        <v>0.17726588198244772</v>
      </c>
      <c r="K22" s="4">
        <v>57.281647012978084</v>
      </c>
      <c r="L22" s="5">
        <f t="shared" si="10"/>
        <v>-1.2209574985951914</v>
      </c>
      <c r="M22" s="4">
        <v>0.36249639783779997</v>
      </c>
      <c r="N22" s="4">
        <v>0.13210788900025941</v>
      </c>
      <c r="O22" s="4">
        <v>36.443917729458782</v>
      </c>
      <c r="P22" s="5">
        <f t="shared" si="0"/>
        <v>-1.601562620116052</v>
      </c>
      <c r="Q22" s="4">
        <v>5.6790863831173204E-2</v>
      </c>
      <c r="R22" s="4">
        <v>2.7046812961952413E-2</v>
      </c>
      <c r="S22" s="4">
        <v>47.625288888643539</v>
      </c>
      <c r="T22" s="5">
        <f t="shared" si="11"/>
        <v>0.59242356782427996</v>
      </c>
      <c r="U22" s="4">
        <v>5.0966199786264099E-2</v>
      </c>
      <c r="V22" s="4">
        <v>3.0753353726806636E-2</v>
      </c>
      <c r="W22" s="4">
        <v>60.34068432760602</v>
      </c>
      <c r="X22" s="5">
        <v>0.92874222025798925</v>
      </c>
      <c r="Y22" s="4">
        <v>8.1526104417670678E-2</v>
      </c>
      <c r="Z22" s="4">
        <v>5.8338713706421526E-2</v>
      </c>
      <c r="AA22" s="4">
        <v>71.558323708861877</v>
      </c>
      <c r="AB22" s="5">
        <f t="shared" si="12"/>
        <v>0.41490379743968436</v>
      </c>
      <c r="AC22" s="4">
        <v>0.26712760356075105</v>
      </c>
      <c r="AD22" s="4">
        <v>9.1627338558380816E-2</v>
      </c>
      <c r="AE22" s="4">
        <v>34.300962288063438</v>
      </c>
      <c r="AF22" s="5">
        <f t="shared" si="4"/>
        <v>-0.91712025931851182</v>
      </c>
      <c r="AG22" s="4">
        <v>0.50903614457831325</v>
      </c>
      <c r="AH22" s="4">
        <v>0.6858083841628565</v>
      </c>
      <c r="AI22" s="4">
        <v>134.72685416690436</v>
      </c>
      <c r="AJ22" s="35">
        <f t="shared" si="13"/>
        <v>-2.6532484568729067</v>
      </c>
      <c r="AK22" s="4">
        <v>0.4175310321254363</v>
      </c>
      <c r="AL22" s="4">
        <v>0.2232345105990671</v>
      </c>
      <c r="AM22" s="4">
        <v>53.465369858306033</v>
      </c>
      <c r="AN22" s="35">
        <f t="shared" si="14"/>
        <v>-1.9965349515060493</v>
      </c>
      <c r="AO22" s="4">
        <v>0.47949899018822517</v>
      </c>
      <c r="AP22" s="4">
        <v>0.25953524046021248</v>
      </c>
      <c r="AQ22" s="36">
        <v>54.126337233438825</v>
      </c>
      <c r="AR22" s="35">
        <f t="shared" si="7"/>
        <v>-2.4412663317422911</v>
      </c>
      <c r="AS22" s="35"/>
      <c r="AT22" s="35">
        <f t="shared" si="8"/>
        <v>-0.1484152153849303</v>
      </c>
      <c r="AU22" s="1">
        <v>0.1457</v>
      </c>
    </row>
    <row r="23" spans="1:47" x14ac:dyDescent="0.25">
      <c r="A23" s="15" t="s">
        <v>129</v>
      </c>
      <c r="B23" s="4">
        <v>0.14055707263076522</v>
      </c>
      <c r="C23" s="4">
        <v>0.12901763164598476</v>
      </c>
      <c r="D23" s="4">
        <v>91.790209650215289</v>
      </c>
      <c r="E23" s="4">
        <v>0.14043830949249095</v>
      </c>
      <c r="F23" s="4">
        <v>0.12881390734463199</v>
      </c>
      <c r="G23" s="4">
        <v>91.722769812690956</v>
      </c>
      <c r="H23" s="5">
        <f t="shared" si="9"/>
        <v>8.4494601410957328E-4</v>
      </c>
      <c r="I23" s="4">
        <v>0.28630856945652722</v>
      </c>
      <c r="J23" s="4">
        <v>0.20527618461145386</v>
      </c>
      <c r="K23" s="4">
        <v>71.697534237661984</v>
      </c>
      <c r="L23" s="5">
        <f t="shared" si="10"/>
        <v>-1.0369559787904961</v>
      </c>
      <c r="M23" s="4">
        <v>0.38598677240248574</v>
      </c>
      <c r="N23" s="4">
        <v>0.2107106150826524</v>
      </c>
      <c r="O23" s="4">
        <v>54.590112964527961</v>
      </c>
      <c r="P23" s="5">
        <f t="shared" si="0"/>
        <v>-1.7461213098571655</v>
      </c>
      <c r="Q23" s="4">
        <v>7.6982690966879014E-2</v>
      </c>
      <c r="R23" s="4">
        <v>4.3074597191788931E-2</v>
      </c>
      <c r="S23" s="4">
        <v>55.953613274341528</v>
      </c>
      <c r="T23" s="5">
        <f t="shared" si="11"/>
        <v>0.45230297183900658</v>
      </c>
      <c r="U23" s="4">
        <v>7.6982690966879014E-2</v>
      </c>
      <c r="V23" s="4">
        <v>4.3074597191788931E-2</v>
      </c>
      <c r="W23" s="4">
        <v>55.953613274341528</v>
      </c>
      <c r="X23" s="5">
        <v>0.58448515905783271</v>
      </c>
      <c r="Y23" s="4">
        <v>0.22956816136593203</v>
      </c>
      <c r="Z23" s="4">
        <v>0.13000508112453429</v>
      </c>
      <c r="AA23" s="4">
        <v>56.630275013313359</v>
      </c>
      <c r="AB23" s="5">
        <f t="shared" si="12"/>
        <v>-0.63327363802598147</v>
      </c>
      <c r="AC23" s="4">
        <v>0.38438393800839243</v>
      </c>
      <c r="AD23" s="4">
        <v>0.18279872194648056</v>
      </c>
      <c r="AE23" s="4">
        <v>47.556285232316192</v>
      </c>
      <c r="AF23" s="5">
        <f t="shared" si="4"/>
        <v>-1.7347178680801454</v>
      </c>
      <c r="AG23" s="4">
        <v>0.14664921955322927</v>
      </c>
      <c r="AH23" s="35" t="s">
        <v>111</v>
      </c>
      <c r="AI23" s="35" t="s">
        <v>111</v>
      </c>
      <c r="AJ23" s="35">
        <f t="shared" si="13"/>
        <v>-4.3342869970462015E-2</v>
      </c>
      <c r="AK23" s="4">
        <v>0.21387202510590411</v>
      </c>
      <c r="AL23" s="4">
        <v>0.15602481793115441</v>
      </c>
      <c r="AM23" s="4">
        <v>72.952419959503729</v>
      </c>
      <c r="AN23" s="35">
        <f t="shared" si="14"/>
        <v>-0.52160272765307769</v>
      </c>
      <c r="AO23" s="4">
        <v>0.18249104031847699</v>
      </c>
      <c r="AP23" s="4">
        <v>0.15957165265198406</v>
      </c>
      <c r="AQ23" s="36">
        <v>87.440814833158484</v>
      </c>
      <c r="AR23" s="35">
        <f t="shared" si="7"/>
        <v>-0.29834121401965819</v>
      </c>
      <c r="AS23" s="35"/>
      <c r="AT23" s="35">
        <f t="shared" si="8"/>
        <v>0.14672786107434127</v>
      </c>
      <c r="AU23" s="1">
        <v>0.2727</v>
      </c>
    </row>
    <row r="24" spans="1:47" x14ac:dyDescent="0.25">
      <c r="A24" s="15" t="s">
        <v>130</v>
      </c>
      <c r="B24" s="4">
        <v>0.15849304772641862</v>
      </c>
      <c r="C24" s="4">
        <v>0.13314372797503374</v>
      </c>
      <c r="D24" s="4">
        <v>84.006036785196173</v>
      </c>
      <c r="E24" s="4">
        <v>0.15574503657262273</v>
      </c>
      <c r="F24" s="4">
        <v>0.13208908959834192</v>
      </c>
      <c r="G24" s="4">
        <v>84.811106989435132</v>
      </c>
      <c r="H24" s="5">
        <f t="shared" si="9"/>
        <v>1.7338370314761962E-2</v>
      </c>
      <c r="I24" s="4">
        <v>0.10777309215952786</v>
      </c>
      <c r="J24" s="4">
        <v>0.1540367279125493</v>
      </c>
      <c r="K24" s="4">
        <v>142.92688910191154</v>
      </c>
      <c r="L24" s="5">
        <f t="shared" si="10"/>
        <v>0.32001375640425916</v>
      </c>
      <c r="M24" s="4">
        <v>0.34738291743519917</v>
      </c>
      <c r="N24" s="4">
        <v>0.12034909291272587</v>
      </c>
      <c r="O24" s="4">
        <v>34.644505205174866</v>
      </c>
      <c r="P24" s="5">
        <f t="shared" si="0"/>
        <v>-1.1917864689865207</v>
      </c>
      <c r="Q24" s="4">
        <v>6.8727099774520878E-2</v>
      </c>
      <c r="R24" s="4">
        <v>3.5683526020016801E-2</v>
      </c>
      <c r="S24" s="4">
        <v>51.920605026382496</v>
      </c>
      <c r="T24" s="5">
        <f t="shared" si="11"/>
        <v>0.56637151748666248</v>
      </c>
      <c r="U24" s="4">
        <v>6.7267241379310311E-2</v>
      </c>
      <c r="V24" s="4">
        <v>3.4925558708695154E-2</v>
      </c>
      <c r="W24" s="4">
        <v>51.920605026382674</v>
      </c>
      <c r="X24" s="5">
        <v>0.8081652154900022</v>
      </c>
      <c r="Y24" s="4">
        <v>1.4149792632349348E-2</v>
      </c>
      <c r="Z24" s="5" t="s">
        <v>111</v>
      </c>
      <c r="AA24" s="5" t="s">
        <v>111</v>
      </c>
      <c r="AB24" s="5">
        <f t="shared" si="12"/>
        <v>0.91072294441095047</v>
      </c>
      <c r="AC24" s="4">
        <v>0.26360671182957907</v>
      </c>
      <c r="AD24" s="4">
        <v>9.6892255270192421E-2</v>
      </c>
      <c r="AE24" s="4">
        <v>36.756368833595168</v>
      </c>
      <c r="AF24" s="5">
        <f t="shared" si="4"/>
        <v>-0.66320678169178426</v>
      </c>
      <c r="AG24" s="4">
        <v>0.60923395950231773</v>
      </c>
      <c r="AH24" s="4">
        <v>6.4895519761819079E-2</v>
      </c>
      <c r="AI24" s="4">
        <v>10.651986605413811</v>
      </c>
      <c r="AJ24" s="35">
        <f t="shared" si="13"/>
        <v>-2.8439159839612751</v>
      </c>
      <c r="AK24" s="4">
        <v>0.37417503603139179</v>
      </c>
      <c r="AL24" s="4">
        <v>0.20384389995683821</v>
      </c>
      <c r="AM24" s="4">
        <v>54.478220171731749</v>
      </c>
      <c r="AN24" s="35">
        <f t="shared" si="14"/>
        <v>-1.3608293322573413</v>
      </c>
      <c r="AO24" s="4">
        <v>0.39528253485990156</v>
      </c>
      <c r="AP24" s="4">
        <v>0.2446711882101848</v>
      </c>
      <c r="AQ24" s="36">
        <v>61.897798823037462</v>
      </c>
      <c r="AR24" s="35">
        <f t="shared" si="7"/>
        <v>-1.494005513366208</v>
      </c>
      <c r="AS24" s="35"/>
      <c r="AT24" s="35">
        <f t="shared" si="8"/>
        <v>-5.6410761798494032E-2</v>
      </c>
      <c r="AU24" s="1">
        <v>0.42649999999999999</v>
      </c>
    </row>
    <row r="25" spans="1:47" x14ac:dyDescent="0.25">
      <c r="A25" s="15" t="s">
        <v>131</v>
      </c>
      <c r="B25" s="4">
        <v>0.17916431195252897</v>
      </c>
      <c r="C25" s="4">
        <v>0.1258149113795016</v>
      </c>
      <c r="D25" s="4">
        <v>70.223199033542613</v>
      </c>
      <c r="E25" s="4">
        <v>0.17846672788923426</v>
      </c>
      <c r="F25" s="4">
        <v>0.12614524885955475</v>
      </c>
      <c r="G25" s="4">
        <v>70.682782360332766</v>
      </c>
      <c r="H25" s="5">
        <f t="shared" si="9"/>
        <v>3.8935436175455214E-3</v>
      </c>
      <c r="I25" s="4" t="s">
        <v>111</v>
      </c>
      <c r="J25" s="4" t="s">
        <v>111</v>
      </c>
      <c r="K25" s="4" t="s">
        <v>111</v>
      </c>
      <c r="L25" s="4" t="s">
        <v>111</v>
      </c>
      <c r="M25" s="4">
        <v>0.26404346050737992</v>
      </c>
      <c r="N25" s="4">
        <v>0.11607432865705995</v>
      </c>
      <c r="O25" s="4">
        <v>43.960311849425906</v>
      </c>
      <c r="P25" s="5">
        <f t="shared" si="0"/>
        <v>-0.4737503112636649</v>
      </c>
      <c r="Q25" s="4">
        <v>8.0877050182824192E-2</v>
      </c>
      <c r="R25" s="4">
        <v>3.532234991178148E-2</v>
      </c>
      <c r="S25" s="4">
        <v>43.67413231804894</v>
      </c>
      <c r="T25" s="5">
        <f t="shared" si="11"/>
        <v>0.5485872755493113</v>
      </c>
      <c r="U25" s="4">
        <v>8.0936093761202435E-2</v>
      </c>
      <c r="V25" s="4">
        <v>3.5314040277875776E-2</v>
      </c>
      <c r="W25" s="4">
        <v>43.632004754353403</v>
      </c>
      <c r="X25" s="5">
        <v>0.75530999593624093</v>
      </c>
      <c r="Y25" s="4">
        <v>5.6039850560398539E-3</v>
      </c>
      <c r="Z25" s="4">
        <v>7.9252316695877095E-3</v>
      </c>
      <c r="AA25" s="4">
        <v>141.42135623730948</v>
      </c>
      <c r="AB25" s="5">
        <f t="shared" si="12"/>
        <v>0.96872153279317885</v>
      </c>
      <c r="AC25" s="4">
        <v>0.23300078021373294</v>
      </c>
      <c r="AD25" s="4">
        <v>7.5602798508495286E-2</v>
      </c>
      <c r="AE25" s="4">
        <v>32.447444355827656</v>
      </c>
      <c r="AF25" s="5">
        <f t="shared" si="4"/>
        <v>-0.30048656272276136</v>
      </c>
      <c r="AG25" s="4">
        <v>1</v>
      </c>
      <c r="AH25" s="35" t="s">
        <v>111</v>
      </c>
      <c r="AI25" s="35" t="s">
        <v>111</v>
      </c>
      <c r="AJ25" s="35">
        <f t="shared" si="13"/>
        <v>-4.5814687037949726</v>
      </c>
      <c r="AK25" s="4">
        <v>0.53701873045953286</v>
      </c>
      <c r="AL25" s="4">
        <v>0.24447731308146525</v>
      </c>
      <c r="AM25" s="4">
        <v>45.524913604459073</v>
      </c>
      <c r="AN25" s="35">
        <f t="shared" si="14"/>
        <v>-1.9973532374115908</v>
      </c>
      <c r="AO25" s="4">
        <v>0.37710956558932357</v>
      </c>
      <c r="AP25" s="4">
        <v>0.21701908065736364</v>
      </c>
      <c r="AQ25" s="36">
        <v>57.548017992654096</v>
      </c>
      <c r="AR25" s="35">
        <f t="shared" si="7"/>
        <v>-1.1048252382385271</v>
      </c>
      <c r="AS25" s="35"/>
      <c r="AT25" s="35">
        <f t="shared" si="8"/>
        <v>0.29777204369272792</v>
      </c>
      <c r="AU25" s="1">
        <v>1E-4</v>
      </c>
    </row>
    <row r="26" spans="1:47" x14ac:dyDescent="0.25">
      <c r="A26" s="15" t="s">
        <v>132</v>
      </c>
      <c r="B26" s="4">
        <v>0.14079696394686905</v>
      </c>
      <c r="C26" s="4">
        <v>0.12275369003227993</v>
      </c>
      <c r="D26" s="4">
        <v>87.184898446107184</v>
      </c>
      <c r="E26" s="4">
        <v>0.16116361978195087</v>
      </c>
      <c r="F26" s="4">
        <v>0.12122436683524049</v>
      </c>
      <c r="G26" s="4">
        <v>75.218195644434587</v>
      </c>
      <c r="H26" s="5">
        <f t="shared" si="9"/>
        <v>-0.14465266341089111</v>
      </c>
      <c r="I26" s="4">
        <v>0.47878787878787882</v>
      </c>
      <c r="J26" s="4">
        <v>0.53997245108790914</v>
      </c>
      <c r="K26" s="4">
        <v>112.77905623987976</v>
      </c>
      <c r="L26" s="5">
        <f t="shared" si="10"/>
        <v>-2.4005554194233443</v>
      </c>
      <c r="M26" s="4">
        <v>0.51876776808222091</v>
      </c>
      <c r="N26" s="4">
        <v>0.17106865080122258</v>
      </c>
      <c r="O26" s="4">
        <v>32.975959827579231</v>
      </c>
      <c r="P26" s="5">
        <f t="shared" si="0"/>
        <v>-2.6845096196675264</v>
      </c>
      <c r="Q26" s="4">
        <v>4.2642746248059353E-2</v>
      </c>
      <c r="R26" s="4">
        <v>1.9171078848887808E-2</v>
      </c>
      <c r="S26" s="4">
        <v>44.957420747169337</v>
      </c>
      <c r="T26" s="5">
        <f t="shared" si="11"/>
        <v>0.69713305562362149</v>
      </c>
      <c r="U26" s="4">
        <v>6.5943290635493104E-2</v>
      </c>
      <c r="V26" s="4">
        <v>2.7436315973918993E-2</v>
      </c>
      <c r="W26" s="4">
        <v>41.605924893216901</v>
      </c>
      <c r="X26" s="5">
        <v>0.72413254460374465</v>
      </c>
      <c r="Y26" s="4">
        <v>0.55418181818181833</v>
      </c>
      <c r="Z26" s="4">
        <v>0.26311276632833863</v>
      </c>
      <c r="AA26" s="4">
        <v>47.477697336150335</v>
      </c>
      <c r="AB26" s="5">
        <f t="shared" si="12"/>
        <v>-2.9360352854692495</v>
      </c>
      <c r="AC26" s="4">
        <v>0.21412154433132269</v>
      </c>
      <c r="AD26" s="4">
        <v>9.2761342416351783E-2</v>
      </c>
      <c r="AE26" s="4">
        <v>43.321816450574808</v>
      </c>
      <c r="AF26" s="5">
        <f t="shared" si="4"/>
        <v>-0.52078239707017615</v>
      </c>
      <c r="AG26" s="4">
        <v>0.44242424242424239</v>
      </c>
      <c r="AH26" s="35" t="s">
        <v>111</v>
      </c>
      <c r="AI26" s="35" t="s">
        <v>111</v>
      </c>
      <c r="AJ26" s="35">
        <f t="shared" si="13"/>
        <v>-2.1422853875684069</v>
      </c>
      <c r="AK26" s="4">
        <v>0.22335062139042342</v>
      </c>
      <c r="AL26" s="4">
        <v>0.11211974608821168</v>
      </c>
      <c r="AM26" s="4">
        <v>50.198985518926797</v>
      </c>
      <c r="AN26" s="35">
        <f t="shared" si="14"/>
        <v>-0.58633123278643062</v>
      </c>
      <c r="AO26" s="4">
        <v>0.20048763915158802</v>
      </c>
      <c r="AP26" s="4">
        <v>0.14170178370164974</v>
      </c>
      <c r="AQ26" s="36">
        <v>70.67856367669107</v>
      </c>
      <c r="AR26" s="35">
        <f t="shared" si="7"/>
        <v>-0.42394859613055119</v>
      </c>
      <c r="AS26" s="35"/>
      <c r="AT26" s="35">
        <f t="shared" si="8"/>
        <v>0.10236363837497563</v>
      </c>
      <c r="AU26" s="1">
        <v>0.35239999999999999</v>
      </c>
    </row>
    <row r="27" spans="1:47" x14ac:dyDescent="0.25">
      <c r="A27" s="15" t="s">
        <v>133</v>
      </c>
      <c r="B27" s="4">
        <v>0.12288871243422206</v>
      </c>
      <c r="C27" s="4">
        <v>0.12456793661799646</v>
      </c>
      <c r="D27" s="4">
        <v>101.3664592544846</v>
      </c>
      <c r="E27" s="4">
        <v>0.15096274353423716</v>
      </c>
      <c r="F27" s="4">
        <v>0.13120705596809831</v>
      </c>
      <c r="G27" s="4">
        <v>86.913534357132022</v>
      </c>
      <c r="H27" s="5">
        <f t="shared" si="9"/>
        <v>-0.22845085235181492</v>
      </c>
      <c r="I27" s="4">
        <v>0.12915166066426573</v>
      </c>
      <c r="J27" s="4">
        <v>0.12916202182807648</v>
      </c>
      <c r="K27" s="4">
        <v>100.00802247819149</v>
      </c>
      <c r="L27" s="5">
        <f t="shared" si="10"/>
        <v>-5.0964389698492457E-2</v>
      </c>
      <c r="M27" s="4">
        <v>0.28341419933584466</v>
      </c>
      <c r="N27" s="4">
        <v>0.16797048993719585</v>
      </c>
      <c r="O27" s="4">
        <v>59.266787031425871</v>
      </c>
      <c r="P27" s="5">
        <f t="shared" si="0"/>
        <v>-1.3062671397712478</v>
      </c>
      <c r="Q27" s="4">
        <v>5.6286355840803423E-2</v>
      </c>
      <c r="R27" s="4">
        <v>2.3620375471895851E-2</v>
      </c>
      <c r="S27" s="4">
        <v>41.964655766136552</v>
      </c>
      <c r="T27" s="5">
        <f t="shared" si="11"/>
        <v>0.54197293855665141</v>
      </c>
      <c r="U27" s="4">
        <v>7.1441400987876061E-2</v>
      </c>
      <c r="V27" s="4">
        <v>3.0026245641878301E-2</v>
      </c>
      <c r="W27" s="4">
        <v>42.029194873955362</v>
      </c>
      <c r="X27" s="5">
        <v>0.52948367641405081</v>
      </c>
      <c r="Y27" s="4">
        <v>5.9411526285232295E-2</v>
      </c>
      <c r="Z27" s="4">
        <v>3.1290303194781412E-2</v>
      </c>
      <c r="AA27" s="4">
        <v>52.667058315516002</v>
      </c>
      <c r="AB27" s="5">
        <f t="shared" si="12"/>
        <v>0.51654203947304622</v>
      </c>
      <c r="AC27" s="4">
        <v>0.23124868835786305</v>
      </c>
      <c r="AD27" s="4">
        <v>0.11372933337470049</v>
      </c>
      <c r="AE27" s="4">
        <v>49.18053122044158</v>
      </c>
      <c r="AF27" s="5">
        <f t="shared" si="4"/>
        <v>-0.8817732221064829</v>
      </c>
      <c r="AG27" s="4">
        <v>2.8722600151171583E-2</v>
      </c>
      <c r="AH27" s="35" t="s">
        <v>111</v>
      </c>
      <c r="AI27" s="35" t="s">
        <v>111</v>
      </c>
      <c r="AJ27" s="35">
        <f t="shared" si="13"/>
        <v>0.76627145339694425</v>
      </c>
      <c r="AK27" s="4">
        <v>0.30497810463614355</v>
      </c>
      <c r="AL27" s="4">
        <v>0.17788078972977781</v>
      </c>
      <c r="AM27" s="4">
        <v>58.325757497247167</v>
      </c>
      <c r="AN27" s="35">
        <f t="shared" si="14"/>
        <v>-1.4817422088248133</v>
      </c>
      <c r="AO27" s="4">
        <v>0.33844075113547145</v>
      </c>
      <c r="AP27" s="4">
        <v>0.22756591371276025</v>
      </c>
      <c r="AQ27" s="36">
        <v>67.239513252844034</v>
      </c>
      <c r="AR27" s="35">
        <f t="shared" si="7"/>
        <v>-1.7540426165391447</v>
      </c>
      <c r="AS27" s="35"/>
      <c r="AT27" s="35">
        <f t="shared" si="8"/>
        <v>-0.10972147177336145</v>
      </c>
      <c r="AU27" s="1">
        <v>0.25729999999999997</v>
      </c>
    </row>
    <row r="28" spans="1:47" x14ac:dyDescent="0.25">
      <c r="A28" s="15" t="s">
        <v>134</v>
      </c>
      <c r="B28" s="4">
        <v>0.1379284683900808</v>
      </c>
      <c r="C28" s="4">
        <v>0.12252059885044474</v>
      </c>
      <c r="D28" s="4">
        <v>88.829086758173474</v>
      </c>
      <c r="E28" s="4">
        <v>0.12550994826446657</v>
      </c>
      <c r="F28" s="4">
        <v>0.11970448201699022</v>
      </c>
      <c r="G28" s="4">
        <v>95.374497139267845</v>
      </c>
      <c r="H28" s="5">
        <f t="shared" si="9"/>
        <v>9.0035945954920163E-2</v>
      </c>
      <c r="I28" s="4">
        <v>0.43068559347629126</v>
      </c>
      <c r="J28" s="4">
        <v>0.21365150447078926</v>
      </c>
      <c r="K28" s="4">
        <v>49.607302335398536</v>
      </c>
      <c r="L28" s="5">
        <f t="shared" si="10"/>
        <v>-2.1225286447628258</v>
      </c>
      <c r="M28" s="4">
        <v>0.28332429219753641</v>
      </c>
      <c r="N28" s="4">
        <v>0.12515268635394317</v>
      </c>
      <c r="O28" s="4">
        <v>44.17294591410662</v>
      </c>
      <c r="P28" s="5">
        <f t="shared" si="0"/>
        <v>-1.0541393339934444</v>
      </c>
      <c r="Q28" s="4">
        <v>4.5107961440707063E-2</v>
      </c>
      <c r="R28" s="4">
        <v>2.4912646897141521E-2</v>
      </c>
      <c r="S28" s="4">
        <v>55.228935428368622</v>
      </c>
      <c r="T28" s="5">
        <f t="shared" si="11"/>
        <v>0.672961195268728</v>
      </c>
      <c r="U28" s="4">
        <v>4.6146044624746446E-2</v>
      </c>
      <c r="V28" s="4">
        <v>2.6794402627150226E-2</v>
      </c>
      <c r="W28" s="4">
        <v>58.06435382498929</v>
      </c>
      <c r="X28" s="5">
        <v>0.99723120014927058</v>
      </c>
      <c r="Y28" s="4">
        <v>0.2934184459608189</v>
      </c>
      <c r="Z28" s="4">
        <v>0.14438206366794451</v>
      </c>
      <c r="AA28" s="4">
        <v>49.206880363351225</v>
      </c>
      <c r="AB28" s="5">
        <f t="shared" si="12"/>
        <v>-1.127323310304519</v>
      </c>
      <c r="AC28" s="4">
        <v>0.22441109709188869</v>
      </c>
      <c r="AD28" s="4">
        <v>7.9349658634195352E-2</v>
      </c>
      <c r="AE28" s="4">
        <v>35.359061856778126</v>
      </c>
      <c r="AF28" s="5">
        <f t="shared" si="4"/>
        <v>-0.6270107231033919</v>
      </c>
      <c r="AG28" s="4">
        <v>0.45670995670995679</v>
      </c>
      <c r="AH28" s="35" t="s">
        <v>111</v>
      </c>
      <c r="AI28" s="35" t="s">
        <v>111</v>
      </c>
      <c r="AJ28" s="35">
        <f t="shared" si="13"/>
        <v>-2.3112087884447305</v>
      </c>
      <c r="AK28" s="4">
        <v>0.37826668185570439</v>
      </c>
      <c r="AL28" s="4">
        <v>0.19214761748462519</v>
      </c>
      <c r="AM28" s="4">
        <v>50.796865465915616</v>
      </c>
      <c r="AN28" s="35">
        <f t="shared" ref="AN28:AN29" si="15">($B28-AK28)/$B28</f>
        <v>-1.7424844651063176</v>
      </c>
      <c r="AO28" s="4">
        <v>0.43778850485993942</v>
      </c>
      <c r="AP28" s="4">
        <v>0.22404409404769776</v>
      </c>
      <c r="AQ28" s="36">
        <v>51.176330936184733</v>
      </c>
      <c r="AR28" s="35">
        <f t="shared" si="7"/>
        <v>-2.174025710354536</v>
      </c>
      <c r="AS28" s="35"/>
      <c r="AT28" s="35">
        <f>($AK28-AO28)/$AK28</f>
        <v>-0.157354125698389</v>
      </c>
      <c r="AU28" s="1">
        <v>8.8700000000000001E-2</v>
      </c>
    </row>
    <row r="29" spans="1:47" x14ac:dyDescent="0.25">
      <c r="A29" s="16" t="s">
        <v>135</v>
      </c>
      <c r="B29" s="4">
        <v>0.11981345392877332</v>
      </c>
      <c r="C29" s="4">
        <v>0.12587531012422573</v>
      </c>
      <c r="D29" s="4">
        <v>105.0594119413802</v>
      </c>
      <c r="E29" s="4">
        <v>0.10995340710541643</v>
      </c>
      <c r="F29" s="4">
        <v>0.1222245813849458</v>
      </c>
      <c r="G29" s="4">
        <v>111.16034018642509</v>
      </c>
      <c r="H29" s="5">
        <f t="shared" si="9"/>
        <v>8.2294988584658391E-2</v>
      </c>
      <c r="I29" s="4">
        <v>0.34114058355437665</v>
      </c>
      <c r="J29" s="4">
        <v>0.17270227802752983</v>
      </c>
      <c r="K29" s="4">
        <v>50.624958258594773</v>
      </c>
      <c r="L29" s="5">
        <f t="shared" si="10"/>
        <v>-1.8472644128695084</v>
      </c>
      <c r="M29" s="4">
        <v>0.23021135134461654</v>
      </c>
      <c r="N29" s="4">
        <v>8.1798378845246114E-2</v>
      </c>
      <c r="O29" s="4">
        <v>35.531861642564024</v>
      </c>
      <c r="P29" s="5">
        <f t="shared" si="0"/>
        <v>-0.92141486448986387</v>
      </c>
      <c r="Q29" s="4">
        <v>4.7783726266085846E-2</v>
      </c>
      <c r="R29" s="4">
        <v>2.092495714551084E-2</v>
      </c>
      <c r="S29" s="4">
        <v>43.790969814679727</v>
      </c>
      <c r="T29" s="5">
        <f t="shared" si="11"/>
        <v>0.60118229882186436</v>
      </c>
      <c r="U29" s="4">
        <v>4.737526693845856E-2</v>
      </c>
      <c r="V29" s="4">
        <v>2.2945528703002181E-2</v>
      </c>
      <c r="W29" s="4">
        <v>48.433560770874159</v>
      </c>
      <c r="X29" s="5">
        <v>0.86654394644049548</v>
      </c>
      <c r="Y29" s="4">
        <v>0.20234956051386074</v>
      </c>
      <c r="Z29" s="4">
        <v>8.3801276462374494E-2</v>
      </c>
      <c r="AA29" s="4">
        <v>41.414113403342029</v>
      </c>
      <c r="AB29" s="5">
        <f t="shared" si="12"/>
        <v>-0.6888717742345819</v>
      </c>
      <c r="AC29" s="4">
        <v>0.19435511140449985</v>
      </c>
      <c r="AD29" s="4">
        <v>6.3573464342528502E-2</v>
      </c>
      <c r="AE29" s="4">
        <v>32.709952356342612</v>
      </c>
      <c r="AF29" s="5">
        <v>0.47453288266858895</v>
      </c>
      <c r="AG29" s="4">
        <v>0.52823275862068964</v>
      </c>
      <c r="AH29" s="4">
        <v>0.48979336093395776</v>
      </c>
      <c r="AI29" s="4">
        <v>92.723018960977726</v>
      </c>
      <c r="AJ29" s="35">
        <f t="shared" si="13"/>
        <v>-3.4087933474876149</v>
      </c>
      <c r="AK29" s="4">
        <v>0.39548103954286423</v>
      </c>
      <c r="AL29" s="4">
        <v>0.20646462617642056</v>
      </c>
      <c r="AM29" s="4">
        <v>52.205948081625507</v>
      </c>
      <c r="AN29" s="35">
        <f t="shared" si="15"/>
        <v>-2.3008066003837073</v>
      </c>
      <c r="AO29" s="4">
        <v>0.4426667365385254</v>
      </c>
      <c r="AP29" s="4">
        <v>0.24372995938934494</v>
      </c>
      <c r="AQ29" s="36">
        <v>55.059470086958541</v>
      </c>
      <c r="AR29" s="35">
        <f t="shared" si="7"/>
        <v>-2.6946329650231253</v>
      </c>
      <c r="AS29" s="35"/>
      <c r="AT29" s="35">
        <f>($AK29-AO29)/$AK29</f>
        <v>-0.11931215981985639</v>
      </c>
      <c r="AU29" s="1">
        <v>0.29930000000000001</v>
      </c>
    </row>
    <row r="30" spans="1:47" x14ac:dyDescent="0.25">
      <c r="A30" s="9" t="s">
        <v>136</v>
      </c>
      <c r="B30" s="10">
        <f t="shared" ref="B30:AR30" si="16">AVERAGE(B5:B29)</f>
        <v>0.16843355704082394</v>
      </c>
      <c r="C30" s="10">
        <f t="shared" si="16"/>
        <v>0.14753074820917644</v>
      </c>
      <c r="D30" s="4">
        <f t="shared" si="16"/>
        <v>101.8286948587557</v>
      </c>
      <c r="E30" s="10">
        <f t="shared" si="16"/>
        <v>0.16245648190881226</v>
      </c>
      <c r="F30" s="4">
        <f t="shared" si="16"/>
        <v>0.14746291608878895</v>
      </c>
      <c r="G30" s="4">
        <f t="shared" si="16"/>
        <v>103.99976730804813</v>
      </c>
      <c r="H30" s="11">
        <f t="shared" si="16"/>
        <v>2.1442689104311893E-2</v>
      </c>
      <c r="I30" s="10">
        <f t="shared" si="16"/>
        <v>0.26784123728305215</v>
      </c>
      <c r="J30" s="10">
        <f t="shared" si="16"/>
        <v>0.23408230108126593</v>
      </c>
      <c r="K30" s="10">
        <f t="shared" si="16"/>
        <v>97.449702751203262</v>
      </c>
      <c r="L30" s="5">
        <f t="shared" si="16"/>
        <v>-0.77348237743131065</v>
      </c>
      <c r="M30" s="10">
        <f t="shared" si="16"/>
        <v>0.23701142983785584</v>
      </c>
      <c r="N30" s="10">
        <f t="shared" si="16"/>
        <v>0.12906333912852264</v>
      </c>
      <c r="O30" s="10">
        <f t="shared" si="16"/>
        <v>86.726413218086165</v>
      </c>
      <c r="P30" s="5">
        <f t="shared" si="16"/>
        <v>-0.62830735836779938</v>
      </c>
      <c r="Q30" s="10">
        <f t="shared" si="16"/>
        <v>7.1904317842754098E-2</v>
      </c>
      <c r="R30" s="10">
        <f t="shared" si="16"/>
        <v>4.3657832208758282E-2</v>
      </c>
      <c r="S30" s="10">
        <f t="shared" si="16"/>
        <v>66.024560543089791</v>
      </c>
      <c r="T30" s="5">
        <f t="shared" si="16"/>
        <v>0.56703813524590962</v>
      </c>
      <c r="U30" s="10">
        <f t="shared" si="16"/>
        <v>7.150827368992535E-2</v>
      </c>
      <c r="V30" s="10">
        <f t="shared" si="16"/>
        <v>4.4189252872472239E-2</v>
      </c>
      <c r="W30" s="10">
        <f t="shared" si="16"/>
        <v>66.819661535045938</v>
      </c>
      <c r="X30" s="5">
        <f t="shared" si="16"/>
        <v>0.66625859090874651</v>
      </c>
      <c r="Y30" s="10">
        <f t="shared" si="16"/>
        <v>0.16854281237969468</v>
      </c>
      <c r="Z30" s="10">
        <f t="shared" si="16"/>
        <v>0.11959262654794932</v>
      </c>
      <c r="AA30" s="10">
        <f t="shared" si="16"/>
        <v>82.163911124452127</v>
      </c>
      <c r="AB30" s="5">
        <f t="shared" si="16"/>
        <v>-0.20147399903788224</v>
      </c>
      <c r="AC30" s="10">
        <f t="shared" si="16"/>
        <v>0.21765150827084093</v>
      </c>
      <c r="AD30" s="10">
        <f t="shared" si="16"/>
        <v>0.10475537421196819</v>
      </c>
      <c r="AE30" s="10">
        <f t="shared" si="16"/>
        <v>74.717045077352338</v>
      </c>
      <c r="AF30" s="5">
        <f t="shared" si="16"/>
        <v>-0.57427989341973595</v>
      </c>
      <c r="AG30" s="38">
        <f t="shared" si="16"/>
        <v>0.27086651666236655</v>
      </c>
      <c r="AH30" s="38">
        <f t="shared" si="16"/>
        <v>0.32643379177370091</v>
      </c>
      <c r="AI30" s="38">
        <f t="shared" si="16"/>
        <v>84.773291110843857</v>
      </c>
      <c r="AJ30" s="35">
        <f t="shared" si="16"/>
        <v>-0.87781592263528907</v>
      </c>
      <c r="AK30" s="38">
        <f t="shared" si="16"/>
        <v>0.30180227898812173</v>
      </c>
      <c r="AL30" s="38">
        <f t="shared" si="16"/>
        <v>0.1706114330028875</v>
      </c>
      <c r="AM30" s="38">
        <f t="shared" si="16"/>
        <v>74.433260713006504</v>
      </c>
      <c r="AN30" s="35">
        <f t="shared" si="16"/>
        <v>-1.2771844046310463</v>
      </c>
      <c r="AO30" s="38">
        <f t="shared" si="16"/>
        <v>0.29733903327286343</v>
      </c>
      <c r="AP30" s="38">
        <f t="shared" si="16"/>
        <v>0.188912377336203</v>
      </c>
      <c r="AQ30" s="39">
        <f t="shared" si="16"/>
        <v>89.002207736356794</v>
      </c>
      <c r="AR30" s="35">
        <f t="shared" si="16"/>
        <v>-1.2754953475125965</v>
      </c>
      <c r="AS30" s="35"/>
      <c r="AT30" s="35">
        <f t="shared" ref="AT30" si="17">AVERAGE(AT5:AT29)</f>
        <v>1.3088566176506149E-2</v>
      </c>
    </row>
    <row r="31" spans="1:47" x14ac:dyDescent="0.25">
      <c r="A31" s="9" t="s">
        <v>137</v>
      </c>
      <c r="D31" s="12"/>
      <c r="G31">
        <f>COUNTIF(H5:H29, "&gt;0")</f>
        <v>19</v>
      </c>
      <c r="H31" s="12">
        <f>AVERAGEIF(H5:H29,"&gt;0")</f>
        <v>7.1499269503166707E-2</v>
      </c>
      <c r="K31">
        <f>COUNTIF(L5:L29, "&gt;0")</f>
        <v>7</v>
      </c>
      <c r="L31" s="12">
        <f>AVERAGEIF(L5:L29,"&gt;0")</f>
        <v>0.29444098337094909</v>
      </c>
      <c r="O31">
        <f>COUNTIF(P5:P29, "&gt;0")</f>
        <v>6</v>
      </c>
      <c r="P31" s="12">
        <f>AVERAGEIF(P5:P29,"&gt;0")</f>
        <v>0.4813302644007656</v>
      </c>
      <c r="S31">
        <f>COUNTIF(T5:T29, "&gt;0")</f>
        <v>25</v>
      </c>
      <c r="T31" s="12">
        <f>AVERAGEIF(T5:T29,"&gt;0")</f>
        <v>0.56703813524590962</v>
      </c>
      <c r="W31">
        <f>COUNTIF(X5:X29, "&gt;0")</f>
        <v>24</v>
      </c>
      <c r="X31" s="12">
        <f>AVERAGEIF(X5:X29,"&gt;0")</f>
        <v>0.7089441175018556</v>
      </c>
      <c r="AA31">
        <f>COUNTIF(AB5:AB29, "&gt;0")</f>
        <v>13</v>
      </c>
      <c r="AB31" s="12">
        <f>AVERAGEIF(AB5:AB29,"&gt;0")</f>
        <v>0.52208340306804524</v>
      </c>
      <c r="AE31">
        <f>COUNTIF(AF5:AF29, "&gt;0")</f>
        <v>10</v>
      </c>
      <c r="AF31" s="12">
        <f>AVERAGEIF(AF5:AF29,"&gt;0")</f>
        <v>0.38488741104125668</v>
      </c>
      <c r="AI31">
        <f>COUNTIF(AJ5:AJ29, "&gt;0")</f>
        <v>7</v>
      </c>
      <c r="AJ31" s="12">
        <f>AVERAGEIF(AJ5:AJ29,"&gt;0")</f>
        <v>0.6188310052388557</v>
      </c>
      <c r="AM31">
        <f>COUNTIF(AN5:AN29, "&gt;0")</f>
        <v>5</v>
      </c>
      <c r="AN31" s="12">
        <f>AVERAGEIF(AN5:AN29,"&gt;0")</f>
        <v>0.57202089962953317</v>
      </c>
      <c r="AO31" s="1"/>
      <c r="AP31" s="1"/>
      <c r="AQ31" s="1">
        <f>COUNTIF(AR5:AR29, "&gt;0")</f>
        <v>6</v>
      </c>
      <c r="AR31" s="12">
        <f>AVERAGEIF(AR5:AR29,"&gt;0")</f>
        <v>0.54398965353472839</v>
      </c>
      <c r="AS31" s="1">
        <f>COUNTIF(AT5:AT29, "&gt;0")</f>
        <v>14</v>
      </c>
      <c r="AT31" s="12">
        <f>AVERAGEIF(AT5:AT29,"&gt;0")</f>
        <v>0.16880382228608112</v>
      </c>
      <c r="AU31" s="1"/>
    </row>
    <row r="32" spans="1:47" s="14" customFormat="1" x14ac:dyDescent="0.25">
      <c r="A32" s="13" t="s">
        <v>138</v>
      </c>
      <c r="D32" s="6"/>
      <c r="G32" s="14">
        <f>COUNTIF(H5:H29, "&lt;0")</f>
        <v>5</v>
      </c>
      <c r="H32" s="6">
        <f>AVERAGEIF(H5:H29,"&lt;0")</f>
        <v>-0.16448377859047403</v>
      </c>
      <c r="K32" s="14">
        <f>COUNTIF(L5:L29, "&lt;0")</f>
        <v>15</v>
      </c>
      <c r="L32" s="6">
        <f>AVERAGEIF('S6 - Comparative FC Table'!P4:P26,"&lt;0")</f>
        <v>-0.98087393872277595</v>
      </c>
      <c r="O32" s="14">
        <f>COUNTIF(P5:P29, "&lt;0")</f>
        <v>19</v>
      </c>
      <c r="P32" s="6">
        <f>AVERAGEIF(P5:P29,"&lt;0")</f>
        <v>-0.97871923924208337</v>
      </c>
      <c r="S32" s="14">
        <f>COUNTIF(T5:T29, "&lt;0")</f>
        <v>0</v>
      </c>
      <c r="T32" s="6" t="s">
        <v>111</v>
      </c>
      <c r="W32" s="14">
        <f>COUNTIF(X5:X29, "&lt;0")</f>
        <v>1</v>
      </c>
      <c r="X32" s="6">
        <f>AVERAGEIF(X5:X29,"&lt;0")</f>
        <v>-0.35819404732587201</v>
      </c>
      <c r="AA32" s="14">
        <f>COUNTIF(AB5:AB29, "&lt;0")</f>
        <v>12</v>
      </c>
      <c r="AB32" s="6">
        <f>AVERAGEIF(AB5:AB29,"&lt;0")</f>
        <v>-0.98532785131930345</v>
      </c>
      <c r="AE32" s="14">
        <f>COUNTIF(AF5:AF29, "&lt;0")</f>
        <v>15</v>
      </c>
      <c r="AF32" s="6">
        <f>AVERAGEIF(AF5:AF29,"&lt;0")</f>
        <v>-1.2137247630603976</v>
      </c>
      <c r="AI32" s="14">
        <f>COUNTIF(AJ5:AJ29, "&lt;0")</f>
        <v>15</v>
      </c>
      <c r="AJ32" s="6">
        <f>AVERAGEIF(AJ5:AJ29,"&lt;0")</f>
        <v>-1.5762511556432235</v>
      </c>
      <c r="AM32" s="14">
        <f>COUNTIF(AN5:AN29, "&lt;0")</f>
        <v>20</v>
      </c>
      <c r="AN32" s="6">
        <f>AVERAGEIF(AN5:AN29,"&lt;0")</f>
        <v>-1.7394857306961913</v>
      </c>
      <c r="AO32" s="40"/>
      <c r="AP32" s="40"/>
      <c r="AQ32" s="40">
        <f>COUNTIF(AR5:AR29, "&lt;0")</f>
        <v>19</v>
      </c>
      <c r="AR32" s="6">
        <f>AVERAGEIF(AR5:AR29,"&lt;0")</f>
        <v>-1.8500695583696465</v>
      </c>
      <c r="AS32" s="40">
        <f>COUNTIF(AT5:AT29, "&lt;0")</f>
        <v>11</v>
      </c>
      <c r="AT32" s="6">
        <f>AVERAGEIF(AT5:AT29,"&lt;0")</f>
        <v>-0.18509448705386208</v>
      </c>
      <c r="AU32" s="40">
        <f>COUNTIF(AU5:AU29, "&lt;0.05")</f>
        <v>6</v>
      </c>
    </row>
    <row r="34" spans="3:9" x14ac:dyDescent="0.25">
      <c r="H34" s="8"/>
      <c r="I34" s="7"/>
    </row>
    <row r="35" spans="3:9" x14ac:dyDescent="0.25">
      <c r="I35" s="7"/>
    </row>
    <row r="36" spans="3:9" x14ac:dyDescent="0.25">
      <c r="I36" s="8"/>
    </row>
    <row r="37" spans="3:9" x14ac:dyDescent="0.25">
      <c r="I37" s="8"/>
    </row>
    <row r="38" spans="3:9" x14ac:dyDescent="0.25">
      <c r="I38" s="8"/>
    </row>
    <row r="40" spans="3:9" x14ac:dyDescent="0.25">
      <c r="C40" s="7"/>
    </row>
  </sheetData>
  <mergeCells count="15">
    <mergeCell ref="A1:I1"/>
    <mergeCell ref="AG2:AU2"/>
    <mergeCell ref="AO3:AU3"/>
    <mergeCell ref="AC3:AF3"/>
    <mergeCell ref="AG3:AJ3"/>
    <mergeCell ref="AK3:AN3"/>
    <mergeCell ref="B2:P2"/>
    <mergeCell ref="Q2:AF2"/>
    <mergeCell ref="B3:D3"/>
    <mergeCell ref="E3:H3"/>
    <mergeCell ref="I3:L3"/>
    <mergeCell ref="M3:P3"/>
    <mergeCell ref="Q3:T3"/>
    <mergeCell ref="U3:X3"/>
    <mergeCell ref="Y3:AB3"/>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0406-B485-4E81-8396-68CAA8DCD05A}">
  <dimension ref="A1:F203"/>
  <sheetViews>
    <sheetView topLeftCell="A154" workbookViewId="0">
      <selection activeCell="B29" sqref="B29"/>
    </sheetView>
  </sheetViews>
  <sheetFormatPr defaultRowHeight="15" x14ac:dyDescent="0.25"/>
  <cols>
    <col min="1" max="1" width="15.85546875" bestFit="1" customWidth="1"/>
    <col min="2" max="2" width="14.7109375" bestFit="1" customWidth="1"/>
    <col min="3" max="3" width="17" bestFit="1" customWidth="1"/>
    <col min="4" max="4" width="16.28515625" bestFit="1" customWidth="1"/>
    <col min="5" max="5" width="12.28515625" bestFit="1" customWidth="1"/>
    <col min="6" max="6" width="14.42578125" bestFit="1" customWidth="1"/>
  </cols>
  <sheetData>
    <row r="1" spans="1:6" x14ac:dyDescent="0.25">
      <c r="A1" s="93" t="s">
        <v>139</v>
      </c>
      <c r="B1" s="93"/>
      <c r="C1" s="93"/>
      <c r="D1" s="93"/>
      <c r="E1" s="93"/>
      <c r="F1" s="93"/>
    </row>
    <row r="2" spans="1:6" x14ac:dyDescent="0.25">
      <c r="A2" s="1"/>
      <c r="B2" s="1"/>
      <c r="C2" s="1"/>
      <c r="D2" s="89" t="s">
        <v>140</v>
      </c>
      <c r="E2" s="89"/>
      <c r="F2" s="1"/>
    </row>
    <row r="3" spans="1:6" s="17" customFormat="1" x14ac:dyDescent="0.25">
      <c r="A3" s="2" t="s">
        <v>141</v>
      </c>
      <c r="B3" s="2" t="s">
        <v>142</v>
      </c>
      <c r="C3" s="2" t="s">
        <v>143</v>
      </c>
      <c r="D3" s="2" t="s">
        <v>144</v>
      </c>
      <c r="E3" s="2" t="s">
        <v>145</v>
      </c>
      <c r="F3" s="2" t="s">
        <v>146</v>
      </c>
    </row>
    <row r="4" spans="1:6" x14ac:dyDescent="0.25">
      <c r="A4" s="54" t="s">
        <v>147</v>
      </c>
      <c r="B4" s="54" t="s">
        <v>148</v>
      </c>
      <c r="C4" s="54" t="s">
        <v>110</v>
      </c>
      <c r="D4" s="54" t="s">
        <v>149</v>
      </c>
      <c r="E4" s="54" t="s">
        <v>150</v>
      </c>
      <c r="F4" s="54" t="s">
        <v>151</v>
      </c>
    </row>
    <row r="5" spans="1:6" x14ac:dyDescent="0.25">
      <c r="A5" s="54" t="s">
        <v>147</v>
      </c>
      <c r="B5" s="54" t="s">
        <v>148</v>
      </c>
      <c r="C5" s="54" t="s">
        <v>112</v>
      </c>
      <c r="D5" s="54" t="s">
        <v>149</v>
      </c>
      <c r="E5" s="54" t="s">
        <v>150</v>
      </c>
      <c r="F5" s="54" t="s">
        <v>151</v>
      </c>
    </row>
    <row r="6" spans="1:6" x14ac:dyDescent="0.25">
      <c r="A6" s="54" t="s">
        <v>147</v>
      </c>
      <c r="B6" s="54" t="s">
        <v>148</v>
      </c>
      <c r="C6" s="54" t="s">
        <v>113</v>
      </c>
      <c r="D6" s="54" t="s">
        <v>149</v>
      </c>
      <c r="E6" s="54" t="s">
        <v>150</v>
      </c>
      <c r="F6" s="54" t="s">
        <v>151</v>
      </c>
    </row>
    <row r="7" spans="1:6" x14ac:dyDescent="0.25">
      <c r="A7" s="54" t="s">
        <v>147</v>
      </c>
      <c r="B7" s="54" t="s">
        <v>148</v>
      </c>
      <c r="C7" s="54" t="s">
        <v>114</v>
      </c>
      <c r="D7" s="54" t="s">
        <v>149</v>
      </c>
      <c r="E7" s="54" t="s">
        <v>150</v>
      </c>
      <c r="F7" s="54" t="s">
        <v>152</v>
      </c>
    </row>
    <row r="8" spans="1:6" x14ac:dyDescent="0.25">
      <c r="A8" s="54" t="s">
        <v>147</v>
      </c>
      <c r="B8" s="54" t="s">
        <v>148</v>
      </c>
      <c r="C8" s="54" t="s">
        <v>115</v>
      </c>
      <c r="D8" s="54" t="s">
        <v>149</v>
      </c>
      <c r="E8" s="54" t="s">
        <v>150</v>
      </c>
      <c r="F8" s="54" t="s">
        <v>151</v>
      </c>
    </row>
    <row r="9" spans="1:6" x14ac:dyDescent="0.25">
      <c r="A9" s="54" t="s">
        <v>147</v>
      </c>
      <c r="B9" s="54" t="s">
        <v>148</v>
      </c>
      <c r="C9" s="54" t="s">
        <v>116</v>
      </c>
      <c r="D9" s="54" t="s">
        <v>149</v>
      </c>
      <c r="E9" s="54" t="s">
        <v>150</v>
      </c>
      <c r="F9" s="54" t="s">
        <v>151</v>
      </c>
    </row>
    <row r="10" spans="1:6" x14ac:dyDescent="0.25">
      <c r="A10" s="54" t="s">
        <v>147</v>
      </c>
      <c r="B10" s="54" t="s">
        <v>148</v>
      </c>
      <c r="C10" s="54" t="s">
        <v>117</v>
      </c>
      <c r="D10" s="54" t="s">
        <v>149</v>
      </c>
      <c r="E10" s="54" t="s">
        <v>150</v>
      </c>
      <c r="F10" s="54" t="s">
        <v>152</v>
      </c>
    </row>
    <row r="11" spans="1:6" x14ac:dyDescent="0.25">
      <c r="A11" s="54" t="s">
        <v>147</v>
      </c>
      <c r="B11" s="54" t="s">
        <v>148</v>
      </c>
      <c r="C11" s="54" t="s">
        <v>118</v>
      </c>
      <c r="D11" s="54" t="s">
        <v>149</v>
      </c>
      <c r="E11" s="54" t="s">
        <v>150</v>
      </c>
      <c r="F11" s="54" t="s">
        <v>153</v>
      </c>
    </row>
    <row r="12" spans="1:6" x14ac:dyDescent="0.25">
      <c r="A12" s="54" t="s">
        <v>147</v>
      </c>
      <c r="B12" s="54" t="s">
        <v>148</v>
      </c>
      <c r="C12" s="54" t="s">
        <v>119</v>
      </c>
      <c r="D12" s="54" t="s">
        <v>149</v>
      </c>
      <c r="E12" s="54" t="s">
        <v>150</v>
      </c>
      <c r="F12" s="54" t="s">
        <v>151</v>
      </c>
    </row>
    <row r="13" spans="1:6" x14ac:dyDescent="0.25">
      <c r="A13" s="54" t="s">
        <v>147</v>
      </c>
      <c r="B13" s="54" t="s">
        <v>148</v>
      </c>
      <c r="C13" s="54" t="s">
        <v>120</v>
      </c>
      <c r="D13" s="54" t="s">
        <v>149</v>
      </c>
      <c r="E13" s="54" t="s">
        <v>150</v>
      </c>
      <c r="F13" s="54" t="s">
        <v>154</v>
      </c>
    </row>
    <row r="14" spans="1:6" x14ac:dyDescent="0.25">
      <c r="A14" s="54" t="s">
        <v>147</v>
      </c>
      <c r="B14" s="54" t="s">
        <v>148</v>
      </c>
      <c r="C14" s="54" t="s">
        <v>121</v>
      </c>
      <c r="D14" s="54" t="s">
        <v>149</v>
      </c>
      <c r="E14" s="54" t="s">
        <v>150</v>
      </c>
      <c r="F14" s="54" t="s">
        <v>154</v>
      </c>
    </row>
    <row r="15" spans="1:6" x14ac:dyDescent="0.25">
      <c r="A15" s="54" t="s">
        <v>147</v>
      </c>
      <c r="B15" s="54" t="s">
        <v>148</v>
      </c>
      <c r="C15" s="54" t="s">
        <v>122</v>
      </c>
      <c r="D15" s="54" t="s">
        <v>149</v>
      </c>
      <c r="E15" s="54" t="s">
        <v>150</v>
      </c>
      <c r="F15" s="54" t="s">
        <v>151</v>
      </c>
    </row>
    <row r="16" spans="1:6" x14ac:dyDescent="0.25">
      <c r="A16" s="54" t="s">
        <v>147</v>
      </c>
      <c r="B16" s="54" t="s">
        <v>148</v>
      </c>
      <c r="C16" s="54" t="s">
        <v>123</v>
      </c>
      <c r="D16" s="54" t="s">
        <v>149</v>
      </c>
      <c r="E16" s="54" t="s">
        <v>150</v>
      </c>
      <c r="F16" s="54" t="s">
        <v>151</v>
      </c>
    </row>
    <row r="17" spans="1:6" x14ac:dyDescent="0.25">
      <c r="A17" s="54" t="s">
        <v>147</v>
      </c>
      <c r="B17" s="54" t="s">
        <v>148</v>
      </c>
      <c r="C17" s="54" t="s">
        <v>124</v>
      </c>
      <c r="D17" s="54" t="s">
        <v>149</v>
      </c>
      <c r="E17" s="54" t="s">
        <v>150</v>
      </c>
      <c r="F17" s="54" t="s">
        <v>153</v>
      </c>
    </row>
    <row r="18" spans="1:6" x14ac:dyDescent="0.25">
      <c r="A18" s="54" t="s">
        <v>147</v>
      </c>
      <c r="B18" s="54" t="s">
        <v>148</v>
      </c>
      <c r="C18" s="54" t="s">
        <v>125</v>
      </c>
      <c r="D18" s="54" t="s">
        <v>149</v>
      </c>
      <c r="E18" s="54" t="s">
        <v>150</v>
      </c>
      <c r="F18" s="54" t="s">
        <v>151</v>
      </c>
    </row>
    <row r="19" spans="1:6" x14ac:dyDescent="0.25">
      <c r="A19" s="54" t="s">
        <v>147</v>
      </c>
      <c r="B19" s="54" t="s">
        <v>148</v>
      </c>
      <c r="C19" s="54" t="s">
        <v>126</v>
      </c>
      <c r="D19" s="54" t="s">
        <v>149</v>
      </c>
      <c r="E19" s="54" t="s">
        <v>150</v>
      </c>
      <c r="F19" s="54" t="s">
        <v>152</v>
      </c>
    </row>
    <row r="20" spans="1:6" x14ac:dyDescent="0.25">
      <c r="A20" s="54" t="s">
        <v>147</v>
      </c>
      <c r="B20" s="54" t="s">
        <v>148</v>
      </c>
      <c r="C20" s="54" t="s">
        <v>127</v>
      </c>
      <c r="D20" s="54" t="s">
        <v>149</v>
      </c>
      <c r="E20" s="54" t="s">
        <v>150</v>
      </c>
      <c r="F20" s="54" t="s">
        <v>154</v>
      </c>
    </row>
    <row r="21" spans="1:6" x14ac:dyDescent="0.25">
      <c r="A21" s="54" t="s">
        <v>147</v>
      </c>
      <c r="B21" s="54" t="s">
        <v>148</v>
      </c>
      <c r="C21" s="54" t="s">
        <v>128</v>
      </c>
      <c r="D21" s="54" t="s">
        <v>149</v>
      </c>
      <c r="E21" s="54" t="s">
        <v>150</v>
      </c>
      <c r="F21" s="54" t="s">
        <v>151</v>
      </c>
    </row>
    <row r="22" spans="1:6" x14ac:dyDescent="0.25">
      <c r="A22" s="54" t="s">
        <v>147</v>
      </c>
      <c r="B22" s="54" t="s">
        <v>148</v>
      </c>
      <c r="C22" s="54" t="s">
        <v>129</v>
      </c>
      <c r="D22" s="54" t="s">
        <v>149</v>
      </c>
      <c r="E22" s="54" t="s">
        <v>150</v>
      </c>
      <c r="F22" s="54" t="s">
        <v>151</v>
      </c>
    </row>
    <row r="23" spans="1:6" x14ac:dyDescent="0.25">
      <c r="A23" s="54" t="s">
        <v>147</v>
      </c>
      <c r="B23" s="54" t="s">
        <v>148</v>
      </c>
      <c r="C23" s="54" t="s">
        <v>130</v>
      </c>
      <c r="D23" s="54" t="s">
        <v>149</v>
      </c>
      <c r="E23" s="54" t="s">
        <v>150</v>
      </c>
      <c r="F23" s="54" t="s">
        <v>151</v>
      </c>
    </row>
    <row r="24" spans="1:6" x14ac:dyDescent="0.25">
      <c r="A24" s="54" t="s">
        <v>147</v>
      </c>
      <c r="B24" s="54" t="s">
        <v>148</v>
      </c>
      <c r="C24" s="54" t="s">
        <v>131</v>
      </c>
      <c r="D24" s="54" t="s">
        <v>149</v>
      </c>
      <c r="E24" s="54" t="s">
        <v>150</v>
      </c>
      <c r="F24" s="54" t="s">
        <v>151</v>
      </c>
    </row>
    <row r="25" spans="1:6" x14ac:dyDescent="0.25">
      <c r="A25" s="54" t="s">
        <v>147</v>
      </c>
      <c r="B25" s="54" t="s">
        <v>148</v>
      </c>
      <c r="C25" s="54" t="s">
        <v>132</v>
      </c>
      <c r="D25" s="54" t="s">
        <v>149</v>
      </c>
      <c r="E25" s="54" t="s">
        <v>150</v>
      </c>
      <c r="F25" s="54" t="s">
        <v>151</v>
      </c>
    </row>
    <row r="26" spans="1:6" x14ac:dyDescent="0.25">
      <c r="A26" s="54" t="s">
        <v>147</v>
      </c>
      <c r="B26" s="54" t="s">
        <v>148</v>
      </c>
      <c r="C26" s="54" t="s">
        <v>133</v>
      </c>
      <c r="D26" s="54" t="s">
        <v>149</v>
      </c>
      <c r="E26" s="54" t="s">
        <v>150</v>
      </c>
      <c r="F26" s="54" t="s">
        <v>151</v>
      </c>
    </row>
    <row r="27" spans="1:6" x14ac:dyDescent="0.25">
      <c r="A27" s="54" t="s">
        <v>147</v>
      </c>
      <c r="B27" s="54" t="s">
        <v>148</v>
      </c>
      <c r="C27" s="54" t="s">
        <v>134</v>
      </c>
      <c r="D27" s="54" t="s">
        <v>149</v>
      </c>
      <c r="E27" s="54" t="s">
        <v>150</v>
      </c>
      <c r="F27" s="54" t="s">
        <v>151</v>
      </c>
    </row>
    <row r="28" spans="1:6" x14ac:dyDescent="0.25">
      <c r="A28" s="54" t="s">
        <v>147</v>
      </c>
      <c r="B28" s="54" t="s">
        <v>148</v>
      </c>
      <c r="C28" s="54" t="s">
        <v>135</v>
      </c>
      <c r="D28" s="54" t="s">
        <v>149</v>
      </c>
      <c r="E28" s="54" t="s">
        <v>150</v>
      </c>
      <c r="F28" s="54" t="s">
        <v>151</v>
      </c>
    </row>
    <row r="29" spans="1:6" x14ac:dyDescent="0.25">
      <c r="A29" s="54" t="s">
        <v>147</v>
      </c>
      <c r="B29" s="54" t="s">
        <v>155</v>
      </c>
      <c r="C29" s="54" t="s">
        <v>110</v>
      </c>
      <c r="D29" s="54" t="s">
        <v>156</v>
      </c>
      <c r="E29" s="54" t="s">
        <v>150</v>
      </c>
      <c r="F29" s="54" t="s">
        <v>152</v>
      </c>
    </row>
    <row r="30" spans="1:6" x14ac:dyDescent="0.25">
      <c r="A30" s="54" t="s">
        <v>147</v>
      </c>
      <c r="B30" s="54" t="s">
        <v>155</v>
      </c>
      <c r="C30" s="54" t="s">
        <v>110</v>
      </c>
      <c r="D30" s="54" t="s">
        <v>149</v>
      </c>
      <c r="E30" s="54" t="s">
        <v>150</v>
      </c>
      <c r="F30" s="54" t="s">
        <v>151</v>
      </c>
    </row>
    <row r="31" spans="1:6" x14ac:dyDescent="0.25">
      <c r="A31" s="54" t="s">
        <v>147</v>
      </c>
      <c r="B31" s="54" t="s">
        <v>155</v>
      </c>
      <c r="C31" s="54" t="s">
        <v>110</v>
      </c>
      <c r="D31" s="54" t="s">
        <v>149</v>
      </c>
      <c r="E31" s="54" t="s">
        <v>156</v>
      </c>
      <c r="F31" s="54" t="s">
        <v>152</v>
      </c>
    </row>
    <row r="32" spans="1:6" x14ac:dyDescent="0.25">
      <c r="A32" s="54" t="s">
        <v>147</v>
      </c>
      <c r="B32" s="54" t="s">
        <v>155</v>
      </c>
      <c r="C32" s="54" t="s">
        <v>112</v>
      </c>
      <c r="D32" s="54" t="s">
        <v>156</v>
      </c>
      <c r="E32" s="54" t="s">
        <v>150</v>
      </c>
      <c r="F32" s="54" t="s">
        <v>152</v>
      </c>
    </row>
    <row r="33" spans="1:6" x14ac:dyDescent="0.25">
      <c r="A33" s="54" t="s">
        <v>147</v>
      </c>
      <c r="B33" s="54" t="s">
        <v>155</v>
      </c>
      <c r="C33" s="54" t="s">
        <v>112</v>
      </c>
      <c r="D33" s="54" t="s">
        <v>149</v>
      </c>
      <c r="E33" s="54" t="s">
        <v>150</v>
      </c>
      <c r="F33" s="54" t="s">
        <v>152</v>
      </c>
    </row>
    <row r="34" spans="1:6" x14ac:dyDescent="0.25">
      <c r="A34" s="54" t="s">
        <v>147</v>
      </c>
      <c r="B34" s="54" t="s">
        <v>155</v>
      </c>
      <c r="C34" s="54" t="s">
        <v>112</v>
      </c>
      <c r="D34" s="54" t="s">
        <v>149</v>
      </c>
      <c r="E34" s="54" t="s">
        <v>156</v>
      </c>
      <c r="F34" s="54" t="s">
        <v>152</v>
      </c>
    </row>
    <row r="35" spans="1:6" x14ac:dyDescent="0.25">
      <c r="A35" s="54" t="s">
        <v>147</v>
      </c>
      <c r="B35" s="54" t="s">
        <v>155</v>
      </c>
      <c r="C35" s="54" t="s">
        <v>113</v>
      </c>
      <c r="D35" s="54" t="s">
        <v>156</v>
      </c>
      <c r="E35" s="54" t="s">
        <v>150</v>
      </c>
      <c r="F35" s="54" t="s">
        <v>152</v>
      </c>
    </row>
    <row r="36" spans="1:6" x14ac:dyDescent="0.25">
      <c r="A36" s="54" t="s">
        <v>147</v>
      </c>
      <c r="B36" s="54" t="s">
        <v>155</v>
      </c>
      <c r="C36" s="54" t="s">
        <v>113</v>
      </c>
      <c r="D36" s="54" t="s">
        <v>149</v>
      </c>
      <c r="E36" s="54" t="s">
        <v>150</v>
      </c>
      <c r="F36" s="54" t="s">
        <v>151</v>
      </c>
    </row>
    <row r="37" spans="1:6" x14ac:dyDescent="0.25">
      <c r="A37" s="54" t="s">
        <v>147</v>
      </c>
      <c r="B37" s="54" t="s">
        <v>155</v>
      </c>
      <c r="C37" s="54" t="s">
        <v>113</v>
      </c>
      <c r="D37" s="54" t="s">
        <v>149</v>
      </c>
      <c r="E37" s="54" t="s">
        <v>156</v>
      </c>
      <c r="F37" s="54" t="s">
        <v>152</v>
      </c>
    </row>
    <row r="38" spans="1:6" x14ac:dyDescent="0.25">
      <c r="A38" s="54" t="s">
        <v>147</v>
      </c>
      <c r="B38" s="54" t="s">
        <v>155</v>
      </c>
      <c r="C38" s="54" t="s">
        <v>114</v>
      </c>
      <c r="D38" s="54" t="s">
        <v>156</v>
      </c>
      <c r="E38" s="54" t="s">
        <v>150</v>
      </c>
      <c r="F38" s="54" t="s">
        <v>152</v>
      </c>
    </row>
    <row r="39" spans="1:6" x14ac:dyDescent="0.25">
      <c r="A39" s="54" t="s">
        <v>147</v>
      </c>
      <c r="B39" s="54" t="s">
        <v>155</v>
      </c>
      <c r="C39" s="54" t="s">
        <v>114</v>
      </c>
      <c r="D39" s="54" t="s">
        <v>149</v>
      </c>
      <c r="E39" s="54" t="s">
        <v>150</v>
      </c>
      <c r="F39" s="54" t="s">
        <v>152</v>
      </c>
    </row>
    <row r="40" spans="1:6" x14ac:dyDescent="0.25">
      <c r="A40" s="54" t="s">
        <v>147</v>
      </c>
      <c r="B40" s="54" t="s">
        <v>155</v>
      </c>
      <c r="C40" s="54" t="s">
        <v>114</v>
      </c>
      <c r="D40" s="54" t="s">
        <v>149</v>
      </c>
      <c r="E40" s="54" t="s">
        <v>156</v>
      </c>
      <c r="F40" s="54" t="s">
        <v>152</v>
      </c>
    </row>
    <row r="41" spans="1:6" x14ac:dyDescent="0.25">
      <c r="A41" s="54" t="s">
        <v>147</v>
      </c>
      <c r="B41" s="54" t="s">
        <v>155</v>
      </c>
      <c r="C41" s="54" t="s">
        <v>115</v>
      </c>
      <c r="D41" s="54" t="s">
        <v>156</v>
      </c>
      <c r="E41" s="54" t="s">
        <v>150</v>
      </c>
      <c r="F41" s="54" t="s">
        <v>153</v>
      </c>
    </row>
    <row r="42" spans="1:6" x14ac:dyDescent="0.25">
      <c r="A42" s="54" t="s">
        <v>147</v>
      </c>
      <c r="B42" s="54" t="s">
        <v>155</v>
      </c>
      <c r="C42" s="54" t="s">
        <v>115</v>
      </c>
      <c r="D42" s="54" t="s">
        <v>149</v>
      </c>
      <c r="E42" s="54" t="s">
        <v>150</v>
      </c>
      <c r="F42" s="54" t="s">
        <v>151</v>
      </c>
    </row>
    <row r="43" spans="1:6" x14ac:dyDescent="0.25">
      <c r="A43" s="54" t="s">
        <v>147</v>
      </c>
      <c r="B43" s="54" t="s">
        <v>155</v>
      </c>
      <c r="C43" s="54" t="s">
        <v>115</v>
      </c>
      <c r="D43" s="54" t="s">
        <v>149</v>
      </c>
      <c r="E43" s="54" t="s">
        <v>156</v>
      </c>
      <c r="F43" s="54" t="s">
        <v>152</v>
      </c>
    </row>
    <row r="44" spans="1:6" x14ac:dyDescent="0.25">
      <c r="A44" s="54" t="s">
        <v>147</v>
      </c>
      <c r="B44" s="54" t="s">
        <v>155</v>
      </c>
      <c r="C44" s="54" t="s">
        <v>116</v>
      </c>
      <c r="D44" s="54" t="s">
        <v>156</v>
      </c>
      <c r="E44" s="54" t="s">
        <v>150</v>
      </c>
      <c r="F44" s="54" t="s">
        <v>152</v>
      </c>
    </row>
    <row r="45" spans="1:6" x14ac:dyDescent="0.25">
      <c r="A45" s="54" t="s">
        <v>147</v>
      </c>
      <c r="B45" s="54" t="s">
        <v>155</v>
      </c>
      <c r="C45" s="54" t="s">
        <v>116</v>
      </c>
      <c r="D45" s="54" t="s">
        <v>149</v>
      </c>
      <c r="E45" s="54" t="s">
        <v>150</v>
      </c>
      <c r="F45" s="54" t="s">
        <v>152</v>
      </c>
    </row>
    <row r="46" spans="1:6" x14ac:dyDescent="0.25">
      <c r="A46" s="54" t="s">
        <v>147</v>
      </c>
      <c r="B46" s="54" t="s">
        <v>155</v>
      </c>
      <c r="C46" s="54" t="s">
        <v>116</v>
      </c>
      <c r="D46" s="54" t="s">
        <v>149</v>
      </c>
      <c r="E46" s="54" t="s">
        <v>156</v>
      </c>
      <c r="F46" s="54" t="s">
        <v>152</v>
      </c>
    </row>
    <row r="47" spans="1:6" x14ac:dyDescent="0.25">
      <c r="A47" s="54" t="s">
        <v>147</v>
      </c>
      <c r="B47" s="54" t="s">
        <v>155</v>
      </c>
      <c r="C47" s="54" t="s">
        <v>117</v>
      </c>
      <c r="D47" s="54" t="s">
        <v>156</v>
      </c>
      <c r="E47" s="54" t="s">
        <v>150</v>
      </c>
      <c r="F47" s="54" t="s">
        <v>152</v>
      </c>
    </row>
    <row r="48" spans="1:6" x14ac:dyDescent="0.25">
      <c r="A48" s="54" t="s">
        <v>147</v>
      </c>
      <c r="B48" s="54" t="s">
        <v>155</v>
      </c>
      <c r="C48" s="54" t="s">
        <v>117</v>
      </c>
      <c r="D48" s="54" t="s">
        <v>149</v>
      </c>
      <c r="E48" s="54" t="s">
        <v>150</v>
      </c>
      <c r="F48" s="54" t="s">
        <v>152</v>
      </c>
    </row>
    <row r="49" spans="1:6" x14ac:dyDescent="0.25">
      <c r="A49" s="54" t="s">
        <v>147</v>
      </c>
      <c r="B49" s="54" t="s">
        <v>155</v>
      </c>
      <c r="C49" s="54" t="s">
        <v>117</v>
      </c>
      <c r="D49" s="54" t="s">
        <v>149</v>
      </c>
      <c r="E49" s="54" t="s">
        <v>156</v>
      </c>
      <c r="F49" s="54" t="s">
        <v>152</v>
      </c>
    </row>
    <row r="50" spans="1:6" x14ac:dyDescent="0.25">
      <c r="A50" s="54" t="s">
        <v>147</v>
      </c>
      <c r="B50" s="54" t="s">
        <v>155</v>
      </c>
      <c r="C50" s="54" t="s">
        <v>118</v>
      </c>
      <c r="D50" s="54" t="s">
        <v>156</v>
      </c>
      <c r="E50" s="54" t="s">
        <v>150</v>
      </c>
      <c r="F50" s="54" t="s">
        <v>152</v>
      </c>
    </row>
    <row r="51" spans="1:6" x14ac:dyDescent="0.25">
      <c r="A51" s="54" t="s">
        <v>147</v>
      </c>
      <c r="B51" s="54" t="s">
        <v>155</v>
      </c>
      <c r="C51" s="54" t="s">
        <v>118</v>
      </c>
      <c r="D51" s="54" t="s">
        <v>149</v>
      </c>
      <c r="E51" s="54" t="s">
        <v>150</v>
      </c>
      <c r="F51" s="54" t="s">
        <v>152</v>
      </c>
    </row>
    <row r="52" spans="1:6" x14ac:dyDescent="0.25">
      <c r="A52" s="54" t="s">
        <v>147</v>
      </c>
      <c r="B52" s="54" t="s">
        <v>155</v>
      </c>
      <c r="C52" s="54" t="s">
        <v>118</v>
      </c>
      <c r="D52" s="54" t="s">
        <v>149</v>
      </c>
      <c r="E52" s="54" t="s">
        <v>156</v>
      </c>
      <c r="F52" s="54" t="s">
        <v>152</v>
      </c>
    </row>
    <row r="53" spans="1:6" x14ac:dyDescent="0.25">
      <c r="A53" s="54" t="s">
        <v>147</v>
      </c>
      <c r="B53" s="54" t="s">
        <v>155</v>
      </c>
      <c r="C53" s="54" t="s">
        <v>119</v>
      </c>
      <c r="D53" s="54" t="s">
        <v>156</v>
      </c>
      <c r="E53" s="54" t="s">
        <v>150</v>
      </c>
      <c r="F53" s="54" t="s">
        <v>152</v>
      </c>
    </row>
    <row r="54" spans="1:6" x14ac:dyDescent="0.25">
      <c r="A54" s="54" t="s">
        <v>147</v>
      </c>
      <c r="B54" s="54" t="s">
        <v>155</v>
      </c>
      <c r="C54" s="54" t="s">
        <v>119</v>
      </c>
      <c r="D54" s="54" t="s">
        <v>149</v>
      </c>
      <c r="E54" s="54" t="s">
        <v>150</v>
      </c>
      <c r="F54" s="54" t="s">
        <v>152</v>
      </c>
    </row>
    <row r="55" spans="1:6" x14ac:dyDescent="0.25">
      <c r="A55" s="54" t="s">
        <v>147</v>
      </c>
      <c r="B55" s="54" t="s">
        <v>155</v>
      </c>
      <c r="C55" s="54" t="s">
        <v>119</v>
      </c>
      <c r="D55" s="54" t="s">
        <v>149</v>
      </c>
      <c r="E55" s="54" t="s">
        <v>156</v>
      </c>
      <c r="F55" s="54" t="s">
        <v>152</v>
      </c>
    </row>
    <row r="56" spans="1:6" x14ac:dyDescent="0.25">
      <c r="A56" s="54" t="s">
        <v>147</v>
      </c>
      <c r="B56" s="54" t="s">
        <v>155</v>
      </c>
      <c r="C56" s="54" t="s">
        <v>120</v>
      </c>
      <c r="D56" s="54" t="s">
        <v>156</v>
      </c>
      <c r="E56" s="54" t="s">
        <v>150</v>
      </c>
      <c r="F56" s="54" t="s">
        <v>152</v>
      </c>
    </row>
    <row r="57" spans="1:6" x14ac:dyDescent="0.25">
      <c r="A57" s="54" t="s">
        <v>147</v>
      </c>
      <c r="B57" s="54" t="s">
        <v>155</v>
      </c>
      <c r="C57" s="54" t="s">
        <v>120</v>
      </c>
      <c r="D57" s="54" t="s">
        <v>149</v>
      </c>
      <c r="E57" s="54" t="s">
        <v>150</v>
      </c>
      <c r="F57" s="54" t="s">
        <v>152</v>
      </c>
    </row>
    <row r="58" spans="1:6" x14ac:dyDescent="0.25">
      <c r="A58" s="54" t="s">
        <v>147</v>
      </c>
      <c r="B58" s="54" t="s">
        <v>155</v>
      </c>
      <c r="C58" s="54" t="s">
        <v>120</v>
      </c>
      <c r="D58" s="54" t="s">
        <v>149</v>
      </c>
      <c r="E58" s="54" t="s">
        <v>156</v>
      </c>
      <c r="F58" s="54" t="s">
        <v>152</v>
      </c>
    </row>
    <row r="59" spans="1:6" x14ac:dyDescent="0.25">
      <c r="A59" s="54" t="s">
        <v>147</v>
      </c>
      <c r="B59" s="54" t="s">
        <v>155</v>
      </c>
      <c r="C59" s="54" t="s">
        <v>121</v>
      </c>
      <c r="D59" s="54" t="s">
        <v>156</v>
      </c>
      <c r="E59" s="54" t="s">
        <v>150</v>
      </c>
      <c r="F59" s="54" t="s">
        <v>152</v>
      </c>
    </row>
    <row r="60" spans="1:6" x14ac:dyDescent="0.25">
      <c r="A60" s="54" t="s">
        <v>147</v>
      </c>
      <c r="B60" s="54" t="s">
        <v>155</v>
      </c>
      <c r="C60" s="54" t="s">
        <v>121</v>
      </c>
      <c r="D60" s="54" t="s">
        <v>149</v>
      </c>
      <c r="E60" s="54" t="s">
        <v>150</v>
      </c>
      <c r="F60" s="54" t="s">
        <v>152</v>
      </c>
    </row>
    <row r="61" spans="1:6" x14ac:dyDescent="0.25">
      <c r="A61" s="54" t="s">
        <v>147</v>
      </c>
      <c r="B61" s="54" t="s">
        <v>155</v>
      </c>
      <c r="C61" s="54" t="s">
        <v>121</v>
      </c>
      <c r="D61" s="54" t="s">
        <v>149</v>
      </c>
      <c r="E61" s="54" t="s">
        <v>156</v>
      </c>
      <c r="F61" s="54" t="s">
        <v>152</v>
      </c>
    </row>
    <row r="62" spans="1:6" x14ac:dyDescent="0.25">
      <c r="A62" s="54" t="s">
        <v>147</v>
      </c>
      <c r="B62" s="54" t="s">
        <v>155</v>
      </c>
      <c r="C62" s="54" t="s">
        <v>122</v>
      </c>
      <c r="D62" s="54" t="s">
        <v>156</v>
      </c>
      <c r="E62" s="54" t="s">
        <v>150</v>
      </c>
      <c r="F62" s="54" t="s">
        <v>152</v>
      </c>
    </row>
    <row r="63" spans="1:6" x14ac:dyDescent="0.25">
      <c r="A63" s="54" t="s">
        <v>147</v>
      </c>
      <c r="B63" s="54" t="s">
        <v>155</v>
      </c>
      <c r="C63" s="54" t="s">
        <v>122</v>
      </c>
      <c r="D63" s="54" t="s">
        <v>149</v>
      </c>
      <c r="E63" s="54" t="s">
        <v>150</v>
      </c>
      <c r="F63" s="54" t="s">
        <v>151</v>
      </c>
    </row>
    <row r="64" spans="1:6" x14ac:dyDescent="0.25">
      <c r="A64" s="54" t="s">
        <v>147</v>
      </c>
      <c r="B64" s="54" t="s">
        <v>155</v>
      </c>
      <c r="C64" s="54" t="s">
        <v>122</v>
      </c>
      <c r="D64" s="54" t="s">
        <v>149</v>
      </c>
      <c r="E64" s="54" t="s">
        <v>156</v>
      </c>
      <c r="F64" s="54" t="s">
        <v>152</v>
      </c>
    </row>
    <row r="65" spans="1:6" x14ac:dyDescent="0.25">
      <c r="A65" s="54" t="s">
        <v>147</v>
      </c>
      <c r="B65" s="54" t="s">
        <v>155</v>
      </c>
      <c r="C65" s="54" t="s">
        <v>123</v>
      </c>
      <c r="D65" s="54" t="s">
        <v>156</v>
      </c>
      <c r="E65" s="54" t="s">
        <v>150</v>
      </c>
      <c r="F65" s="54" t="s">
        <v>152</v>
      </c>
    </row>
    <row r="66" spans="1:6" x14ac:dyDescent="0.25">
      <c r="A66" s="54" t="s">
        <v>147</v>
      </c>
      <c r="B66" s="54" t="s">
        <v>155</v>
      </c>
      <c r="C66" s="54" t="s">
        <v>123</v>
      </c>
      <c r="D66" s="54" t="s">
        <v>149</v>
      </c>
      <c r="E66" s="54" t="s">
        <v>150</v>
      </c>
      <c r="F66" s="54" t="s">
        <v>154</v>
      </c>
    </row>
    <row r="67" spans="1:6" x14ac:dyDescent="0.25">
      <c r="A67" s="54" t="s">
        <v>147</v>
      </c>
      <c r="B67" s="54" t="s">
        <v>155</v>
      </c>
      <c r="C67" s="54" t="s">
        <v>123</v>
      </c>
      <c r="D67" s="54" t="s">
        <v>149</v>
      </c>
      <c r="E67" s="54" t="s">
        <v>156</v>
      </c>
      <c r="F67" s="54" t="s">
        <v>152</v>
      </c>
    </row>
    <row r="68" spans="1:6" x14ac:dyDescent="0.25">
      <c r="A68" s="54" t="s">
        <v>147</v>
      </c>
      <c r="B68" s="54" t="s">
        <v>155</v>
      </c>
      <c r="C68" s="54" t="s">
        <v>124</v>
      </c>
      <c r="D68" s="54" t="s">
        <v>156</v>
      </c>
      <c r="E68" s="54" t="s">
        <v>150</v>
      </c>
      <c r="F68" s="54" t="s">
        <v>152</v>
      </c>
    </row>
    <row r="69" spans="1:6" x14ac:dyDescent="0.25">
      <c r="A69" s="54" t="s">
        <v>147</v>
      </c>
      <c r="B69" s="54" t="s">
        <v>155</v>
      </c>
      <c r="C69" s="54" t="s">
        <v>124</v>
      </c>
      <c r="D69" s="54" t="s">
        <v>149</v>
      </c>
      <c r="E69" s="54" t="s">
        <v>150</v>
      </c>
      <c r="F69" s="54" t="s">
        <v>152</v>
      </c>
    </row>
    <row r="70" spans="1:6" x14ac:dyDescent="0.25">
      <c r="A70" s="54" t="s">
        <v>147</v>
      </c>
      <c r="B70" s="54" t="s">
        <v>155</v>
      </c>
      <c r="C70" s="54" t="s">
        <v>124</v>
      </c>
      <c r="D70" s="54" t="s">
        <v>149</v>
      </c>
      <c r="E70" s="54" t="s">
        <v>156</v>
      </c>
      <c r="F70" s="54" t="s">
        <v>152</v>
      </c>
    </row>
    <row r="71" spans="1:6" x14ac:dyDescent="0.25">
      <c r="A71" s="54" t="s">
        <v>147</v>
      </c>
      <c r="B71" s="54" t="s">
        <v>155</v>
      </c>
      <c r="C71" s="54" t="s">
        <v>125</v>
      </c>
      <c r="D71" s="54" t="s">
        <v>156</v>
      </c>
      <c r="E71" s="54" t="s">
        <v>150</v>
      </c>
      <c r="F71" s="54" t="s">
        <v>152</v>
      </c>
    </row>
    <row r="72" spans="1:6" x14ac:dyDescent="0.25">
      <c r="A72" s="54" t="s">
        <v>147</v>
      </c>
      <c r="B72" s="54" t="s">
        <v>155</v>
      </c>
      <c r="C72" s="54" t="s">
        <v>125</v>
      </c>
      <c r="D72" s="54" t="s">
        <v>149</v>
      </c>
      <c r="E72" s="54" t="s">
        <v>150</v>
      </c>
      <c r="F72" s="54" t="s">
        <v>151</v>
      </c>
    </row>
    <row r="73" spans="1:6" x14ac:dyDescent="0.25">
      <c r="A73" s="54" t="s">
        <v>147</v>
      </c>
      <c r="B73" s="54" t="s">
        <v>155</v>
      </c>
      <c r="C73" s="54" t="s">
        <v>125</v>
      </c>
      <c r="D73" s="54" t="s">
        <v>149</v>
      </c>
      <c r="E73" s="54" t="s">
        <v>156</v>
      </c>
      <c r="F73" s="54" t="s">
        <v>152</v>
      </c>
    </row>
    <row r="74" spans="1:6" x14ac:dyDescent="0.25">
      <c r="A74" s="54" t="s">
        <v>147</v>
      </c>
      <c r="B74" s="54" t="s">
        <v>155</v>
      </c>
      <c r="C74" s="54" t="s">
        <v>126</v>
      </c>
      <c r="D74" s="54" t="s">
        <v>156</v>
      </c>
      <c r="E74" s="54" t="s">
        <v>150</v>
      </c>
      <c r="F74" s="54" t="s">
        <v>152</v>
      </c>
    </row>
    <row r="75" spans="1:6" x14ac:dyDescent="0.25">
      <c r="A75" s="54" t="s">
        <v>147</v>
      </c>
      <c r="B75" s="54" t="s">
        <v>155</v>
      </c>
      <c r="C75" s="54" t="s">
        <v>126</v>
      </c>
      <c r="D75" s="54" t="s">
        <v>149</v>
      </c>
      <c r="E75" s="54" t="s">
        <v>150</v>
      </c>
      <c r="F75" s="54" t="s">
        <v>152</v>
      </c>
    </row>
    <row r="76" spans="1:6" x14ac:dyDescent="0.25">
      <c r="A76" s="54" t="s">
        <v>147</v>
      </c>
      <c r="B76" s="54" t="s">
        <v>155</v>
      </c>
      <c r="C76" s="54" t="s">
        <v>126</v>
      </c>
      <c r="D76" s="54" t="s">
        <v>149</v>
      </c>
      <c r="E76" s="54" t="s">
        <v>156</v>
      </c>
      <c r="F76" s="54" t="s">
        <v>152</v>
      </c>
    </row>
    <row r="77" spans="1:6" x14ac:dyDescent="0.25">
      <c r="A77" s="54" t="s">
        <v>147</v>
      </c>
      <c r="B77" s="54" t="s">
        <v>155</v>
      </c>
      <c r="C77" s="54" t="s">
        <v>127</v>
      </c>
      <c r="D77" s="54" t="s">
        <v>156</v>
      </c>
      <c r="E77" s="54" t="s">
        <v>150</v>
      </c>
      <c r="F77" s="54" t="s">
        <v>152</v>
      </c>
    </row>
    <row r="78" spans="1:6" x14ac:dyDescent="0.25">
      <c r="A78" s="54" t="s">
        <v>147</v>
      </c>
      <c r="B78" s="54" t="s">
        <v>155</v>
      </c>
      <c r="C78" s="54" t="s">
        <v>127</v>
      </c>
      <c r="D78" s="54" t="s">
        <v>149</v>
      </c>
      <c r="E78" s="54" t="s">
        <v>150</v>
      </c>
      <c r="F78" s="54" t="s">
        <v>152</v>
      </c>
    </row>
    <row r="79" spans="1:6" x14ac:dyDescent="0.25">
      <c r="A79" s="54" t="s">
        <v>147</v>
      </c>
      <c r="B79" s="54" t="s">
        <v>155</v>
      </c>
      <c r="C79" s="54" t="s">
        <v>127</v>
      </c>
      <c r="D79" s="54" t="s">
        <v>149</v>
      </c>
      <c r="E79" s="54" t="s">
        <v>156</v>
      </c>
      <c r="F79" s="54" t="s">
        <v>152</v>
      </c>
    </row>
    <row r="80" spans="1:6" x14ac:dyDescent="0.25">
      <c r="A80" s="54" t="s">
        <v>147</v>
      </c>
      <c r="B80" s="54" t="s">
        <v>155</v>
      </c>
      <c r="C80" s="54" t="s">
        <v>128</v>
      </c>
      <c r="D80" s="54" t="s">
        <v>156</v>
      </c>
      <c r="E80" s="54" t="s">
        <v>150</v>
      </c>
      <c r="F80" s="54" t="s">
        <v>153</v>
      </c>
    </row>
    <row r="81" spans="1:6" x14ac:dyDescent="0.25">
      <c r="A81" s="54" t="s">
        <v>147</v>
      </c>
      <c r="B81" s="54" t="s">
        <v>155</v>
      </c>
      <c r="C81" s="54" t="s">
        <v>128</v>
      </c>
      <c r="D81" s="54" t="s">
        <v>149</v>
      </c>
      <c r="E81" s="54" t="s">
        <v>150</v>
      </c>
      <c r="F81" s="54" t="s">
        <v>154</v>
      </c>
    </row>
    <row r="82" spans="1:6" x14ac:dyDescent="0.25">
      <c r="A82" s="54" t="s">
        <v>147</v>
      </c>
      <c r="B82" s="54" t="s">
        <v>155</v>
      </c>
      <c r="C82" s="54" t="s">
        <v>128</v>
      </c>
      <c r="D82" s="54" t="s">
        <v>149</v>
      </c>
      <c r="E82" s="54" t="s">
        <v>156</v>
      </c>
      <c r="F82" s="54" t="s">
        <v>152</v>
      </c>
    </row>
    <row r="83" spans="1:6" x14ac:dyDescent="0.25">
      <c r="A83" s="54" t="s">
        <v>147</v>
      </c>
      <c r="B83" s="54" t="s">
        <v>155</v>
      </c>
      <c r="C83" s="54" t="s">
        <v>129</v>
      </c>
      <c r="D83" s="54" t="s">
        <v>156</v>
      </c>
      <c r="E83" s="54" t="s">
        <v>150</v>
      </c>
      <c r="F83" s="54" t="s">
        <v>152</v>
      </c>
    </row>
    <row r="84" spans="1:6" x14ac:dyDescent="0.25">
      <c r="A84" s="54" t="s">
        <v>147</v>
      </c>
      <c r="B84" s="54" t="s">
        <v>155</v>
      </c>
      <c r="C84" s="54" t="s">
        <v>129</v>
      </c>
      <c r="D84" s="54" t="s">
        <v>149</v>
      </c>
      <c r="E84" s="54" t="s">
        <v>150</v>
      </c>
      <c r="F84" s="54" t="s">
        <v>152</v>
      </c>
    </row>
    <row r="85" spans="1:6" x14ac:dyDescent="0.25">
      <c r="A85" s="54" t="s">
        <v>147</v>
      </c>
      <c r="B85" s="54" t="s">
        <v>155</v>
      </c>
      <c r="C85" s="54" t="s">
        <v>129</v>
      </c>
      <c r="D85" s="54" t="s">
        <v>149</v>
      </c>
      <c r="E85" s="54" t="s">
        <v>156</v>
      </c>
      <c r="F85" s="54" t="s">
        <v>152</v>
      </c>
    </row>
    <row r="86" spans="1:6" x14ac:dyDescent="0.25">
      <c r="A86" s="54" t="s">
        <v>147</v>
      </c>
      <c r="B86" s="54" t="s">
        <v>155</v>
      </c>
      <c r="C86" s="54" t="s">
        <v>130</v>
      </c>
      <c r="D86" s="54" t="s">
        <v>156</v>
      </c>
      <c r="E86" s="54" t="s">
        <v>150</v>
      </c>
      <c r="F86" s="54" t="s">
        <v>154</v>
      </c>
    </row>
    <row r="87" spans="1:6" x14ac:dyDescent="0.25">
      <c r="A87" s="54" t="s">
        <v>147</v>
      </c>
      <c r="B87" s="54" t="s">
        <v>155</v>
      </c>
      <c r="C87" s="54" t="s">
        <v>130</v>
      </c>
      <c r="D87" s="54" t="s">
        <v>149</v>
      </c>
      <c r="E87" s="54" t="s">
        <v>150</v>
      </c>
      <c r="F87" s="54" t="s">
        <v>152</v>
      </c>
    </row>
    <row r="88" spans="1:6" x14ac:dyDescent="0.25">
      <c r="A88" s="54" t="s">
        <v>147</v>
      </c>
      <c r="B88" s="54" t="s">
        <v>155</v>
      </c>
      <c r="C88" s="54" t="s">
        <v>130</v>
      </c>
      <c r="D88" s="54" t="s">
        <v>149</v>
      </c>
      <c r="E88" s="54" t="s">
        <v>156</v>
      </c>
      <c r="F88" s="54" t="s">
        <v>151</v>
      </c>
    </row>
    <row r="89" spans="1:6" x14ac:dyDescent="0.25">
      <c r="A89" s="54" t="s">
        <v>147</v>
      </c>
      <c r="B89" s="54" t="s">
        <v>155</v>
      </c>
      <c r="C89" s="54" t="s">
        <v>131</v>
      </c>
      <c r="D89" s="54" t="s">
        <v>156</v>
      </c>
      <c r="E89" s="54" t="s">
        <v>150</v>
      </c>
      <c r="F89" s="54" t="s">
        <v>153</v>
      </c>
    </row>
    <row r="90" spans="1:6" x14ac:dyDescent="0.25">
      <c r="A90" s="54" t="s">
        <v>147</v>
      </c>
      <c r="B90" s="54" t="s">
        <v>155</v>
      </c>
      <c r="C90" s="54" t="s">
        <v>131</v>
      </c>
      <c r="D90" s="54" t="s">
        <v>149</v>
      </c>
      <c r="E90" s="54" t="s">
        <v>150</v>
      </c>
      <c r="F90" s="54" t="s">
        <v>152</v>
      </c>
    </row>
    <row r="91" spans="1:6" x14ac:dyDescent="0.25">
      <c r="A91" s="54" t="s">
        <v>147</v>
      </c>
      <c r="B91" s="54" t="s">
        <v>155</v>
      </c>
      <c r="C91" s="54" t="s">
        <v>131</v>
      </c>
      <c r="D91" s="54" t="s">
        <v>149</v>
      </c>
      <c r="E91" s="54" t="s">
        <v>156</v>
      </c>
      <c r="F91" s="54" t="s">
        <v>152</v>
      </c>
    </row>
    <row r="92" spans="1:6" x14ac:dyDescent="0.25">
      <c r="A92" s="54" t="s">
        <v>147</v>
      </c>
      <c r="B92" s="54" t="s">
        <v>155</v>
      </c>
      <c r="C92" s="54" t="s">
        <v>132</v>
      </c>
      <c r="D92" s="54" t="s">
        <v>156</v>
      </c>
      <c r="E92" s="54" t="s">
        <v>150</v>
      </c>
      <c r="F92" s="54" t="s">
        <v>152</v>
      </c>
    </row>
    <row r="93" spans="1:6" x14ac:dyDescent="0.25">
      <c r="A93" s="54" t="s">
        <v>147</v>
      </c>
      <c r="B93" s="54" t="s">
        <v>155</v>
      </c>
      <c r="C93" s="54" t="s">
        <v>132</v>
      </c>
      <c r="D93" s="54" t="s">
        <v>149</v>
      </c>
      <c r="E93" s="54" t="s">
        <v>150</v>
      </c>
      <c r="F93" s="54" t="s">
        <v>152</v>
      </c>
    </row>
    <row r="94" spans="1:6" x14ac:dyDescent="0.25">
      <c r="A94" s="54" t="s">
        <v>147</v>
      </c>
      <c r="B94" s="54" t="s">
        <v>155</v>
      </c>
      <c r="C94" s="54" t="s">
        <v>132</v>
      </c>
      <c r="D94" s="54" t="s">
        <v>149</v>
      </c>
      <c r="E94" s="54" t="s">
        <v>156</v>
      </c>
      <c r="F94" s="54" t="s">
        <v>152</v>
      </c>
    </row>
    <row r="95" spans="1:6" x14ac:dyDescent="0.25">
      <c r="A95" s="54" t="s">
        <v>147</v>
      </c>
      <c r="B95" s="54" t="s">
        <v>155</v>
      </c>
      <c r="C95" s="54" t="s">
        <v>133</v>
      </c>
      <c r="D95" s="54" t="s">
        <v>156</v>
      </c>
      <c r="E95" s="54" t="s">
        <v>150</v>
      </c>
      <c r="F95" s="54" t="s">
        <v>152</v>
      </c>
    </row>
    <row r="96" spans="1:6" x14ac:dyDescent="0.25">
      <c r="A96" s="54" t="s">
        <v>147</v>
      </c>
      <c r="B96" s="54" t="s">
        <v>155</v>
      </c>
      <c r="C96" s="54" t="s">
        <v>133</v>
      </c>
      <c r="D96" s="54" t="s">
        <v>149</v>
      </c>
      <c r="E96" s="54" t="s">
        <v>150</v>
      </c>
      <c r="F96" s="54" t="s">
        <v>151</v>
      </c>
    </row>
    <row r="97" spans="1:6" x14ac:dyDescent="0.25">
      <c r="A97" s="54" t="s">
        <v>147</v>
      </c>
      <c r="B97" s="54" t="s">
        <v>155</v>
      </c>
      <c r="C97" s="54" t="s">
        <v>133</v>
      </c>
      <c r="D97" s="54" t="s">
        <v>149</v>
      </c>
      <c r="E97" s="54" t="s">
        <v>156</v>
      </c>
      <c r="F97" s="54" t="s">
        <v>152</v>
      </c>
    </row>
    <row r="98" spans="1:6" x14ac:dyDescent="0.25">
      <c r="A98" s="54" t="s">
        <v>147</v>
      </c>
      <c r="B98" s="54" t="s">
        <v>155</v>
      </c>
      <c r="C98" s="54" t="s">
        <v>134</v>
      </c>
      <c r="D98" s="54" t="s">
        <v>156</v>
      </c>
      <c r="E98" s="54" t="s">
        <v>150</v>
      </c>
      <c r="F98" s="54" t="s">
        <v>152</v>
      </c>
    </row>
    <row r="99" spans="1:6" x14ac:dyDescent="0.25">
      <c r="A99" s="54" t="s">
        <v>147</v>
      </c>
      <c r="B99" s="54" t="s">
        <v>155</v>
      </c>
      <c r="C99" s="54" t="s">
        <v>134</v>
      </c>
      <c r="D99" s="54" t="s">
        <v>149</v>
      </c>
      <c r="E99" s="54" t="s">
        <v>150</v>
      </c>
      <c r="F99" s="54" t="s">
        <v>154</v>
      </c>
    </row>
    <row r="100" spans="1:6" x14ac:dyDescent="0.25">
      <c r="A100" s="54" t="s">
        <v>147</v>
      </c>
      <c r="B100" s="54" t="s">
        <v>155</v>
      </c>
      <c r="C100" s="54" t="s">
        <v>134</v>
      </c>
      <c r="D100" s="54" t="s">
        <v>149</v>
      </c>
      <c r="E100" s="54" t="s">
        <v>156</v>
      </c>
      <c r="F100" s="54" t="s">
        <v>152</v>
      </c>
    </row>
    <row r="101" spans="1:6" x14ac:dyDescent="0.25">
      <c r="A101" s="54" t="s">
        <v>147</v>
      </c>
      <c r="B101" s="54" t="s">
        <v>155</v>
      </c>
      <c r="C101" s="54" t="s">
        <v>135</v>
      </c>
      <c r="D101" s="54" t="s">
        <v>156</v>
      </c>
      <c r="E101" s="54" t="s">
        <v>150</v>
      </c>
      <c r="F101" s="54" t="s">
        <v>153</v>
      </c>
    </row>
    <row r="102" spans="1:6" x14ac:dyDescent="0.25">
      <c r="A102" s="54" t="s">
        <v>147</v>
      </c>
      <c r="B102" s="54" t="s">
        <v>155</v>
      </c>
      <c r="C102" s="54" t="s">
        <v>135</v>
      </c>
      <c r="D102" s="54" t="s">
        <v>149</v>
      </c>
      <c r="E102" s="54" t="s">
        <v>150</v>
      </c>
      <c r="F102" s="54" t="s">
        <v>151</v>
      </c>
    </row>
    <row r="103" spans="1:6" x14ac:dyDescent="0.25">
      <c r="A103" s="54" t="s">
        <v>147</v>
      </c>
      <c r="B103" s="54" t="s">
        <v>155</v>
      </c>
      <c r="C103" s="54" t="s">
        <v>135</v>
      </c>
      <c r="D103" s="54" t="s">
        <v>149</v>
      </c>
      <c r="E103" s="54" t="s">
        <v>156</v>
      </c>
      <c r="F103" s="54" t="s">
        <v>152</v>
      </c>
    </row>
    <row r="104" spans="1:6" x14ac:dyDescent="0.25">
      <c r="A104" s="54" t="s">
        <v>147</v>
      </c>
      <c r="B104" s="54" t="s">
        <v>157</v>
      </c>
      <c r="C104" s="54" t="s">
        <v>110</v>
      </c>
      <c r="D104" s="54" t="s">
        <v>149</v>
      </c>
      <c r="E104" s="54" t="s">
        <v>150</v>
      </c>
      <c r="F104" s="54" t="s">
        <v>151</v>
      </c>
    </row>
    <row r="105" spans="1:6" x14ac:dyDescent="0.25">
      <c r="A105" s="54" t="s">
        <v>147</v>
      </c>
      <c r="B105" s="54" t="s">
        <v>157</v>
      </c>
      <c r="C105" s="54" t="s">
        <v>112</v>
      </c>
      <c r="D105" s="54" t="s">
        <v>149</v>
      </c>
      <c r="E105" s="54" t="s">
        <v>150</v>
      </c>
      <c r="F105" s="54" t="s">
        <v>151</v>
      </c>
    </row>
    <row r="106" spans="1:6" x14ac:dyDescent="0.25">
      <c r="A106" s="54" t="s">
        <v>147</v>
      </c>
      <c r="B106" s="54" t="s">
        <v>157</v>
      </c>
      <c r="C106" s="54" t="s">
        <v>113</v>
      </c>
      <c r="D106" s="54" t="s">
        <v>149</v>
      </c>
      <c r="E106" s="54" t="s">
        <v>150</v>
      </c>
      <c r="F106" s="54" t="s">
        <v>151</v>
      </c>
    </row>
    <row r="107" spans="1:6" x14ac:dyDescent="0.25">
      <c r="A107" s="54" t="s">
        <v>147</v>
      </c>
      <c r="B107" s="54" t="s">
        <v>157</v>
      </c>
      <c r="C107" s="54" t="s">
        <v>114</v>
      </c>
      <c r="D107" s="54" t="s">
        <v>149</v>
      </c>
      <c r="E107" s="54" t="s">
        <v>150</v>
      </c>
      <c r="F107" s="54" t="s">
        <v>153</v>
      </c>
    </row>
    <row r="108" spans="1:6" x14ac:dyDescent="0.25">
      <c r="A108" s="54" t="s">
        <v>147</v>
      </c>
      <c r="B108" s="54" t="s">
        <v>157</v>
      </c>
      <c r="C108" s="54" t="s">
        <v>115</v>
      </c>
      <c r="D108" s="54" t="s">
        <v>149</v>
      </c>
      <c r="E108" s="54" t="s">
        <v>150</v>
      </c>
      <c r="F108" s="54" t="s">
        <v>151</v>
      </c>
    </row>
    <row r="109" spans="1:6" x14ac:dyDescent="0.25">
      <c r="A109" s="54" t="s">
        <v>147</v>
      </c>
      <c r="B109" s="54" t="s">
        <v>157</v>
      </c>
      <c r="C109" s="54" t="s">
        <v>116</v>
      </c>
      <c r="D109" s="54" t="s">
        <v>149</v>
      </c>
      <c r="E109" s="54" t="s">
        <v>150</v>
      </c>
      <c r="F109" s="54" t="s">
        <v>151</v>
      </c>
    </row>
    <row r="110" spans="1:6" x14ac:dyDescent="0.25">
      <c r="A110" s="54" t="s">
        <v>147</v>
      </c>
      <c r="B110" s="54" t="s">
        <v>157</v>
      </c>
      <c r="C110" s="54" t="s">
        <v>117</v>
      </c>
      <c r="D110" s="54" t="s">
        <v>149</v>
      </c>
      <c r="E110" s="54" t="s">
        <v>150</v>
      </c>
      <c r="F110" s="54" t="s">
        <v>152</v>
      </c>
    </row>
    <row r="111" spans="1:6" x14ac:dyDescent="0.25">
      <c r="A111" s="54" t="s">
        <v>147</v>
      </c>
      <c r="B111" s="54" t="s">
        <v>157</v>
      </c>
      <c r="C111" s="54" t="s">
        <v>118</v>
      </c>
      <c r="D111" s="54" t="s">
        <v>149</v>
      </c>
      <c r="E111" s="54" t="s">
        <v>150</v>
      </c>
      <c r="F111" s="54" t="s">
        <v>153</v>
      </c>
    </row>
    <row r="112" spans="1:6" x14ac:dyDescent="0.25">
      <c r="A112" s="54" t="s">
        <v>147</v>
      </c>
      <c r="B112" s="54" t="s">
        <v>157</v>
      </c>
      <c r="C112" s="54" t="s">
        <v>119</v>
      </c>
      <c r="D112" s="54" t="s">
        <v>149</v>
      </c>
      <c r="E112" s="54" t="s">
        <v>150</v>
      </c>
      <c r="F112" s="54" t="s">
        <v>151</v>
      </c>
    </row>
    <row r="113" spans="1:6" x14ac:dyDescent="0.25">
      <c r="A113" s="54" t="s">
        <v>147</v>
      </c>
      <c r="B113" s="54" t="s">
        <v>157</v>
      </c>
      <c r="C113" s="54" t="s">
        <v>120</v>
      </c>
      <c r="D113" s="54" t="s">
        <v>149</v>
      </c>
      <c r="E113" s="54" t="s">
        <v>150</v>
      </c>
      <c r="F113" s="54" t="s">
        <v>154</v>
      </c>
    </row>
    <row r="114" spans="1:6" x14ac:dyDescent="0.25">
      <c r="A114" s="54" t="s">
        <v>147</v>
      </c>
      <c r="B114" s="54" t="s">
        <v>157</v>
      </c>
      <c r="C114" s="54" t="s">
        <v>121</v>
      </c>
      <c r="D114" s="54" t="s">
        <v>149</v>
      </c>
      <c r="E114" s="54" t="s">
        <v>150</v>
      </c>
      <c r="F114" s="54" t="s">
        <v>154</v>
      </c>
    </row>
    <row r="115" spans="1:6" x14ac:dyDescent="0.25">
      <c r="A115" s="54" t="s">
        <v>147</v>
      </c>
      <c r="B115" s="54" t="s">
        <v>157</v>
      </c>
      <c r="C115" s="54" t="s">
        <v>122</v>
      </c>
      <c r="D115" s="54" t="s">
        <v>149</v>
      </c>
      <c r="E115" s="54" t="s">
        <v>150</v>
      </c>
      <c r="F115" s="54" t="s">
        <v>151</v>
      </c>
    </row>
    <row r="116" spans="1:6" x14ac:dyDescent="0.25">
      <c r="A116" s="54" t="s">
        <v>147</v>
      </c>
      <c r="B116" s="54" t="s">
        <v>157</v>
      </c>
      <c r="C116" s="54" t="s">
        <v>123</v>
      </c>
      <c r="D116" s="54" t="s">
        <v>149</v>
      </c>
      <c r="E116" s="54" t="s">
        <v>150</v>
      </c>
      <c r="F116" s="54" t="s">
        <v>151</v>
      </c>
    </row>
    <row r="117" spans="1:6" x14ac:dyDescent="0.25">
      <c r="A117" s="54" t="s">
        <v>147</v>
      </c>
      <c r="B117" s="54" t="s">
        <v>157</v>
      </c>
      <c r="C117" s="54" t="s">
        <v>124</v>
      </c>
      <c r="D117" s="54" t="s">
        <v>149</v>
      </c>
      <c r="E117" s="54" t="s">
        <v>150</v>
      </c>
      <c r="F117" s="54" t="s">
        <v>153</v>
      </c>
    </row>
    <row r="118" spans="1:6" x14ac:dyDescent="0.25">
      <c r="A118" s="54" t="s">
        <v>147</v>
      </c>
      <c r="B118" s="54" t="s">
        <v>157</v>
      </c>
      <c r="C118" s="54" t="s">
        <v>125</v>
      </c>
      <c r="D118" s="54" t="s">
        <v>149</v>
      </c>
      <c r="E118" s="54" t="s">
        <v>150</v>
      </c>
      <c r="F118" s="54" t="s">
        <v>151</v>
      </c>
    </row>
    <row r="119" spans="1:6" x14ac:dyDescent="0.25">
      <c r="A119" s="54" t="s">
        <v>147</v>
      </c>
      <c r="B119" s="54" t="s">
        <v>157</v>
      </c>
      <c r="C119" s="54" t="s">
        <v>126</v>
      </c>
      <c r="D119" s="54" t="s">
        <v>149</v>
      </c>
      <c r="E119" s="54" t="s">
        <v>150</v>
      </c>
      <c r="F119" s="54" t="s">
        <v>152</v>
      </c>
    </row>
    <row r="120" spans="1:6" x14ac:dyDescent="0.25">
      <c r="A120" s="54" t="s">
        <v>147</v>
      </c>
      <c r="B120" s="54" t="s">
        <v>157</v>
      </c>
      <c r="C120" s="54" t="s">
        <v>127</v>
      </c>
      <c r="D120" s="54" t="s">
        <v>149</v>
      </c>
      <c r="E120" s="54" t="s">
        <v>150</v>
      </c>
      <c r="F120" s="54" t="s">
        <v>151</v>
      </c>
    </row>
    <row r="121" spans="1:6" x14ac:dyDescent="0.25">
      <c r="A121" s="54" t="s">
        <v>147</v>
      </c>
      <c r="B121" s="54" t="s">
        <v>157</v>
      </c>
      <c r="C121" s="54" t="s">
        <v>128</v>
      </c>
      <c r="D121" s="54" t="s">
        <v>149</v>
      </c>
      <c r="E121" s="54" t="s">
        <v>150</v>
      </c>
      <c r="F121" s="54" t="s">
        <v>151</v>
      </c>
    </row>
    <row r="122" spans="1:6" x14ac:dyDescent="0.25">
      <c r="A122" s="54" t="s">
        <v>147</v>
      </c>
      <c r="B122" s="54" t="s">
        <v>157</v>
      </c>
      <c r="C122" s="54" t="s">
        <v>129</v>
      </c>
      <c r="D122" s="54" t="s">
        <v>149</v>
      </c>
      <c r="E122" s="54" t="s">
        <v>150</v>
      </c>
      <c r="F122" s="54" t="s">
        <v>151</v>
      </c>
    </row>
    <row r="123" spans="1:6" x14ac:dyDescent="0.25">
      <c r="A123" s="54" t="s">
        <v>147</v>
      </c>
      <c r="B123" s="54" t="s">
        <v>157</v>
      </c>
      <c r="C123" s="54" t="s">
        <v>130</v>
      </c>
      <c r="D123" s="54" t="s">
        <v>149</v>
      </c>
      <c r="E123" s="54" t="s">
        <v>150</v>
      </c>
      <c r="F123" s="54" t="s">
        <v>151</v>
      </c>
    </row>
    <row r="124" spans="1:6" x14ac:dyDescent="0.25">
      <c r="A124" s="54" t="s">
        <v>147</v>
      </c>
      <c r="B124" s="54" t="s">
        <v>157</v>
      </c>
      <c r="C124" s="54" t="s">
        <v>131</v>
      </c>
      <c r="D124" s="54" t="s">
        <v>149</v>
      </c>
      <c r="E124" s="54" t="s">
        <v>150</v>
      </c>
      <c r="F124" s="54" t="s">
        <v>151</v>
      </c>
    </row>
    <row r="125" spans="1:6" x14ac:dyDescent="0.25">
      <c r="A125" s="54" t="s">
        <v>147</v>
      </c>
      <c r="B125" s="54" t="s">
        <v>157</v>
      </c>
      <c r="C125" s="54" t="s">
        <v>132</v>
      </c>
      <c r="D125" s="54" t="s">
        <v>149</v>
      </c>
      <c r="E125" s="54" t="s">
        <v>150</v>
      </c>
      <c r="F125" s="54" t="s">
        <v>151</v>
      </c>
    </row>
    <row r="126" spans="1:6" x14ac:dyDescent="0.25">
      <c r="A126" s="54" t="s">
        <v>147</v>
      </c>
      <c r="B126" s="54" t="s">
        <v>157</v>
      </c>
      <c r="C126" s="54" t="s">
        <v>133</v>
      </c>
      <c r="D126" s="54" t="s">
        <v>149</v>
      </c>
      <c r="E126" s="54" t="s">
        <v>150</v>
      </c>
      <c r="F126" s="54" t="s">
        <v>151</v>
      </c>
    </row>
    <row r="127" spans="1:6" x14ac:dyDescent="0.25">
      <c r="A127" s="54" t="s">
        <v>147</v>
      </c>
      <c r="B127" s="54" t="s">
        <v>157</v>
      </c>
      <c r="C127" s="54" t="s">
        <v>134</v>
      </c>
      <c r="D127" s="54" t="s">
        <v>149</v>
      </c>
      <c r="E127" s="54" t="s">
        <v>150</v>
      </c>
      <c r="F127" s="54" t="s">
        <v>151</v>
      </c>
    </row>
    <row r="128" spans="1:6" x14ac:dyDescent="0.25">
      <c r="A128" s="54" t="s">
        <v>147</v>
      </c>
      <c r="B128" s="54" t="s">
        <v>157</v>
      </c>
      <c r="C128" s="54" t="s">
        <v>135</v>
      </c>
      <c r="D128" s="54" t="s">
        <v>149</v>
      </c>
      <c r="E128" s="54" t="s">
        <v>150</v>
      </c>
      <c r="F128" s="54" t="s">
        <v>151</v>
      </c>
    </row>
    <row r="129" spans="1:6" x14ac:dyDescent="0.25">
      <c r="A129" s="54" t="s">
        <v>147</v>
      </c>
      <c r="B129" s="54" t="s">
        <v>158</v>
      </c>
      <c r="C129" s="54" t="s">
        <v>110</v>
      </c>
      <c r="D129" s="54" t="s">
        <v>156</v>
      </c>
      <c r="E129" s="54" t="s">
        <v>150</v>
      </c>
      <c r="F129" s="54" t="s">
        <v>151</v>
      </c>
    </row>
    <row r="130" spans="1:6" x14ac:dyDescent="0.25">
      <c r="A130" s="54" t="s">
        <v>147</v>
      </c>
      <c r="B130" s="54" t="s">
        <v>158</v>
      </c>
      <c r="C130" s="54" t="s">
        <v>110</v>
      </c>
      <c r="D130" s="54" t="s">
        <v>149</v>
      </c>
      <c r="E130" s="54" t="s">
        <v>150</v>
      </c>
      <c r="F130" s="54" t="s">
        <v>152</v>
      </c>
    </row>
    <row r="131" spans="1:6" x14ac:dyDescent="0.25">
      <c r="A131" s="54" t="s">
        <v>147</v>
      </c>
      <c r="B131" s="54" t="s">
        <v>158</v>
      </c>
      <c r="C131" s="54" t="s">
        <v>110</v>
      </c>
      <c r="D131" s="54" t="s">
        <v>149</v>
      </c>
      <c r="E131" s="54" t="s">
        <v>156</v>
      </c>
      <c r="F131" s="54" t="s">
        <v>151</v>
      </c>
    </row>
    <row r="132" spans="1:6" x14ac:dyDescent="0.25">
      <c r="A132" s="54" t="s">
        <v>147</v>
      </c>
      <c r="B132" s="54" t="s">
        <v>158</v>
      </c>
      <c r="C132" s="54" t="s">
        <v>112</v>
      </c>
      <c r="D132" s="54" t="s">
        <v>156</v>
      </c>
      <c r="E132" s="54" t="s">
        <v>150</v>
      </c>
      <c r="F132" s="54" t="s">
        <v>152</v>
      </c>
    </row>
    <row r="133" spans="1:6" x14ac:dyDescent="0.25">
      <c r="A133" s="54" t="s">
        <v>147</v>
      </c>
      <c r="B133" s="54" t="s">
        <v>158</v>
      </c>
      <c r="C133" s="54" t="s">
        <v>112</v>
      </c>
      <c r="D133" s="54" t="s">
        <v>149</v>
      </c>
      <c r="E133" s="54" t="s">
        <v>150</v>
      </c>
      <c r="F133" s="54" t="s">
        <v>152</v>
      </c>
    </row>
    <row r="134" spans="1:6" x14ac:dyDescent="0.25">
      <c r="A134" s="54" t="s">
        <v>147</v>
      </c>
      <c r="B134" s="54" t="s">
        <v>158</v>
      </c>
      <c r="C134" s="54" t="s">
        <v>112</v>
      </c>
      <c r="D134" s="54" t="s">
        <v>149</v>
      </c>
      <c r="E134" s="54" t="s">
        <v>156</v>
      </c>
      <c r="F134" s="54" t="s">
        <v>152</v>
      </c>
    </row>
    <row r="135" spans="1:6" x14ac:dyDescent="0.25">
      <c r="A135" s="54" t="s">
        <v>147</v>
      </c>
      <c r="B135" s="54" t="s">
        <v>158</v>
      </c>
      <c r="C135" s="54" t="s">
        <v>113</v>
      </c>
      <c r="D135" s="54" t="s">
        <v>156</v>
      </c>
      <c r="E135" s="54" t="s">
        <v>150</v>
      </c>
      <c r="F135" s="54" t="s">
        <v>154</v>
      </c>
    </row>
    <row r="136" spans="1:6" x14ac:dyDescent="0.25">
      <c r="A136" s="54" t="s">
        <v>147</v>
      </c>
      <c r="B136" s="54" t="s">
        <v>158</v>
      </c>
      <c r="C136" s="54" t="s">
        <v>113</v>
      </c>
      <c r="D136" s="54" t="s">
        <v>149</v>
      </c>
      <c r="E136" s="54" t="s">
        <v>150</v>
      </c>
      <c r="F136" s="54" t="s">
        <v>152</v>
      </c>
    </row>
    <row r="137" spans="1:6" x14ac:dyDescent="0.25">
      <c r="A137" s="54" t="s">
        <v>147</v>
      </c>
      <c r="B137" s="54" t="s">
        <v>158</v>
      </c>
      <c r="C137" s="54" t="s">
        <v>113</v>
      </c>
      <c r="D137" s="54" t="s">
        <v>149</v>
      </c>
      <c r="E137" s="54" t="s">
        <v>156</v>
      </c>
      <c r="F137" s="54" t="s">
        <v>154</v>
      </c>
    </row>
    <row r="138" spans="1:6" x14ac:dyDescent="0.25">
      <c r="A138" s="54" t="s">
        <v>147</v>
      </c>
      <c r="B138" s="54" t="s">
        <v>158</v>
      </c>
      <c r="C138" s="54" t="s">
        <v>114</v>
      </c>
      <c r="D138" s="54" t="s">
        <v>156</v>
      </c>
      <c r="E138" s="54" t="s">
        <v>150</v>
      </c>
      <c r="F138" s="54" t="s">
        <v>151</v>
      </c>
    </row>
    <row r="139" spans="1:6" x14ac:dyDescent="0.25">
      <c r="A139" s="54" t="s">
        <v>147</v>
      </c>
      <c r="B139" s="54" t="s">
        <v>158</v>
      </c>
      <c r="C139" s="54" t="s">
        <v>114</v>
      </c>
      <c r="D139" s="54" t="s">
        <v>149</v>
      </c>
      <c r="E139" s="54" t="s">
        <v>150</v>
      </c>
      <c r="F139" s="54" t="s">
        <v>152</v>
      </c>
    </row>
    <row r="140" spans="1:6" x14ac:dyDescent="0.25">
      <c r="A140" s="54" t="s">
        <v>147</v>
      </c>
      <c r="B140" s="54" t="s">
        <v>158</v>
      </c>
      <c r="C140" s="54" t="s">
        <v>114</v>
      </c>
      <c r="D140" s="54" t="s">
        <v>149</v>
      </c>
      <c r="E140" s="54" t="s">
        <v>156</v>
      </c>
      <c r="F140" s="54" t="s">
        <v>151</v>
      </c>
    </row>
    <row r="141" spans="1:6" x14ac:dyDescent="0.25">
      <c r="A141" s="54" t="s">
        <v>147</v>
      </c>
      <c r="B141" s="54" t="s">
        <v>158</v>
      </c>
      <c r="C141" s="54" t="s">
        <v>115</v>
      </c>
      <c r="D141" s="54" t="s">
        <v>156</v>
      </c>
      <c r="E141" s="54" t="s">
        <v>150</v>
      </c>
      <c r="F141" s="54" t="s">
        <v>154</v>
      </c>
    </row>
    <row r="142" spans="1:6" x14ac:dyDescent="0.25">
      <c r="A142" s="54" t="s">
        <v>147</v>
      </c>
      <c r="B142" s="54" t="s">
        <v>158</v>
      </c>
      <c r="C142" s="54" t="s">
        <v>115</v>
      </c>
      <c r="D142" s="54" t="s">
        <v>149</v>
      </c>
      <c r="E142" s="54" t="s">
        <v>150</v>
      </c>
      <c r="F142" s="54" t="s">
        <v>151</v>
      </c>
    </row>
    <row r="143" spans="1:6" x14ac:dyDescent="0.25">
      <c r="A143" s="54" t="s">
        <v>147</v>
      </c>
      <c r="B143" s="54" t="s">
        <v>158</v>
      </c>
      <c r="C143" s="54" t="s">
        <v>115</v>
      </c>
      <c r="D143" s="54" t="s">
        <v>149</v>
      </c>
      <c r="E143" s="54" t="s">
        <v>156</v>
      </c>
      <c r="F143" s="54" t="s">
        <v>151</v>
      </c>
    </row>
    <row r="144" spans="1:6" x14ac:dyDescent="0.25">
      <c r="A144" s="54" t="s">
        <v>147</v>
      </c>
      <c r="B144" s="54" t="s">
        <v>158</v>
      </c>
      <c r="C144" s="54" t="s">
        <v>116</v>
      </c>
      <c r="D144" s="54" t="s">
        <v>156</v>
      </c>
      <c r="E144" s="54" t="s">
        <v>150</v>
      </c>
      <c r="F144" s="54" t="s">
        <v>151</v>
      </c>
    </row>
    <row r="145" spans="1:6" x14ac:dyDescent="0.25">
      <c r="A145" s="54" t="s">
        <v>147</v>
      </c>
      <c r="B145" s="54" t="s">
        <v>158</v>
      </c>
      <c r="C145" s="54" t="s">
        <v>116</v>
      </c>
      <c r="D145" s="54" t="s">
        <v>149</v>
      </c>
      <c r="E145" s="54" t="s">
        <v>150</v>
      </c>
      <c r="F145" s="54" t="s">
        <v>152</v>
      </c>
    </row>
    <row r="146" spans="1:6" x14ac:dyDescent="0.25">
      <c r="A146" s="54" t="s">
        <v>147</v>
      </c>
      <c r="B146" s="54" t="s">
        <v>158</v>
      </c>
      <c r="C146" s="54" t="s">
        <v>116</v>
      </c>
      <c r="D146" s="54" t="s">
        <v>149</v>
      </c>
      <c r="E146" s="54" t="s">
        <v>156</v>
      </c>
      <c r="F146" s="54" t="s">
        <v>151</v>
      </c>
    </row>
    <row r="147" spans="1:6" x14ac:dyDescent="0.25">
      <c r="A147" s="54" t="s">
        <v>147</v>
      </c>
      <c r="B147" s="54" t="s">
        <v>158</v>
      </c>
      <c r="C147" s="54" t="s">
        <v>117</v>
      </c>
      <c r="D147" s="54" t="s">
        <v>156</v>
      </c>
      <c r="E147" s="54" t="s">
        <v>150</v>
      </c>
      <c r="F147" s="54" t="s">
        <v>151</v>
      </c>
    </row>
    <row r="148" spans="1:6" x14ac:dyDescent="0.25">
      <c r="A148" s="54" t="s">
        <v>147</v>
      </c>
      <c r="B148" s="54" t="s">
        <v>158</v>
      </c>
      <c r="C148" s="54" t="s">
        <v>117</v>
      </c>
      <c r="D148" s="54" t="s">
        <v>149</v>
      </c>
      <c r="E148" s="54" t="s">
        <v>150</v>
      </c>
      <c r="F148" s="54" t="s">
        <v>151</v>
      </c>
    </row>
    <row r="149" spans="1:6" x14ac:dyDescent="0.25">
      <c r="A149" s="54" t="s">
        <v>147</v>
      </c>
      <c r="B149" s="54" t="s">
        <v>158</v>
      </c>
      <c r="C149" s="54" t="s">
        <v>117</v>
      </c>
      <c r="D149" s="54" t="s">
        <v>149</v>
      </c>
      <c r="E149" s="54" t="s">
        <v>156</v>
      </c>
      <c r="F149" s="54" t="s">
        <v>151</v>
      </c>
    </row>
    <row r="150" spans="1:6" x14ac:dyDescent="0.25">
      <c r="A150" s="54" t="s">
        <v>147</v>
      </c>
      <c r="B150" s="54" t="s">
        <v>158</v>
      </c>
      <c r="C150" s="54" t="s">
        <v>118</v>
      </c>
      <c r="D150" s="54" t="s">
        <v>156</v>
      </c>
      <c r="E150" s="54" t="s">
        <v>150</v>
      </c>
      <c r="F150" s="54" t="s">
        <v>151</v>
      </c>
    </row>
    <row r="151" spans="1:6" x14ac:dyDescent="0.25">
      <c r="A151" s="54" t="s">
        <v>147</v>
      </c>
      <c r="B151" s="54" t="s">
        <v>158</v>
      </c>
      <c r="C151" s="54" t="s">
        <v>118</v>
      </c>
      <c r="D151" s="54" t="s">
        <v>149</v>
      </c>
      <c r="E151" s="54" t="s">
        <v>150</v>
      </c>
      <c r="F151" s="54" t="s">
        <v>152</v>
      </c>
    </row>
    <row r="152" spans="1:6" x14ac:dyDescent="0.25">
      <c r="A152" s="54" t="s">
        <v>147</v>
      </c>
      <c r="B152" s="54" t="s">
        <v>158</v>
      </c>
      <c r="C152" s="54" t="s">
        <v>118</v>
      </c>
      <c r="D152" s="54" t="s">
        <v>149</v>
      </c>
      <c r="E152" s="54" t="s">
        <v>156</v>
      </c>
      <c r="F152" s="54" t="s">
        <v>151</v>
      </c>
    </row>
    <row r="153" spans="1:6" x14ac:dyDescent="0.25">
      <c r="A153" s="54" t="s">
        <v>147</v>
      </c>
      <c r="B153" s="54" t="s">
        <v>158</v>
      </c>
      <c r="C153" s="54" t="s">
        <v>119</v>
      </c>
      <c r="D153" s="54" t="s">
        <v>156</v>
      </c>
      <c r="E153" s="54" t="s">
        <v>150</v>
      </c>
      <c r="F153" s="54" t="s">
        <v>154</v>
      </c>
    </row>
    <row r="154" spans="1:6" x14ac:dyDescent="0.25">
      <c r="A154" s="54" t="s">
        <v>147</v>
      </c>
      <c r="B154" s="54" t="s">
        <v>158</v>
      </c>
      <c r="C154" s="54" t="s">
        <v>119</v>
      </c>
      <c r="D154" s="54" t="s">
        <v>149</v>
      </c>
      <c r="E154" s="54" t="s">
        <v>150</v>
      </c>
      <c r="F154" s="54" t="s">
        <v>152</v>
      </c>
    </row>
    <row r="155" spans="1:6" x14ac:dyDescent="0.25">
      <c r="A155" s="54" t="s">
        <v>147</v>
      </c>
      <c r="B155" s="54" t="s">
        <v>158</v>
      </c>
      <c r="C155" s="54" t="s">
        <v>119</v>
      </c>
      <c r="D155" s="54" t="s">
        <v>149</v>
      </c>
      <c r="E155" s="54" t="s">
        <v>156</v>
      </c>
      <c r="F155" s="54" t="s">
        <v>152</v>
      </c>
    </row>
    <row r="156" spans="1:6" x14ac:dyDescent="0.25">
      <c r="A156" s="54" t="s">
        <v>147</v>
      </c>
      <c r="B156" s="54" t="s">
        <v>158</v>
      </c>
      <c r="C156" s="54" t="s">
        <v>120</v>
      </c>
      <c r="D156" s="54" t="s">
        <v>156</v>
      </c>
      <c r="E156" s="54" t="s">
        <v>150</v>
      </c>
      <c r="F156" s="54" t="s">
        <v>152</v>
      </c>
    </row>
    <row r="157" spans="1:6" x14ac:dyDescent="0.25">
      <c r="A157" s="54" t="s">
        <v>147</v>
      </c>
      <c r="B157" s="54" t="s">
        <v>158</v>
      </c>
      <c r="C157" s="54" t="s">
        <v>120</v>
      </c>
      <c r="D157" s="54" t="s">
        <v>149</v>
      </c>
      <c r="E157" s="54" t="s">
        <v>150</v>
      </c>
      <c r="F157" s="54" t="s">
        <v>152</v>
      </c>
    </row>
    <row r="158" spans="1:6" x14ac:dyDescent="0.25">
      <c r="A158" s="54" t="s">
        <v>147</v>
      </c>
      <c r="B158" s="54" t="s">
        <v>158</v>
      </c>
      <c r="C158" s="54" t="s">
        <v>120</v>
      </c>
      <c r="D158" s="54" t="s">
        <v>149</v>
      </c>
      <c r="E158" s="54" t="s">
        <v>156</v>
      </c>
      <c r="F158" s="54" t="s">
        <v>152</v>
      </c>
    </row>
    <row r="159" spans="1:6" x14ac:dyDescent="0.25">
      <c r="A159" s="54" t="s">
        <v>147</v>
      </c>
      <c r="B159" s="54" t="s">
        <v>158</v>
      </c>
      <c r="C159" s="54" t="s">
        <v>121</v>
      </c>
      <c r="D159" s="54" t="s">
        <v>156</v>
      </c>
      <c r="E159" s="54" t="s">
        <v>150</v>
      </c>
      <c r="F159" s="54" t="s">
        <v>152</v>
      </c>
    </row>
    <row r="160" spans="1:6" x14ac:dyDescent="0.25">
      <c r="A160" s="54" t="s">
        <v>147</v>
      </c>
      <c r="B160" s="54" t="s">
        <v>158</v>
      </c>
      <c r="C160" s="54" t="s">
        <v>121</v>
      </c>
      <c r="D160" s="54" t="s">
        <v>149</v>
      </c>
      <c r="E160" s="54" t="s">
        <v>150</v>
      </c>
      <c r="F160" s="54" t="s">
        <v>152</v>
      </c>
    </row>
    <row r="161" spans="1:6" x14ac:dyDescent="0.25">
      <c r="A161" s="54" t="s">
        <v>147</v>
      </c>
      <c r="B161" s="54" t="s">
        <v>158</v>
      </c>
      <c r="C161" s="54" t="s">
        <v>121</v>
      </c>
      <c r="D161" s="54" t="s">
        <v>149</v>
      </c>
      <c r="E161" s="54" t="s">
        <v>156</v>
      </c>
      <c r="F161" s="54" t="s">
        <v>152</v>
      </c>
    </row>
    <row r="162" spans="1:6" x14ac:dyDescent="0.25">
      <c r="A162" s="54" t="s">
        <v>147</v>
      </c>
      <c r="B162" s="54" t="s">
        <v>158</v>
      </c>
      <c r="C162" s="54" t="s">
        <v>122</v>
      </c>
      <c r="D162" s="54" t="s">
        <v>156</v>
      </c>
      <c r="E162" s="54" t="s">
        <v>150</v>
      </c>
      <c r="F162" s="54" t="s">
        <v>151</v>
      </c>
    </row>
    <row r="163" spans="1:6" x14ac:dyDescent="0.25">
      <c r="A163" s="54" t="s">
        <v>147</v>
      </c>
      <c r="B163" s="54" t="s">
        <v>158</v>
      </c>
      <c r="C163" s="54" t="s">
        <v>122</v>
      </c>
      <c r="D163" s="54" t="s">
        <v>149</v>
      </c>
      <c r="E163" s="54" t="s">
        <v>150</v>
      </c>
      <c r="F163" s="54" t="s">
        <v>151</v>
      </c>
    </row>
    <row r="164" spans="1:6" x14ac:dyDescent="0.25">
      <c r="A164" s="54" t="s">
        <v>147</v>
      </c>
      <c r="B164" s="54" t="s">
        <v>158</v>
      </c>
      <c r="C164" s="54" t="s">
        <v>122</v>
      </c>
      <c r="D164" s="54" t="s">
        <v>149</v>
      </c>
      <c r="E164" s="54" t="s">
        <v>156</v>
      </c>
      <c r="F164" s="54" t="s">
        <v>152</v>
      </c>
    </row>
    <row r="165" spans="1:6" x14ac:dyDescent="0.25">
      <c r="A165" s="54" t="s">
        <v>147</v>
      </c>
      <c r="B165" s="54" t="s">
        <v>158</v>
      </c>
      <c r="C165" s="54" t="s">
        <v>123</v>
      </c>
      <c r="D165" s="54" t="s">
        <v>156</v>
      </c>
      <c r="E165" s="54" t="s">
        <v>150</v>
      </c>
      <c r="F165" s="54" t="s">
        <v>151</v>
      </c>
    </row>
    <row r="166" spans="1:6" x14ac:dyDescent="0.25">
      <c r="A166" s="54" t="s">
        <v>147</v>
      </c>
      <c r="B166" s="54" t="s">
        <v>158</v>
      </c>
      <c r="C166" s="54" t="s">
        <v>123</v>
      </c>
      <c r="D166" s="54" t="s">
        <v>149</v>
      </c>
      <c r="E166" s="54" t="s">
        <v>150</v>
      </c>
      <c r="F166" s="54" t="s">
        <v>152</v>
      </c>
    </row>
    <row r="167" spans="1:6" x14ac:dyDescent="0.25">
      <c r="A167" s="54" t="s">
        <v>147</v>
      </c>
      <c r="B167" s="54" t="s">
        <v>158</v>
      </c>
      <c r="C167" s="54" t="s">
        <v>123</v>
      </c>
      <c r="D167" s="54" t="s">
        <v>149</v>
      </c>
      <c r="E167" s="54" t="s">
        <v>156</v>
      </c>
      <c r="F167" s="54" t="s">
        <v>151</v>
      </c>
    </row>
    <row r="168" spans="1:6" x14ac:dyDescent="0.25">
      <c r="A168" s="54" t="s">
        <v>147</v>
      </c>
      <c r="B168" s="54" t="s">
        <v>158</v>
      </c>
      <c r="C168" s="54" t="s">
        <v>124</v>
      </c>
      <c r="D168" s="54" t="s">
        <v>156</v>
      </c>
      <c r="E168" s="54" t="s">
        <v>150</v>
      </c>
      <c r="F168" s="54" t="s">
        <v>152</v>
      </c>
    </row>
    <row r="169" spans="1:6" x14ac:dyDescent="0.25">
      <c r="A169" s="54" t="s">
        <v>147</v>
      </c>
      <c r="B169" s="54" t="s">
        <v>158</v>
      </c>
      <c r="C169" s="54" t="s">
        <v>124</v>
      </c>
      <c r="D169" s="54" t="s">
        <v>149</v>
      </c>
      <c r="E169" s="54" t="s">
        <v>150</v>
      </c>
      <c r="F169" s="54" t="s">
        <v>152</v>
      </c>
    </row>
    <row r="170" spans="1:6" x14ac:dyDescent="0.25">
      <c r="A170" s="54" t="s">
        <v>147</v>
      </c>
      <c r="B170" s="54" t="s">
        <v>158</v>
      </c>
      <c r="C170" s="54" t="s">
        <v>124</v>
      </c>
      <c r="D170" s="54" t="s">
        <v>149</v>
      </c>
      <c r="E170" s="54" t="s">
        <v>156</v>
      </c>
      <c r="F170" s="54" t="s">
        <v>152</v>
      </c>
    </row>
    <row r="171" spans="1:6" x14ac:dyDescent="0.25">
      <c r="A171" s="54" t="s">
        <v>147</v>
      </c>
      <c r="B171" s="54" t="s">
        <v>158</v>
      </c>
      <c r="C171" s="54" t="s">
        <v>125</v>
      </c>
      <c r="D171" s="54" t="s">
        <v>156</v>
      </c>
      <c r="E171" s="54" t="s">
        <v>150</v>
      </c>
      <c r="F171" s="54" t="s">
        <v>151</v>
      </c>
    </row>
    <row r="172" spans="1:6" x14ac:dyDescent="0.25">
      <c r="A172" s="54" t="s">
        <v>147</v>
      </c>
      <c r="B172" s="54" t="s">
        <v>158</v>
      </c>
      <c r="C172" s="54" t="s">
        <v>125</v>
      </c>
      <c r="D172" s="54" t="s">
        <v>149</v>
      </c>
      <c r="E172" s="54" t="s">
        <v>150</v>
      </c>
      <c r="F172" s="54" t="s">
        <v>154</v>
      </c>
    </row>
    <row r="173" spans="1:6" x14ac:dyDescent="0.25">
      <c r="A173" s="54" t="s">
        <v>147</v>
      </c>
      <c r="B173" s="54" t="s">
        <v>158</v>
      </c>
      <c r="C173" s="54" t="s">
        <v>125</v>
      </c>
      <c r="D173" s="54" t="s">
        <v>149</v>
      </c>
      <c r="E173" s="54" t="s">
        <v>156</v>
      </c>
      <c r="F173" s="54" t="s">
        <v>151</v>
      </c>
    </row>
    <row r="174" spans="1:6" x14ac:dyDescent="0.25">
      <c r="A174" s="54" t="s">
        <v>147</v>
      </c>
      <c r="B174" s="54" t="s">
        <v>158</v>
      </c>
      <c r="C174" s="54" t="s">
        <v>126</v>
      </c>
      <c r="D174" s="54" t="s">
        <v>156</v>
      </c>
      <c r="E174" s="54" t="s">
        <v>150</v>
      </c>
      <c r="F174" s="54" t="s">
        <v>151</v>
      </c>
    </row>
    <row r="175" spans="1:6" x14ac:dyDescent="0.25">
      <c r="A175" s="54" t="s">
        <v>147</v>
      </c>
      <c r="B175" s="54" t="s">
        <v>158</v>
      </c>
      <c r="C175" s="54" t="s">
        <v>126</v>
      </c>
      <c r="D175" s="54" t="s">
        <v>149</v>
      </c>
      <c r="E175" s="54" t="s">
        <v>150</v>
      </c>
      <c r="F175" s="54" t="s">
        <v>151</v>
      </c>
    </row>
    <row r="176" spans="1:6" x14ac:dyDescent="0.25">
      <c r="A176" s="54" t="s">
        <v>147</v>
      </c>
      <c r="B176" s="54" t="s">
        <v>158</v>
      </c>
      <c r="C176" s="54" t="s">
        <v>126</v>
      </c>
      <c r="D176" s="54" t="s">
        <v>149</v>
      </c>
      <c r="E176" s="54" t="s">
        <v>156</v>
      </c>
      <c r="F176" s="54" t="s">
        <v>151</v>
      </c>
    </row>
    <row r="177" spans="1:6" x14ac:dyDescent="0.25">
      <c r="A177" s="54" t="s">
        <v>147</v>
      </c>
      <c r="B177" s="54" t="s">
        <v>158</v>
      </c>
      <c r="C177" s="54" t="s">
        <v>127</v>
      </c>
      <c r="D177" s="54" t="s">
        <v>156</v>
      </c>
      <c r="E177" s="54" t="s">
        <v>150</v>
      </c>
      <c r="F177" s="54" t="s">
        <v>151</v>
      </c>
    </row>
    <row r="178" spans="1:6" x14ac:dyDescent="0.25">
      <c r="A178" s="54" t="s">
        <v>147</v>
      </c>
      <c r="B178" s="54" t="s">
        <v>158</v>
      </c>
      <c r="C178" s="54" t="s">
        <v>127</v>
      </c>
      <c r="D178" s="54" t="s">
        <v>149</v>
      </c>
      <c r="E178" s="54" t="s">
        <v>150</v>
      </c>
      <c r="F178" s="54" t="s">
        <v>152</v>
      </c>
    </row>
    <row r="179" spans="1:6" x14ac:dyDescent="0.25">
      <c r="A179" s="54" t="s">
        <v>147</v>
      </c>
      <c r="B179" s="54" t="s">
        <v>158</v>
      </c>
      <c r="C179" s="54" t="s">
        <v>127</v>
      </c>
      <c r="D179" s="54" t="s">
        <v>149</v>
      </c>
      <c r="E179" s="54" t="s">
        <v>156</v>
      </c>
      <c r="F179" s="54" t="s">
        <v>151</v>
      </c>
    </row>
    <row r="180" spans="1:6" x14ac:dyDescent="0.25">
      <c r="A180" s="54" t="s">
        <v>147</v>
      </c>
      <c r="B180" s="54" t="s">
        <v>158</v>
      </c>
      <c r="C180" s="54" t="s">
        <v>128</v>
      </c>
      <c r="D180" s="54" t="s">
        <v>156</v>
      </c>
      <c r="E180" s="54" t="s">
        <v>150</v>
      </c>
      <c r="F180" s="54" t="s">
        <v>151</v>
      </c>
    </row>
    <row r="181" spans="1:6" x14ac:dyDescent="0.25">
      <c r="A181" s="54" t="s">
        <v>147</v>
      </c>
      <c r="B181" s="54" t="s">
        <v>158</v>
      </c>
      <c r="C181" s="54" t="s">
        <v>128</v>
      </c>
      <c r="D181" s="54" t="s">
        <v>149</v>
      </c>
      <c r="E181" s="54" t="s">
        <v>150</v>
      </c>
      <c r="F181" s="54" t="s">
        <v>151</v>
      </c>
    </row>
    <row r="182" spans="1:6" x14ac:dyDescent="0.25">
      <c r="A182" s="54" t="s">
        <v>147</v>
      </c>
      <c r="B182" s="54" t="s">
        <v>158</v>
      </c>
      <c r="C182" s="54" t="s">
        <v>128</v>
      </c>
      <c r="D182" s="54" t="s">
        <v>149</v>
      </c>
      <c r="E182" s="54" t="s">
        <v>156</v>
      </c>
      <c r="F182" s="54" t="s">
        <v>152</v>
      </c>
    </row>
    <row r="183" spans="1:6" x14ac:dyDescent="0.25">
      <c r="A183" s="54" t="s">
        <v>147</v>
      </c>
      <c r="B183" s="54" t="s">
        <v>158</v>
      </c>
      <c r="C183" s="54" t="s">
        <v>129</v>
      </c>
      <c r="D183" s="54" t="s">
        <v>156</v>
      </c>
      <c r="E183" s="54" t="s">
        <v>150</v>
      </c>
      <c r="F183" s="54" t="s">
        <v>151</v>
      </c>
    </row>
    <row r="184" spans="1:6" x14ac:dyDescent="0.25">
      <c r="A184" s="54" t="s">
        <v>147</v>
      </c>
      <c r="B184" s="54" t="s">
        <v>158</v>
      </c>
      <c r="C184" s="54" t="s">
        <v>129</v>
      </c>
      <c r="D184" s="54" t="s">
        <v>149</v>
      </c>
      <c r="E184" s="54" t="s">
        <v>150</v>
      </c>
      <c r="F184" s="54" t="s">
        <v>152</v>
      </c>
    </row>
    <row r="185" spans="1:6" x14ac:dyDescent="0.25">
      <c r="A185" s="54" t="s">
        <v>147</v>
      </c>
      <c r="B185" s="54" t="s">
        <v>158</v>
      </c>
      <c r="C185" s="54" t="s">
        <v>129</v>
      </c>
      <c r="D185" s="54" t="s">
        <v>149</v>
      </c>
      <c r="E185" s="54" t="s">
        <v>156</v>
      </c>
      <c r="F185" s="54" t="s">
        <v>151</v>
      </c>
    </row>
    <row r="186" spans="1:6" x14ac:dyDescent="0.25">
      <c r="A186" s="54" t="s">
        <v>147</v>
      </c>
      <c r="B186" s="54" t="s">
        <v>158</v>
      </c>
      <c r="C186" s="54" t="s">
        <v>130</v>
      </c>
      <c r="D186" s="54" t="s">
        <v>156</v>
      </c>
      <c r="E186" s="54" t="s">
        <v>150</v>
      </c>
      <c r="F186" s="54" t="s">
        <v>151</v>
      </c>
    </row>
    <row r="187" spans="1:6" x14ac:dyDescent="0.25">
      <c r="A187" s="54" t="s">
        <v>147</v>
      </c>
      <c r="B187" s="54" t="s">
        <v>158</v>
      </c>
      <c r="C187" s="54" t="s">
        <v>130</v>
      </c>
      <c r="D187" s="54" t="s">
        <v>149</v>
      </c>
      <c r="E187" s="54" t="s">
        <v>150</v>
      </c>
      <c r="F187" s="54" t="s">
        <v>151</v>
      </c>
    </row>
    <row r="188" spans="1:6" x14ac:dyDescent="0.25">
      <c r="A188" s="54" t="s">
        <v>147</v>
      </c>
      <c r="B188" s="54" t="s">
        <v>158</v>
      </c>
      <c r="C188" s="54" t="s">
        <v>130</v>
      </c>
      <c r="D188" s="54" t="s">
        <v>149</v>
      </c>
      <c r="E188" s="54" t="s">
        <v>156</v>
      </c>
      <c r="F188" s="54" t="s">
        <v>152</v>
      </c>
    </row>
    <row r="189" spans="1:6" x14ac:dyDescent="0.25">
      <c r="A189" s="54" t="s">
        <v>147</v>
      </c>
      <c r="B189" s="54" t="s">
        <v>158</v>
      </c>
      <c r="C189" s="54" t="s">
        <v>131</v>
      </c>
      <c r="D189" s="54" t="s">
        <v>156</v>
      </c>
      <c r="E189" s="54" t="s">
        <v>150</v>
      </c>
      <c r="F189" s="54" t="s">
        <v>151</v>
      </c>
    </row>
    <row r="190" spans="1:6" x14ac:dyDescent="0.25">
      <c r="A190" s="54" t="s">
        <v>147</v>
      </c>
      <c r="B190" s="54" t="s">
        <v>158</v>
      </c>
      <c r="C190" s="54" t="s">
        <v>131</v>
      </c>
      <c r="D190" s="54" t="s">
        <v>149</v>
      </c>
      <c r="E190" s="54" t="s">
        <v>150</v>
      </c>
      <c r="F190" s="54" t="s">
        <v>152</v>
      </c>
    </row>
    <row r="191" spans="1:6" x14ac:dyDescent="0.25">
      <c r="A191" s="54" t="s">
        <v>147</v>
      </c>
      <c r="B191" s="54" t="s">
        <v>158</v>
      </c>
      <c r="C191" s="54" t="s">
        <v>131</v>
      </c>
      <c r="D191" s="54" t="s">
        <v>149</v>
      </c>
      <c r="E191" s="54" t="s">
        <v>156</v>
      </c>
      <c r="F191" s="54" t="s">
        <v>151</v>
      </c>
    </row>
    <row r="192" spans="1:6" x14ac:dyDescent="0.25">
      <c r="A192" s="54" t="s">
        <v>147</v>
      </c>
      <c r="B192" s="54" t="s">
        <v>158</v>
      </c>
      <c r="C192" s="54" t="s">
        <v>132</v>
      </c>
      <c r="D192" s="54" t="s">
        <v>156</v>
      </c>
      <c r="E192" s="54" t="s">
        <v>150</v>
      </c>
      <c r="F192" s="54" t="s">
        <v>153</v>
      </c>
    </row>
    <row r="193" spans="1:6" x14ac:dyDescent="0.25">
      <c r="A193" s="54" t="s">
        <v>147</v>
      </c>
      <c r="B193" s="54" t="s">
        <v>158</v>
      </c>
      <c r="C193" s="54" t="s">
        <v>132</v>
      </c>
      <c r="D193" s="54" t="s">
        <v>149</v>
      </c>
      <c r="E193" s="54" t="s">
        <v>150</v>
      </c>
      <c r="F193" s="54" t="s">
        <v>151</v>
      </c>
    </row>
    <row r="194" spans="1:6" x14ac:dyDescent="0.25">
      <c r="A194" s="54" t="s">
        <v>147</v>
      </c>
      <c r="B194" s="54" t="s">
        <v>158</v>
      </c>
      <c r="C194" s="54" t="s">
        <v>132</v>
      </c>
      <c r="D194" s="54" t="s">
        <v>149</v>
      </c>
      <c r="E194" s="54" t="s">
        <v>156</v>
      </c>
      <c r="F194" s="54" t="s">
        <v>151</v>
      </c>
    </row>
    <row r="195" spans="1:6" x14ac:dyDescent="0.25">
      <c r="A195" s="54" t="s">
        <v>147</v>
      </c>
      <c r="B195" s="54" t="s">
        <v>158</v>
      </c>
      <c r="C195" s="54" t="s">
        <v>133</v>
      </c>
      <c r="D195" s="54" t="s">
        <v>156</v>
      </c>
      <c r="E195" s="54" t="s">
        <v>150</v>
      </c>
      <c r="F195" s="54" t="s">
        <v>152</v>
      </c>
    </row>
    <row r="196" spans="1:6" x14ac:dyDescent="0.25">
      <c r="A196" s="54" t="s">
        <v>147</v>
      </c>
      <c r="B196" s="54" t="s">
        <v>158</v>
      </c>
      <c r="C196" s="54" t="s">
        <v>133</v>
      </c>
      <c r="D196" s="54" t="s">
        <v>149</v>
      </c>
      <c r="E196" s="54" t="s">
        <v>150</v>
      </c>
      <c r="F196" s="54" t="s">
        <v>152</v>
      </c>
    </row>
    <row r="197" spans="1:6" x14ac:dyDescent="0.25">
      <c r="A197" s="54" t="s">
        <v>147</v>
      </c>
      <c r="B197" s="54" t="s">
        <v>158</v>
      </c>
      <c r="C197" s="54" t="s">
        <v>133</v>
      </c>
      <c r="D197" s="54" t="s">
        <v>149</v>
      </c>
      <c r="E197" s="54" t="s">
        <v>156</v>
      </c>
      <c r="F197" s="54" t="s">
        <v>152</v>
      </c>
    </row>
    <row r="198" spans="1:6" x14ac:dyDescent="0.25">
      <c r="A198" s="54" t="s">
        <v>147</v>
      </c>
      <c r="B198" s="54" t="s">
        <v>158</v>
      </c>
      <c r="C198" s="54" t="s">
        <v>134</v>
      </c>
      <c r="D198" s="54" t="s">
        <v>156</v>
      </c>
      <c r="E198" s="54" t="s">
        <v>150</v>
      </c>
      <c r="F198" s="54" t="s">
        <v>151</v>
      </c>
    </row>
    <row r="199" spans="1:6" x14ac:dyDescent="0.25">
      <c r="A199" s="54" t="s">
        <v>147</v>
      </c>
      <c r="B199" s="54" t="s">
        <v>158</v>
      </c>
      <c r="C199" s="54" t="s">
        <v>134</v>
      </c>
      <c r="D199" s="54" t="s">
        <v>149</v>
      </c>
      <c r="E199" s="54" t="s">
        <v>150</v>
      </c>
      <c r="F199" s="54" t="s">
        <v>154</v>
      </c>
    </row>
    <row r="200" spans="1:6" x14ac:dyDescent="0.25">
      <c r="A200" s="54" t="s">
        <v>147</v>
      </c>
      <c r="B200" s="54" t="s">
        <v>158</v>
      </c>
      <c r="C200" s="54" t="s">
        <v>134</v>
      </c>
      <c r="D200" s="54" t="s">
        <v>149</v>
      </c>
      <c r="E200" s="54" t="s">
        <v>156</v>
      </c>
      <c r="F200" s="54" t="s">
        <v>152</v>
      </c>
    </row>
    <row r="201" spans="1:6" x14ac:dyDescent="0.25">
      <c r="A201" s="54" t="s">
        <v>147</v>
      </c>
      <c r="B201" s="54" t="s">
        <v>158</v>
      </c>
      <c r="C201" s="54" t="s">
        <v>135</v>
      </c>
      <c r="D201" s="54" t="s">
        <v>156</v>
      </c>
      <c r="E201" s="54" t="s">
        <v>150</v>
      </c>
      <c r="F201" s="54" t="s">
        <v>151</v>
      </c>
    </row>
    <row r="202" spans="1:6" x14ac:dyDescent="0.25">
      <c r="A202" s="54" t="s">
        <v>147</v>
      </c>
      <c r="B202" s="54" t="s">
        <v>158</v>
      </c>
      <c r="C202" s="54" t="s">
        <v>135</v>
      </c>
      <c r="D202" s="54" t="s">
        <v>149</v>
      </c>
      <c r="E202" s="54" t="s">
        <v>150</v>
      </c>
      <c r="F202" s="54" t="s">
        <v>152</v>
      </c>
    </row>
    <row r="203" spans="1:6" x14ac:dyDescent="0.25">
      <c r="A203" s="54" t="s">
        <v>147</v>
      </c>
      <c r="B203" s="54" t="s">
        <v>158</v>
      </c>
      <c r="C203" s="54" t="s">
        <v>135</v>
      </c>
      <c r="D203" s="54" t="s">
        <v>149</v>
      </c>
      <c r="E203" s="54" t="s">
        <v>156</v>
      </c>
      <c r="F203" s="54" t="s">
        <v>151</v>
      </c>
    </row>
  </sheetData>
  <sortState xmlns:xlrd2="http://schemas.microsoft.com/office/spreadsheetml/2017/richdata2" ref="A4:F203">
    <sortCondition ref="B4:B203"/>
  </sortState>
  <mergeCells count="2">
    <mergeCell ref="D2:E2"/>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AE5D1-0421-4068-836A-8C5F03492DF3}">
  <dimension ref="A1:L25"/>
  <sheetViews>
    <sheetView workbookViewId="0">
      <selection activeCell="C13" sqref="C13"/>
    </sheetView>
  </sheetViews>
  <sheetFormatPr defaultRowHeight="15" x14ac:dyDescent="0.25"/>
  <cols>
    <col min="1" max="1" width="12.140625" customWidth="1"/>
    <col min="2" max="2" width="23.5703125" bestFit="1" customWidth="1"/>
    <col min="3" max="3" width="22.42578125" bestFit="1" customWidth="1"/>
    <col min="4" max="4" width="23.5703125" bestFit="1" customWidth="1"/>
    <col min="5" max="5" width="20.7109375" bestFit="1" customWidth="1"/>
    <col min="6" max="6" width="10" bestFit="1" customWidth="1"/>
    <col min="7" max="7" width="22.42578125" bestFit="1" customWidth="1"/>
    <col min="8" max="8" width="23.5703125" bestFit="1" customWidth="1"/>
    <col min="9" max="9" width="20.7109375" customWidth="1"/>
    <col min="10" max="10" width="10" bestFit="1" customWidth="1"/>
    <col min="11" max="12" width="18.28515625" bestFit="1" customWidth="1"/>
  </cols>
  <sheetData>
    <row r="1" spans="1:12" x14ac:dyDescent="0.25">
      <c r="A1" s="93" t="s">
        <v>159</v>
      </c>
      <c r="B1" s="93"/>
      <c r="C1" s="93"/>
      <c r="D1" s="93"/>
      <c r="E1" s="93"/>
      <c r="F1" s="93"/>
      <c r="G1" s="93"/>
      <c r="H1" s="93"/>
      <c r="I1" s="93"/>
      <c r="J1" s="93"/>
      <c r="K1" s="1"/>
      <c r="L1" s="1"/>
    </row>
    <row r="2" spans="1:12" x14ac:dyDescent="0.25">
      <c r="A2" s="1"/>
      <c r="B2" s="1"/>
      <c r="C2" s="89" t="s">
        <v>94</v>
      </c>
      <c r="D2" s="89"/>
      <c r="E2" s="89"/>
      <c r="F2" s="89"/>
      <c r="G2" s="89" t="s">
        <v>95</v>
      </c>
      <c r="H2" s="89"/>
      <c r="I2" s="89"/>
      <c r="J2" s="89"/>
      <c r="K2" s="89" t="s">
        <v>96</v>
      </c>
      <c r="L2" s="89"/>
    </row>
    <row r="3" spans="1:12" x14ac:dyDescent="0.25">
      <c r="A3" s="1"/>
      <c r="B3" s="1"/>
      <c r="C3" s="56" t="s">
        <v>97</v>
      </c>
      <c r="D3" s="56" t="s">
        <v>98</v>
      </c>
      <c r="E3" s="56" t="s">
        <v>99</v>
      </c>
      <c r="F3" s="56" t="s">
        <v>100</v>
      </c>
      <c r="G3" s="56" t="s">
        <v>97</v>
      </c>
      <c r="H3" s="56" t="s">
        <v>98</v>
      </c>
      <c r="I3" s="56" t="s">
        <v>99</v>
      </c>
      <c r="J3" s="56" t="s">
        <v>100</v>
      </c>
      <c r="K3" s="57" t="s">
        <v>160</v>
      </c>
      <c r="L3" s="57" t="s">
        <v>160</v>
      </c>
    </row>
    <row r="4" spans="1:12" x14ac:dyDescent="0.25">
      <c r="A4" s="55" t="s">
        <v>94</v>
      </c>
      <c r="B4" s="55"/>
      <c r="C4" s="58"/>
      <c r="D4" s="58"/>
      <c r="E4" s="58"/>
      <c r="F4" s="58"/>
      <c r="G4" s="58"/>
      <c r="H4" s="58"/>
      <c r="I4" s="58"/>
      <c r="J4" s="58"/>
      <c r="K4" s="58"/>
      <c r="L4" s="58"/>
    </row>
    <row r="5" spans="1:12" x14ac:dyDescent="0.25">
      <c r="A5" s="55"/>
      <c r="B5" s="2" t="s">
        <v>97</v>
      </c>
      <c r="C5" s="59" t="e">
        <f>_xlfn.T.TEST('S3 - Metabolite Concentrations'!$D$5:$D$29,'S3 - Metabolite Concentrations'!D5:D29,2,1)</f>
        <v>#DIV/0!</v>
      </c>
      <c r="D5" s="59">
        <f>_xlfn.T.TEST('S3 - Metabolite Concentrations'!$G$5:$G$29,'S3 - Metabolite Concentrations'!$D$5:$D$29,2,1)</f>
        <v>0.40835052263496685</v>
      </c>
      <c r="E5" s="59">
        <f>_xlfn.T.TEST('S3 - Metabolite Concentrations'!$K$5:$K$29,'S3 - Metabolite Concentrations'!$D$5:$D$29,2,1)</f>
        <v>0.60549640896204027</v>
      </c>
      <c r="F5" s="59">
        <f>_xlfn.T.TEST('S3 - Metabolite Concentrations'!$O$5:$O$29,'S3 - Metabolite Concentrations'!$D$5:$D$29,2,1)</f>
        <v>0.45138696295246206</v>
      </c>
      <c r="G5" s="59">
        <f>_xlfn.T.TEST('S3 - Metabolite Concentrations'!$S$5:$S$29,'S3 - Metabolite Concentrations'!$D$5:$D$29,2,1)</f>
        <v>5.2538834005187412E-5</v>
      </c>
      <c r="H5" s="59">
        <f>_xlfn.T.TEST('S3 - Metabolite Concentrations'!$W$5:$W$29,'S3 - Metabolite Concentrations'!$D$5:$D$29,2,1)</f>
        <v>1.2070311958264876E-4</v>
      </c>
      <c r="I5" s="59">
        <f>_xlfn.T.TEST('S3 - Metabolite Concentrations'!$AA$5:$AA$29,'S3 - Metabolite Concentrations'!$D$5:$D$29,2,1)</f>
        <v>8.1506910488730711E-2</v>
      </c>
      <c r="J5" s="59">
        <f>_xlfn.T.TEST('S3 - Metabolite Concentrations'!$AE$5:$AE$29,'S3 - Metabolite Concentrations'!$D$5:$D$29,2,1)</f>
        <v>0.14653109808010123</v>
      </c>
      <c r="K5" s="60">
        <f>_xlfn.T.TEST('S3 - Metabolite Concentrations'!$AK$5:$AK$29,'S3 - Metabolite Concentrations'!$D$5:$D$29,2,1)</f>
        <v>7.8705287221992008E-13</v>
      </c>
      <c r="L5" s="60">
        <f>_xlfn.T.TEST('S3 - Metabolite Concentrations'!$AO$5:$AO$29,'S3 - Metabolite Concentrations'!$D$5:$D$29,2,1)</f>
        <v>7.8307787487271306E-13</v>
      </c>
    </row>
    <row r="6" spans="1:12" x14ac:dyDescent="0.25">
      <c r="A6" s="55"/>
      <c r="B6" s="2" t="s">
        <v>98</v>
      </c>
      <c r="C6" s="59">
        <f>_xlfn.T.TEST('S3 - Metabolite Concentrations'!$D$5:'S3 - Metabolite Concentrations'!$D$29,'S3 - Metabolite Concentrations'!$G$5:$G$29,2,1)</f>
        <v>0.40835052263496685</v>
      </c>
      <c r="D6" s="59" t="e">
        <f>_xlfn.T.TEST('S3 - Metabolite Concentrations'!$G$5:$G$29,'S3 - Metabolite Concentrations'!$G$5:$G$29,2,1)</f>
        <v>#DIV/0!</v>
      </c>
      <c r="E6" s="59">
        <f>_xlfn.T.TEST('S3 - Metabolite Concentrations'!$K$5:$K$29,'S3 - Metabolite Concentrations'!$G$5:$G$29,2,1)</f>
        <v>0.36724224462107335</v>
      </c>
      <c r="F6" s="59">
        <f>_xlfn.T.TEST('S3 - Metabolite Concentrations'!$O$5:$O$29,'S3 - Metabolite Concentrations'!$G$5:$G$29,2,1)</f>
        <v>0.38015811218138129</v>
      </c>
      <c r="G6" s="61">
        <f>_xlfn.T.TEST('S3 - Metabolite Concentrations'!$S$5:$S$29,'S3 - Metabolite Concentrations'!$G$5:$G$29,2,1)</f>
        <v>8.1744450362549437E-6</v>
      </c>
      <c r="H6" s="61">
        <f>_xlfn.T.TEST('S3 - Metabolite Concentrations'!$W$5:$W$29,'S3 - Metabolite Concentrations'!$G$5:$G$29,2,1)</f>
        <v>2.9622097364675569E-5</v>
      </c>
      <c r="I6" s="59">
        <f>_xlfn.T.TEST('S3 - Metabolite Concentrations'!$AA$5:$AA$29,'S3 - Metabolite Concentrations'!$G$5:$G$29,2,1)</f>
        <v>5.0904429386835585E-2</v>
      </c>
      <c r="J6" s="59">
        <f>_xlfn.T.TEST('S3 - Metabolite Concentrations'!$AE$5:$AE$29,'S3 - Metabolite Concentrations'!$G$5:$G$29,2,1)</f>
        <v>0.10833259021379905</v>
      </c>
      <c r="K6" s="60">
        <f>_xlfn.T.TEST('S3 - Metabolite Concentrations'!$AK$5:$AK$29,'S3 - Metabolite Concentrations'!$G$5:$G$29,2,1)</f>
        <v>2.2676998816936417E-13</v>
      </c>
      <c r="L6" s="60">
        <f>_xlfn.T.TEST('S3 - Metabolite Concentrations'!$AO$5:$AO$29,'S3 - Metabolite Concentrations'!$G$5:$G$29,2,1)</f>
        <v>2.2577093841317556E-13</v>
      </c>
    </row>
    <row r="7" spans="1:12" x14ac:dyDescent="0.25">
      <c r="A7" s="55"/>
      <c r="B7" s="2" t="s">
        <v>99</v>
      </c>
      <c r="C7" s="59">
        <f>_xlfn.T.TEST('S3 - Metabolite Concentrations'!$D$5:$D$29,'S3 - Metabolite Concentrations'!$K$5:$K$29,2,1)</f>
        <v>0.60549640896204027</v>
      </c>
      <c r="D7" s="59">
        <f>_xlfn.T.TEST('S3 - Metabolite Concentrations'!$G$5:$G$29,'S3 - Metabolite Concentrations'!$K$5:$K$29,2,1)</f>
        <v>0.36724224462107335</v>
      </c>
      <c r="E7" s="59" t="e">
        <f>_xlfn.T.TEST('S3 - Metabolite Concentrations'!$K$5:$K$29,'S3 - Metabolite Concentrations'!$K$5:$K$29,2,1)</f>
        <v>#DIV/0!</v>
      </c>
      <c r="F7" s="59">
        <f>_xlfn.T.TEST('S3 - Metabolite Concentrations'!$O$5:$O$29,'S3 - Metabolite Concentrations'!$K$5:$K$29,2,1)</f>
        <v>0.89839496817400533</v>
      </c>
      <c r="G7" s="59">
        <f>_xlfn.T.TEST('S3 - Metabolite Concentrations'!$S$5:$S$29,'S3 - Metabolite Concentrations'!$K$5:$K$29,2,1)</f>
        <v>1.7752256732348586E-3</v>
      </c>
      <c r="H7" s="59">
        <f>_xlfn.T.TEST('S3 - Metabolite Concentrations'!$W$5:$W$29,'S3 - Metabolite Concentrations'!$K$5:$K$29,2,1)</f>
        <v>4.4998663015355742E-3</v>
      </c>
      <c r="I7" s="59">
        <f>_xlfn.T.TEST('S3 - Metabolite Concentrations'!$AA$5:$AA$29,'S3 - Metabolite Concentrations'!$K$5:$K$29,2,1)</f>
        <v>0.23269873479835906</v>
      </c>
      <c r="J7" s="59">
        <f>_xlfn.T.TEST('S3 - Metabolite Concentrations'!$AE$5:$AE$29,'S3 - Metabolite Concentrations'!$K$5:$K$29,2,1)</f>
        <v>0.47205615385752653</v>
      </c>
      <c r="K7" s="60">
        <f>_xlfn.T.TEST('S3 - Metabolite Concentrations'!$AK$5:$AK$29,'S3 - Metabolite Concentrations'!$K$5:$K$29,2,1)</f>
        <v>4.9404470406555831E-9</v>
      </c>
      <c r="L7" s="60">
        <f>_xlfn.T.TEST('S3 - Metabolite Concentrations'!$AO$5:$AO$29,'S3 - Metabolite Concentrations'!$K$5:$K$29,2,1)</f>
        <v>4.9581601539249168E-9</v>
      </c>
    </row>
    <row r="8" spans="1:12" x14ac:dyDescent="0.25">
      <c r="A8" s="55"/>
      <c r="B8" s="2" t="s">
        <v>100</v>
      </c>
      <c r="C8" s="59">
        <f>_xlfn.T.TEST('S3 - Metabolite Concentrations'!$D$5:$D$29,'S3 - Metabolite Concentrations'!$O$5:$O$29,2,1)</f>
        <v>0.45138696295246206</v>
      </c>
      <c r="D8" s="59">
        <f>_xlfn.T.TEST('S3 - Metabolite Concentrations'!$G$5:$G$29,'S3 - Metabolite Concentrations'!$O$5:$O$29,2,1)</f>
        <v>0.38015811218138129</v>
      </c>
      <c r="E8" s="59">
        <f>_xlfn.T.TEST('S3 - Metabolite Concentrations'!$K$5:$K$29,'S3 - Metabolite Concentrations'!$O$5:$O$29,2,1)</f>
        <v>0.89839496817400533</v>
      </c>
      <c r="F8" s="59" t="e">
        <f>_xlfn.T.TEST('S3 - Metabolite Concentrations'!$O$5:$O$29,'S3 - Metabolite Concentrations'!$O$5:$O$29,2,1)</f>
        <v>#DIV/0!</v>
      </c>
      <c r="G8" s="59">
        <f>_xlfn.T.TEST('S3 - Metabolite Concentrations'!$S$5:$S$29,'S3 - Metabolite Concentrations'!$O$5:$O$29,2,1)</f>
        <v>0.2232317626635752</v>
      </c>
      <c r="H8" s="59">
        <f>_xlfn.T.TEST('S3 - Metabolite Concentrations'!$W$5:$W$29,'S3 - Metabolite Concentrations'!$D$5:$D$29,2,1)</f>
        <v>1.2070311958264876E-4</v>
      </c>
      <c r="I8" s="59">
        <f>_xlfn.T.TEST('S3 - Metabolite Concentrations'!$AA$5:$AA$29,'S3 - Metabolite Concentrations'!$O$5:$O$29,2,1)</f>
        <v>0.62157531176010528</v>
      </c>
      <c r="J8" s="59">
        <f>_xlfn.T.TEST('S3 - Metabolite Concentrations'!$AE$5:$AE$29,'S3 - Metabolite Concentrations'!$O$5:$O$29,2,1)</f>
        <v>1.6533817791475683E-2</v>
      </c>
      <c r="K8" s="60">
        <f>_xlfn.T.TEST('S3 - Metabolite Concentrations'!$AK$5:$AK$29,'S3 - Metabolite Concentrations'!$O$5:$O$29,2,1)</f>
        <v>5.3300071184172158E-4</v>
      </c>
      <c r="L8" s="60">
        <f>_xlfn.T.TEST('S3 - Metabolite Concentrations'!$AO$5:$AO$29,'S3 - Metabolite Concentrations'!$O$5:$O$29,2,1)</f>
        <v>5.3278285558049424E-4</v>
      </c>
    </row>
    <row r="9" spans="1:12" x14ac:dyDescent="0.25">
      <c r="A9" s="55" t="s">
        <v>95</v>
      </c>
      <c r="B9" s="65"/>
      <c r="C9" s="62"/>
      <c r="D9" s="63"/>
      <c r="E9" s="63"/>
      <c r="F9" s="63"/>
      <c r="G9" s="63"/>
      <c r="H9" s="63"/>
      <c r="I9" s="63"/>
      <c r="J9" s="62"/>
      <c r="K9" s="64"/>
      <c r="L9" s="64"/>
    </row>
    <row r="10" spans="1:12" x14ac:dyDescent="0.25">
      <c r="A10" s="55"/>
      <c r="B10" s="2" t="s">
        <v>97</v>
      </c>
      <c r="C10" s="59">
        <f>_xlfn.T.TEST('S3 - Metabolite Concentrations'!$D$5:$D$29,'S3 - Metabolite Concentrations'!$S$5:$S$29,2,1)</f>
        <v>5.2538834005187412E-5</v>
      </c>
      <c r="D10" s="61">
        <f>_xlfn.T.TEST('S3 - Metabolite Concentrations'!$G$5:$G$29,'S3 - Metabolite Concentrations'!$S$5:$S$29,2,1)</f>
        <v>8.1744450362549437E-6</v>
      </c>
      <c r="E10" s="59">
        <f>_xlfn.T.TEST('S3 - Metabolite Concentrations'!$K$5:$K$29,'S3 - Metabolite Concentrations'!$S$5:$S$29,2,1)</f>
        <v>1.7752256732348586E-3</v>
      </c>
      <c r="F10" s="59">
        <f>_xlfn.T.TEST('S3 - Metabolite Concentrations'!$O$5:$O$29,'S3 - Metabolite Concentrations'!$S$5:$S$29,2,1)</f>
        <v>0.2232317626635752</v>
      </c>
      <c r="G10" s="59" t="e">
        <f>_xlfn.T.TEST('S3 - Metabolite Concentrations'!$S$5:$S$29,'S3 - Metabolite Concentrations'!$S$5:$S$29,2,1)</f>
        <v>#DIV/0!</v>
      </c>
      <c r="H10" s="59">
        <f>_xlfn.T.TEST('S3 - Metabolite Concentrations'!$W$5:$W$29,'S3 - Metabolite Concentrations'!$S$5:$S$29,2,1)</f>
        <v>0.54830682783507712</v>
      </c>
      <c r="I10" s="59">
        <f>_xlfn.T.TEST('S3 - Metabolite Concentrations'!$AA$5:$AA$29,'S3 - Metabolite Concentrations'!$S$5:$S$29,2,1)</f>
        <v>3.4381583740680129E-2</v>
      </c>
      <c r="J10" s="59">
        <f>_xlfn.T.TEST('S3 - Metabolite Concentrations'!$AE$5:$AE$29,'S3 - Metabolite Concentrations'!$S$5:$S$29,2,1)</f>
        <v>0.58068970037048673</v>
      </c>
      <c r="K10" s="60">
        <f>_xlfn.T.TEST('S3 - Metabolite Concentrations'!$AK$5:$AK$29,'S3 - Metabolite Concentrations'!$S$5:$S$29,2,1)</f>
        <v>1.3725654397919549E-9</v>
      </c>
      <c r="L10" s="60">
        <f>_xlfn.T.TEST('S3 - Metabolite Concentrations'!$AO$5:$AO$29,'S3 - Metabolite Concentrations'!$S$5:$S$29,2,1)</f>
        <v>1.374830905481693E-9</v>
      </c>
    </row>
    <row r="11" spans="1:12" x14ac:dyDescent="0.25">
      <c r="A11" s="55"/>
      <c r="B11" s="2" t="s">
        <v>98</v>
      </c>
      <c r="C11" s="59">
        <f>_xlfn.T.TEST('S3 - Metabolite Concentrations'!$D$5:$D$29,'S3 - Metabolite Concentrations'!$W$5:$W$29,2,1)</f>
        <v>1.2070311958264876E-4</v>
      </c>
      <c r="D11" s="61">
        <f>_xlfn.T.TEST('S3 - Metabolite Concentrations'!$G$5:$G$29,'S3 - Metabolite Concentrations'!$W$5:$W$29,2,1)</f>
        <v>2.9622097364675569E-5</v>
      </c>
      <c r="E11" s="59">
        <f>_xlfn.T.TEST('S3 - Metabolite Concentrations'!$K$5:$K$29,'S3 - Metabolite Concentrations'!$W$5:$W$29,2,1)</f>
        <v>4.4998663015355742E-3</v>
      </c>
      <c r="F11" s="59">
        <f>_xlfn.T.TEST('S3 - Metabolite Concentrations'!$O$5:$O$29,'S3 - Metabolite Concentrations'!$W$5:$W$29,2,1)</f>
        <v>0.24146790983010946</v>
      </c>
      <c r="G11" s="59">
        <f>_xlfn.T.TEST('S3 - Metabolite Concentrations'!$S$5:$S$29,'S3 - Metabolite Concentrations'!$W$5:$W$29,2,1)</f>
        <v>0.54830682783507712</v>
      </c>
      <c r="H11" s="59" t="e">
        <f>_xlfn.T.TEST('S3 - Metabolite Concentrations'!$W$5:$W$29,'S3 - Metabolite Concentrations'!$W$5:$W$29,2,1)</f>
        <v>#DIV/0!</v>
      </c>
      <c r="I11" s="59">
        <f>_xlfn.T.TEST('S3 - Metabolite Concentrations'!$AA$5:$AA$29,'S3 - Metabolite Concentrations'!$D$5:$D$29,2,1)</f>
        <v>8.1506910488730711E-2</v>
      </c>
      <c r="J11" s="59">
        <f>_xlfn.T.TEST('S3 - Metabolite Concentrations'!$AE$5:$AE$29,'S3 - Metabolite Concentrations'!$W$5:$W$29,2,1)</f>
        <v>0.61655870890733888</v>
      </c>
      <c r="K11" s="60">
        <f>_xlfn.T.TEST('S3 - Metabolite Concentrations'!$AK$5:$AK$29,'S3 - Metabolite Concentrations'!$W$5:$W$29,2,1)</f>
        <v>1.4312328770741828E-9</v>
      </c>
      <c r="L11" s="60">
        <f>_xlfn.T.TEST('S3 - Metabolite Concentrations'!$AO$5:$AO$29,'S3 - Metabolite Concentrations'!$W$5:$W$29,2,1)</f>
        <v>1.4335737674856789E-9</v>
      </c>
    </row>
    <row r="12" spans="1:12" x14ac:dyDescent="0.25">
      <c r="A12" s="55"/>
      <c r="B12" s="2" t="s">
        <v>99</v>
      </c>
      <c r="C12" s="59">
        <f>_xlfn.T.TEST('S3 - Metabolite Concentrations'!$D$5:$D$29,'S3 - Metabolite Concentrations'!$AA$5:$AA$29,2,1)</f>
        <v>8.1506910488730711E-2</v>
      </c>
      <c r="D12" s="59">
        <f>_xlfn.T.TEST('S3 - Metabolite Concentrations'!$G$5:$G$29,'S3 - Metabolite Concentrations'!$AA$5:$AA$29,2,1)</f>
        <v>5.0904429386835585E-2</v>
      </c>
      <c r="E12" s="59">
        <f>_xlfn.T.TEST('S3 - Metabolite Concentrations'!$K$5:$K$29,'S3 - Metabolite Concentrations'!$AA$5:$AA$29,2,1)</f>
        <v>0.23269873479835906</v>
      </c>
      <c r="F12" s="59">
        <f>_xlfn.T.TEST('S3 - Metabolite Concentrations'!$O$5:$O$29,'S3 - Metabolite Concentrations'!$AA$5:$AA$29,2,1)</f>
        <v>0.62157531176010528</v>
      </c>
      <c r="G12" s="59">
        <f>_xlfn.T.TEST('S3 - Metabolite Concentrations'!$S$5:$S$29,'S3 - Metabolite Concentrations'!$AA$5:$AA$29,2,1)</f>
        <v>3.4381583740680129E-2</v>
      </c>
      <c r="H12" s="59">
        <f>_xlfn.T.TEST('S3 - Metabolite Concentrations'!$W$5:$W$29,'S3 - Metabolite Concentrations'!$AA$5:$AA$29,2,1)</f>
        <v>3.91402659956923E-2</v>
      </c>
      <c r="I12" s="59" t="e">
        <f>_xlfn.T.TEST('S3 - Metabolite Concentrations'!$AA$5:$AA$29,'S3 - Metabolite Concentrations'!$AA$5:$AA$29,2,1)</f>
        <v>#DIV/0!</v>
      </c>
      <c r="J12" s="59">
        <f>_xlfn.T.TEST('S3 - Metabolite Concentrations'!$AE$5:$AE$29,'S3 - Metabolite Concentrations'!$AA$5:$AA$29,2,1)</f>
        <v>0.63976297977810093</v>
      </c>
      <c r="K12" s="60">
        <f>_xlfn.T.TEST('S3 - Metabolite Concentrations'!$AK$5:$AK$29,'S3 - Metabolite Concentrations'!$AA$5:$AA$29,2,1)</f>
        <v>2.1914653922201612E-7</v>
      </c>
      <c r="L12" s="60">
        <f>_xlfn.T.TEST('S3 - Metabolite Concentrations'!$AO$5:$AO$29,'S3 - Metabolite Concentrations'!$AA$5:$AA$29,2,1)</f>
        <v>2.1971282218984604E-7</v>
      </c>
    </row>
    <row r="13" spans="1:12" x14ac:dyDescent="0.25">
      <c r="A13" s="55"/>
      <c r="B13" s="2" t="s">
        <v>100</v>
      </c>
      <c r="C13" s="59">
        <f>_xlfn.T.TEST('S3 - Metabolite Concentrations'!$D$5:$D$29,'S3 - Metabolite Concentrations'!$AE$5:$AE$29,2,1)</f>
        <v>0.14653109808010123</v>
      </c>
      <c r="D13" s="59">
        <f>_xlfn.T.TEST('S3 - Metabolite Concentrations'!$G$5:$G$29,'S3 - Metabolite Concentrations'!$AE$5:$AE$29,2,1)</f>
        <v>0.10833259021379905</v>
      </c>
      <c r="E13" s="59">
        <f>_xlfn.T.TEST('S3 - Metabolite Concentrations'!$K$5:$K$29,'S3 - Metabolite Concentrations'!$AE$5:$AE$29,2,1)</f>
        <v>0.47205615385752653</v>
      </c>
      <c r="F13" s="59">
        <f>_xlfn.T.TEST('S3 - Metabolite Concentrations'!$O$5:$O$29,'S3 - Metabolite Concentrations'!$AE$5:$AE$29,2,1)</f>
        <v>1.6533817791475683E-2</v>
      </c>
      <c r="G13" s="59">
        <f>_xlfn.T.TEST('S3 - Metabolite Concentrations'!$S$5:$S$29,'S3 - Metabolite Concentrations'!$AE$5:$AE$29,2,1)</f>
        <v>0.58068970037048673</v>
      </c>
      <c r="H13" s="59">
        <f>_xlfn.T.TEST('S3 - Metabolite Concentrations'!$W$5:$W$29,'S3 - Metabolite Concentrations'!$AE$5:$AE$29,2,1)</f>
        <v>0.61655870890733888</v>
      </c>
      <c r="I13" s="59">
        <f>_xlfn.T.TEST('S3 - Metabolite Concentrations'!$AA$5:$AA$29,'S3 - Metabolite Concentrations'!$AE$5:$AE$29,2,1)</f>
        <v>0.63976297977810093</v>
      </c>
      <c r="J13" s="59" t="e">
        <f>_xlfn.T.TEST('S3 - Metabolite Concentrations'!$AE$5:$AE$29,'S3 - Metabolite Concentrations'!$AE$5:$AE$29,2,1)</f>
        <v>#DIV/0!</v>
      </c>
      <c r="K13" s="60">
        <f>_xlfn.T.TEST('S3 - Metabolite Concentrations'!$AK$5:$AK$29,'S3 - Metabolite Concentrations'!$AE$5:$AE$29,2,1)</f>
        <v>9.955489860805542E-4</v>
      </c>
      <c r="L13" s="60">
        <f>_xlfn.T.TEST('S3 - Metabolite Concentrations'!$AO$5:$AO$29,'S3 - Metabolite Concentrations'!$AE$5:$AE$29,2,1)</f>
        <v>9.9520470920951552E-4</v>
      </c>
    </row>
    <row r="14" spans="1:12" x14ac:dyDescent="0.25">
      <c r="A14" s="55" t="s">
        <v>96</v>
      </c>
      <c r="B14" s="23"/>
    </row>
    <row r="15" spans="1:12" x14ac:dyDescent="0.25">
      <c r="A15" s="40"/>
      <c r="B15" s="2" t="s">
        <v>160</v>
      </c>
      <c r="C15" s="60">
        <f>_xlfn.T.TEST('S3 - Metabolite Concentrations'!$D$5:$D$29,'S3 - Metabolite Concentrations'!$AK$5:$AK$29,2,1)</f>
        <v>7.8705287221992008E-13</v>
      </c>
      <c r="D15" s="60">
        <f>_xlfn.T.TEST('S3 - Metabolite Concentrations'!$G$5:$G$29,'S3 - Metabolite Concentrations'!$AK$5:$AK$29,2,1)</f>
        <v>2.2676998816936417E-13</v>
      </c>
      <c r="E15" s="60">
        <f>_xlfn.T.TEST('S3 - Metabolite Concentrations'!$K$5:$K$29,'S3 - Metabolite Concentrations'!$AK$5:$AK$29,2,1)</f>
        <v>4.9404470406555831E-9</v>
      </c>
      <c r="F15" s="60">
        <f>_xlfn.T.TEST('S3 - Metabolite Concentrations'!$O$5:$O$29,'S3 - Metabolite Concentrations'!$AK$5:$AK$29,2,1)</f>
        <v>5.3300071184172158E-4</v>
      </c>
      <c r="G15" s="60">
        <f>_xlfn.T.TEST('S3 - Metabolite Concentrations'!$S$5:$S$29,'S3 - Metabolite Concentrations'!$AK$5:$AK$29,2,1)</f>
        <v>1.3725654397919549E-9</v>
      </c>
      <c r="H15" s="60">
        <f>_xlfn.T.TEST('S3 - Metabolite Concentrations'!$W$5:$W$29,'S3 - Metabolite Concentrations'!$AK$5:$AK$29,2,1)</f>
        <v>1.4312328770741828E-9</v>
      </c>
      <c r="I15" s="60">
        <f>_xlfn.T.TEST('S3 - Metabolite Concentrations'!$AA$5:$AA$29,'S3 - Metabolite Concentrations'!$AK$5:$AK$29,2,1)</f>
        <v>2.1914653922201612E-7</v>
      </c>
      <c r="J15" s="60">
        <f>_xlfn.T.TEST('S3 - Metabolite Concentrations'!$AE$5:$AE$29,'S3 - Metabolite Concentrations'!$AK$5:$AK$29,2,1)</f>
        <v>9.955489860805542E-4</v>
      </c>
      <c r="K15" s="60" t="e">
        <f>_xlfn.T.TEST('S3 - Metabolite Concentrations'!$AK$5:$AK$29,'S3 - Metabolite Concentrations'!$AK$5:$AK$29,2,1)</f>
        <v>#DIV/0!</v>
      </c>
      <c r="L15" s="60">
        <f>_xlfn.T.TEST('S3 - Metabolite Concentrations'!$AO$5:$AO$29,'S3 - Metabolite Concentrations'!$AK$5:$AK$29,2,1)</f>
        <v>0.68621810272829564</v>
      </c>
    </row>
    <row r="16" spans="1:12" x14ac:dyDescent="0.25">
      <c r="A16" s="17"/>
      <c r="B16" s="2" t="s">
        <v>161</v>
      </c>
      <c r="C16" s="60">
        <f>_xlfn.T.TEST('S3 - Metabolite Concentrations'!$D$5:$D$29,'S3 - Metabolite Concentrations'!$AO$5:$AO$29,2,1)</f>
        <v>7.8307787487271306E-13</v>
      </c>
      <c r="D16" s="60">
        <f>_xlfn.T.TEST('S3 - Metabolite Concentrations'!$G$5:$G$29,'S3 - Metabolite Concentrations'!$AO$5:$AO$29,2,1)</f>
        <v>2.2577093841317556E-13</v>
      </c>
      <c r="E16" s="60">
        <f>_xlfn.T.TEST('S3 - Metabolite Concentrations'!$K$5:$K$29,'S3 - Metabolite Concentrations'!$AO$5:$AO$29,2,1)</f>
        <v>4.9581601539249168E-9</v>
      </c>
      <c r="F16" s="60">
        <f>_xlfn.T.TEST('S3 - Metabolite Concentrations'!$O$5:$O$29,'S3 - Metabolite Concentrations'!$AO$5:$AO$29,2,1)</f>
        <v>5.3278285558049424E-4</v>
      </c>
      <c r="G16" s="60">
        <f>_xlfn.T.TEST('S3 - Metabolite Concentrations'!$S$5:$S$29,'S3 - Metabolite Concentrations'!$AO$5:$AO$29,2,1)</f>
        <v>1.374830905481693E-9</v>
      </c>
      <c r="H16" s="60">
        <f>_xlfn.T.TEST('S3 - Metabolite Concentrations'!$W$5:$W$29,'S3 - Metabolite Concentrations'!$AO$5:$AO$29,2,1)</f>
        <v>1.4335737674856789E-9</v>
      </c>
      <c r="I16" s="60">
        <f>_xlfn.T.TEST('S3 - Metabolite Concentrations'!$AA$5:$AA$29,'S3 - Metabolite Concentrations'!$AO$5:$AO$29,2,1)</f>
        <v>2.1971282218984604E-7</v>
      </c>
      <c r="J16" s="60">
        <f>_xlfn.T.TEST('S3 - Metabolite Concentrations'!$AE$5:$AE$29,'S3 - Metabolite Concentrations'!$AO$5:$AO$29,2,1)</f>
        <v>9.9520470920951552E-4</v>
      </c>
      <c r="K16" s="60">
        <f>_xlfn.T.TEST('S3 - Metabolite Concentrations'!$AK$5:$AK$29,'S3 - Metabolite Concentrations'!$AO$5:$AO$29,2,1)</f>
        <v>0.68621810272829564</v>
      </c>
      <c r="L16" s="60" t="e">
        <f>_xlfn.T.TEST('S3 - Metabolite Concentrations'!$AO$5:$AO$29,'S3 - Metabolite Concentrations'!$AO$5:$AO$29,2,1)</f>
        <v>#DIV/0!</v>
      </c>
    </row>
    <row r="17" spans="1:2" x14ac:dyDescent="0.25">
      <c r="A17" s="17"/>
      <c r="B17" s="17"/>
    </row>
    <row r="18" spans="1:2" x14ac:dyDescent="0.25">
      <c r="A18" s="17"/>
      <c r="B18" s="17"/>
    </row>
    <row r="19" spans="1:2" x14ac:dyDescent="0.25">
      <c r="A19" s="17"/>
      <c r="B19" s="17"/>
    </row>
    <row r="20" spans="1:2" x14ac:dyDescent="0.25">
      <c r="A20" s="17"/>
      <c r="B20" s="17"/>
    </row>
    <row r="21" spans="1:2" x14ac:dyDescent="0.25">
      <c r="A21" s="17"/>
      <c r="B21" s="17"/>
    </row>
    <row r="22" spans="1:2" x14ac:dyDescent="0.25">
      <c r="A22" s="17"/>
      <c r="B22" s="17"/>
    </row>
    <row r="23" spans="1:2" x14ac:dyDescent="0.25">
      <c r="A23" s="17"/>
      <c r="B23" s="17"/>
    </row>
    <row r="24" spans="1:2" x14ac:dyDescent="0.25">
      <c r="A24" s="17"/>
      <c r="B24" s="17"/>
    </row>
    <row r="25" spans="1:2" x14ac:dyDescent="0.25">
      <c r="A25" s="17"/>
      <c r="B25" s="18"/>
    </row>
  </sheetData>
  <mergeCells count="4">
    <mergeCell ref="C2:F2"/>
    <mergeCell ref="G2:J2"/>
    <mergeCell ref="A1:J1"/>
    <mergeCell ref="K2:L2"/>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D7868-E9F1-4F2E-A645-779C8D36552A}">
  <dimension ref="A1:AI157"/>
  <sheetViews>
    <sheetView zoomScale="70" zoomScaleNormal="70" workbookViewId="0"/>
  </sheetViews>
  <sheetFormatPr defaultRowHeight="15" x14ac:dyDescent="0.25"/>
  <cols>
    <col min="1" max="1" width="22.42578125" bestFit="1" customWidth="1"/>
    <col min="2" max="2" width="16.85546875" bestFit="1" customWidth="1"/>
    <col min="3" max="3" width="15.140625" style="30" bestFit="1" customWidth="1"/>
    <col min="4" max="4" width="7.7109375" style="30" bestFit="1" customWidth="1"/>
    <col min="5" max="5" width="15.140625" style="30" bestFit="1" customWidth="1"/>
    <col min="6" max="6" width="16.85546875" style="30" bestFit="1" customWidth="1"/>
    <col min="7" max="7" width="20.140625" style="30" bestFit="1" customWidth="1"/>
    <col min="8" max="8" width="22.5703125" style="30" bestFit="1" customWidth="1"/>
    <col min="9" max="9" width="20.5703125" style="30" bestFit="1" customWidth="1"/>
    <col min="10" max="10" width="17.85546875" style="30" bestFit="1" customWidth="1"/>
    <col min="11" max="11" width="15.7109375" style="30" bestFit="1" customWidth="1"/>
    <col min="12" max="12" width="11.85546875" style="30" customWidth="1"/>
    <col min="13" max="13" width="18.42578125" customWidth="1"/>
    <col min="14" max="14" width="18.140625" customWidth="1"/>
    <col min="15" max="15" width="16.7109375" style="30" customWidth="1"/>
    <col min="20" max="20" width="12" customWidth="1"/>
    <col min="21" max="21" width="17.28515625" bestFit="1" customWidth="1"/>
    <col min="22" max="22" width="17.28515625" style="23" bestFit="1" customWidth="1"/>
    <col min="23" max="23" width="19.28515625" style="23" bestFit="1" customWidth="1"/>
    <col min="24" max="24" width="18.7109375" style="23" bestFit="1" customWidth="1"/>
    <col min="25" max="25" width="16.42578125" style="23" customWidth="1"/>
    <col min="26" max="26" width="19.42578125" style="30" bestFit="1" customWidth="1"/>
    <col min="27" max="27" width="17.5703125" customWidth="1"/>
    <col min="28" max="28" width="7.85546875" bestFit="1" customWidth="1"/>
  </cols>
  <sheetData>
    <row r="1" spans="1:34" x14ac:dyDescent="0.25">
      <c r="A1" s="55" t="s">
        <v>162</v>
      </c>
    </row>
    <row r="2" spans="1:34" s="17" customFormat="1" x14ac:dyDescent="0.25">
      <c r="A2" s="1"/>
      <c r="B2" s="94" t="s">
        <v>163</v>
      </c>
      <c r="C2" s="94"/>
      <c r="D2" s="94"/>
      <c r="E2" s="94"/>
      <c r="F2" s="94"/>
      <c r="G2" s="66"/>
      <c r="H2" s="66"/>
      <c r="I2" s="67"/>
      <c r="J2" s="67"/>
      <c r="K2" s="68"/>
      <c r="L2" s="20"/>
      <c r="M2"/>
      <c r="N2" s="95" t="s">
        <v>164</v>
      </c>
      <c r="O2" s="96"/>
      <c r="P2" s="81"/>
      <c r="Q2" s="81"/>
      <c r="R2" s="81"/>
      <c r="S2"/>
      <c r="T2" s="23"/>
      <c r="U2" s="89" t="s">
        <v>165</v>
      </c>
      <c r="V2" s="89"/>
      <c r="W2" s="89"/>
      <c r="X2" s="89"/>
      <c r="Y2" s="89"/>
      <c r="Z2" s="89"/>
      <c r="AA2" s="89"/>
      <c r="AB2" s="89"/>
      <c r="AE2"/>
      <c r="AF2"/>
      <c r="AG2"/>
      <c r="AH2"/>
    </row>
    <row r="3" spans="1:34" s="34" customFormat="1" ht="30" customHeight="1" x14ac:dyDescent="0.25">
      <c r="A3" s="69" t="s">
        <v>143</v>
      </c>
      <c r="B3" s="69" t="s">
        <v>166</v>
      </c>
      <c r="C3" s="69" t="s">
        <v>167</v>
      </c>
      <c r="D3" s="69" t="s">
        <v>168</v>
      </c>
      <c r="E3" s="69" t="s">
        <v>169</v>
      </c>
      <c r="F3" s="69" t="s">
        <v>158</v>
      </c>
      <c r="G3" s="69" t="s">
        <v>170</v>
      </c>
      <c r="H3" s="69" t="s">
        <v>171</v>
      </c>
      <c r="I3" s="69" t="s">
        <v>172</v>
      </c>
      <c r="J3" s="69" t="s">
        <v>173</v>
      </c>
      <c r="K3" s="69" t="s">
        <v>174</v>
      </c>
      <c r="L3" s="32"/>
      <c r="M3" s="69" t="s">
        <v>143</v>
      </c>
      <c r="N3" s="69" t="s">
        <v>175</v>
      </c>
      <c r="O3" s="69" t="s">
        <v>158</v>
      </c>
      <c r="P3" s="69" t="s">
        <v>176</v>
      </c>
      <c r="Q3" s="69" t="s">
        <v>177</v>
      </c>
      <c r="R3" s="69" t="s">
        <v>178</v>
      </c>
      <c r="S3" s="69" t="s">
        <v>179</v>
      </c>
      <c r="T3" s="32"/>
      <c r="U3" s="69" t="s">
        <v>143</v>
      </c>
      <c r="V3" s="82" t="s">
        <v>180</v>
      </c>
      <c r="W3" s="82" t="s">
        <v>181</v>
      </c>
      <c r="X3" s="82" t="s">
        <v>182</v>
      </c>
      <c r="Y3" s="82" t="s">
        <v>183</v>
      </c>
      <c r="Z3" s="82" t="s">
        <v>184</v>
      </c>
      <c r="AA3" s="82" t="s">
        <v>185</v>
      </c>
      <c r="AB3" s="82" t="s">
        <v>186</v>
      </c>
    </row>
    <row r="4" spans="1:34" x14ac:dyDescent="0.25">
      <c r="A4" s="70" t="s">
        <v>110</v>
      </c>
      <c r="B4" s="71">
        <v>9.2799999999999994</v>
      </c>
      <c r="C4" s="71">
        <v>4.49</v>
      </c>
      <c r="D4" s="71">
        <v>1.01</v>
      </c>
      <c r="E4" s="71">
        <v>1.84</v>
      </c>
      <c r="F4" s="71">
        <v>1.28</v>
      </c>
      <c r="G4" s="72">
        <f>AVERAGE(D4:F4)</f>
        <v>1.3766666666666667</v>
      </c>
      <c r="H4" s="72">
        <f>STDEV(D4:F4)</f>
        <v>0.4233595792388945</v>
      </c>
      <c r="I4" s="73">
        <f>H4/G4</f>
        <v>0.30752511809120664</v>
      </c>
      <c r="J4" s="73">
        <f>(G4-C4)/G4</f>
        <v>-2.2615012106537531</v>
      </c>
      <c r="K4" s="73">
        <f>(G4-B4)/G4</f>
        <v>-5.7409200968522995</v>
      </c>
      <c r="L4" s="19"/>
      <c r="M4" s="76" t="s">
        <v>110</v>
      </c>
      <c r="N4" s="71">
        <v>1.68</v>
      </c>
      <c r="O4" s="77">
        <v>5.04</v>
      </c>
      <c r="P4" s="78">
        <f t="shared" ref="P4:P14" si="0">(N4-O4)/N4</f>
        <v>-2.0000000000000004</v>
      </c>
      <c r="Q4" s="79">
        <f t="shared" ref="Q4:Q23" si="1">AVERAGE(N4,O4)</f>
        <v>3.36</v>
      </c>
      <c r="R4" s="79">
        <f t="shared" ref="R4:R14" si="2">STDEV(N4,O4)</f>
        <v>2.3758787847868006</v>
      </c>
      <c r="S4" s="78">
        <f>R4/Q4</f>
        <v>0.70710678118654779</v>
      </c>
      <c r="T4" s="19"/>
      <c r="U4" s="76" t="s">
        <v>110</v>
      </c>
      <c r="V4" s="83">
        <v>1.3766666666666667</v>
      </c>
      <c r="W4" s="83">
        <v>0.4233595792388945</v>
      </c>
      <c r="X4" s="84">
        <f t="shared" ref="X4:X25" si="3">W4/V4</f>
        <v>0.30752511809120664</v>
      </c>
      <c r="Y4" s="83">
        <v>3.36</v>
      </c>
      <c r="Z4" s="83">
        <v>2.3758787847868006</v>
      </c>
      <c r="AA4" s="84">
        <f t="shared" ref="AA4:AA14" si="4">Z4/Y4</f>
        <v>0.70710678118654779</v>
      </c>
      <c r="AB4" s="71">
        <v>0.22320000000000001</v>
      </c>
      <c r="AG4" s="26"/>
    </row>
    <row r="5" spans="1:34" x14ac:dyDescent="0.25">
      <c r="A5" s="70" t="s">
        <v>112</v>
      </c>
      <c r="B5" s="71">
        <v>2.57</v>
      </c>
      <c r="C5" s="71">
        <v>3.54</v>
      </c>
      <c r="D5" s="71">
        <v>1</v>
      </c>
      <c r="E5" s="71">
        <v>0.99</v>
      </c>
      <c r="F5" s="71">
        <v>1.06</v>
      </c>
      <c r="G5" s="72">
        <f>AVERAGE(D5:F5)</f>
        <v>1.0166666666666666</v>
      </c>
      <c r="H5" s="72">
        <f t="shared" ref="H5:H26" si="5">STDEV(D5:F5)</f>
        <v>3.7859388972001862E-2</v>
      </c>
      <c r="I5" s="73">
        <f t="shared" ref="I5:I26" si="6">H5/G5</f>
        <v>3.7238743251149377E-2</v>
      </c>
      <c r="J5" s="73">
        <f t="shared" ref="J5:J26" si="7">(G5-C5)/G5</f>
        <v>-2.4819672131147543</v>
      </c>
      <c r="K5" s="73">
        <f>(G5-B5)/G5</f>
        <v>-1.5278688524590165</v>
      </c>
      <c r="L5" s="19"/>
      <c r="M5" s="76" t="s">
        <v>112</v>
      </c>
      <c r="N5" s="71">
        <v>1.1399999999999999</v>
      </c>
      <c r="O5" s="77">
        <v>0.81</v>
      </c>
      <c r="P5" s="78">
        <f t="shared" si="0"/>
        <v>0.28947368421052622</v>
      </c>
      <c r="Q5" s="79">
        <f t="shared" si="1"/>
        <v>0.97499999999999998</v>
      </c>
      <c r="R5" s="79">
        <f t="shared" si="2"/>
        <v>0.23334523779156091</v>
      </c>
      <c r="S5" s="78">
        <f t="shared" ref="S5:S26" si="8">R5/Q5</f>
        <v>0.23932844901698555</v>
      </c>
      <c r="T5" s="19"/>
      <c r="U5" s="76" t="s">
        <v>112</v>
      </c>
      <c r="V5" s="83">
        <v>1.0166666666666666</v>
      </c>
      <c r="W5" s="83">
        <v>3.7859388972001862E-2</v>
      </c>
      <c r="X5" s="84">
        <f t="shared" si="3"/>
        <v>3.7238743251149377E-2</v>
      </c>
      <c r="Y5" s="83">
        <v>0.97499999999999998</v>
      </c>
      <c r="Z5" s="83">
        <v>0.23334523779156091</v>
      </c>
      <c r="AA5" s="84">
        <f t="shared" si="4"/>
        <v>0.23932844901698555</v>
      </c>
      <c r="AB5" s="71">
        <v>0.76970000000000005</v>
      </c>
    </row>
    <row r="6" spans="1:34" x14ac:dyDescent="0.25">
      <c r="A6" s="70" t="s">
        <v>113</v>
      </c>
      <c r="B6" s="71">
        <v>2.15</v>
      </c>
      <c r="C6" s="71">
        <v>2.85</v>
      </c>
      <c r="D6" s="71">
        <v>1.63</v>
      </c>
      <c r="E6" s="71">
        <v>1.0900000000000001</v>
      </c>
      <c r="F6" s="71">
        <v>1</v>
      </c>
      <c r="G6" s="72">
        <f t="shared" ref="G6:G26" si="9">AVERAGE(D6:F6)</f>
        <v>1.24</v>
      </c>
      <c r="H6" s="72">
        <f t="shared" si="5"/>
        <v>0.34073450074801687</v>
      </c>
      <c r="I6" s="73">
        <f t="shared" si="6"/>
        <v>0.27478588770001361</v>
      </c>
      <c r="J6" s="73">
        <f t="shared" si="7"/>
        <v>-1.2983870967741937</v>
      </c>
      <c r="K6" s="73">
        <f>(G6-B6)/G6</f>
        <v>-0.73387096774193539</v>
      </c>
      <c r="L6" s="19"/>
      <c r="M6" s="76" t="s">
        <v>113</v>
      </c>
      <c r="N6" s="71">
        <v>1.97</v>
      </c>
      <c r="O6" s="77">
        <v>1.37</v>
      </c>
      <c r="P6" s="78">
        <f t="shared" si="0"/>
        <v>0.30456852791878164</v>
      </c>
      <c r="Q6" s="79">
        <f t="shared" si="1"/>
        <v>1.67</v>
      </c>
      <c r="R6" s="79">
        <f t="shared" si="2"/>
        <v>0.42426406871192923</v>
      </c>
      <c r="S6" s="78">
        <f t="shared" si="8"/>
        <v>0.2540503405460654</v>
      </c>
      <c r="T6" s="19"/>
      <c r="U6" s="76" t="s">
        <v>113</v>
      </c>
      <c r="V6" s="83">
        <v>1.24</v>
      </c>
      <c r="W6" s="83">
        <v>0.34073450074801698</v>
      </c>
      <c r="X6" s="84">
        <f t="shared" si="3"/>
        <v>0.27478588770001372</v>
      </c>
      <c r="Y6" s="83">
        <v>1.67</v>
      </c>
      <c r="Z6" s="83">
        <v>0.42426406871192923</v>
      </c>
      <c r="AA6" s="84">
        <f t="shared" si="4"/>
        <v>0.2540503405460654</v>
      </c>
      <c r="AB6" s="71" t="s">
        <v>187</v>
      </c>
    </row>
    <row r="7" spans="1:34" x14ac:dyDescent="0.25">
      <c r="A7" s="70" t="s">
        <v>114</v>
      </c>
      <c r="B7" s="71">
        <v>0.89</v>
      </c>
      <c r="C7" s="71">
        <v>1.7</v>
      </c>
      <c r="D7" s="71"/>
      <c r="E7" s="71">
        <v>0.71</v>
      </c>
      <c r="F7" s="71">
        <v>0.73</v>
      </c>
      <c r="G7" s="72">
        <f t="shared" si="9"/>
        <v>0.72</v>
      </c>
      <c r="H7" s="72">
        <f t="shared" si="5"/>
        <v>1.4142135623730963E-2</v>
      </c>
      <c r="I7" s="73">
        <f t="shared" si="6"/>
        <v>1.9641855032959673E-2</v>
      </c>
      <c r="J7" s="73">
        <f t="shared" si="7"/>
        <v>-1.3611111111111112</v>
      </c>
      <c r="K7" s="73">
        <f>(G7-B7)/G7</f>
        <v>-0.23611111111111119</v>
      </c>
      <c r="L7" s="19"/>
      <c r="M7" s="76" t="s">
        <v>114</v>
      </c>
      <c r="N7" s="71">
        <v>0.6</v>
      </c>
      <c r="O7" s="77">
        <v>0.21</v>
      </c>
      <c r="P7" s="78">
        <f t="shared" si="0"/>
        <v>0.65</v>
      </c>
      <c r="Q7" s="79">
        <f t="shared" si="1"/>
        <v>0.40499999999999997</v>
      </c>
      <c r="R7" s="79">
        <f t="shared" si="2"/>
        <v>0.27577164466275356</v>
      </c>
      <c r="S7" s="78">
        <f t="shared" si="8"/>
        <v>0.68091764114260145</v>
      </c>
      <c r="T7" s="19"/>
      <c r="U7" s="76" t="s">
        <v>114</v>
      </c>
      <c r="V7" s="83">
        <v>0.72</v>
      </c>
      <c r="W7" s="83">
        <v>1.4142135623730963E-2</v>
      </c>
      <c r="X7" s="84">
        <f t="shared" si="3"/>
        <v>1.9641855032959673E-2</v>
      </c>
      <c r="Y7" s="83">
        <v>0.40499999999999997</v>
      </c>
      <c r="Z7" s="83">
        <v>0.27577164466275356</v>
      </c>
      <c r="AA7" s="84">
        <f t="shared" si="4"/>
        <v>0.68091764114260145</v>
      </c>
      <c r="AB7" s="71">
        <v>0.1268</v>
      </c>
    </row>
    <row r="8" spans="1:34" x14ac:dyDescent="0.25">
      <c r="A8" s="70" t="s">
        <v>115</v>
      </c>
      <c r="B8" s="71">
        <v>1.74</v>
      </c>
      <c r="C8" s="71">
        <v>2.12</v>
      </c>
      <c r="D8" s="71">
        <v>1.05</v>
      </c>
      <c r="E8" s="71">
        <v>0.81</v>
      </c>
      <c r="F8" s="71">
        <v>0.66</v>
      </c>
      <c r="G8" s="72">
        <f t="shared" si="9"/>
        <v>0.84</v>
      </c>
      <c r="H8" s="72">
        <f t="shared" si="5"/>
        <v>0.19672315572906046</v>
      </c>
      <c r="I8" s="73">
        <f t="shared" si="6"/>
        <v>0.23419423301078626</v>
      </c>
      <c r="J8" s="73">
        <f t="shared" si="7"/>
        <v>-1.5238095238095242</v>
      </c>
      <c r="K8" s="73">
        <f>(G8-B8)/G8</f>
        <v>-1.0714285714285714</v>
      </c>
      <c r="L8" s="19"/>
      <c r="M8" s="76" t="s">
        <v>115</v>
      </c>
      <c r="N8" s="71">
        <v>1.1399999999999999</v>
      </c>
      <c r="O8" s="77">
        <v>0.56000000000000005</v>
      </c>
      <c r="P8" s="78">
        <f t="shared" si="0"/>
        <v>0.50877192982456132</v>
      </c>
      <c r="Q8" s="79">
        <f t="shared" si="1"/>
        <v>0.85</v>
      </c>
      <c r="R8" s="79">
        <f t="shared" si="2"/>
        <v>0.41012193308819772</v>
      </c>
      <c r="S8" s="78">
        <f t="shared" si="8"/>
        <v>0.48249639186846793</v>
      </c>
      <c r="T8" s="19"/>
      <c r="U8" s="76" t="s">
        <v>115</v>
      </c>
      <c r="V8" s="83">
        <v>0.84</v>
      </c>
      <c r="W8" s="83">
        <v>0.19672315572906046</v>
      </c>
      <c r="X8" s="84">
        <f t="shared" si="3"/>
        <v>0.23419423301078626</v>
      </c>
      <c r="Y8" s="83">
        <v>0.85</v>
      </c>
      <c r="Z8" s="83">
        <v>0.41012193308819772</v>
      </c>
      <c r="AA8" s="84">
        <f t="shared" si="4"/>
        <v>0.48249639186846793</v>
      </c>
      <c r="AB8" s="71">
        <v>0.97199999999999998</v>
      </c>
    </row>
    <row r="9" spans="1:34" x14ac:dyDescent="0.25">
      <c r="A9" s="70" t="s">
        <v>116</v>
      </c>
      <c r="B9" s="74" t="s">
        <v>111</v>
      </c>
      <c r="C9" s="71">
        <v>4.04</v>
      </c>
      <c r="D9" s="71">
        <v>1.24</v>
      </c>
      <c r="E9" s="71">
        <v>1.02</v>
      </c>
      <c r="F9" s="71">
        <v>1.27</v>
      </c>
      <c r="G9" s="72">
        <f t="shared" si="9"/>
        <v>1.1766666666666665</v>
      </c>
      <c r="H9" s="72">
        <f t="shared" si="5"/>
        <v>0.13650396819628846</v>
      </c>
      <c r="I9" s="73">
        <f t="shared" si="6"/>
        <v>0.11600903812715735</v>
      </c>
      <c r="J9" s="73">
        <f t="shared" si="7"/>
        <v>-2.4334277620396603</v>
      </c>
      <c r="K9" s="74" t="s">
        <v>111</v>
      </c>
      <c r="L9" s="19"/>
      <c r="M9" s="76" t="s">
        <v>116</v>
      </c>
      <c r="N9" s="71">
        <v>1.23</v>
      </c>
      <c r="O9" s="77">
        <v>0.55000000000000004</v>
      </c>
      <c r="P9" s="78">
        <f t="shared" si="0"/>
        <v>0.55284552845528456</v>
      </c>
      <c r="Q9" s="79">
        <f t="shared" si="1"/>
        <v>0.89</v>
      </c>
      <c r="R9" s="79">
        <f t="shared" si="2"/>
        <v>0.48083261120685217</v>
      </c>
      <c r="S9" s="78">
        <f t="shared" si="8"/>
        <v>0.54026136090657551</v>
      </c>
      <c r="T9" s="19"/>
      <c r="U9" s="76" t="s">
        <v>116</v>
      </c>
      <c r="V9" s="83">
        <v>1.1766666666666665</v>
      </c>
      <c r="W9" s="83">
        <v>0.13650396819628846</v>
      </c>
      <c r="X9" s="84">
        <f t="shared" si="3"/>
        <v>0.11600903812715735</v>
      </c>
      <c r="Y9" s="83">
        <v>0.89</v>
      </c>
      <c r="Z9" s="83">
        <v>0.48083261120685217</v>
      </c>
      <c r="AA9" s="84">
        <f t="shared" si="4"/>
        <v>0.54026136090657551</v>
      </c>
      <c r="AB9" s="85">
        <v>8.0799999999999997E-2</v>
      </c>
    </row>
    <row r="10" spans="1:34" x14ac:dyDescent="0.25">
      <c r="A10" s="70" t="s">
        <v>117</v>
      </c>
      <c r="B10" s="71">
        <v>0.09</v>
      </c>
      <c r="C10" s="71">
        <v>1.39</v>
      </c>
      <c r="D10" s="71">
        <v>0.61</v>
      </c>
      <c r="E10" s="71">
        <v>0.44</v>
      </c>
      <c r="F10" s="71">
        <v>0.34</v>
      </c>
      <c r="G10" s="72">
        <f t="shared" si="9"/>
        <v>0.46333333333333337</v>
      </c>
      <c r="H10" s="72">
        <f t="shared" si="5"/>
        <v>0.13650396819628827</v>
      </c>
      <c r="I10" s="73">
        <f t="shared" si="6"/>
        <v>0.29461288099918326</v>
      </c>
      <c r="J10" s="73">
        <f t="shared" si="7"/>
        <v>-1.9999999999999996</v>
      </c>
      <c r="K10" s="73">
        <f t="shared" ref="K10:K17" si="10">(G10-B10)/G10</f>
        <v>0.80575539568345333</v>
      </c>
      <c r="L10" s="19"/>
      <c r="M10" s="76" t="s">
        <v>117</v>
      </c>
      <c r="N10" s="71">
        <v>0.74</v>
      </c>
      <c r="O10" s="77">
        <v>0.22</v>
      </c>
      <c r="P10" s="78">
        <f t="shared" si="0"/>
        <v>0.70270270270270274</v>
      </c>
      <c r="Q10" s="79">
        <f t="shared" si="1"/>
        <v>0.48</v>
      </c>
      <c r="R10" s="79">
        <f t="shared" si="2"/>
        <v>0.36769552621700469</v>
      </c>
      <c r="S10" s="78">
        <f t="shared" si="8"/>
        <v>0.76603234628542649</v>
      </c>
      <c r="T10" s="19"/>
      <c r="U10" s="76" t="s">
        <v>117</v>
      </c>
      <c r="V10" s="83">
        <v>0.46333333333333337</v>
      </c>
      <c r="W10" s="83">
        <v>0.13650396819628827</v>
      </c>
      <c r="X10" s="84">
        <f t="shared" si="3"/>
        <v>0.29461288099918326</v>
      </c>
      <c r="Y10" s="83">
        <v>0.48</v>
      </c>
      <c r="Z10" s="83">
        <v>0.36769552621700469</v>
      </c>
      <c r="AA10" s="84">
        <f t="shared" si="4"/>
        <v>0.76603234628542649</v>
      </c>
      <c r="AB10" s="85" t="s">
        <v>188</v>
      </c>
    </row>
    <row r="11" spans="1:34" x14ac:dyDescent="0.25">
      <c r="A11" s="70" t="s">
        <v>118</v>
      </c>
      <c r="B11" s="71">
        <v>1.48</v>
      </c>
      <c r="C11" s="71">
        <v>2.1</v>
      </c>
      <c r="D11" s="71">
        <v>1.1100000000000001</v>
      </c>
      <c r="E11" s="71">
        <v>0.96</v>
      </c>
      <c r="F11" s="71">
        <v>1.33</v>
      </c>
      <c r="G11" s="72">
        <f t="shared" si="9"/>
        <v>1.1333333333333335</v>
      </c>
      <c r="H11" s="72">
        <f t="shared" si="5"/>
        <v>0.18610033136277074</v>
      </c>
      <c r="I11" s="73">
        <f t="shared" si="6"/>
        <v>0.1642061747318565</v>
      </c>
      <c r="J11" s="73">
        <f t="shared" si="7"/>
        <v>-0.85294117647058798</v>
      </c>
      <c r="K11" s="73">
        <f t="shared" si="10"/>
        <v>-0.30588235294117622</v>
      </c>
      <c r="L11" s="19"/>
      <c r="M11" s="76" t="s">
        <v>118</v>
      </c>
      <c r="N11" s="71">
        <v>1.02</v>
      </c>
      <c r="O11" s="77">
        <v>0.59</v>
      </c>
      <c r="P11" s="78">
        <f t="shared" si="0"/>
        <v>0.42156862745098045</v>
      </c>
      <c r="Q11" s="79">
        <f t="shared" si="1"/>
        <v>0.80499999999999994</v>
      </c>
      <c r="R11" s="79">
        <f t="shared" si="2"/>
        <v>0.30405591591021602</v>
      </c>
      <c r="S11" s="78">
        <f t="shared" si="8"/>
        <v>0.37770921231082738</v>
      </c>
      <c r="T11" s="19"/>
      <c r="U11" s="76" t="s">
        <v>118</v>
      </c>
      <c r="V11" s="83">
        <v>1.1333333333333335</v>
      </c>
      <c r="W11" s="83">
        <v>0.18610033136277074</v>
      </c>
      <c r="X11" s="84">
        <f t="shared" si="3"/>
        <v>0.1642061747318565</v>
      </c>
      <c r="Y11" s="83">
        <v>0.80499999999999994</v>
      </c>
      <c r="Z11" s="83">
        <v>0.30405591591021602</v>
      </c>
      <c r="AA11" s="84">
        <f t="shared" si="4"/>
        <v>0.37770921231082738</v>
      </c>
      <c r="AB11" s="85">
        <v>0.2288</v>
      </c>
    </row>
    <row r="12" spans="1:34" x14ac:dyDescent="0.25">
      <c r="A12" s="70" t="s">
        <v>119</v>
      </c>
      <c r="B12" s="71">
        <v>1.24</v>
      </c>
      <c r="C12" s="71">
        <v>1.87</v>
      </c>
      <c r="D12" s="71">
        <v>1.05</v>
      </c>
      <c r="E12" s="71">
        <v>0.86</v>
      </c>
      <c r="F12" s="71">
        <v>1.1399999999999999</v>
      </c>
      <c r="G12" s="72">
        <f t="shared" si="9"/>
        <v>1.0166666666666666</v>
      </c>
      <c r="H12" s="72">
        <f t="shared" si="5"/>
        <v>0.14294521094927778</v>
      </c>
      <c r="I12" s="73">
        <f t="shared" si="6"/>
        <v>0.1406018468353552</v>
      </c>
      <c r="J12" s="73">
        <f t="shared" si="7"/>
        <v>-0.83934426229508219</v>
      </c>
      <c r="K12" s="73">
        <f t="shared" si="10"/>
        <v>-0.21967213114754106</v>
      </c>
      <c r="L12" s="19"/>
      <c r="M12" s="76" t="s">
        <v>119</v>
      </c>
      <c r="N12" s="71">
        <v>1.54</v>
      </c>
      <c r="O12" s="77">
        <v>0.9</v>
      </c>
      <c r="P12" s="78">
        <f t="shared" si="0"/>
        <v>0.41558441558441556</v>
      </c>
      <c r="Q12" s="79">
        <f t="shared" si="1"/>
        <v>1.22</v>
      </c>
      <c r="R12" s="79">
        <f t="shared" si="2"/>
        <v>0.45254833995939053</v>
      </c>
      <c r="S12" s="78">
        <f t="shared" si="8"/>
        <v>0.37094126226179552</v>
      </c>
      <c r="T12" s="19"/>
      <c r="U12" s="76" t="s">
        <v>119</v>
      </c>
      <c r="V12" s="83">
        <v>1.0166666666666666</v>
      </c>
      <c r="W12" s="83">
        <v>0.14294521094927778</v>
      </c>
      <c r="X12" s="84">
        <f t="shared" si="3"/>
        <v>0.1406018468353552</v>
      </c>
      <c r="Y12" s="83">
        <v>1.22</v>
      </c>
      <c r="Z12" s="83">
        <v>0.45254833995939053</v>
      </c>
      <c r="AA12" s="84">
        <f t="shared" si="4"/>
        <v>0.37094126226179552</v>
      </c>
      <c r="AB12" s="85">
        <v>0.49640000000000001</v>
      </c>
    </row>
    <row r="13" spans="1:34" x14ac:dyDescent="0.25">
      <c r="A13" s="70" t="s">
        <v>122</v>
      </c>
      <c r="B13" s="71">
        <v>2.04</v>
      </c>
      <c r="C13" s="71">
        <v>2.75</v>
      </c>
      <c r="D13" s="71">
        <v>1.25</v>
      </c>
      <c r="E13" s="71">
        <v>0.72</v>
      </c>
      <c r="F13" s="71">
        <v>1.94</v>
      </c>
      <c r="G13" s="72">
        <f t="shared" si="9"/>
        <v>1.3033333333333335</v>
      </c>
      <c r="H13" s="72">
        <f t="shared" si="5"/>
        <v>0.61174613471057848</v>
      </c>
      <c r="I13" s="73">
        <f t="shared" si="6"/>
        <v>0.46937043583931848</v>
      </c>
      <c r="J13" s="73">
        <f t="shared" si="7"/>
        <v>-1.1099744245524295</v>
      </c>
      <c r="K13" s="73">
        <f t="shared" si="10"/>
        <v>-0.56521739130434767</v>
      </c>
      <c r="L13" s="19"/>
      <c r="M13" s="76" t="s">
        <v>122</v>
      </c>
      <c r="N13" s="71">
        <v>0.93</v>
      </c>
      <c r="O13" s="77">
        <v>0.86</v>
      </c>
      <c r="P13" s="78">
        <f t="shared" si="0"/>
        <v>7.5268817204301133E-2</v>
      </c>
      <c r="Q13" s="79">
        <f t="shared" si="1"/>
        <v>0.89500000000000002</v>
      </c>
      <c r="R13" s="79">
        <f t="shared" si="2"/>
        <v>4.9497474683058366E-2</v>
      </c>
      <c r="S13" s="78">
        <f t="shared" si="8"/>
        <v>5.5304440986657391E-2</v>
      </c>
      <c r="T13" s="19"/>
      <c r="U13" s="76" t="s">
        <v>122</v>
      </c>
      <c r="V13" s="83">
        <v>1.3033333333333335</v>
      </c>
      <c r="W13" s="83">
        <v>0.61174613471057848</v>
      </c>
      <c r="X13" s="84">
        <f t="shared" si="3"/>
        <v>0.46937043583931848</v>
      </c>
      <c r="Y13" s="83">
        <v>0.89500000000000002</v>
      </c>
      <c r="Z13" s="83">
        <v>4.9497474683058366E-2</v>
      </c>
      <c r="AA13" s="84">
        <f t="shared" si="4"/>
        <v>5.5304440986657391E-2</v>
      </c>
      <c r="AB13" s="85">
        <v>0.44440000000000002</v>
      </c>
    </row>
    <row r="14" spans="1:34" x14ac:dyDescent="0.25">
      <c r="A14" s="70" t="s">
        <v>123</v>
      </c>
      <c r="B14" s="71">
        <v>1.52</v>
      </c>
      <c r="C14" s="71">
        <v>1.98</v>
      </c>
      <c r="D14" s="71">
        <v>1.1100000000000001</v>
      </c>
      <c r="E14" s="71">
        <v>0.89</v>
      </c>
      <c r="F14" s="71">
        <v>1.25</v>
      </c>
      <c r="G14" s="72">
        <f t="shared" si="9"/>
        <v>1.0833333333333333</v>
      </c>
      <c r="H14" s="72">
        <f t="shared" si="5"/>
        <v>0.18147543451754974</v>
      </c>
      <c r="I14" s="73">
        <f t="shared" si="6"/>
        <v>0.16751578570850748</v>
      </c>
      <c r="J14" s="73">
        <f t="shared" si="7"/>
        <v>-0.82769230769230784</v>
      </c>
      <c r="K14" s="73">
        <f t="shared" si="10"/>
        <v>-0.40307692307692317</v>
      </c>
      <c r="L14" s="19"/>
      <c r="M14" s="76" t="s">
        <v>123</v>
      </c>
      <c r="N14" s="71">
        <v>0.9</v>
      </c>
      <c r="O14" s="77">
        <v>0.68</v>
      </c>
      <c r="P14" s="78">
        <f t="shared" si="0"/>
        <v>0.24444444444444441</v>
      </c>
      <c r="Q14" s="79">
        <f t="shared" si="1"/>
        <v>0.79</v>
      </c>
      <c r="R14" s="79">
        <f t="shared" si="2"/>
        <v>0.15556349186104046</v>
      </c>
      <c r="S14" s="78">
        <f t="shared" si="8"/>
        <v>0.1969158124823297</v>
      </c>
      <c r="T14" s="19"/>
      <c r="U14" s="76" t="s">
        <v>123</v>
      </c>
      <c r="V14" s="83">
        <v>1.0833333333333333</v>
      </c>
      <c r="W14" s="83">
        <v>0.18147543451754974</v>
      </c>
      <c r="X14" s="84">
        <f t="shared" si="3"/>
        <v>0.16751578570850748</v>
      </c>
      <c r="Y14" s="83">
        <v>0.79</v>
      </c>
      <c r="Z14" s="83">
        <v>0.15556349186104046</v>
      </c>
      <c r="AA14" s="84">
        <f t="shared" si="4"/>
        <v>0.1969158124823297</v>
      </c>
      <c r="AB14" s="85" t="s">
        <v>189</v>
      </c>
    </row>
    <row r="15" spans="1:34" x14ac:dyDescent="0.25">
      <c r="A15" s="70" t="s">
        <v>124</v>
      </c>
      <c r="B15" s="71">
        <v>2.52</v>
      </c>
      <c r="C15" s="71">
        <v>1.9</v>
      </c>
      <c r="D15" s="71">
        <v>0.99</v>
      </c>
      <c r="E15" s="74" t="s">
        <v>111</v>
      </c>
      <c r="F15" s="71">
        <v>1.01</v>
      </c>
      <c r="G15" s="72">
        <f t="shared" si="9"/>
        <v>1</v>
      </c>
      <c r="H15" s="72">
        <f t="shared" si="5"/>
        <v>1.4142135623730963E-2</v>
      </c>
      <c r="I15" s="73">
        <f t="shared" si="6"/>
        <v>1.4142135623730963E-2</v>
      </c>
      <c r="J15" s="73">
        <f t="shared" si="7"/>
        <v>-0.89999999999999991</v>
      </c>
      <c r="K15" s="73">
        <f t="shared" si="10"/>
        <v>-1.52</v>
      </c>
      <c r="L15" s="19"/>
      <c r="M15" s="76" t="s">
        <v>124</v>
      </c>
      <c r="N15" s="74" t="s">
        <v>111</v>
      </c>
      <c r="O15" s="77">
        <v>1.08</v>
      </c>
      <c r="P15" s="74" t="s">
        <v>111</v>
      </c>
      <c r="Q15" s="79">
        <f t="shared" si="1"/>
        <v>1.08</v>
      </c>
      <c r="R15" s="74" t="s">
        <v>111</v>
      </c>
      <c r="S15" s="74" t="s">
        <v>111</v>
      </c>
      <c r="T15" s="19"/>
      <c r="U15" s="76" t="s">
        <v>124</v>
      </c>
      <c r="V15" s="83">
        <v>1</v>
      </c>
      <c r="W15" s="83">
        <v>1.4142135623730963E-2</v>
      </c>
      <c r="X15" s="84">
        <f t="shared" si="3"/>
        <v>1.4142135623730963E-2</v>
      </c>
      <c r="Y15" s="83">
        <v>1.08</v>
      </c>
      <c r="Z15" s="83" t="s">
        <v>111</v>
      </c>
      <c r="AA15" s="84" t="s">
        <v>111</v>
      </c>
      <c r="AB15" s="83" t="s">
        <v>111</v>
      </c>
    </row>
    <row r="16" spans="1:34" x14ac:dyDescent="0.25">
      <c r="A16" s="70" t="s">
        <v>125</v>
      </c>
      <c r="B16" s="71">
        <v>1.83</v>
      </c>
      <c r="C16" s="71">
        <v>2.67</v>
      </c>
      <c r="D16" s="71">
        <v>1.01</v>
      </c>
      <c r="E16" s="71">
        <v>0.94</v>
      </c>
      <c r="F16" s="71">
        <v>1.18</v>
      </c>
      <c r="G16" s="72">
        <f t="shared" si="9"/>
        <v>1.0433333333333332</v>
      </c>
      <c r="H16" s="72">
        <f t="shared" si="5"/>
        <v>0.1234233905438241</v>
      </c>
      <c r="I16" s="73">
        <f t="shared" si="6"/>
        <v>0.1182971794349752</v>
      </c>
      <c r="J16" s="73">
        <f t="shared" si="7"/>
        <v>-1.5591054313099044</v>
      </c>
      <c r="K16" s="73">
        <f t="shared" si="10"/>
        <v>-0.75399361022364242</v>
      </c>
      <c r="L16" s="19"/>
      <c r="M16" s="76" t="s">
        <v>125</v>
      </c>
      <c r="N16" s="71">
        <v>1.23</v>
      </c>
      <c r="O16" s="77">
        <v>0.56999999999999995</v>
      </c>
      <c r="P16" s="78">
        <f t="shared" ref="P16:P23" si="11">(N16-O16)/N16</f>
        <v>0.53658536585365857</v>
      </c>
      <c r="Q16" s="79">
        <f t="shared" si="1"/>
        <v>0.89999999999999991</v>
      </c>
      <c r="R16" s="79">
        <f t="shared" ref="R16:R23" si="12">STDEV(N16,O16)</f>
        <v>0.4666904755831216</v>
      </c>
      <c r="S16" s="78">
        <f t="shared" si="8"/>
        <v>0.51854497287013512</v>
      </c>
      <c r="T16" s="19"/>
      <c r="U16" s="76" t="s">
        <v>125</v>
      </c>
      <c r="V16" s="83">
        <v>1.0433333333333332</v>
      </c>
      <c r="W16" s="83">
        <v>0.1234233905438241</v>
      </c>
      <c r="X16" s="84">
        <f t="shared" si="3"/>
        <v>0.1182971794349752</v>
      </c>
      <c r="Y16" s="83">
        <v>0.89999999999999991</v>
      </c>
      <c r="Z16" s="83">
        <v>0.4666904755831216</v>
      </c>
      <c r="AA16" s="84">
        <f t="shared" ref="AA16:AA25" si="13">Z16/Y16</f>
        <v>0.51854497287013512</v>
      </c>
      <c r="AB16" s="85">
        <v>0.63190000000000002</v>
      </c>
    </row>
    <row r="17" spans="1:35" x14ac:dyDescent="0.25">
      <c r="A17" s="70" t="s">
        <v>126</v>
      </c>
      <c r="B17" s="71">
        <v>1.53</v>
      </c>
      <c r="C17" s="71">
        <v>1.57</v>
      </c>
      <c r="D17" s="71">
        <v>1.1200000000000001</v>
      </c>
      <c r="E17" s="71">
        <v>0.97</v>
      </c>
      <c r="F17" s="71">
        <v>0.4</v>
      </c>
      <c r="G17" s="72">
        <f t="shared" si="9"/>
        <v>0.83</v>
      </c>
      <c r="H17" s="72">
        <f t="shared" si="5"/>
        <v>0.37986839826445201</v>
      </c>
      <c r="I17" s="73">
        <f t="shared" si="6"/>
        <v>0.45767276899331572</v>
      </c>
      <c r="J17" s="73">
        <f t="shared" si="7"/>
        <v>-0.89156626506024117</v>
      </c>
      <c r="K17" s="73">
        <f t="shared" si="10"/>
        <v>-0.84337349397590378</v>
      </c>
      <c r="L17" s="19"/>
      <c r="M17" s="76" t="s">
        <v>126</v>
      </c>
      <c r="N17" s="71">
        <v>0.87</v>
      </c>
      <c r="O17" s="77">
        <v>0.59</v>
      </c>
      <c r="P17" s="78">
        <f t="shared" si="11"/>
        <v>0.32183908045977017</v>
      </c>
      <c r="Q17" s="79">
        <f t="shared" si="1"/>
        <v>0.73</v>
      </c>
      <c r="R17" s="79">
        <f t="shared" si="12"/>
        <v>0.19798989873223363</v>
      </c>
      <c r="S17" s="78">
        <f t="shared" si="8"/>
        <v>0.27121903935922415</v>
      </c>
      <c r="T17" s="19"/>
      <c r="U17" s="76" t="s">
        <v>126</v>
      </c>
      <c r="V17" s="83">
        <v>0.83</v>
      </c>
      <c r="W17" s="83">
        <v>0.37986839826445201</v>
      </c>
      <c r="X17" s="84">
        <f t="shared" si="3"/>
        <v>0.45767276899331572</v>
      </c>
      <c r="Y17" s="83">
        <v>0.73</v>
      </c>
      <c r="Z17" s="83">
        <v>0.19798989873223363</v>
      </c>
      <c r="AA17" s="84">
        <f t="shared" si="13"/>
        <v>0.27121903935922415</v>
      </c>
      <c r="AB17" s="85">
        <v>0.76249999999999996</v>
      </c>
    </row>
    <row r="18" spans="1:35" x14ac:dyDescent="0.25">
      <c r="A18" s="70" t="s">
        <v>127</v>
      </c>
      <c r="B18" s="71" t="s">
        <v>111</v>
      </c>
      <c r="C18" s="71">
        <v>1.66</v>
      </c>
      <c r="D18" s="71">
        <v>0.93</v>
      </c>
      <c r="E18" s="71">
        <v>0.88</v>
      </c>
      <c r="F18" s="71">
        <v>1.1299999999999999</v>
      </c>
      <c r="G18" s="72">
        <f t="shared" si="9"/>
        <v>0.98</v>
      </c>
      <c r="H18" s="72">
        <f t="shared" si="5"/>
        <v>0.13228756555322979</v>
      </c>
      <c r="I18" s="73">
        <f t="shared" si="6"/>
        <v>0.13498731178900999</v>
      </c>
      <c r="J18" s="73">
        <f t="shared" si="7"/>
        <v>-0.69387755102040816</v>
      </c>
      <c r="K18" s="74" t="s">
        <v>111</v>
      </c>
      <c r="L18" s="19"/>
      <c r="M18" s="76" t="s">
        <v>127</v>
      </c>
      <c r="N18" s="71">
        <v>0.93</v>
      </c>
      <c r="O18" s="77">
        <v>0.63</v>
      </c>
      <c r="P18" s="78">
        <f t="shared" si="11"/>
        <v>0.32258064516129037</v>
      </c>
      <c r="Q18" s="79">
        <f t="shared" si="1"/>
        <v>0.78</v>
      </c>
      <c r="R18" s="79">
        <f t="shared" si="12"/>
        <v>0.21213203435596409</v>
      </c>
      <c r="S18" s="78">
        <f t="shared" si="8"/>
        <v>0.27196414661021034</v>
      </c>
      <c r="T18" s="19"/>
      <c r="U18" s="76" t="s">
        <v>127</v>
      </c>
      <c r="V18" s="83">
        <v>0.98</v>
      </c>
      <c r="W18" s="83">
        <v>0.13228756555322979</v>
      </c>
      <c r="X18" s="84">
        <f t="shared" si="3"/>
        <v>0.13498731178900999</v>
      </c>
      <c r="Y18" s="83">
        <v>0.78</v>
      </c>
      <c r="Z18" s="83">
        <v>0.21213203435596409</v>
      </c>
      <c r="AA18" s="84">
        <f t="shared" si="13"/>
        <v>0.27196414661021034</v>
      </c>
      <c r="AB18" s="85">
        <v>0.2671</v>
      </c>
    </row>
    <row r="19" spans="1:35" x14ac:dyDescent="0.25">
      <c r="A19" s="70" t="s">
        <v>128</v>
      </c>
      <c r="B19" s="71">
        <v>3.8</v>
      </c>
      <c r="C19" s="71">
        <v>2.4500000000000002</v>
      </c>
      <c r="D19" s="71">
        <v>1.1499999999999999</v>
      </c>
      <c r="E19" s="71">
        <v>0.9</v>
      </c>
      <c r="F19" s="71">
        <v>1.34</v>
      </c>
      <c r="G19" s="72">
        <f t="shared" si="9"/>
        <v>1.1299999999999999</v>
      </c>
      <c r="H19" s="72">
        <f t="shared" si="5"/>
        <v>0.22068076490714053</v>
      </c>
      <c r="I19" s="73">
        <f t="shared" si="6"/>
        <v>0.19529271230720402</v>
      </c>
      <c r="J19" s="73">
        <f t="shared" si="7"/>
        <v>-1.1681415929203542</v>
      </c>
      <c r="K19" s="73">
        <f>(G19-B19)/G19</f>
        <v>-2.36283185840708</v>
      </c>
      <c r="L19" s="19"/>
      <c r="M19" s="76" t="s">
        <v>128</v>
      </c>
      <c r="N19" s="71">
        <v>1.06</v>
      </c>
      <c r="O19" s="77">
        <v>1.02</v>
      </c>
      <c r="P19" s="78">
        <f t="shared" si="11"/>
        <v>3.7735849056603807E-2</v>
      </c>
      <c r="Q19" s="79">
        <f t="shared" si="1"/>
        <v>1.04</v>
      </c>
      <c r="R19" s="79">
        <f t="shared" si="12"/>
        <v>2.8284271247461926E-2</v>
      </c>
      <c r="S19" s="78">
        <f t="shared" si="8"/>
        <v>2.719641466102108E-2</v>
      </c>
      <c r="T19" s="19"/>
      <c r="U19" s="76" t="s">
        <v>128</v>
      </c>
      <c r="V19" s="83">
        <v>1.1299999999999999</v>
      </c>
      <c r="W19" s="83">
        <v>0.22068076490714053</v>
      </c>
      <c r="X19" s="84">
        <f t="shared" si="3"/>
        <v>0.19529271230720402</v>
      </c>
      <c r="Y19" s="83">
        <v>1.04</v>
      </c>
      <c r="Z19" s="83">
        <v>2.8284271247461926E-2</v>
      </c>
      <c r="AA19" s="84">
        <f t="shared" si="13"/>
        <v>2.719641466102108E-2</v>
      </c>
      <c r="AB19" s="85" t="s">
        <v>190</v>
      </c>
    </row>
    <row r="20" spans="1:35" x14ac:dyDescent="0.25">
      <c r="A20" s="70" t="s">
        <v>129</v>
      </c>
      <c r="B20" s="71">
        <v>1.25</v>
      </c>
      <c r="C20" s="71">
        <v>1.83</v>
      </c>
      <c r="D20" s="71">
        <v>0.96</v>
      </c>
      <c r="E20" s="71">
        <v>0.86</v>
      </c>
      <c r="F20" s="71">
        <v>1.01</v>
      </c>
      <c r="G20" s="72">
        <f t="shared" si="9"/>
        <v>0.94333333333333336</v>
      </c>
      <c r="H20" s="72">
        <f t="shared" si="5"/>
        <v>7.6376261582597346E-2</v>
      </c>
      <c r="I20" s="73">
        <f t="shared" si="6"/>
        <v>8.0964234893212736E-2</v>
      </c>
      <c r="J20" s="73">
        <f t="shared" si="7"/>
        <v>-0.93992932862190814</v>
      </c>
      <c r="K20" s="73">
        <f>(G20-B20)/G20</f>
        <v>-0.32508833922261482</v>
      </c>
      <c r="L20" s="19"/>
      <c r="M20" s="76" t="s">
        <v>129</v>
      </c>
      <c r="N20" s="71">
        <v>1.29</v>
      </c>
      <c r="O20" s="77">
        <v>1.55</v>
      </c>
      <c r="P20" s="78">
        <f t="shared" si="11"/>
        <v>-0.20155038759689922</v>
      </c>
      <c r="Q20" s="79">
        <f t="shared" si="1"/>
        <v>1.42</v>
      </c>
      <c r="R20" s="79">
        <f t="shared" si="12"/>
        <v>0.18384776310850234</v>
      </c>
      <c r="S20" s="78">
        <f t="shared" si="8"/>
        <v>0.12947025571021292</v>
      </c>
      <c r="T20" s="19"/>
      <c r="U20" s="76" t="s">
        <v>129</v>
      </c>
      <c r="V20" s="83">
        <v>0.94333333333333336</v>
      </c>
      <c r="W20" s="83">
        <v>7.6376261582597346E-2</v>
      </c>
      <c r="X20" s="84">
        <f t="shared" si="3"/>
        <v>8.0964234893212736E-2</v>
      </c>
      <c r="Y20" s="83">
        <v>1.42</v>
      </c>
      <c r="Z20" s="83">
        <v>0.18384776310850234</v>
      </c>
      <c r="AA20" s="84">
        <f t="shared" si="13"/>
        <v>0.12947025571021292</v>
      </c>
      <c r="AB20" s="85">
        <v>2.3400000000000001E-2</v>
      </c>
    </row>
    <row r="21" spans="1:35" x14ac:dyDescent="0.25">
      <c r="A21" s="70" t="s">
        <v>130</v>
      </c>
      <c r="B21" s="71">
        <v>7.62</v>
      </c>
      <c r="C21" s="71">
        <v>2.31</v>
      </c>
      <c r="D21" s="71">
        <v>1.1000000000000001</v>
      </c>
      <c r="E21" s="71">
        <v>0.92</v>
      </c>
      <c r="F21" s="71">
        <v>1.3</v>
      </c>
      <c r="G21" s="72">
        <f t="shared" si="9"/>
        <v>1.1066666666666667</v>
      </c>
      <c r="H21" s="72">
        <f t="shared" si="5"/>
        <v>0.19008769905844342</v>
      </c>
      <c r="I21" s="73">
        <f t="shared" si="6"/>
        <v>0.17176599312509946</v>
      </c>
      <c r="J21" s="73">
        <f t="shared" si="7"/>
        <v>-1.0873493975903614</v>
      </c>
      <c r="K21" s="73">
        <f>(G21-B21)/G21</f>
        <v>-5.8855421686746991</v>
      </c>
      <c r="L21" s="19"/>
      <c r="M21" s="76" t="s">
        <v>130</v>
      </c>
      <c r="N21" s="71">
        <v>1.08</v>
      </c>
      <c r="O21" s="77">
        <v>0.97</v>
      </c>
      <c r="P21" s="78">
        <f t="shared" si="11"/>
        <v>0.10185185185185193</v>
      </c>
      <c r="Q21" s="79">
        <f t="shared" si="1"/>
        <v>1.0249999999999999</v>
      </c>
      <c r="R21" s="79">
        <f t="shared" si="12"/>
        <v>7.7781745930520299E-2</v>
      </c>
      <c r="S21" s="78">
        <f t="shared" si="8"/>
        <v>7.5884630176117365E-2</v>
      </c>
      <c r="T21" s="19"/>
      <c r="U21" s="76" t="s">
        <v>130</v>
      </c>
      <c r="V21" s="83">
        <v>1.1066666666666667</v>
      </c>
      <c r="W21" s="83">
        <v>0.19008769905844342</v>
      </c>
      <c r="X21" s="84">
        <f t="shared" si="3"/>
        <v>0.17176599312509946</v>
      </c>
      <c r="Y21" s="83">
        <v>1.0249999999999999</v>
      </c>
      <c r="Z21" s="83">
        <v>7.7781745930520299E-2</v>
      </c>
      <c r="AA21" s="84">
        <f t="shared" si="13"/>
        <v>7.5884630176117365E-2</v>
      </c>
      <c r="AB21" s="85">
        <v>0.62580000000000002</v>
      </c>
    </row>
    <row r="22" spans="1:35" x14ac:dyDescent="0.25">
      <c r="A22" s="70" t="s">
        <v>131</v>
      </c>
      <c r="B22" s="74" t="s">
        <v>111</v>
      </c>
      <c r="C22" s="71">
        <v>2.2200000000000002</v>
      </c>
      <c r="D22" s="71">
        <v>1.1399999999999999</v>
      </c>
      <c r="E22" s="71">
        <v>0.89</v>
      </c>
      <c r="F22" s="71">
        <v>1.1000000000000001</v>
      </c>
      <c r="G22" s="72">
        <f t="shared" si="9"/>
        <v>1.0433333333333332</v>
      </c>
      <c r="H22" s="72">
        <f t="shared" si="5"/>
        <v>0.13428824718989213</v>
      </c>
      <c r="I22" s="73">
        <f t="shared" si="6"/>
        <v>0.12871078005420972</v>
      </c>
      <c r="J22" s="73">
        <f t="shared" si="7"/>
        <v>-1.1277955271565498</v>
      </c>
      <c r="K22" s="74" t="s">
        <v>111</v>
      </c>
      <c r="L22" s="19"/>
      <c r="M22" s="76" t="s">
        <v>131</v>
      </c>
      <c r="N22" s="71">
        <v>1.88</v>
      </c>
      <c r="O22" s="77">
        <v>0.36</v>
      </c>
      <c r="P22" s="78">
        <f t="shared" si="11"/>
        <v>0.8085106382978724</v>
      </c>
      <c r="Q22" s="79">
        <f t="shared" si="1"/>
        <v>1.1199999999999999</v>
      </c>
      <c r="R22" s="79">
        <f t="shared" si="12"/>
        <v>1.0748023074035524</v>
      </c>
      <c r="S22" s="78">
        <f t="shared" si="8"/>
        <v>0.95964491732460044</v>
      </c>
      <c r="T22" s="19"/>
      <c r="U22" s="76" t="s">
        <v>131</v>
      </c>
      <c r="V22" s="83">
        <v>1.0433333333333332</v>
      </c>
      <c r="W22" s="83">
        <v>0.13428824718989213</v>
      </c>
      <c r="X22" s="84">
        <f t="shared" si="3"/>
        <v>0.12871078005420972</v>
      </c>
      <c r="Y22" s="83">
        <v>1.1199999999999999</v>
      </c>
      <c r="Z22" s="83">
        <v>1.0748023074035524</v>
      </c>
      <c r="AA22" s="84">
        <f t="shared" si="13"/>
        <v>0.95964491732460044</v>
      </c>
      <c r="AB22" s="85">
        <v>0.89770000000000005</v>
      </c>
    </row>
    <row r="23" spans="1:35" x14ac:dyDescent="0.25">
      <c r="A23" s="70" t="s">
        <v>132</v>
      </c>
      <c r="B23" s="71">
        <v>0.86</v>
      </c>
      <c r="C23" s="71">
        <v>3.3</v>
      </c>
      <c r="D23" s="71">
        <v>1.1599999999999999</v>
      </c>
      <c r="E23" s="71">
        <v>0.88</v>
      </c>
      <c r="F23" s="71">
        <v>2.39</v>
      </c>
      <c r="G23" s="72">
        <f t="shared" si="9"/>
        <v>1.4766666666666666</v>
      </c>
      <c r="H23" s="72">
        <f t="shared" si="5"/>
        <v>0.80326417406313722</v>
      </c>
      <c r="I23" s="73">
        <f t="shared" si="6"/>
        <v>0.54397122397052189</v>
      </c>
      <c r="J23" s="73">
        <f t="shared" si="7"/>
        <v>-1.234762979683973</v>
      </c>
      <c r="K23" s="73">
        <f>(G23-B23)/G23</f>
        <v>0.41760722347629792</v>
      </c>
      <c r="L23" s="19"/>
      <c r="M23" s="76" t="s">
        <v>132</v>
      </c>
      <c r="N23" s="71">
        <v>1.1200000000000001</v>
      </c>
      <c r="O23" s="77">
        <v>1.95</v>
      </c>
      <c r="P23" s="78">
        <f t="shared" si="11"/>
        <v>-0.74107142857142838</v>
      </c>
      <c r="Q23" s="79">
        <f t="shared" si="1"/>
        <v>1.5350000000000001</v>
      </c>
      <c r="R23" s="79">
        <f t="shared" si="12"/>
        <v>0.58689862838483386</v>
      </c>
      <c r="S23" s="78">
        <f t="shared" si="8"/>
        <v>0.38234438331259529</v>
      </c>
      <c r="T23" s="19"/>
      <c r="U23" s="76" t="s">
        <v>132</v>
      </c>
      <c r="V23" s="83">
        <v>1.4766666666666666</v>
      </c>
      <c r="W23" s="83">
        <v>0.80326417406313722</v>
      </c>
      <c r="X23" s="84">
        <f t="shared" si="3"/>
        <v>0.54397122397052189</v>
      </c>
      <c r="Y23" s="83">
        <v>1.5350000000000001</v>
      </c>
      <c r="Z23" s="83">
        <v>0.58689862838483386</v>
      </c>
      <c r="AA23" s="84">
        <f t="shared" si="13"/>
        <v>0.38234438331259529</v>
      </c>
      <c r="AB23" s="85">
        <v>0.9345</v>
      </c>
    </row>
    <row r="24" spans="1:35" x14ac:dyDescent="0.25">
      <c r="A24" s="70" t="s">
        <v>191</v>
      </c>
      <c r="B24" s="71">
        <v>1.47</v>
      </c>
      <c r="C24" s="71">
        <v>2.2400000000000002</v>
      </c>
      <c r="D24" s="74" t="s">
        <v>111</v>
      </c>
      <c r="E24" s="71">
        <v>1.02</v>
      </c>
      <c r="F24" s="74" t="s">
        <v>111</v>
      </c>
      <c r="G24" s="72">
        <f t="shared" si="9"/>
        <v>1.02</v>
      </c>
      <c r="H24" s="74" t="s">
        <v>111</v>
      </c>
      <c r="I24" s="74" t="s">
        <v>111</v>
      </c>
      <c r="J24" s="73">
        <f t="shared" si="7"/>
        <v>-1.1960784313725492</v>
      </c>
      <c r="K24" s="73">
        <f>(G24-B24)/G24</f>
        <v>-0.44117647058823523</v>
      </c>
      <c r="L24" s="19"/>
      <c r="M24" s="76" t="s">
        <v>191</v>
      </c>
      <c r="N24" s="71">
        <v>1.39</v>
      </c>
      <c r="O24" s="74" t="s">
        <v>111</v>
      </c>
      <c r="P24" s="74" t="s">
        <v>111</v>
      </c>
      <c r="Q24" s="79">
        <f>AVERAGE(N24)</f>
        <v>1.39</v>
      </c>
      <c r="R24" s="74" t="s">
        <v>111</v>
      </c>
      <c r="S24" s="74" t="s">
        <v>111</v>
      </c>
      <c r="T24" s="19"/>
      <c r="U24" s="76" t="s">
        <v>134</v>
      </c>
      <c r="V24" s="83">
        <v>1.0866666666666667</v>
      </c>
      <c r="W24" s="83">
        <v>0.17243356208503496</v>
      </c>
      <c r="X24" s="84">
        <f t="shared" si="3"/>
        <v>0.15868119210279291</v>
      </c>
      <c r="Y24" s="83">
        <v>1.105</v>
      </c>
      <c r="Z24" s="83">
        <v>0.31819805153394681</v>
      </c>
      <c r="AA24" s="84">
        <f t="shared" si="13"/>
        <v>0.28796203758728217</v>
      </c>
      <c r="AB24" s="85">
        <v>0.9304</v>
      </c>
    </row>
    <row r="25" spans="1:35" x14ac:dyDescent="0.25">
      <c r="A25" s="70" t="s">
        <v>134</v>
      </c>
      <c r="B25" s="71">
        <v>1.47</v>
      </c>
      <c r="C25" s="71">
        <v>3.06</v>
      </c>
      <c r="D25" s="71">
        <v>1.1200000000000001</v>
      </c>
      <c r="E25" s="71">
        <v>0.9</v>
      </c>
      <c r="F25" s="71">
        <v>1.24</v>
      </c>
      <c r="G25" s="72">
        <f t="shared" si="9"/>
        <v>1.0866666666666667</v>
      </c>
      <c r="H25" s="72">
        <f t="shared" si="5"/>
        <v>0.17243356208503496</v>
      </c>
      <c r="I25" s="73">
        <f t="shared" si="6"/>
        <v>0.15868119210279291</v>
      </c>
      <c r="J25" s="73">
        <f t="shared" si="7"/>
        <v>-1.8159509202453987</v>
      </c>
      <c r="K25" s="73">
        <f>(G25-B25)/G25</f>
        <v>-0.35276073619631898</v>
      </c>
      <c r="L25" s="19"/>
      <c r="M25" s="76" t="s">
        <v>134</v>
      </c>
      <c r="N25" s="71">
        <v>1.33</v>
      </c>
      <c r="O25" s="77">
        <v>0.88</v>
      </c>
      <c r="P25" s="78">
        <f>(N25-O25)/N25</f>
        <v>0.33834586466165417</v>
      </c>
      <c r="Q25" s="79">
        <f>AVERAGE(N25,O25)</f>
        <v>1.105</v>
      </c>
      <c r="R25" s="79">
        <f>STDEV(N25,O25)</f>
        <v>0.31819805153394681</v>
      </c>
      <c r="S25" s="78">
        <f t="shared" si="8"/>
        <v>0.28796203758728217</v>
      </c>
      <c r="T25" s="19"/>
      <c r="U25" s="76" t="s">
        <v>135</v>
      </c>
      <c r="V25" s="83">
        <v>1.0666666666666667</v>
      </c>
      <c r="W25" s="83">
        <v>0.16289055630494007</v>
      </c>
      <c r="X25" s="84">
        <f t="shared" si="3"/>
        <v>0.15270989653588132</v>
      </c>
      <c r="Y25" s="83">
        <v>0.89000000000000012</v>
      </c>
      <c r="Z25" s="83">
        <v>0.31112698372208053</v>
      </c>
      <c r="AA25" s="84">
        <f t="shared" si="13"/>
        <v>0.3495808805866073</v>
      </c>
      <c r="AB25" s="85">
        <v>0.43909999999999999</v>
      </c>
    </row>
    <row r="26" spans="1:35" x14ac:dyDescent="0.25">
      <c r="A26" s="70" t="s">
        <v>135</v>
      </c>
      <c r="B26" s="71">
        <v>1.69</v>
      </c>
      <c r="C26" s="71">
        <v>2.5099999999999998</v>
      </c>
      <c r="D26" s="71">
        <v>1.1399999999999999</v>
      </c>
      <c r="E26" s="71">
        <v>0.88</v>
      </c>
      <c r="F26" s="71">
        <v>1.18</v>
      </c>
      <c r="G26" s="72">
        <f t="shared" si="9"/>
        <v>1.0666666666666667</v>
      </c>
      <c r="H26" s="72">
        <f t="shared" si="5"/>
        <v>0.16289055630494007</v>
      </c>
      <c r="I26" s="73">
        <f t="shared" si="6"/>
        <v>0.15270989653588132</v>
      </c>
      <c r="J26" s="73">
        <f t="shared" si="7"/>
        <v>-1.3531249999999999</v>
      </c>
      <c r="K26" s="73">
        <f>(G26-B26)/G26</f>
        <v>-0.58437499999999998</v>
      </c>
      <c r="L26" s="19"/>
      <c r="M26" s="76" t="s">
        <v>135</v>
      </c>
      <c r="N26" s="71">
        <v>1.1100000000000001</v>
      </c>
      <c r="O26" s="77">
        <v>0.67</v>
      </c>
      <c r="P26" s="78">
        <f>(N26-O26)/N26</f>
        <v>0.3963963963963964</v>
      </c>
      <c r="Q26" s="79">
        <f>AVERAGE(N26,O26)</f>
        <v>0.89000000000000012</v>
      </c>
      <c r="R26" s="79">
        <f>STDEV(N26,O26)</f>
        <v>0.31112698372208053</v>
      </c>
      <c r="S26" s="78">
        <f t="shared" si="8"/>
        <v>0.3495808805866073</v>
      </c>
      <c r="T26" s="19"/>
      <c r="U26" s="80" t="s">
        <v>177</v>
      </c>
      <c r="V26" s="83">
        <v>1.0476811594202899</v>
      </c>
      <c r="W26" s="83">
        <v>0.218992571064586</v>
      </c>
      <c r="X26" s="84">
        <f>AVERAGE(X4:X25)</f>
        <v>0.19922261037079314</v>
      </c>
      <c r="Y26" s="86">
        <f>AVERAGE(Y4:Y25)</f>
        <v>1.0893181818181819</v>
      </c>
      <c r="Z26" s="84">
        <f t="shared" ref="Z26:AA26" si="14">AVERAGE(Z4:Z25)</f>
        <v>0.42796796137528681</v>
      </c>
      <c r="AA26" s="84">
        <f t="shared" si="14"/>
        <v>0.3783274151043946</v>
      </c>
      <c r="AB26" s="83">
        <v>0.42796796137528681</v>
      </c>
    </row>
    <row r="27" spans="1:35" x14ac:dyDescent="0.25">
      <c r="A27" s="75" t="s">
        <v>177</v>
      </c>
      <c r="B27" s="72">
        <f t="shared" ref="B27:K27" si="15">AVERAGE(B4:B26)</f>
        <v>2.3519999999999994</v>
      </c>
      <c r="C27" s="72">
        <f t="shared" si="15"/>
        <v>2.4586956521739127</v>
      </c>
      <c r="D27" s="72">
        <f t="shared" si="15"/>
        <v>1.0895238095238096</v>
      </c>
      <c r="E27" s="72">
        <f t="shared" si="15"/>
        <v>0.92590909090909079</v>
      </c>
      <c r="F27" s="72">
        <f t="shared" si="15"/>
        <v>1.1490909090909092</v>
      </c>
      <c r="G27" s="72">
        <f t="shared" si="15"/>
        <v>1.0476811594202897</v>
      </c>
      <c r="H27" s="72">
        <f t="shared" si="15"/>
        <v>0.2189925710645855</v>
      </c>
      <c r="I27" s="72">
        <f t="shared" si="15"/>
        <v>0.19922261037079314</v>
      </c>
      <c r="J27" s="73">
        <f t="shared" si="15"/>
        <v>-1.3459929788476108</v>
      </c>
      <c r="K27" s="73">
        <f t="shared" si="15"/>
        <v>-1.1324913728095833</v>
      </c>
      <c r="L27" s="19"/>
      <c r="M27" s="80" t="s">
        <v>177</v>
      </c>
      <c r="N27" s="72">
        <f t="shared" ref="N27:S27" si="16">AVERAGE(N4:N26)</f>
        <v>1.1899999999999997</v>
      </c>
      <c r="O27" s="72">
        <f t="shared" si="16"/>
        <v>1.0027272727272727</v>
      </c>
      <c r="P27" s="73">
        <f t="shared" si="16"/>
        <v>0.19459297873175085</v>
      </c>
      <c r="Q27" s="72">
        <f t="shared" si="16"/>
        <v>1.1023913043478262</v>
      </c>
      <c r="R27" s="72">
        <f t="shared" si="16"/>
        <v>0.42796796137528681</v>
      </c>
      <c r="S27" s="73">
        <f t="shared" si="16"/>
        <v>0.3783274151043946</v>
      </c>
      <c r="T27" s="24"/>
      <c r="U27" s="80" t="s">
        <v>192</v>
      </c>
      <c r="V27" s="72">
        <v>0.212325828283256</v>
      </c>
      <c r="W27" s="72">
        <v>0.19117800032922402</v>
      </c>
      <c r="X27" s="73">
        <f>STDEV(X4:X25)</f>
        <v>0.14241673883622558</v>
      </c>
      <c r="Y27" s="72">
        <f>STDEV(Y4:Y25)</f>
        <v>0.58895649336962974</v>
      </c>
      <c r="Z27" s="73">
        <f t="shared" ref="Z27:AA27" si="17">STDEV(Z4:Z25)</f>
        <v>0.50039294083559516</v>
      </c>
      <c r="AA27" s="73">
        <f t="shared" si="17"/>
        <v>0.24750750658850823</v>
      </c>
      <c r="AB27" s="72">
        <v>0.50039294083559516</v>
      </c>
    </row>
    <row r="28" spans="1:35" x14ac:dyDescent="0.25">
      <c r="A28" s="75" t="s">
        <v>192</v>
      </c>
      <c r="B28" s="72">
        <f t="shared" ref="B28:K28" si="18">STDEV(B4:B26)</f>
        <v>2.2332430984651244</v>
      </c>
      <c r="C28" s="72">
        <f t="shared" si="18"/>
        <v>0.79628286629944167</v>
      </c>
      <c r="D28" s="72">
        <f t="shared" si="18"/>
        <v>0.1820570292649025</v>
      </c>
      <c r="E28" s="72">
        <f t="shared" si="18"/>
        <v>0.24349946887414697</v>
      </c>
      <c r="F28" s="72">
        <f t="shared" si="18"/>
        <v>0.43707805874606565</v>
      </c>
      <c r="G28" s="72">
        <f t="shared" si="18"/>
        <v>0.21232582828325602</v>
      </c>
      <c r="H28" s="72">
        <f t="shared" si="18"/>
        <v>0.19117800032922402</v>
      </c>
      <c r="I28" s="72">
        <f t="shared" si="18"/>
        <v>0.14241673883622558</v>
      </c>
      <c r="J28" s="73">
        <f t="shared" si="18"/>
        <v>0.52396857106260286</v>
      </c>
      <c r="K28" s="73">
        <f t="shared" si="18"/>
        <v>1.7382766051011185</v>
      </c>
      <c r="L28" s="19"/>
      <c r="M28" s="80" t="s">
        <v>192</v>
      </c>
      <c r="N28" s="72">
        <f t="shared" ref="N28:S28" si="19">STDEV(N4:N26)</f>
        <v>0.34270631603111684</v>
      </c>
      <c r="O28" s="72">
        <f t="shared" si="19"/>
        <v>0.99183899335758596</v>
      </c>
      <c r="P28" s="73">
        <f t="shared" si="19"/>
        <v>0.60417118358905009</v>
      </c>
      <c r="Q28" s="72">
        <f t="shared" si="19"/>
        <v>0.57882103837576837</v>
      </c>
      <c r="R28" s="72">
        <f t="shared" si="19"/>
        <v>0.50039294083559516</v>
      </c>
      <c r="S28" s="73">
        <f t="shared" si="19"/>
        <v>0.24750750658850823</v>
      </c>
      <c r="T28" s="24"/>
      <c r="AC28" s="19"/>
      <c r="AD28" s="19"/>
      <c r="AE28" s="19"/>
      <c r="AF28" s="19"/>
      <c r="AG28" s="19"/>
    </row>
    <row r="29" spans="1:35" x14ac:dyDescent="0.25">
      <c r="A29" s="19"/>
      <c r="B29" s="20"/>
      <c r="C29" s="28"/>
      <c r="D29" s="28"/>
      <c r="E29" s="27"/>
      <c r="F29" s="27"/>
      <c r="G29" s="27"/>
      <c r="H29" s="27"/>
      <c r="I29" s="27"/>
      <c r="J29" s="27"/>
      <c r="K29" s="27"/>
      <c r="L29" s="27"/>
      <c r="M29" s="19"/>
      <c r="N29" s="19"/>
      <c r="Q29" s="19"/>
      <c r="R29" s="20"/>
      <c r="S29" s="19"/>
      <c r="T29" s="25"/>
      <c r="AC29" s="19"/>
      <c r="AD29" s="19"/>
      <c r="AE29" s="19"/>
      <c r="AF29" s="19"/>
      <c r="AG29" s="19"/>
      <c r="AH29" s="19"/>
      <c r="AI29" s="19"/>
    </row>
    <row r="30" spans="1:35" x14ac:dyDescent="0.25">
      <c r="A30" s="19"/>
      <c r="B30" s="20"/>
      <c r="C30" s="28"/>
      <c r="D30" s="27"/>
      <c r="E30" s="28"/>
      <c r="F30" s="27"/>
      <c r="G30" s="27"/>
      <c r="H30" s="27"/>
      <c r="I30" s="27"/>
      <c r="J30" s="27"/>
      <c r="K30" s="27"/>
      <c r="L30" s="27"/>
      <c r="M30" s="19"/>
      <c r="N30" s="21"/>
      <c r="O30" s="22"/>
      <c r="P30" s="25"/>
      <c r="Q30" s="24"/>
      <c r="R30" s="20"/>
      <c r="S30" s="19"/>
      <c r="T30" s="25"/>
      <c r="U30" s="25"/>
      <c r="V30" s="24"/>
      <c r="W30" s="22"/>
      <c r="X30" s="22"/>
      <c r="Y30" s="22"/>
      <c r="Z30" s="27"/>
      <c r="AA30" s="19"/>
      <c r="AB30" s="19"/>
      <c r="AC30" s="19"/>
      <c r="AD30" s="19"/>
      <c r="AE30" s="19"/>
      <c r="AF30" s="19"/>
      <c r="AG30" s="19"/>
      <c r="AH30" s="19"/>
      <c r="AI30" s="19"/>
    </row>
    <row r="31" spans="1:35" x14ac:dyDescent="0.25">
      <c r="A31" s="19"/>
      <c r="B31" s="20"/>
      <c r="C31" s="28"/>
      <c r="D31" s="27"/>
      <c r="E31" s="28"/>
      <c r="F31" s="28"/>
      <c r="G31" s="27"/>
      <c r="H31" s="27"/>
      <c r="I31" s="27"/>
      <c r="J31" s="27"/>
      <c r="K31" s="27"/>
      <c r="L31" s="27"/>
      <c r="M31" s="19"/>
      <c r="N31" s="21"/>
      <c r="O31" s="22"/>
      <c r="P31" s="25"/>
      <c r="Q31" s="24"/>
      <c r="R31" s="19"/>
      <c r="S31" s="19"/>
      <c r="T31" s="19"/>
      <c r="U31" s="19"/>
      <c r="V31" s="22"/>
      <c r="W31" s="22"/>
      <c r="X31" s="22"/>
      <c r="Y31" s="22"/>
      <c r="Z31" s="27"/>
      <c r="AA31" s="19"/>
      <c r="AB31" s="19"/>
      <c r="AC31" s="19"/>
      <c r="AD31" s="19"/>
      <c r="AE31" s="19"/>
      <c r="AF31" s="19"/>
      <c r="AG31" s="19"/>
      <c r="AH31" s="19"/>
      <c r="AI31" s="19"/>
    </row>
    <row r="32" spans="1:35" x14ac:dyDescent="0.25">
      <c r="A32" s="20"/>
      <c r="B32" s="20"/>
      <c r="C32" s="31"/>
      <c r="D32" s="27"/>
      <c r="E32" s="21"/>
      <c r="F32" s="21"/>
      <c r="G32" s="21"/>
      <c r="H32" s="23"/>
      <c r="I32" s="23"/>
      <c r="J32" s="23"/>
      <c r="K32" s="23"/>
      <c r="L32" s="23"/>
      <c r="M32" s="23"/>
      <c r="N32" s="23"/>
      <c r="O32" s="23"/>
      <c r="P32" s="23"/>
      <c r="Q32" s="19"/>
      <c r="R32" s="19"/>
      <c r="S32" s="19"/>
      <c r="T32" s="19"/>
      <c r="U32" s="19"/>
      <c r="V32" s="22"/>
      <c r="W32" s="22"/>
      <c r="X32" s="22"/>
      <c r="Y32" s="22"/>
      <c r="Z32" s="27"/>
      <c r="AA32" s="19"/>
      <c r="AB32" s="19"/>
      <c r="AC32" s="19"/>
      <c r="AD32" s="19"/>
      <c r="AE32" s="19"/>
      <c r="AF32" s="19"/>
      <c r="AG32" s="19"/>
      <c r="AH32" s="19"/>
      <c r="AI32" s="19"/>
    </row>
    <row r="33" spans="1:35" x14ac:dyDescent="0.25">
      <c r="A33" s="19"/>
      <c r="B33" s="19"/>
      <c r="C33" s="27"/>
      <c r="D33" s="27"/>
      <c r="E33" s="22"/>
      <c r="F33" s="22"/>
      <c r="G33" s="22"/>
      <c r="H33" s="97"/>
      <c r="I33" s="97"/>
      <c r="J33" s="97"/>
      <c r="K33" s="97"/>
      <c r="L33" s="21"/>
      <c r="M33" s="97"/>
      <c r="N33" s="97"/>
      <c r="O33" s="97"/>
      <c r="P33" s="97"/>
      <c r="Q33" s="19"/>
      <c r="R33" s="19"/>
      <c r="S33" s="19"/>
      <c r="T33" s="19"/>
      <c r="U33" s="19"/>
      <c r="V33" s="22"/>
      <c r="W33" s="22"/>
      <c r="X33" s="22"/>
      <c r="Y33" s="22"/>
      <c r="Z33" s="27"/>
      <c r="AA33" s="19"/>
      <c r="AB33" s="19"/>
      <c r="AC33" s="19"/>
      <c r="AD33" s="19"/>
      <c r="AE33" s="19"/>
      <c r="AF33" s="19"/>
      <c r="AG33" s="19"/>
      <c r="AH33" s="19"/>
      <c r="AI33" s="19"/>
    </row>
    <row r="34" spans="1:35" x14ac:dyDescent="0.25">
      <c r="A34" s="19"/>
      <c r="B34" s="19"/>
      <c r="C34" s="27"/>
      <c r="D34" s="27"/>
      <c r="E34" s="22"/>
      <c r="F34" s="22"/>
      <c r="G34" s="22"/>
      <c r="H34" s="21"/>
      <c r="I34" s="21"/>
      <c r="J34" s="21"/>
      <c r="K34" s="21"/>
      <c r="L34" s="21"/>
      <c r="M34" s="21"/>
      <c r="N34" s="21"/>
      <c r="O34" s="21"/>
      <c r="P34" s="21"/>
      <c r="Q34" s="19"/>
      <c r="R34" s="19"/>
      <c r="S34" s="19"/>
      <c r="T34" s="19"/>
      <c r="U34" s="19"/>
      <c r="V34" s="22"/>
      <c r="W34" s="22"/>
      <c r="X34" s="22"/>
      <c r="Y34" s="22"/>
      <c r="Z34" s="27"/>
      <c r="AA34" s="19"/>
      <c r="AB34" s="19"/>
      <c r="AC34" s="19"/>
      <c r="AD34" s="19"/>
      <c r="AE34" s="19"/>
      <c r="AF34" s="19"/>
      <c r="AG34" s="19"/>
      <c r="AH34" s="19"/>
      <c r="AI34" s="19"/>
    </row>
    <row r="35" spans="1:35" x14ac:dyDescent="0.25">
      <c r="A35" s="19"/>
      <c r="B35" s="19"/>
      <c r="C35" s="27"/>
      <c r="D35" s="27"/>
      <c r="E35" s="22"/>
      <c r="F35" s="22"/>
      <c r="G35" s="22"/>
      <c r="H35" s="22"/>
      <c r="I35" s="22"/>
      <c r="J35" s="22"/>
      <c r="K35" s="22"/>
      <c r="L35" s="22"/>
      <c r="M35" s="22"/>
      <c r="N35" s="22"/>
      <c r="O35" s="22"/>
      <c r="P35" s="22"/>
      <c r="Q35" s="19"/>
      <c r="R35" s="19"/>
      <c r="S35" s="19"/>
      <c r="T35" s="19"/>
      <c r="U35" s="19"/>
      <c r="V35" s="22"/>
      <c r="W35" s="22"/>
      <c r="X35" s="22"/>
      <c r="Y35" s="22"/>
      <c r="Z35" s="27"/>
      <c r="AA35" s="19"/>
      <c r="AB35" s="19"/>
      <c r="AC35" s="19"/>
      <c r="AD35" s="19"/>
      <c r="AE35" s="19"/>
      <c r="AF35" s="19"/>
      <c r="AG35" s="19"/>
      <c r="AH35" s="19"/>
      <c r="AI35" s="19"/>
    </row>
    <row r="36" spans="1:35" x14ac:dyDescent="0.25">
      <c r="A36" s="19"/>
      <c r="B36" s="19"/>
      <c r="C36" s="27"/>
      <c r="D36" s="27"/>
      <c r="E36" s="22"/>
      <c r="F36" s="22"/>
      <c r="G36" s="22"/>
      <c r="H36" s="22"/>
      <c r="I36" s="22"/>
      <c r="J36" s="22"/>
      <c r="K36" s="22"/>
      <c r="L36" s="22"/>
      <c r="M36" s="22"/>
      <c r="N36" s="22"/>
      <c r="O36" s="22"/>
      <c r="P36" s="22"/>
      <c r="Q36" s="19"/>
      <c r="R36" s="19"/>
      <c r="S36" s="19"/>
      <c r="T36" s="19"/>
      <c r="U36" s="19"/>
      <c r="V36" s="22"/>
      <c r="W36" s="22"/>
      <c r="X36" s="22"/>
      <c r="Y36" s="22"/>
      <c r="Z36" s="27"/>
      <c r="AA36" s="19"/>
      <c r="AB36" s="19"/>
      <c r="AC36" s="19"/>
      <c r="AD36" s="19"/>
      <c r="AE36" s="19"/>
      <c r="AF36" s="19"/>
      <c r="AG36" s="19"/>
      <c r="AH36" s="19"/>
      <c r="AI36" s="19"/>
    </row>
    <row r="37" spans="1:35" x14ac:dyDescent="0.25">
      <c r="A37" s="19"/>
      <c r="B37" s="19"/>
      <c r="C37" s="27"/>
      <c r="D37" s="27"/>
      <c r="E37" s="22"/>
      <c r="F37" s="22"/>
      <c r="G37" s="22"/>
      <c r="H37" s="22"/>
      <c r="I37" s="22"/>
      <c r="J37" s="22"/>
      <c r="K37" s="22"/>
      <c r="L37" s="22"/>
      <c r="M37" s="22"/>
      <c r="N37" s="22"/>
      <c r="O37" s="22"/>
      <c r="P37" s="22"/>
      <c r="Q37" s="19"/>
      <c r="R37" s="19"/>
      <c r="S37" s="19"/>
      <c r="T37" s="19"/>
      <c r="U37" s="19"/>
      <c r="V37" s="22"/>
      <c r="W37" s="22"/>
      <c r="X37" s="22"/>
      <c r="Y37" s="22"/>
      <c r="Z37" s="27"/>
      <c r="AA37" s="19"/>
      <c r="AB37" s="19"/>
      <c r="AC37" s="19"/>
      <c r="AD37" s="19"/>
      <c r="AE37" s="19"/>
      <c r="AF37" s="19"/>
      <c r="AG37" s="19"/>
      <c r="AH37" s="19"/>
      <c r="AI37" s="19"/>
    </row>
    <row r="38" spans="1:35" x14ac:dyDescent="0.25">
      <c r="A38" s="19"/>
      <c r="B38" s="19"/>
      <c r="C38" s="29"/>
      <c r="D38" s="27"/>
      <c r="E38" s="22"/>
      <c r="F38" s="22"/>
      <c r="G38" s="22"/>
      <c r="H38" s="22"/>
      <c r="I38" s="22"/>
      <c r="J38" s="22"/>
      <c r="K38" s="22"/>
      <c r="L38" s="22"/>
      <c r="M38" s="22"/>
      <c r="N38" s="22"/>
      <c r="O38" s="22"/>
      <c r="P38" s="22"/>
      <c r="Q38" s="19"/>
      <c r="R38" s="19"/>
      <c r="S38" s="19"/>
      <c r="T38" s="19"/>
      <c r="U38" s="19"/>
      <c r="V38" s="22"/>
      <c r="W38" s="22"/>
      <c r="X38" s="22"/>
      <c r="Y38" s="22"/>
      <c r="Z38" s="27"/>
      <c r="AA38" s="19"/>
      <c r="AB38" s="19"/>
      <c r="AC38" s="19"/>
      <c r="AD38" s="19"/>
      <c r="AE38" s="19"/>
      <c r="AF38" s="19"/>
      <c r="AG38" s="19"/>
      <c r="AH38" s="19"/>
      <c r="AI38" s="19"/>
    </row>
    <row r="39" spans="1:35" x14ac:dyDescent="0.25">
      <c r="A39" s="19"/>
      <c r="B39" s="19"/>
      <c r="C39" s="27"/>
      <c r="D39" s="27"/>
      <c r="E39" s="22"/>
      <c r="F39" s="22"/>
      <c r="G39" s="22"/>
      <c r="H39" s="22"/>
      <c r="I39" s="22"/>
      <c r="J39" s="22"/>
      <c r="K39" s="22"/>
      <c r="L39" s="22"/>
      <c r="M39" s="22"/>
      <c r="N39" s="22"/>
      <c r="O39" s="22"/>
      <c r="P39" s="22"/>
      <c r="Q39" s="19"/>
      <c r="R39" s="19"/>
      <c r="S39" s="19"/>
      <c r="T39" s="19"/>
      <c r="U39" s="19"/>
      <c r="V39" s="22"/>
      <c r="W39" s="22"/>
      <c r="X39" s="22"/>
      <c r="Y39" s="22"/>
      <c r="Z39" s="27"/>
      <c r="AA39" s="19"/>
      <c r="AB39" s="19"/>
      <c r="AC39" s="19"/>
      <c r="AD39" s="19"/>
      <c r="AE39" s="19"/>
      <c r="AF39" s="19"/>
      <c r="AG39" s="19"/>
      <c r="AH39" s="19"/>
      <c r="AI39" s="19"/>
    </row>
    <row r="40" spans="1:35" x14ac:dyDescent="0.25">
      <c r="A40" s="19"/>
      <c r="B40" s="19"/>
      <c r="C40" s="27"/>
      <c r="D40" s="27"/>
      <c r="E40" s="22"/>
      <c r="F40" s="22"/>
      <c r="G40" s="22"/>
      <c r="H40" s="22"/>
      <c r="I40" s="22"/>
      <c r="J40" s="22"/>
      <c r="K40" s="22"/>
      <c r="L40" s="22"/>
      <c r="M40" s="22"/>
      <c r="N40" s="22"/>
      <c r="O40" s="22"/>
      <c r="P40" s="22"/>
      <c r="Q40" s="19"/>
      <c r="R40" s="19"/>
      <c r="S40" s="19"/>
      <c r="T40" s="19"/>
      <c r="U40" s="19"/>
      <c r="V40" s="22"/>
      <c r="W40" s="22"/>
      <c r="X40" s="22"/>
      <c r="Y40" s="22"/>
      <c r="Z40" s="27"/>
      <c r="AA40" s="19"/>
      <c r="AB40" s="19"/>
      <c r="AC40" s="19"/>
      <c r="AD40" s="19"/>
      <c r="AE40" s="19"/>
      <c r="AF40" s="19"/>
      <c r="AG40" s="19"/>
      <c r="AH40" s="19"/>
      <c r="AI40" s="19"/>
    </row>
    <row r="41" spans="1:35" x14ac:dyDescent="0.25">
      <c r="A41" s="19"/>
      <c r="B41" s="19"/>
      <c r="C41" s="27"/>
      <c r="D41" s="27"/>
      <c r="E41" s="22"/>
      <c r="F41" s="22"/>
      <c r="G41" s="22"/>
      <c r="H41" s="22"/>
      <c r="I41" s="22"/>
      <c r="J41" s="22"/>
      <c r="K41" s="22"/>
      <c r="L41" s="22"/>
      <c r="M41" s="22"/>
      <c r="N41" s="22"/>
      <c r="O41" s="22"/>
      <c r="P41" s="22"/>
      <c r="Q41" s="19"/>
      <c r="R41" s="19"/>
      <c r="S41" s="19"/>
      <c r="T41" s="19"/>
      <c r="U41" s="19"/>
      <c r="V41" s="22"/>
      <c r="W41" s="22"/>
      <c r="X41" s="22"/>
      <c r="Y41" s="22"/>
      <c r="Z41" s="27"/>
      <c r="AA41" s="19"/>
      <c r="AB41" s="19"/>
      <c r="AC41" s="19"/>
      <c r="AD41" s="19"/>
      <c r="AE41" s="19"/>
      <c r="AF41" s="19"/>
      <c r="AG41" s="19"/>
      <c r="AH41" s="19"/>
      <c r="AI41" s="19"/>
    </row>
    <row r="42" spans="1:35" x14ac:dyDescent="0.25">
      <c r="A42" s="19"/>
      <c r="B42" s="19"/>
      <c r="C42" s="27"/>
      <c r="D42" s="27"/>
      <c r="E42" s="22"/>
      <c r="F42" s="22"/>
      <c r="G42" s="22"/>
      <c r="H42" s="22"/>
      <c r="I42" s="22"/>
      <c r="J42" s="22"/>
      <c r="K42" s="22"/>
      <c r="L42" s="22"/>
      <c r="M42" s="22"/>
      <c r="N42" s="22"/>
      <c r="O42" s="22"/>
      <c r="P42" s="22"/>
      <c r="Q42" s="19"/>
      <c r="R42" s="19"/>
      <c r="S42" s="19"/>
      <c r="T42" s="19"/>
      <c r="U42" s="19"/>
      <c r="V42" s="22"/>
      <c r="W42" s="22"/>
      <c r="X42" s="22"/>
      <c r="Y42" s="22"/>
      <c r="Z42" s="27"/>
      <c r="AA42" s="19"/>
      <c r="AB42" s="19"/>
      <c r="AC42" s="19"/>
      <c r="AD42" s="19"/>
      <c r="AE42" s="19"/>
      <c r="AF42" s="19"/>
      <c r="AG42" s="19"/>
      <c r="AH42" s="19"/>
      <c r="AI42" s="19"/>
    </row>
    <row r="43" spans="1:35" x14ac:dyDescent="0.25">
      <c r="A43" s="19"/>
      <c r="B43" s="19"/>
      <c r="C43" s="27"/>
      <c r="D43" s="27"/>
      <c r="E43" s="22"/>
      <c r="F43" s="22"/>
      <c r="G43" s="22"/>
      <c r="H43" s="22"/>
      <c r="I43" s="22"/>
      <c r="J43" s="22"/>
      <c r="K43" s="22"/>
      <c r="L43" s="22"/>
      <c r="M43" s="22"/>
      <c r="N43" s="22"/>
      <c r="O43" s="22"/>
      <c r="P43" s="22"/>
      <c r="Q43" s="19"/>
      <c r="R43" s="19"/>
      <c r="S43" s="19"/>
      <c r="T43" s="19"/>
      <c r="U43" s="19"/>
      <c r="V43" s="22"/>
      <c r="W43" s="22"/>
      <c r="X43" s="22"/>
      <c r="Y43" s="22"/>
      <c r="Z43" s="27"/>
      <c r="AA43" s="19"/>
      <c r="AB43" s="19"/>
      <c r="AC43" s="19"/>
      <c r="AD43" s="19"/>
      <c r="AE43" s="19"/>
      <c r="AF43" s="19"/>
      <c r="AG43" s="19"/>
      <c r="AH43" s="19"/>
      <c r="AI43" s="19"/>
    </row>
    <row r="44" spans="1:35" x14ac:dyDescent="0.25">
      <c r="A44" s="19"/>
      <c r="B44" s="19"/>
      <c r="C44" s="27"/>
      <c r="D44" s="27"/>
      <c r="E44" s="22"/>
      <c r="F44" s="22"/>
      <c r="G44" s="22"/>
      <c r="H44" s="22"/>
      <c r="I44" s="22"/>
      <c r="J44" s="22"/>
      <c r="K44" s="22"/>
      <c r="L44" s="22"/>
      <c r="M44" s="22"/>
      <c r="N44" s="22"/>
      <c r="O44" s="22"/>
      <c r="P44" s="22"/>
      <c r="Q44" s="19"/>
      <c r="R44" s="19"/>
      <c r="S44" s="19"/>
      <c r="T44" s="19"/>
      <c r="U44" s="19"/>
      <c r="V44" s="22"/>
      <c r="W44" s="22"/>
      <c r="X44" s="22"/>
      <c r="Y44" s="22"/>
      <c r="Z44" s="27"/>
      <c r="AA44" s="19"/>
      <c r="AB44" s="19"/>
      <c r="AC44" s="19"/>
      <c r="AD44" s="19"/>
      <c r="AE44" s="19"/>
      <c r="AF44" s="19"/>
      <c r="AG44" s="19"/>
      <c r="AH44" s="19"/>
      <c r="AI44" s="19"/>
    </row>
    <row r="45" spans="1:35" x14ac:dyDescent="0.25">
      <c r="A45" s="19"/>
      <c r="B45" s="19"/>
      <c r="C45" s="27"/>
      <c r="D45" s="27"/>
      <c r="E45" s="22"/>
      <c r="F45" s="22"/>
      <c r="G45" s="22"/>
      <c r="H45" s="22"/>
      <c r="I45" s="22"/>
      <c r="J45" s="22"/>
      <c r="K45" s="22"/>
      <c r="L45" s="22"/>
      <c r="M45" s="22"/>
      <c r="N45" s="22"/>
      <c r="O45" s="22"/>
      <c r="P45" s="22"/>
      <c r="Q45" s="19"/>
      <c r="R45" s="19"/>
      <c r="S45" s="19"/>
      <c r="T45" s="19"/>
      <c r="U45" s="19"/>
      <c r="V45" s="22"/>
      <c r="W45" s="22"/>
      <c r="X45" s="22"/>
      <c r="Y45" s="22"/>
      <c r="Z45" s="27"/>
      <c r="AA45" s="19"/>
      <c r="AB45" s="19"/>
      <c r="AC45" s="19"/>
      <c r="AD45" s="19"/>
      <c r="AE45" s="19"/>
      <c r="AF45" s="19"/>
      <c r="AG45" s="19"/>
      <c r="AH45" s="19"/>
      <c r="AI45" s="19"/>
    </row>
    <row r="46" spans="1:35" x14ac:dyDescent="0.25">
      <c r="A46" s="19"/>
      <c r="B46" s="19"/>
      <c r="C46" s="27"/>
      <c r="D46" s="27"/>
      <c r="E46" s="22"/>
      <c r="F46" s="22"/>
      <c r="G46" s="22"/>
      <c r="H46" s="22"/>
      <c r="I46" s="22"/>
      <c r="J46" s="33"/>
      <c r="K46" s="33"/>
      <c r="L46" s="22"/>
      <c r="M46" s="22"/>
      <c r="N46" s="22"/>
      <c r="O46" s="22"/>
      <c r="P46" s="22"/>
      <c r="Q46" s="19"/>
      <c r="R46" s="19"/>
      <c r="S46" s="19"/>
      <c r="T46" s="19"/>
      <c r="U46" s="19"/>
      <c r="V46" s="22"/>
      <c r="W46" s="22"/>
      <c r="X46" s="22"/>
      <c r="Y46" s="22"/>
      <c r="Z46" s="27"/>
      <c r="AA46" s="19"/>
      <c r="AB46" s="19"/>
      <c r="AC46" s="19"/>
      <c r="AD46" s="19"/>
      <c r="AE46" s="19"/>
      <c r="AF46" s="19"/>
      <c r="AG46" s="19"/>
      <c r="AH46" s="19"/>
      <c r="AI46" s="19"/>
    </row>
    <row r="47" spans="1:35" x14ac:dyDescent="0.25">
      <c r="A47" s="19"/>
      <c r="B47" s="19"/>
      <c r="C47" s="27"/>
      <c r="D47" s="27"/>
      <c r="E47" s="22"/>
      <c r="F47" s="22"/>
      <c r="G47" s="22"/>
      <c r="H47" s="22"/>
      <c r="I47" s="22"/>
      <c r="J47" s="22"/>
      <c r="K47" s="22"/>
      <c r="L47" s="22"/>
      <c r="M47" s="22"/>
      <c r="N47" s="22"/>
      <c r="O47" s="22"/>
      <c r="P47" s="22"/>
      <c r="Q47" s="19"/>
      <c r="R47" s="19"/>
      <c r="S47" s="19"/>
      <c r="T47" s="19"/>
      <c r="U47" s="19"/>
      <c r="V47" s="22"/>
      <c r="W47" s="22"/>
      <c r="X47" s="22"/>
      <c r="Y47" s="22"/>
      <c r="Z47" s="27"/>
      <c r="AA47" s="19"/>
      <c r="AB47" s="19"/>
      <c r="AC47" s="19"/>
      <c r="AD47" s="19"/>
      <c r="AE47" s="19"/>
      <c r="AF47" s="19"/>
      <c r="AG47" s="19"/>
      <c r="AH47" s="19"/>
      <c r="AI47" s="19"/>
    </row>
    <row r="48" spans="1:35" x14ac:dyDescent="0.25">
      <c r="A48" s="19"/>
      <c r="B48" s="19"/>
      <c r="C48" s="27"/>
      <c r="D48" s="27"/>
      <c r="E48" s="22"/>
      <c r="F48" s="22"/>
      <c r="G48" s="22"/>
      <c r="H48" s="22"/>
      <c r="I48" s="22"/>
      <c r="J48" s="22"/>
      <c r="K48" s="22"/>
      <c r="L48" s="22"/>
      <c r="M48" s="22"/>
      <c r="N48" s="22"/>
      <c r="O48" s="22"/>
      <c r="P48" s="22"/>
      <c r="Q48" s="19"/>
      <c r="R48" s="19"/>
      <c r="S48" s="19"/>
      <c r="T48" s="19"/>
      <c r="U48" s="19"/>
      <c r="V48" s="22"/>
      <c r="W48" s="22"/>
      <c r="X48" s="22"/>
      <c r="Y48" s="22"/>
      <c r="Z48" s="27"/>
      <c r="AA48" s="19"/>
      <c r="AB48" s="19"/>
      <c r="AC48" s="19"/>
      <c r="AD48" s="19"/>
      <c r="AE48" s="19"/>
      <c r="AF48" s="19"/>
      <c r="AG48" s="19"/>
      <c r="AH48" s="19"/>
      <c r="AI48" s="19"/>
    </row>
    <row r="49" spans="1:35" x14ac:dyDescent="0.25">
      <c r="A49" s="19"/>
      <c r="B49" s="19"/>
      <c r="C49" s="27"/>
      <c r="D49" s="27"/>
      <c r="E49" s="22"/>
      <c r="F49" s="22"/>
      <c r="G49" s="22"/>
      <c r="H49" s="22"/>
      <c r="I49" s="22"/>
      <c r="J49" s="22"/>
      <c r="K49" s="22"/>
      <c r="L49" s="22"/>
      <c r="M49" s="22"/>
      <c r="N49" s="22"/>
      <c r="O49" s="22"/>
      <c r="P49" s="22"/>
      <c r="Q49" s="19"/>
      <c r="R49" s="19"/>
      <c r="S49" s="19"/>
      <c r="T49" s="19"/>
      <c r="U49" s="19"/>
      <c r="V49" s="22"/>
      <c r="W49" s="22"/>
      <c r="X49" s="22"/>
      <c r="Y49" s="22"/>
      <c r="Z49" s="27"/>
      <c r="AA49" s="19"/>
      <c r="AB49" s="19"/>
      <c r="AC49" s="19"/>
      <c r="AD49" s="19"/>
      <c r="AE49" s="19"/>
      <c r="AF49" s="19"/>
      <c r="AG49" s="19"/>
      <c r="AH49" s="19"/>
      <c r="AI49" s="19"/>
    </row>
    <row r="50" spans="1:35" x14ac:dyDescent="0.25">
      <c r="A50" s="19"/>
      <c r="B50" s="19"/>
      <c r="C50" s="27"/>
      <c r="D50" s="27"/>
      <c r="E50" s="22"/>
      <c r="F50" s="22"/>
      <c r="G50" s="22"/>
      <c r="H50" s="22"/>
      <c r="I50" s="22"/>
      <c r="J50" s="22"/>
      <c r="K50" s="22"/>
      <c r="L50" s="22"/>
      <c r="M50" s="22"/>
      <c r="N50" s="22"/>
      <c r="O50" s="22"/>
      <c r="P50" s="22"/>
      <c r="Q50" s="19"/>
      <c r="R50" s="19"/>
      <c r="S50" s="19"/>
      <c r="T50" s="19"/>
      <c r="U50" s="19"/>
      <c r="V50" s="22"/>
      <c r="W50" s="22"/>
      <c r="X50" s="22"/>
      <c r="Y50" s="22"/>
      <c r="Z50" s="27"/>
      <c r="AA50" s="19"/>
      <c r="AB50" s="19"/>
      <c r="AC50" s="19"/>
      <c r="AD50" s="19"/>
      <c r="AE50" s="19"/>
      <c r="AF50" s="19"/>
      <c r="AG50" s="19"/>
      <c r="AH50" s="19"/>
      <c r="AI50" s="19"/>
    </row>
    <row r="51" spans="1:35" x14ac:dyDescent="0.25">
      <c r="A51" s="19"/>
      <c r="B51" s="19"/>
      <c r="C51" s="29"/>
      <c r="D51" s="27"/>
      <c r="E51" s="22"/>
      <c r="F51" s="22"/>
      <c r="G51" s="22"/>
      <c r="H51" s="22"/>
      <c r="I51" s="22"/>
      <c r="J51" s="22"/>
      <c r="K51" s="22"/>
      <c r="L51" s="22"/>
      <c r="M51" s="22"/>
      <c r="N51" s="22"/>
      <c r="O51" s="22"/>
      <c r="P51" s="22"/>
      <c r="Q51" s="19"/>
      <c r="R51" s="19"/>
      <c r="S51" s="19"/>
      <c r="T51" s="19"/>
      <c r="U51" s="19"/>
      <c r="V51" s="22"/>
      <c r="W51" s="22"/>
      <c r="X51" s="22"/>
      <c r="Y51" s="22"/>
      <c r="Z51" s="27"/>
      <c r="AA51" s="19"/>
      <c r="AB51" s="19"/>
      <c r="AC51" s="19"/>
      <c r="AD51" s="19"/>
      <c r="AE51" s="19"/>
      <c r="AF51" s="19"/>
      <c r="AG51" s="19"/>
      <c r="AH51" s="19"/>
      <c r="AI51" s="19"/>
    </row>
    <row r="52" spans="1:35" x14ac:dyDescent="0.25">
      <c r="A52" s="19"/>
      <c r="B52" s="19"/>
      <c r="C52" s="27"/>
      <c r="D52" s="27"/>
      <c r="E52" s="22"/>
      <c r="F52" s="22"/>
      <c r="G52" s="22"/>
      <c r="H52" s="22"/>
      <c r="I52" s="22"/>
      <c r="J52" s="22"/>
      <c r="K52" s="22"/>
      <c r="L52" s="22"/>
      <c r="M52" s="22"/>
      <c r="N52" s="22"/>
      <c r="O52" s="22"/>
      <c r="P52" s="22"/>
      <c r="Q52" s="19"/>
      <c r="R52" s="19"/>
      <c r="S52" s="19"/>
      <c r="T52" s="19"/>
      <c r="U52" s="19"/>
      <c r="V52" s="22"/>
      <c r="W52" s="22"/>
      <c r="X52" s="22"/>
      <c r="Y52" s="22"/>
      <c r="Z52" s="27"/>
      <c r="AA52" s="19"/>
      <c r="AB52" s="19"/>
      <c r="AC52" s="19"/>
      <c r="AD52" s="19"/>
      <c r="AE52" s="19"/>
      <c r="AF52" s="19"/>
      <c r="AG52" s="19"/>
      <c r="AH52" s="19"/>
      <c r="AI52" s="19"/>
    </row>
    <row r="53" spans="1:35" x14ac:dyDescent="0.25">
      <c r="A53" s="19"/>
      <c r="B53" s="19"/>
      <c r="C53" s="27"/>
      <c r="D53" s="28"/>
      <c r="E53" s="22"/>
      <c r="F53" s="22"/>
      <c r="G53" s="22"/>
      <c r="H53" s="22"/>
      <c r="I53" s="22"/>
      <c r="J53" s="22"/>
      <c r="K53" s="22"/>
      <c r="L53" s="22"/>
      <c r="M53" s="22"/>
      <c r="N53" s="22"/>
      <c r="O53" s="22"/>
      <c r="P53" s="22"/>
      <c r="Q53" s="19"/>
      <c r="R53" s="19"/>
      <c r="S53" s="19"/>
      <c r="T53" s="19"/>
      <c r="U53" s="19"/>
      <c r="V53" s="22"/>
      <c r="W53" s="22"/>
      <c r="X53" s="22"/>
      <c r="Y53" s="22"/>
      <c r="Z53" s="27"/>
      <c r="AA53" s="19"/>
      <c r="AB53" s="19"/>
      <c r="AC53" s="19"/>
      <c r="AD53" s="19"/>
      <c r="AE53" s="19"/>
      <c r="AF53" s="19"/>
      <c r="AG53" s="19"/>
      <c r="AH53" s="19"/>
      <c r="AI53" s="19"/>
    </row>
    <row r="54" spans="1:35" x14ac:dyDescent="0.25">
      <c r="A54" s="19"/>
      <c r="B54" s="19"/>
      <c r="C54" s="27"/>
      <c r="D54" s="28"/>
      <c r="E54" s="22"/>
      <c r="F54" s="22"/>
      <c r="G54" s="22"/>
      <c r="H54" s="22"/>
      <c r="I54" s="22"/>
      <c r="J54" s="22"/>
      <c r="K54" s="22"/>
      <c r="L54" s="22"/>
      <c r="M54" s="22"/>
      <c r="N54" s="22"/>
      <c r="O54" s="22"/>
      <c r="P54" s="22"/>
      <c r="Q54" s="19"/>
      <c r="R54" s="19"/>
      <c r="S54" s="19"/>
      <c r="T54" s="19"/>
      <c r="U54" s="19"/>
      <c r="V54" s="22"/>
      <c r="W54" s="22"/>
      <c r="X54" s="22"/>
      <c r="Y54" s="22"/>
      <c r="Z54" s="27"/>
      <c r="AA54" s="19"/>
      <c r="AB54" s="19"/>
      <c r="AC54" s="19"/>
      <c r="AD54" s="19"/>
      <c r="AE54" s="19"/>
      <c r="AF54" s="19"/>
      <c r="AG54" s="19"/>
      <c r="AH54" s="19"/>
      <c r="AI54" s="19"/>
    </row>
    <row r="55" spans="1:35" x14ac:dyDescent="0.25">
      <c r="A55" s="19"/>
      <c r="B55" s="19"/>
      <c r="C55" s="27"/>
      <c r="D55" s="28"/>
      <c r="E55" s="27"/>
      <c r="F55" s="27"/>
      <c r="G55" s="27"/>
      <c r="H55" s="22"/>
      <c r="I55" s="22"/>
      <c r="J55" s="33"/>
      <c r="K55" s="33"/>
      <c r="L55" s="22"/>
      <c r="M55" s="22"/>
      <c r="N55" s="22"/>
      <c r="O55" s="22"/>
      <c r="P55" s="22"/>
      <c r="Q55" s="19"/>
      <c r="R55" s="19"/>
      <c r="S55" s="19"/>
      <c r="T55" s="19"/>
      <c r="U55" s="19"/>
      <c r="V55" s="22"/>
      <c r="W55" s="22"/>
      <c r="X55" s="22"/>
      <c r="Y55" s="22"/>
      <c r="Z55" s="27"/>
      <c r="AA55" s="19"/>
      <c r="AB55" s="19"/>
      <c r="AC55" s="19"/>
      <c r="AD55" s="19"/>
      <c r="AE55" s="19"/>
      <c r="AF55" s="19"/>
      <c r="AG55" s="19"/>
      <c r="AH55" s="19"/>
      <c r="AI55" s="19"/>
    </row>
    <row r="56" spans="1:35" x14ac:dyDescent="0.25">
      <c r="A56" s="19"/>
      <c r="B56" s="20"/>
      <c r="C56" s="27"/>
      <c r="D56" s="27"/>
      <c r="E56" s="27"/>
      <c r="F56" s="27"/>
      <c r="G56" s="27"/>
      <c r="H56" s="22"/>
      <c r="I56" s="22"/>
      <c r="J56" s="22"/>
      <c r="K56" s="22"/>
      <c r="L56" s="22"/>
      <c r="M56" s="22"/>
      <c r="N56" s="22"/>
      <c r="O56" s="22"/>
      <c r="P56" s="22"/>
      <c r="Q56" s="19"/>
      <c r="R56" s="19"/>
      <c r="S56" s="19"/>
      <c r="T56" s="19"/>
      <c r="U56" s="19"/>
      <c r="V56" s="22"/>
      <c r="W56" s="22"/>
      <c r="X56" s="22"/>
      <c r="Y56" s="22"/>
      <c r="Z56" s="27"/>
      <c r="AA56" s="19"/>
      <c r="AB56" s="19"/>
      <c r="AC56" s="19"/>
      <c r="AD56" s="19"/>
      <c r="AE56" s="19"/>
      <c r="AF56" s="19"/>
      <c r="AG56" s="19"/>
      <c r="AH56" s="19"/>
      <c r="AI56" s="19"/>
    </row>
    <row r="57" spans="1:35" x14ac:dyDescent="0.25">
      <c r="A57" s="19"/>
      <c r="B57" s="20"/>
      <c r="C57" s="28"/>
      <c r="D57" s="27"/>
      <c r="E57" s="27"/>
      <c r="F57" s="27"/>
      <c r="G57" s="27"/>
      <c r="H57" s="22"/>
      <c r="I57" s="22"/>
      <c r="J57" s="22"/>
      <c r="K57" s="22"/>
      <c r="L57" s="22"/>
      <c r="M57" s="22"/>
      <c r="N57" s="22"/>
      <c r="O57" s="22"/>
      <c r="P57" s="22"/>
      <c r="Q57" s="19"/>
      <c r="R57" s="19"/>
      <c r="S57" s="19"/>
      <c r="T57" s="19"/>
      <c r="U57" s="19"/>
      <c r="V57" s="22"/>
      <c r="W57" s="22"/>
      <c r="X57" s="22"/>
      <c r="Y57" s="22"/>
      <c r="Z57" s="27"/>
      <c r="AA57" s="19"/>
      <c r="AB57" s="19"/>
      <c r="AC57" s="19"/>
      <c r="AD57" s="19"/>
      <c r="AE57" s="19"/>
      <c r="AF57" s="19"/>
      <c r="AG57" s="19"/>
      <c r="AH57" s="19"/>
      <c r="AI57" s="19"/>
    </row>
    <row r="58" spans="1:35" x14ac:dyDescent="0.25">
      <c r="A58" s="19"/>
      <c r="B58" s="20"/>
      <c r="C58" s="28"/>
      <c r="D58" s="27"/>
      <c r="E58" s="27"/>
      <c r="F58" s="27"/>
      <c r="G58" s="27"/>
      <c r="H58" s="28"/>
      <c r="I58" s="28"/>
      <c r="J58" s="28"/>
      <c r="K58" s="28"/>
      <c r="L58" s="28"/>
      <c r="M58" s="19"/>
      <c r="N58" s="19"/>
      <c r="O58" s="27"/>
      <c r="P58" s="19"/>
      <c r="Q58" s="19"/>
      <c r="R58" s="19"/>
      <c r="S58" s="19"/>
      <c r="T58" s="19"/>
      <c r="U58" s="19"/>
      <c r="V58" s="22"/>
      <c r="W58" s="22"/>
      <c r="X58" s="22"/>
      <c r="Y58" s="22"/>
      <c r="Z58" s="27"/>
      <c r="AA58" s="19"/>
      <c r="AB58" s="19"/>
      <c r="AC58" s="19"/>
      <c r="AD58" s="19"/>
      <c r="AE58" s="19"/>
      <c r="AF58" s="19"/>
      <c r="AG58" s="19"/>
      <c r="AH58" s="19"/>
      <c r="AI58" s="19"/>
    </row>
    <row r="59" spans="1:35" x14ac:dyDescent="0.25">
      <c r="A59" s="19"/>
      <c r="B59" s="19"/>
      <c r="C59" s="27"/>
      <c r="D59" s="27"/>
      <c r="E59" s="27"/>
      <c r="F59" s="27"/>
      <c r="G59" s="27"/>
      <c r="H59" s="28"/>
      <c r="I59" s="28"/>
      <c r="J59" s="28"/>
      <c r="K59" s="28"/>
      <c r="L59" s="28"/>
      <c r="M59" s="19"/>
      <c r="N59" s="19"/>
      <c r="O59" s="27"/>
      <c r="P59" s="19"/>
      <c r="Q59" s="19"/>
      <c r="R59" s="19"/>
      <c r="S59" s="19"/>
      <c r="T59" s="19"/>
      <c r="U59" s="19"/>
      <c r="V59" s="22"/>
      <c r="W59" s="22"/>
      <c r="X59" s="22"/>
      <c r="Y59" s="22"/>
      <c r="Z59" s="27"/>
      <c r="AA59" s="19"/>
      <c r="AB59" s="19"/>
      <c r="AC59" s="19"/>
      <c r="AD59" s="19"/>
      <c r="AE59" s="19"/>
      <c r="AF59" s="19"/>
      <c r="AG59" s="19"/>
      <c r="AH59" s="19"/>
      <c r="AI59" s="19"/>
    </row>
    <row r="60" spans="1:35" x14ac:dyDescent="0.25">
      <c r="A60" s="19"/>
      <c r="B60" s="19"/>
      <c r="C60" s="27"/>
      <c r="D60" s="27"/>
      <c r="E60" s="27"/>
      <c r="F60" s="27"/>
      <c r="G60" s="27"/>
      <c r="H60" s="27"/>
      <c r="I60" s="27"/>
      <c r="J60" s="27"/>
      <c r="K60" s="27"/>
      <c r="L60" s="27"/>
      <c r="M60" s="19"/>
      <c r="N60" s="19"/>
      <c r="O60" s="27"/>
      <c r="P60" s="19"/>
      <c r="Q60" s="19"/>
      <c r="R60" s="19"/>
      <c r="S60" s="19"/>
      <c r="T60" s="19"/>
      <c r="U60" s="19"/>
      <c r="V60" s="22"/>
      <c r="W60" s="22"/>
      <c r="X60" s="22"/>
      <c r="Y60" s="22"/>
      <c r="Z60" s="27"/>
      <c r="AA60" s="19"/>
      <c r="AB60" s="19"/>
      <c r="AC60" s="19"/>
      <c r="AD60" s="19"/>
      <c r="AE60" s="19"/>
      <c r="AF60" s="19"/>
      <c r="AG60" s="19"/>
      <c r="AH60" s="19"/>
      <c r="AI60" s="19"/>
    </row>
    <row r="61" spans="1:35" x14ac:dyDescent="0.25">
      <c r="A61" s="19"/>
      <c r="B61" s="19"/>
      <c r="C61" s="27"/>
      <c r="D61" s="27"/>
      <c r="E61" s="27"/>
      <c r="F61" s="27"/>
      <c r="G61" s="27"/>
      <c r="H61" s="27"/>
      <c r="I61" s="27"/>
      <c r="J61" s="27"/>
      <c r="K61" s="27"/>
      <c r="L61" s="27"/>
      <c r="M61" s="19"/>
      <c r="N61" s="19"/>
      <c r="O61" s="27"/>
      <c r="P61" s="19"/>
      <c r="Q61" s="19"/>
      <c r="R61" s="19"/>
      <c r="S61" s="19"/>
      <c r="T61" s="19"/>
      <c r="U61" s="19"/>
      <c r="V61" s="22"/>
      <c r="W61" s="22"/>
      <c r="X61" s="22"/>
      <c r="Y61" s="22"/>
      <c r="Z61" s="27"/>
      <c r="AA61" s="19"/>
      <c r="AB61" s="19"/>
      <c r="AC61" s="19"/>
      <c r="AD61" s="19"/>
      <c r="AE61" s="19"/>
      <c r="AF61" s="19"/>
      <c r="AG61" s="19"/>
      <c r="AH61" s="19"/>
      <c r="AI61" s="19"/>
    </row>
    <row r="62" spans="1:35" x14ac:dyDescent="0.25">
      <c r="A62" s="19"/>
      <c r="B62" s="19"/>
      <c r="C62" s="27"/>
      <c r="D62" s="27"/>
      <c r="E62" s="27"/>
      <c r="F62" s="27"/>
      <c r="G62" s="27"/>
      <c r="H62" s="27"/>
      <c r="I62" s="27"/>
      <c r="J62" s="27"/>
      <c r="K62" s="27"/>
      <c r="L62" s="27"/>
      <c r="M62" s="19"/>
      <c r="N62" s="19"/>
      <c r="O62" s="27"/>
      <c r="P62" s="19"/>
      <c r="Q62" s="19"/>
      <c r="R62" s="19"/>
      <c r="S62" s="19"/>
      <c r="T62" s="19"/>
      <c r="U62" s="19"/>
      <c r="V62" s="22"/>
      <c r="W62" s="22"/>
      <c r="X62" s="22"/>
      <c r="Y62" s="22"/>
      <c r="Z62" s="27"/>
      <c r="AA62" s="19"/>
      <c r="AB62" s="19"/>
      <c r="AC62" s="19"/>
      <c r="AD62" s="19"/>
      <c r="AE62" s="19"/>
      <c r="AF62" s="19"/>
      <c r="AG62" s="19"/>
      <c r="AH62" s="19"/>
      <c r="AI62" s="19"/>
    </row>
    <row r="63" spans="1:35" x14ac:dyDescent="0.25">
      <c r="A63" s="19"/>
      <c r="B63" s="19"/>
      <c r="C63" s="27"/>
      <c r="D63" s="27"/>
      <c r="E63" s="27"/>
      <c r="F63" s="27"/>
      <c r="G63" s="27"/>
      <c r="H63" s="27"/>
      <c r="I63" s="27"/>
      <c r="J63" s="27"/>
      <c r="K63" s="27"/>
      <c r="L63" s="27"/>
      <c r="M63" s="19"/>
      <c r="N63" s="19"/>
      <c r="O63" s="27"/>
      <c r="P63" s="19"/>
      <c r="Q63" s="19"/>
      <c r="R63" s="19"/>
      <c r="S63" s="19"/>
      <c r="T63" s="19"/>
      <c r="U63" s="19"/>
      <c r="V63" s="22"/>
      <c r="W63" s="22"/>
      <c r="X63" s="22"/>
      <c r="Y63" s="22"/>
      <c r="Z63" s="27"/>
      <c r="AA63" s="19"/>
      <c r="AB63" s="19"/>
      <c r="AC63" s="19"/>
      <c r="AD63" s="19"/>
      <c r="AE63" s="19"/>
      <c r="AF63" s="19"/>
      <c r="AG63" s="19"/>
      <c r="AH63" s="19"/>
      <c r="AI63" s="19"/>
    </row>
    <row r="64" spans="1:35" x14ac:dyDescent="0.25">
      <c r="A64" s="19"/>
      <c r="B64" s="19"/>
      <c r="C64" s="27"/>
      <c r="D64" s="27"/>
      <c r="E64" s="27"/>
      <c r="F64" s="27"/>
      <c r="G64" s="27"/>
      <c r="H64" s="27"/>
      <c r="I64" s="27"/>
      <c r="J64" s="27"/>
      <c r="K64" s="27"/>
      <c r="L64" s="27"/>
      <c r="M64" s="19"/>
      <c r="N64" s="19"/>
      <c r="O64" s="27"/>
      <c r="P64" s="19"/>
      <c r="Q64" s="19"/>
      <c r="R64" s="19"/>
      <c r="S64" s="19"/>
      <c r="T64" s="19"/>
      <c r="U64" s="19"/>
      <c r="V64" s="22"/>
      <c r="W64" s="22"/>
      <c r="X64" s="22"/>
      <c r="Y64" s="22"/>
      <c r="Z64" s="27"/>
      <c r="AA64" s="19"/>
      <c r="AB64" s="19"/>
      <c r="AC64" s="19"/>
      <c r="AD64" s="19"/>
      <c r="AE64" s="19"/>
      <c r="AF64" s="19"/>
      <c r="AG64" s="19"/>
      <c r="AH64" s="19"/>
      <c r="AI64" s="19"/>
    </row>
    <row r="65" spans="1:35" x14ac:dyDescent="0.25">
      <c r="A65" s="19"/>
      <c r="B65" s="19"/>
      <c r="C65" s="27"/>
      <c r="D65" s="27"/>
      <c r="E65" s="27"/>
      <c r="F65" s="27"/>
      <c r="G65" s="27"/>
      <c r="H65" s="27"/>
      <c r="I65" s="27"/>
      <c r="J65" s="27"/>
      <c r="K65" s="27"/>
      <c r="L65" s="27"/>
      <c r="M65" s="19"/>
      <c r="N65" s="19"/>
      <c r="O65" s="27"/>
      <c r="P65" s="19"/>
      <c r="Q65" s="19"/>
      <c r="R65" s="19"/>
      <c r="S65" s="19"/>
      <c r="T65" s="19"/>
      <c r="U65" s="19"/>
      <c r="V65" s="22"/>
      <c r="W65" s="22"/>
      <c r="X65" s="22"/>
      <c r="Y65" s="22"/>
      <c r="Z65" s="27"/>
      <c r="AA65" s="19"/>
      <c r="AB65" s="19"/>
      <c r="AC65" s="19"/>
      <c r="AD65" s="19"/>
      <c r="AE65" s="19"/>
      <c r="AF65" s="19"/>
      <c r="AG65" s="19"/>
      <c r="AH65" s="19"/>
      <c r="AI65" s="19"/>
    </row>
    <row r="66" spans="1:35" x14ac:dyDescent="0.25">
      <c r="A66" s="19"/>
      <c r="B66" s="19"/>
      <c r="C66" s="27"/>
      <c r="D66" s="27"/>
      <c r="E66" s="27"/>
      <c r="F66" s="27"/>
      <c r="G66" s="27"/>
      <c r="H66" s="27"/>
      <c r="I66" s="27"/>
      <c r="J66" s="27"/>
      <c r="K66" s="27"/>
      <c r="L66" s="27"/>
      <c r="M66" s="19"/>
      <c r="N66" s="19"/>
      <c r="O66" s="27"/>
      <c r="P66" s="19"/>
      <c r="Q66" s="19"/>
      <c r="R66" s="19"/>
      <c r="S66" s="19"/>
      <c r="T66" s="19"/>
      <c r="U66" s="19"/>
      <c r="V66" s="22"/>
      <c r="W66" s="22"/>
      <c r="X66" s="22"/>
      <c r="Y66" s="22"/>
      <c r="Z66" s="27"/>
      <c r="AA66" s="19"/>
      <c r="AB66" s="19"/>
      <c r="AC66" s="19"/>
      <c r="AD66" s="19"/>
      <c r="AE66" s="19"/>
      <c r="AF66" s="19"/>
      <c r="AG66" s="19"/>
      <c r="AH66" s="19"/>
      <c r="AI66" s="19"/>
    </row>
    <row r="67" spans="1:35" x14ac:dyDescent="0.25">
      <c r="A67" s="19"/>
      <c r="B67" s="19"/>
      <c r="C67" s="27"/>
      <c r="D67" s="27"/>
      <c r="E67" s="27"/>
      <c r="F67" s="27"/>
      <c r="G67" s="27"/>
      <c r="H67" s="27"/>
      <c r="I67" s="27"/>
      <c r="J67" s="27"/>
      <c r="K67" s="27"/>
      <c r="L67" s="27"/>
      <c r="M67" s="19"/>
      <c r="N67" s="19"/>
      <c r="O67" s="27"/>
      <c r="P67" s="19"/>
      <c r="Q67" s="19"/>
      <c r="R67" s="19"/>
      <c r="S67" s="19"/>
      <c r="T67" s="19"/>
      <c r="U67" s="19"/>
      <c r="V67" s="22"/>
      <c r="W67" s="22"/>
      <c r="X67" s="22"/>
      <c r="Y67" s="22"/>
      <c r="Z67" s="27"/>
      <c r="AA67" s="19"/>
      <c r="AB67" s="19"/>
      <c r="AC67" s="19"/>
      <c r="AD67" s="19"/>
      <c r="AE67" s="19"/>
      <c r="AF67" s="19"/>
      <c r="AG67" s="19"/>
      <c r="AH67" s="19"/>
      <c r="AI67" s="19"/>
    </row>
    <row r="68" spans="1:35" x14ac:dyDescent="0.25">
      <c r="A68" s="19"/>
      <c r="B68" s="19"/>
      <c r="C68" s="27"/>
      <c r="D68" s="27"/>
      <c r="E68" s="27"/>
      <c r="F68" s="27"/>
      <c r="G68" s="27"/>
      <c r="H68" s="27"/>
      <c r="I68" s="27"/>
      <c r="J68" s="27"/>
      <c r="K68" s="27"/>
      <c r="L68" s="27"/>
      <c r="M68" s="19"/>
      <c r="N68" s="19"/>
      <c r="O68" s="27"/>
      <c r="P68" s="19"/>
      <c r="Q68" s="19"/>
      <c r="R68" s="19"/>
      <c r="S68" s="19"/>
      <c r="T68" s="19"/>
      <c r="U68" s="19"/>
      <c r="V68" s="22"/>
      <c r="W68" s="22"/>
      <c r="X68" s="22"/>
      <c r="Y68" s="22"/>
      <c r="Z68" s="27"/>
      <c r="AA68" s="19"/>
      <c r="AB68" s="19"/>
      <c r="AC68" s="19"/>
      <c r="AD68" s="19"/>
      <c r="AE68" s="19"/>
      <c r="AF68" s="19"/>
      <c r="AG68" s="19"/>
      <c r="AH68" s="19"/>
      <c r="AI68" s="19"/>
    </row>
    <row r="69" spans="1:35" x14ac:dyDescent="0.25">
      <c r="A69" s="19"/>
      <c r="B69" s="19"/>
      <c r="C69" s="27"/>
      <c r="D69" s="27"/>
      <c r="E69" s="27"/>
      <c r="F69" s="27"/>
      <c r="G69" s="27"/>
      <c r="H69" s="27"/>
      <c r="I69" s="27"/>
      <c r="J69" s="27"/>
      <c r="K69" s="27"/>
      <c r="L69" s="27"/>
      <c r="M69" s="19"/>
      <c r="N69" s="19"/>
      <c r="O69" s="27"/>
      <c r="P69" s="19"/>
      <c r="Q69" s="19"/>
      <c r="R69" s="19"/>
      <c r="S69" s="19"/>
      <c r="T69" s="19"/>
      <c r="U69" s="19"/>
      <c r="V69" s="22"/>
      <c r="W69" s="22"/>
      <c r="X69" s="22"/>
      <c r="Y69" s="22"/>
      <c r="Z69" s="27"/>
      <c r="AA69" s="19"/>
      <c r="AB69" s="19"/>
      <c r="AC69" s="19"/>
      <c r="AD69" s="19"/>
      <c r="AE69" s="19"/>
      <c r="AF69" s="19"/>
      <c r="AG69" s="19"/>
      <c r="AH69" s="19"/>
      <c r="AI69" s="19"/>
    </row>
    <row r="70" spans="1:35" x14ac:dyDescent="0.25">
      <c r="A70" s="19"/>
      <c r="B70" s="19"/>
      <c r="C70" s="27"/>
      <c r="D70" s="27"/>
      <c r="E70" s="27"/>
      <c r="F70" s="27"/>
      <c r="G70" s="27"/>
      <c r="H70" s="27"/>
      <c r="I70" s="27"/>
      <c r="J70" s="27"/>
      <c r="K70" s="27"/>
      <c r="L70" s="27"/>
      <c r="M70" s="19"/>
      <c r="N70" s="19"/>
      <c r="O70" s="27"/>
      <c r="P70" s="19"/>
      <c r="Q70" s="19"/>
      <c r="R70" s="19"/>
      <c r="S70" s="19"/>
      <c r="T70" s="19"/>
      <c r="U70" s="19"/>
      <c r="V70" s="22"/>
      <c r="W70" s="22"/>
      <c r="X70" s="22"/>
      <c r="Y70" s="22"/>
      <c r="Z70" s="27"/>
      <c r="AA70" s="19"/>
      <c r="AB70" s="19"/>
      <c r="AC70" s="19"/>
      <c r="AD70" s="19"/>
      <c r="AE70" s="19"/>
      <c r="AF70" s="19"/>
      <c r="AG70" s="19"/>
      <c r="AH70" s="19"/>
      <c r="AI70" s="19"/>
    </row>
    <row r="71" spans="1:35" x14ac:dyDescent="0.25">
      <c r="A71" s="19"/>
      <c r="B71" s="19"/>
      <c r="C71" s="27"/>
      <c r="D71" s="27"/>
      <c r="E71" s="27"/>
      <c r="F71" s="27"/>
      <c r="G71" s="27"/>
      <c r="H71" s="27"/>
      <c r="I71" s="27"/>
      <c r="J71" s="27"/>
      <c r="K71" s="27"/>
      <c r="L71" s="27"/>
      <c r="M71" s="19"/>
      <c r="N71" s="19"/>
      <c r="O71" s="27"/>
      <c r="P71" s="19"/>
      <c r="Q71" s="19"/>
      <c r="R71" s="19"/>
      <c r="S71" s="19"/>
      <c r="T71" s="19"/>
      <c r="U71" s="19"/>
      <c r="V71" s="22"/>
      <c r="W71" s="22"/>
      <c r="X71" s="22"/>
      <c r="Y71" s="22"/>
      <c r="Z71" s="27"/>
      <c r="AA71" s="19"/>
      <c r="AB71" s="19"/>
      <c r="AC71" s="19"/>
      <c r="AD71" s="19"/>
      <c r="AE71" s="19"/>
      <c r="AF71" s="19"/>
      <c r="AG71" s="19"/>
      <c r="AH71" s="19"/>
      <c r="AI71" s="19"/>
    </row>
    <row r="72" spans="1:35" x14ac:dyDescent="0.25">
      <c r="A72" s="19"/>
      <c r="B72" s="19"/>
      <c r="C72" s="27"/>
      <c r="D72" s="27"/>
      <c r="E72" s="27"/>
      <c r="F72" s="27"/>
      <c r="G72" s="27"/>
      <c r="H72" s="27"/>
      <c r="I72" s="27"/>
      <c r="J72" s="27"/>
      <c r="K72" s="27"/>
      <c r="L72" s="27"/>
      <c r="M72" s="19"/>
      <c r="N72" s="19"/>
      <c r="O72" s="27"/>
      <c r="P72" s="19"/>
      <c r="Q72" s="19"/>
      <c r="R72" s="19"/>
      <c r="S72" s="19"/>
      <c r="T72" s="19"/>
      <c r="U72" s="19"/>
      <c r="V72" s="22"/>
      <c r="W72" s="22"/>
      <c r="X72" s="22"/>
      <c r="Y72" s="22"/>
      <c r="Z72" s="27"/>
      <c r="AA72" s="19"/>
      <c r="AB72" s="19"/>
      <c r="AC72" s="19"/>
      <c r="AD72" s="19"/>
      <c r="AE72" s="19"/>
      <c r="AF72" s="19"/>
      <c r="AG72" s="19"/>
      <c r="AH72" s="19"/>
      <c r="AI72" s="19"/>
    </row>
    <row r="73" spans="1:35" x14ac:dyDescent="0.25">
      <c r="A73" s="19"/>
      <c r="B73" s="19"/>
      <c r="C73" s="27"/>
      <c r="D73" s="27"/>
      <c r="E73" s="27"/>
      <c r="F73" s="27"/>
      <c r="G73" s="27"/>
      <c r="H73" s="27"/>
      <c r="I73" s="27"/>
      <c r="J73" s="27"/>
      <c r="K73" s="27"/>
      <c r="L73" s="27"/>
      <c r="M73" s="19"/>
      <c r="N73" s="19"/>
      <c r="O73" s="27"/>
      <c r="P73" s="19"/>
      <c r="Q73" s="19"/>
      <c r="R73" s="19"/>
      <c r="S73" s="19"/>
      <c r="T73" s="19"/>
      <c r="U73" s="19"/>
      <c r="V73" s="22"/>
      <c r="W73" s="22"/>
      <c r="X73" s="22"/>
      <c r="Y73" s="22"/>
      <c r="Z73" s="27"/>
      <c r="AA73" s="19"/>
      <c r="AB73" s="19"/>
      <c r="AC73" s="19"/>
      <c r="AD73" s="19"/>
      <c r="AE73" s="19"/>
      <c r="AF73" s="19"/>
      <c r="AG73" s="19"/>
      <c r="AH73" s="19"/>
      <c r="AI73" s="19"/>
    </row>
    <row r="74" spans="1:35" x14ac:dyDescent="0.25">
      <c r="A74" s="19"/>
      <c r="B74" s="19"/>
      <c r="C74" s="27"/>
      <c r="D74" s="27"/>
      <c r="E74" s="27"/>
      <c r="F74" s="27"/>
      <c r="G74" s="27"/>
      <c r="H74" s="27"/>
      <c r="I74" s="27"/>
      <c r="J74" s="27"/>
      <c r="K74" s="27"/>
      <c r="L74" s="27"/>
      <c r="M74" s="19"/>
      <c r="N74" s="19"/>
      <c r="O74" s="27"/>
      <c r="P74" s="19"/>
      <c r="Q74" s="19"/>
      <c r="R74" s="19"/>
      <c r="S74" s="19"/>
      <c r="T74" s="19"/>
      <c r="U74" s="19"/>
      <c r="V74" s="22"/>
      <c r="W74" s="22"/>
      <c r="X74" s="22"/>
      <c r="Y74" s="22"/>
      <c r="Z74" s="27"/>
      <c r="AA74" s="19"/>
      <c r="AB74" s="19"/>
      <c r="AC74" s="19"/>
      <c r="AD74" s="19"/>
      <c r="AE74" s="19"/>
      <c r="AF74" s="19"/>
      <c r="AG74" s="19"/>
      <c r="AH74" s="19"/>
      <c r="AI74" s="19"/>
    </row>
    <row r="75" spans="1:35" x14ac:dyDescent="0.25">
      <c r="A75" s="19"/>
      <c r="B75" s="19"/>
      <c r="C75" s="27"/>
      <c r="D75" s="27"/>
      <c r="E75" s="27"/>
      <c r="F75" s="27"/>
      <c r="G75" s="27"/>
      <c r="H75" s="27"/>
      <c r="I75" s="27"/>
      <c r="J75" s="27"/>
      <c r="K75" s="27"/>
      <c r="L75" s="27"/>
      <c r="M75" s="19"/>
      <c r="N75" s="19"/>
      <c r="O75" s="27"/>
      <c r="P75" s="19"/>
      <c r="Q75" s="19"/>
      <c r="R75" s="19"/>
      <c r="S75" s="19"/>
      <c r="T75" s="19"/>
      <c r="U75" s="19"/>
      <c r="V75" s="22"/>
      <c r="W75" s="22"/>
      <c r="X75" s="22"/>
      <c r="Y75" s="22"/>
      <c r="Z75" s="27"/>
      <c r="AA75" s="19"/>
      <c r="AB75" s="19"/>
      <c r="AC75" s="19"/>
      <c r="AD75" s="19"/>
      <c r="AE75" s="19"/>
      <c r="AF75" s="19"/>
      <c r="AG75" s="19"/>
      <c r="AH75" s="19"/>
      <c r="AI75" s="19"/>
    </row>
    <row r="76" spans="1:35" x14ac:dyDescent="0.25">
      <c r="A76" s="19"/>
      <c r="B76" s="19"/>
      <c r="C76" s="27"/>
      <c r="D76" s="27"/>
      <c r="E76" s="27"/>
      <c r="F76" s="27"/>
      <c r="G76" s="27"/>
      <c r="H76" s="27"/>
      <c r="I76" s="27"/>
      <c r="J76" s="27"/>
      <c r="K76" s="27"/>
      <c r="L76" s="27"/>
      <c r="M76" s="19"/>
      <c r="N76" s="19"/>
      <c r="O76" s="27"/>
      <c r="P76" s="19"/>
      <c r="Q76" s="19"/>
      <c r="R76" s="19"/>
      <c r="S76" s="19"/>
      <c r="T76" s="19"/>
      <c r="U76" s="19"/>
      <c r="V76" s="22"/>
      <c r="W76" s="22"/>
      <c r="X76" s="22"/>
      <c r="Y76" s="22"/>
      <c r="Z76" s="27"/>
      <c r="AA76" s="19"/>
      <c r="AB76" s="19"/>
      <c r="AC76" s="19"/>
      <c r="AD76" s="19"/>
      <c r="AE76" s="19"/>
      <c r="AF76" s="19"/>
      <c r="AG76" s="19"/>
      <c r="AH76" s="19"/>
      <c r="AI76" s="19"/>
    </row>
    <row r="77" spans="1:35" x14ac:dyDescent="0.25">
      <c r="A77" s="19"/>
      <c r="B77" s="19"/>
      <c r="C77" s="27"/>
      <c r="D77" s="28"/>
      <c r="E77" s="27"/>
      <c r="F77" s="27"/>
      <c r="G77" s="27"/>
      <c r="H77" s="27"/>
      <c r="I77" s="27"/>
      <c r="J77" s="27"/>
      <c r="K77" s="27"/>
      <c r="L77" s="27"/>
      <c r="M77" s="19"/>
      <c r="N77" s="19"/>
      <c r="O77" s="27"/>
      <c r="P77" s="19"/>
      <c r="Q77" s="19"/>
      <c r="R77" s="19"/>
      <c r="S77" s="19"/>
      <c r="T77" s="19"/>
      <c r="U77" s="19"/>
      <c r="V77" s="22"/>
      <c r="W77" s="22"/>
      <c r="X77" s="22"/>
      <c r="Y77" s="22"/>
      <c r="Z77" s="27"/>
      <c r="AA77" s="19"/>
      <c r="AB77" s="19"/>
      <c r="AC77" s="19"/>
      <c r="AD77" s="19"/>
      <c r="AE77" s="19"/>
      <c r="AF77" s="19"/>
      <c r="AG77" s="19"/>
      <c r="AH77" s="19"/>
      <c r="AI77" s="19"/>
    </row>
    <row r="78" spans="1:35" x14ac:dyDescent="0.25">
      <c r="A78" s="19"/>
      <c r="B78" s="19"/>
      <c r="C78" s="27"/>
      <c r="D78" s="28"/>
      <c r="E78" s="28"/>
      <c r="F78" s="27"/>
      <c r="G78" s="27"/>
      <c r="H78" s="27"/>
      <c r="I78" s="27"/>
      <c r="J78" s="27"/>
      <c r="K78" s="27"/>
      <c r="L78" s="27"/>
      <c r="M78" s="19"/>
      <c r="N78" s="19"/>
      <c r="O78" s="27"/>
      <c r="P78" s="19"/>
      <c r="Q78" s="19"/>
      <c r="R78" s="19"/>
      <c r="S78" s="19"/>
      <c r="T78" s="19"/>
      <c r="U78" s="19"/>
      <c r="V78" s="22"/>
      <c r="W78" s="22"/>
      <c r="X78" s="22"/>
      <c r="Y78" s="22"/>
      <c r="Z78" s="27"/>
      <c r="AA78" s="19"/>
      <c r="AB78" s="19"/>
      <c r="AC78" s="19"/>
      <c r="AD78" s="19"/>
      <c r="AE78" s="19"/>
      <c r="AF78" s="19"/>
      <c r="AG78" s="19"/>
      <c r="AH78" s="19"/>
      <c r="AI78" s="19"/>
    </row>
    <row r="79" spans="1:35" x14ac:dyDescent="0.25">
      <c r="A79" s="19"/>
      <c r="B79" s="19"/>
      <c r="C79" s="27"/>
      <c r="D79" s="27"/>
      <c r="E79" s="28"/>
      <c r="F79" s="28"/>
      <c r="G79" s="27"/>
      <c r="H79" s="27"/>
      <c r="I79" s="27"/>
      <c r="J79" s="27"/>
      <c r="K79" s="27"/>
      <c r="L79" s="27"/>
      <c r="M79" s="19"/>
      <c r="N79" s="19"/>
      <c r="O79" s="27"/>
      <c r="P79" s="19"/>
      <c r="Q79" s="19"/>
      <c r="R79" s="19"/>
      <c r="S79" s="19"/>
      <c r="T79" s="19"/>
      <c r="U79" s="19"/>
      <c r="V79" s="22"/>
      <c r="W79" s="22"/>
      <c r="X79" s="22"/>
      <c r="Y79" s="22"/>
      <c r="Z79" s="27"/>
      <c r="AA79" s="19"/>
      <c r="AB79" s="19"/>
      <c r="AC79" s="19"/>
      <c r="AD79" s="19"/>
      <c r="AE79" s="19"/>
      <c r="AF79" s="19"/>
      <c r="AG79" s="19"/>
      <c r="AH79" s="19"/>
      <c r="AI79" s="19"/>
    </row>
    <row r="80" spans="1:35" x14ac:dyDescent="0.25">
      <c r="A80" s="19"/>
      <c r="B80" s="19"/>
      <c r="C80" s="27"/>
      <c r="D80" s="27"/>
      <c r="E80" s="27"/>
      <c r="F80" s="28"/>
      <c r="G80" s="28"/>
      <c r="H80" s="27"/>
      <c r="I80" s="27"/>
      <c r="J80" s="27"/>
      <c r="K80" s="27"/>
      <c r="L80" s="27"/>
      <c r="M80" s="19"/>
      <c r="N80" s="19"/>
      <c r="O80" s="27"/>
      <c r="P80" s="19"/>
      <c r="Q80" s="19"/>
      <c r="R80" s="19"/>
      <c r="S80" s="19"/>
      <c r="T80" s="19"/>
      <c r="U80" s="19"/>
      <c r="V80" s="22"/>
      <c r="W80" s="22"/>
      <c r="X80" s="22"/>
      <c r="Y80" s="22"/>
      <c r="Z80" s="27"/>
      <c r="AA80" s="19"/>
      <c r="AB80" s="19"/>
      <c r="AC80" s="19"/>
      <c r="AD80" s="19"/>
      <c r="AE80" s="19"/>
      <c r="AF80" s="19"/>
      <c r="AG80" s="19"/>
      <c r="AH80" s="19"/>
      <c r="AI80" s="19"/>
    </row>
    <row r="81" spans="1:35" x14ac:dyDescent="0.25">
      <c r="A81" s="19"/>
      <c r="B81" s="19"/>
      <c r="C81" s="27"/>
      <c r="D81" s="27"/>
      <c r="E81" s="27"/>
      <c r="F81" s="27"/>
      <c r="G81" s="28"/>
      <c r="H81" s="28"/>
      <c r="I81" s="28"/>
      <c r="J81" s="28"/>
      <c r="K81" s="28"/>
      <c r="L81" s="28"/>
      <c r="M81" s="19"/>
      <c r="N81" s="19"/>
      <c r="O81" s="27"/>
      <c r="P81" s="19"/>
      <c r="Q81" s="19"/>
      <c r="R81" s="19"/>
      <c r="S81" s="19"/>
      <c r="T81" s="19"/>
      <c r="U81" s="19"/>
      <c r="V81" s="22"/>
      <c r="W81" s="22"/>
      <c r="X81" s="22"/>
      <c r="Y81" s="22"/>
      <c r="Z81" s="27"/>
      <c r="AA81" s="19"/>
      <c r="AB81" s="19"/>
      <c r="AC81" s="19"/>
      <c r="AD81" s="19"/>
      <c r="AE81" s="19"/>
      <c r="AF81" s="19"/>
      <c r="AG81" s="19"/>
      <c r="AH81" s="19"/>
      <c r="AI81" s="19"/>
    </row>
    <row r="82" spans="1:35" x14ac:dyDescent="0.25">
      <c r="A82" s="19"/>
      <c r="B82" s="20"/>
      <c r="C82" s="28"/>
      <c r="D82" s="27"/>
      <c r="E82" s="27"/>
      <c r="F82" s="27"/>
      <c r="G82" s="27"/>
      <c r="H82" s="28"/>
      <c r="I82" s="28"/>
      <c r="J82" s="28"/>
      <c r="K82" s="28"/>
      <c r="L82" s="28"/>
      <c r="M82" s="19"/>
      <c r="N82" s="19"/>
      <c r="O82" s="27"/>
      <c r="P82" s="19"/>
      <c r="Q82" s="19"/>
      <c r="R82" s="19"/>
      <c r="S82" s="19"/>
      <c r="T82" s="19"/>
      <c r="U82" s="19"/>
      <c r="V82" s="22"/>
      <c r="W82" s="22"/>
      <c r="X82" s="22"/>
      <c r="Y82" s="22"/>
      <c r="Z82" s="27"/>
      <c r="AA82" s="19"/>
      <c r="AB82" s="19"/>
      <c r="AC82" s="19"/>
      <c r="AD82" s="19"/>
      <c r="AE82" s="19"/>
      <c r="AF82" s="19"/>
      <c r="AG82" s="19"/>
      <c r="AH82" s="19"/>
      <c r="AI82" s="19"/>
    </row>
    <row r="83" spans="1:35" x14ac:dyDescent="0.25">
      <c r="A83" s="19"/>
      <c r="B83" s="20"/>
      <c r="C83" s="28"/>
      <c r="D83" s="27"/>
      <c r="E83" s="27"/>
      <c r="F83" s="27"/>
      <c r="G83" s="27"/>
      <c r="H83" s="27"/>
      <c r="I83" s="27"/>
      <c r="J83" s="27"/>
      <c r="K83" s="27"/>
      <c r="L83" s="27"/>
      <c r="M83" s="19"/>
      <c r="N83" s="19"/>
      <c r="O83" s="27"/>
      <c r="P83" s="19"/>
      <c r="Q83" s="19"/>
      <c r="R83" s="19"/>
      <c r="S83" s="19"/>
      <c r="T83" s="19"/>
      <c r="U83" s="19"/>
      <c r="V83" s="22"/>
      <c r="W83" s="22"/>
      <c r="X83" s="22"/>
      <c r="Y83" s="22"/>
      <c r="Z83" s="27"/>
      <c r="AA83" s="19"/>
      <c r="AB83" s="19"/>
      <c r="AC83" s="19"/>
      <c r="AD83" s="19"/>
      <c r="AE83" s="19"/>
      <c r="AF83" s="19"/>
      <c r="AG83" s="19"/>
      <c r="AH83" s="19"/>
      <c r="AI83" s="19"/>
    </row>
    <row r="84" spans="1:35" x14ac:dyDescent="0.25">
      <c r="A84" s="19"/>
      <c r="B84" s="20"/>
      <c r="C84" s="28"/>
      <c r="D84" s="27"/>
      <c r="E84" s="27"/>
      <c r="F84" s="27"/>
      <c r="G84" s="27"/>
      <c r="H84" s="27"/>
      <c r="I84" s="27"/>
      <c r="J84" s="27"/>
      <c r="K84" s="27"/>
      <c r="L84" s="27"/>
      <c r="M84" s="19"/>
      <c r="N84" s="19"/>
      <c r="O84" s="27"/>
      <c r="P84" s="19"/>
      <c r="Q84" s="19"/>
      <c r="R84" s="19"/>
      <c r="S84" s="19"/>
      <c r="T84" s="19"/>
      <c r="U84" s="19"/>
      <c r="V84" s="22"/>
      <c r="W84" s="22"/>
      <c r="X84" s="22"/>
      <c r="Y84" s="22"/>
      <c r="Z84" s="27"/>
      <c r="AA84" s="19"/>
      <c r="AB84" s="19"/>
      <c r="AC84" s="19"/>
      <c r="AD84" s="19"/>
      <c r="AE84" s="19"/>
      <c r="AF84" s="19"/>
      <c r="AG84" s="19"/>
      <c r="AH84" s="19"/>
      <c r="AI84" s="19"/>
    </row>
    <row r="85" spans="1:35" x14ac:dyDescent="0.25">
      <c r="A85" s="19"/>
      <c r="B85" s="19"/>
      <c r="C85" s="27"/>
      <c r="D85" s="27"/>
      <c r="E85" s="27"/>
      <c r="F85" s="27"/>
      <c r="G85" s="27"/>
      <c r="H85" s="27"/>
      <c r="I85" s="27"/>
      <c r="J85" s="27"/>
      <c r="K85" s="27"/>
      <c r="L85" s="27"/>
      <c r="M85" s="19"/>
      <c r="N85" s="19"/>
      <c r="O85" s="27"/>
      <c r="P85" s="19"/>
      <c r="Q85" s="19"/>
      <c r="R85" s="19"/>
      <c r="S85" s="19"/>
      <c r="T85" s="19"/>
      <c r="U85" s="19"/>
      <c r="V85" s="22"/>
      <c r="W85" s="22"/>
      <c r="X85" s="22"/>
      <c r="Y85" s="22"/>
      <c r="Z85" s="27"/>
      <c r="AA85" s="19"/>
      <c r="AB85" s="19"/>
      <c r="AC85" s="19"/>
      <c r="AD85" s="19"/>
      <c r="AE85" s="19"/>
      <c r="AF85" s="19"/>
      <c r="AG85" s="19"/>
      <c r="AH85" s="19"/>
      <c r="AI85" s="19"/>
    </row>
    <row r="86" spans="1:35" x14ac:dyDescent="0.25">
      <c r="A86" s="19"/>
      <c r="B86" s="19"/>
      <c r="C86" s="27"/>
      <c r="D86" s="27"/>
      <c r="E86" s="27"/>
      <c r="F86" s="27"/>
      <c r="G86" s="27"/>
      <c r="H86" s="27"/>
      <c r="I86" s="27"/>
      <c r="J86" s="27"/>
      <c r="K86" s="27"/>
      <c r="L86" s="27"/>
      <c r="M86" s="19"/>
      <c r="N86" s="19"/>
      <c r="O86" s="27"/>
      <c r="P86" s="19"/>
      <c r="Q86" s="19"/>
      <c r="R86" s="19"/>
      <c r="S86" s="19"/>
      <c r="T86" s="19"/>
      <c r="U86" s="19"/>
      <c r="V86" s="22"/>
      <c r="W86" s="22"/>
      <c r="X86" s="22"/>
      <c r="Y86" s="22"/>
      <c r="Z86" s="27"/>
      <c r="AA86" s="19"/>
      <c r="AB86" s="19"/>
      <c r="AC86" s="19"/>
      <c r="AD86" s="19"/>
      <c r="AE86" s="19"/>
      <c r="AF86" s="19"/>
      <c r="AG86" s="19"/>
      <c r="AH86" s="19"/>
      <c r="AI86" s="19"/>
    </row>
    <row r="87" spans="1:35" x14ac:dyDescent="0.25">
      <c r="A87" s="19"/>
      <c r="B87" s="19"/>
      <c r="C87" s="27"/>
      <c r="D87" s="27"/>
      <c r="E87" s="27"/>
      <c r="F87" s="27"/>
      <c r="G87" s="27"/>
      <c r="H87" s="27"/>
      <c r="I87" s="27"/>
      <c r="J87" s="27"/>
      <c r="K87" s="27"/>
      <c r="L87" s="27"/>
      <c r="M87" s="19"/>
      <c r="N87" s="19"/>
      <c r="O87" s="27"/>
      <c r="P87" s="19"/>
      <c r="Q87" s="19"/>
      <c r="R87" s="19"/>
      <c r="S87" s="19"/>
      <c r="T87" s="19"/>
      <c r="U87" s="19"/>
      <c r="V87" s="22"/>
      <c r="W87" s="22"/>
      <c r="X87" s="22"/>
      <c r="Y87" s="22"/>
      <c r="Z87" s="27"/>
      <c r="AA87" s="19"/>
      <c r="AB87" s="19"/>
      <c r="AC87" s="19"/>
      <c r="AD87" s="19"/>
      <c r="AE87" s="19"/>
      <c r="AF87" s="19"/>
      <c r="AG87" s="19"/>
      <c r="AH87" s="19"/>
      <c r="AI87" s="19"/>
    </row>
    <row r="88" spans="1:35" x14ac:dyDescent="0.25">
      <c r="A88" s="19"/>
      <c r="B88" s="19"/>
      <c r="C88" s="27"/>
      <c r="D88" s="27"/>
      <c r="E88" s="27"/>
      <c r="F88" s="27"/>
      <c r="G88" s="27"/>
      <c r="H88" s="27"/>
      <c r="I88" s="27"/>
      <c r="J88" s="27"/>
      <c r="K88" s="27"/>
      <c r="L88" s="27"/>
      <c r="M88" s="19"/>
      <c r="N88" s="19"/>
      <c r="O88" s="27"/>
      <c r="P88" s="19"/>
      <c r="Q88" s="19"/>
      <c r="R88" s="19"/>
      <c r="S88" s="19"/>
      <c r="T88" s="19"/>
      <c r="U88" s="19"/>
      <c r="V88" s="22"/>
      <c r="W88" s="22"/>
      <c r="X88" s="22"/>
      <c r="Y88" s="22"/>
      <c r="Z88" s="27"/>
      <c r="AA88" s="19"/>
      <c r="AB88" s="19"/>
      <c r="AC88" s="19"/>
      <c r="AD88" s="19"/>
      <c r="AE88" s="19"/>
      <c r="AF88" s="19"/>
      <c r="AG88" s="19"/>
      <c r="AH88" s="19"/>
      <c r="AI88" s="19"/>
    </row>
    <row r="89" spans="1:35" x14ac:dyDescent="0.25">
      <c r="A89" s="19"/>
      <c r="B89" s="19"/>
      <c r="C89" s="27"/>
      <c r="D89" s="27"/>
      <c r="E89" s="27"/>
      <c r="F89" s="27"/>
      <c r="G89" s="27"/>
      <c r="H89" s="27"/>
      <c r="I89" s="27"/>
      <c r="J89" s="27"/>
      <c r="K89" s="27"/>
      <c r="L89" s="27"/>
      <c r="M89" s="19"/>
      <c r="N89" s="19"/>
      <c r="O89" s="27"/>
      <c r="P89" s="19"/>
      <c r="Q89" s="19"/>
      <c r="R89" s="19"/>
      <c r="S89" s="19"/>
      <c r="T89" s="19"/>
      <c r="U89" s="19"/>
      <c r="V89" s="22"/>
      <c r="W89" s="22"/>
      <c r="X89" s="22"/>
      <c r="Y89" s="22"/>
      <c r="Z89" s="27"/>
      <c r="AA89" s="19"/>
      <c r="AB89" s="19"/>
      <c r="AC89" s="19"/>
      <c r="AD89" s="19"/>
      <c r="AE89" s="19"/>
      <c r="AF89" s="19"/>
      <c r="AG89" s="19"/>
      <c r="AH89" s="19"/>
      <c r="AI89" s="19"/>
    </row>
    <row r="90" spans="1:35" x14ac:dyDescent="0.25">
      <c r="A90" s="19"/>
      <c r="B90" s="19"/>
      <c r="C90" s="27"/>
      <c r="D90" s="27"/>
      <c r="E90" s="27"/>
      <c r="F90" s="27"/>
      <c r="G90" s="27"/>
      <c r="H90" s="27"/>
      <c r="I90" s="27"/>
      <c r="J90" s="27"/>
      <c r="K90" s="27"/>
      <c r="L90" s="27"/>
      <c r="M90" s="19"/>
      <c r="N90" s="19"/>
      <c r="O90" s="27"/>
      <c r="P90" s="19"/>
      <c r="Q90" s="19"/>
      <c r="R90" s="19"/>
      <c r="S90" s="19"/>
      <c r="T90" s="19"/>
      <c r="U90" s="19"/>
      <c r="V90" s="22"/>
      <c r="W90" s="22"/>
      <c r="X90" s="22"/>
      <c r="Y90" s="22"/>
      <c r="Z90" s="27"/>
      <c r="AA90" s="19"/>
      <c r="AB90" s="19"/>
      <c r="AC90" s="19"/>
      <c r="AD90" s="19"/>
      <c r="AE90" s="19"/>
      <c r="AF90" s="19"/>
      <c r="AG90" s="19"/>
      <c r="AH90" s="19"/>
      <c r="AI90" s="19"/>
    </row>
    <row r="91" spans="1:35" x14ac:dyDescent="0.25">
      <c r="A91" s="19"/>
      <c r="B91" s="19"/>
      <c r="C91" s="27"/>
      <c r="D91" s="27"/>
      <c r="E91" s="27"/>
      <c r="F91" s="27"/>
      <c r="G91" s="27"/>
      <c r="H91" s="27"/>
      <c r="I91" s="27"/>
      <c r="J91" s="27"/>
      <c r="K91" s="27"/>
      <c r="L91" s="27"/>
      <c r="M91" s="19"/>
      <c r="N91" s="19"/>
      <c r="O91" s="27"/>
      <c r="P91" s="19"/>
      <c r="Q91" s="19"/>
      <c r="R91" s="19"/>
      <c r="S91" s="19"/>
      <c r="T91" s="19"/>
      <c r="U91" s="19"/>
      <c r="V91" s="22"/>
      <c r="W91" s="22"/>
      <c r="X91" s="22"/>
      <c r="Y91" s="22"/>
      <c r="Z91" s="27"/>
      <c r="AA91" s="19"/>
      <c r="AB91" s="19"/>
      <c r="AC91" s="19"/>
      <c r="AD91" s="19"/>
      <c r="AE91" s="19"/>
      <c r="AF91" s="19"/>
      <c r="AG91" s="19"/>
      <c r="AH91" s="19"/>
      <c r="AI91" s="19"/>
    </row>
    <row r="92" spans="1:35" x14ac:dyDescent="0.25">
      <c r="A92" s="19"/>
      <c r="B92" s="19"/>
      <c r="C92" s="27"/>
      <c r="D92" s="27"/>
      <c r="E92" s="27"/>
      <c r="F92" s="27"/>
      <c r="G92" s="27"/>
      <c r="H92" s="27"/>
      <c r="I92" s="27"/>
      <c r="J92" s="27"/>
      <c r="K92" s="27"/>
      <c r="L92" s="27"/>
      <c r="M92" s="19"/>
      <c r="N92" s="19"/>
      <c r="O92" s="27"/>
      <c r="P92" s="19"/>
      <c r="Q92" s="19"/>
      <c r="R92" s="19"/>
      <c r="S92" s="19"/>
      <c r="T92" s="19"/>
      <c r="U92" s="19"/>
      <c r="V92" s="22"/>
      <c r="W92" s="22"/>
      <c r="X92" s="22"/>
      <c r="Y92" s="22"/>
      <c r="Z92" s="27"/>
      <c r="AA92" s="19"/>
      <c r="AB92" s="19"/>
      <c r="AC92" s="19"/>
      <c r="AD92" s="19"/>
      <c r="AE92" s="19"/>
      <c r="AF92" s="19"/>
      <c r="AG92" s="19"/>
      <c r="AH92" s="19"/>
      <c r="AI92" s="19"/>
    </row>
    <row r="93" spans="1:35" x14ac:dyDescent="0.25">
      <c r="A93" s="19"/>
      <c r="B93" s="19"/>
      <c r="C93" s="27"/>
      <c r="D93" s="27"/>
      <c r="E93" s="27"/>
      <c r="F93" s="27"/>
      <c r="G93" s="27"/>
      <c r="H93" s="27"/>
      <c r="I93" s="27"/>
      <c r="J93" s="27"/>
      <c r="K93" s="27"/>
      <c r="L93" s="27"/>
      <c r="M93" s="19"/>
      <c r="N93" s="19"/>
      <c r="O93" s="27"/>
      <c r="P93" s="19"/>
      <c r="Q93" s="19"/>
      <c r="R93" s="19"/>
      <c r="S93" s="19"/>
      <c r="T93" s="19"/>
      <c r="U93" s="19"/>
      <c r="V93" s="22"/>
      <c r="W93" s="22"/>
      <c r="X93" s="22"/>
      <c r="Y93" s="22"/>
      <c r="Z93" s="27"/>
      <c r="AA93" s="19"/>
      <c r="AB93" s="19"/>
      <c r="AC93" s="19"/>
      <c r="AD93" s="19"/>
      <c r="AE93" s="19"/>
      <c r="AF93" s="19"/>
      <c r="AG93" s="19"/>
      <c r="AH93" s="19"/>
      <c r="AI93" s="19"/>
    </row>
    <row r="94" spans="1:35" x14ac:dyDescent="0.25">
      <c r="A94" s="19"/>
      <c r="B94" s="19"/>
      <c r="C94" s="27"/>
      <c r="D94" s="27"/>
      <c r="E94" s="27"/>
      <c r="F94" s="27"/>
      <c r="G94" s="27"/>
      <c r="H94" s="27"/>
      <c r="I94" s="27"/>
      <c r="J94" s="27"/>
      <c r="K94" s="27"/>
      <c r="L94" s="27"/>
      <c r="M94" s="19"/>
      <c r="N94" s="19"/>
      <c r="O94" s="27"/>
      <c r="P94" s="19"/>
      <c r="Q94" s="19"/>
      <c r="R94" s="19"/>
      <c r="S94" s="19"/>
      <c r="T94" s="19"/>
      <c r="U94" s="19"/>
      <c r="V94" s="22"/>
      <c r="W94" s="22"/>
      <c r="X94" s="22"/>
      <c r="Y94" s="22"/>
      <c r="Z94" s="27"/>
      <c r="AA94" s="19"/>
      <c r="AB94" s="19"/>
      <c r="AC94" s="19"/>
      <c r="AD94" s="19"/>
      <c r="AE94" s="19"/>
      <c r="AF94" s="19"/>
      <c r="AG94" s="19"/>
      <c r="AH94" s="19"/>
      <c r="AI94" s="19"/>
    </row>
    <row r="95" spans="1:35" x14ac:dyDescent="0.25">
      <c r="A95" s="19"/>
      <c r="B95" s="19"/>
      <c r="C95" s="27"/>
      <c r="D95" s="27"/>
      <c r="E95" s="27"/>
      <c r="F95" s="27"/>
      <c r="G95" s="27"/>
      <c r="H95" s="27"/>
      <c r="I95" s="27"/>
      <c r="J95" s="27"/>
      <c r="K95" s="27"/>
      <c r="L95" s="27"/>
      <c r="M95" s="19"/>
      <c r="N95" s="19"/>
      <c r="O95" s="27"/>
      <c r="P95" s="19"/>
      <c r="Q95" s="19"/>
      <c r="R95" s="19"/>
      <c r="S95" s="19"/>
      <c r="T95" s="19"/>
      <c r="U95" s="19"/>
      <c r="V95" s="22"/>
      <c r="W95" s="22"/>
      <c r="X95" s="22"/>
      <c r="Y95" s="22"/>
      <c r="Z95" s="27"/>
      <c r="AA95" s="19"/>
      <c r="AB95" s="19"/>
      <c r="AC95" s="19"/>
      <c r="AD95" s="19"/>
      <c r="AE95" s="19"/>
      <c r="AF95" s="19"/>
      <c r="AG95" s="19"/>
      <c r="AH95" s="19"/>
      <c r="AI95" s="19"/>
    </row>
    <row r="96" spans="1:35" x14ac:dyDescent="0.25">
      <c r="A96" s="19"/>
      <c r="B96" s="19"/>
      <c r="C96" s="27"/>
      <c r="D96" s="27"/>
      <c r="E96" s="27"/>
      <c r="F96" s="27"/>
      <c r="G96" s="27"/>
      <c r="H96" s="27"/>
      <c r="I96" s="27"/>
      <c r="J96" s="27"/>
      <c r="K96" s="27"/>
      <c r="L96" s="27"/>
      <c r="M96" s="19"/>
      <c r="N96" s="19"/>
      <c r="O96" s="27"/>
      <c r="P96" s="19"/>
      <c r="Q96" s="19"/>
      <c r="R96" s="19"/>
      <c r="S96" s="19"/>
      <c r="T96" s="19"/>
      <c r="U96" s="19"/>
      <c r="V96" s="22"/>
      <c r="W96" s="22"/>
      <c r="X96" s="22"/>
      <c r="Y96" s="22"/>
      <c r="Z96" s="27"/>
      <c r="AA96" s="19"/>
      <c r="AB96" s="19"/>
      <c r="AC96" s="19"/>
      <c r="AD96" s="19"/>
      <c r="AE96" s="19"/>
      <c r="AF96" s="19"/>
      <c r="AG96" s="19"/>
      <c r="AH96" s="19"/>
      <c r="AI96" s="19"/>
    </row>
    <row r="97" spans="1:35" x14ac:dyDescent="0.25">
      <c r="A97" s="19"/>
      <c r="B97" s="19"/>
      <c r="C97" s="27"/>
      <c r="D97" s="27"/>
      <c r="E97" s="27"/>
      <c r="F97" s="27"/>
      <c r="G97" s="27"/>
      <c r="H97" s="27"/>
      <c r="I97" s="27"/>
      <c r="J97" s="27"/>
      <c r="K97" s="27"/>
      <c r="L97" s="27"/>
      <c r="M97" s="19"/>
      <c r="N97" s="19"/>
      <c r="O97" s="27"/>
      <c r="P97" s="19"/>
      <c r="Q97" s="19"/>
      <c r="R97" s="19"/>
      <c r="S97" s="19"/>
      <c r="T97" s="19"/>
      <c r="U97" s="19"/>
      <c r="V97" s="22"/>
      <c r="W97" s="22"/>
      <c r="X97" s="22"/>
      <c r="Y97" s="22"/>
      <c r="Z97" s="27"/>
      <c r="AA97" s="19"/>
      <c r="AB97" s="19"/>
      <c r="AC97" s="19"/>
      <c r="AD97" s="19"/>
      <c r="AE97" s="19"/>
      <c r="AF97" s="19"/>
      <c r="AG97" s="19"/>
      <c r="AH97" s="19"/>
      <c r="AI97" s="19"/>
    </row>
    <row r="98" spans="1:35" x14ac:dyDescent="0.25">
      <c r="A98" s="19"/>
      <c r="B98" s="19"/>
      <c r="C98" s="27"/>
      <c r="D98" s="27"/>
      <c r="E98" s="27"/>
      <c r="F98" s="27"/>
      <c r="G98" s="27"/>
      <c r="H98" s="27"/>
      <c r="I98" s="27"/>
      <c r="J98" s="27"/>
      <c r="K98" s="27"/>
      <c r="L98" s="27"/>
      <c r="M98" s="19"/>
      <c r="N98" s="19"/>
      <c r="O98" s="27"/>
      <c r="P98" s="19"/>
      <c r="Q98" s="19"/>
      <c r="R98" s="19"/>
      <c r="S98" s="19"/>
      <c r="T98" s="19"/>
      <c r="U98" s="19"/>
      <c r="V98" s="22"/>
      <c r="W98" s="22"/>
      <c r="X98" s="22"/>
      <c r="Y98" s="22"/>
      <c r="Z98" s="27"/>
      <c r="AA98" s="19"/>
      <c r="AB98" s="19"/>
      <c r="AC98" s="19"/>
      <c r="AD98" s="19"/>
      <c r="AE98" s="19"/>
      <c r="AF98" s="19"/>
      <c r="AG98" s="19"/>
      <c r="AH98" s="19"/>
      <c r="AI98" s="19"/>
    </row>
    <row r="99" spans="1:35" x14ac:dyDescent="0.25">
      <c r="A99" s="19"/>
      <c r="B99" s="19"/>
      <c r="C99" s="27"/>
      <c r="D99" s="27"/>
      <c r="E99" s="27"/>
      <c r="F99" s="27"/>
      <c r="G99" s="27"/>
      <c r="H99" s="27"/>
      <c r="I99" s="27"/>
      <c r="J99" s="27"/>
      <c r="K99" s="27"/>
      <c r="L99" s="27"/>
      <c r="M99" s="19"/>
      <c r="N99" s="19"/>
      <c r="O99" s="27"/>
      <c r="P99" s="19"/>
      <c r="Q99" s="19"/>
      <c r="R99" s="19"/>
      <c r="S99" s="19"/>
      <c r="T99" s="19"/>
      <c r="U99" s="19"/>
      <c r="V99" s="22"/>
      <c r="W99" s="22"/>
      <c r="X99" s="22"/>
      <c r="Y99" s="22"/>
      <c r="Z99" s="27"/>
      <c r="AA99" s="19"/>
      <c r="AB99" s="19"/>
      <c r="AC99" s="19"/>
      <c r="AD99" s="19"/>
      <c r="AE99" s="19"/>
      <c r="AF99" s="19"/>
      <c r="AG99" s="19"/>
      <c r="AH99" s="19"/>
      <c r="AI99" s="19"/>
    </row>
    <row r="100" spans="1:35" x14ac:dyDescent="0.25">
      <c r="A100" s="19"/>
      <c r="B100" s="19"/>
      <c r="C100" s="27"/>
      <c r="D100" s="27"/>
      <c r="E100" s="27"/>
      <c r="F100" s="27"/>
      <c r="G100" s="27"/>
      <c r="H100" s="27"/>
      <c r="I100" s="27"/>
      <c r="J100" s="27"/>
      <c r="K100" s="27"/>
      <c r="L100" s="27"/>
      <c r="M100" s="19"/>
      <c r="N100" s="19"/>
      <c r="O100" s="27"/>
      <c r="P100" s="19"/>
      <c r="Q100" s="19"/>
      <c r="R100" s="19"/>
      <c r="S100" s="19"/>
      <c r="T100" s="19"/>
      <c r="U100" s="19"/>
      <c r="V100" s="22"/>
      <c r="W100" s="22"/>
      <c r="X100" s="22"/>
      <c r="Y100" s="22"/>
      <c r="Z100" s="27"/>
      <c r="AA100" s="19"/>
      <c r="AB100" s="19"/>
      <c r="AC100" s="19"/>
      <c r="AD100" s="19"/>
      <c r="AE100" s="19"/>
      <c r="AF100" s="19"/>
      <c r="AG100" s="19"/>
      <c r="AH100" s="19"/>
      <c r="AI100" s="19"/>
    </row>
    <row r="101" spans="1:35" x14ac:dyDescent="0.25">
      <c r="A101" s="19"/>
      <c r="B101" s="19"/>
      <c r="C101" s="27"/>
      <c r="D101" s="27"/>
      <c r="E101" s="27"/>
      <c r="F101" s="27"/>
      <c r="G101" s="27"/>
      <c r="H101" s="27"/>
      <c r="I101" s="27"/>
      <c r="J101" s="27"/>
      <c r="K101" s="27"/>
      <c r="L101" s="27"/>
      <c r="M101" s="19"/>
      <c r="N101" s="19"/>
      <c r="O101" s="27"/>
      <c r="P101" s="19"/>
      <c r="Q101" s="19"/>
      <c r="R101" s="19"/>
      <c r="S101" s="19"/>
      <c r="T101" s="19"/>
      <c r="U101" s="19"/>
      <c r="V101" s="22"/>
      <c r="W101" s="22"/>
      <c r="X101" s="22"/>
      <c r="Y101" s="22"/>
      <c r="Z101" s="27"/>
      <c r="AA101" s="19"/>
      <c r="AB101" s="19"/>
      <c r="AC101" s="19"/>
      <c r="AD101" s="19"/>
      <c r="AE101" s="19"/>
      <c r="AF101" s="19"/>
      <c r="AG101" s="19"/>
      <c r="AH101" s="19"/>
      <c r="AI101" s="19"/>
    </row>
    <row r="102" spans="1:35" x14ac:dyDescent="0.25">
      <c r="A102" s="19"/>
      <c r="B102" s="19"/>
      <c r="C102" s="27"/>
      <c r="D102" s="28"/>
      <c r="E102" s="27"/>
      <c r="F102" s="27"/>
      <c r="G102" s="27"/>
      <c r="H102" s="27"/>
      <c r="I102" s="27"/>
      <c r="J102" s="27"/>
      <c r="K102" s="27"/>
      <c r="L102" s="27"/>
      <c r="M102" s="19"/>
      <c r="N102" s="19"/>
      <c r="O102" s="27"/>
      <c r="P102" s="19"/>
      <c r="Q102" s="19"/>
      <c r="R102" s="19"/>
      <c r="S102" s="19"/>
      <c r="T102" s="19"/>
      <c r="U102" s="19"/>
      <c r="V102" s="22"/>
      <c r="W102" s="22"/>
      <c r="X102" s="22"/>
      <c r="Y102" s="22"/>
      <c r="Z102" s="27"/>
      <c r="AA102" s="19"/>
      <c r="AB102" s="19"/>
      <c r="AC102" s="19"/>
      <c r="AD102" s="19"/>
      <c r="AE102" s="19"/>
      <c r="AF102" s="19"/>
      <c r="AG102" s="19"/>
      <c r="AH102" s="19"/>
      <c r="AI102" s="19"/>
    </row>
    <row r="103" spans="1:35" x14ac:dyDescent="0.25">
      <c r="A103" s="19"/>
      <c r="B103" s="19"/>
      <c r="C103" s="27"/>
      <c r="D103" s="28"/>
      <c r="E103" s="28"/>
      <c r="F103" s="27"/>
      <c r="G103" s="27"/>
      <c r="H103" s="27"/>
      <c r="I103" s="27"/>
      <c r="J103" s="27"/>
      <c r="K103" s="27"/>
      <c r="L103" s="27"/>
      <c r="M103" s="19"/>
      <c r="N103" s="19"/>
      <c r="O103" s="27"/>
      <c r="P103" s="19"/>
      <c r="Q103" s="19"/>
      <c r="R103" s="19"/>
      <c r="S103" s="19"/>
      <c r="T103" s="19"/>
      <c r="U103" s="19"/>
      <c r="V103" s="22"/>
      <c r="W103" s="22"/>
      <c r="X103" s="22"/>
      <c r="Y103" s="22"/>
      <c r="Z103" s="27"/>
      <c r="AA103" s="19"/>
      <c r="AB103" s="19"/>
      <c r="AC103" s="19"/>
      <c r="AD103" s="19"/>
      <c r="AE103" s="19"/>
      <c r="AF103" s="19"/>
      <c r="AG103" s="19"/>
      <c r="AH103" s="19"/>
      <c r="AI103" s="19"/>
    </row>
    <row r="104" spans="1:35" x14ac:dyDescent="0.25">
      <c r="A104" s="19"/>
      <c r="B104" s="19"/>
      <c r="C104" s="27"/>
      <c r="D104" s="27"/>
      <c r="E104" s="28"/>
      <c r="F104" s="28"/>
      <c r="G104" s="27"/>
      <c r="H104" s="27"/>
      <c r="I104" s="27"/>
      <c r="J104" s="27"/>
      <c r="K104" s="27"/>
      <c r="L104" s="27"/>
      <c r="M104" s="19"/>
      <c r="N104" s="19"/>
      <c r="O104" s="27"/>
      <c r="P104" s="19"/>
      <c r="Q104" s="19"/>
      <c r="R104" s="19"/>
      <c r="S104" s="19"/>
      <c r="T104" s="19"/>
      <c r="U104" s="19"/>
      <c r="V104" s="22"/>
      <c r="W104" s="22"/>
      <c r="X104" s="22"/>
      <c r="Y104" s="22"/>
      <c r="Z104" s="27"/>
      <c r="AA104" s="19"/>
      <c r="AB104" s="19"/>
      <c r="AC104" s="19"/>
      <c r="AD104" s="19"/>
      <c r="AE104" s="19"/>
      <c r="AF104" s="19"/>
      <c r="AG104" s="19"/>
      <c r="AH104" s="19"/>
      <c r="AI104" s="19"/>
    </row>
    <row r="105" spans="1:35" x14ac:dyDescent="0.25">
      <c r="A105" s="19"/>
      <c r="B105" s="19"/>
      <c r="C105" s="27"/>
      <c r="D105" s="27"/>
      <c r="E105" s="27"/>
      <c r="F105" s="28"/>
      <c r="G105" s="28"/>
      <c r="H105" s="27"/>
      <c r="I105" s="27"/>
      <c r="J105" s="27"/>
      <c r="K105" s="27"/>
      <c r="L105" s="27"/>
      <c r="M105" s="19"/>
      <c r="N105" s="19"/>
      <c r="O105" s="27"/>
      <c r="P105" s="19"/>
      <c r="Q105" s="19"/>
      <c r="R105" s="19"/>
      <c r="S105" s="19"/>
      <c r="T105" s="19"/>
      <c r="U105" s="19"/>
      <c r="V105" s="22"/>
      <c r="W105" s="22"/>
      <c r="X105" s="22"/>
      <c r="Y105" s="22"/>
      <c r="Z105" s="27"/>
      <c r="AA105" s="19"/>
      <c r="AB105" s="19"/>
      <c r="AC105" s="19"/>
      <c r="AD105" s="19"/>
      <c r="AE105" s="19"/>
      <c r="AF105" s="19"/>
      <c r="AG105" s="19"/>
      <c r="AH105" s="19"/>
      <c r="AI105" s="19"/>
    </row>
    <row r="106" spans="1:35" x14ac:dyDescent="0.25">
      <c r="A106" s="19"/>
      <c r="B106" s="20"/>
      <c r="C106" s="28"/>
      <c r="D106" s="27"/>
      <c r="E106" s="27"/>
      <c r="F106" s="27"/>
      <c r="G106" s="28"/>
      <c r="H106" s="28"/>
      <c r="I106" s="28"/>
      <c r="J106" s="28"/>
      <c r="K106" s="28"/>
      <c r="L106" s="28"/>
      <c r="M106" s="19"/>
      <c r="N106" s="19"/>
      <c r="O106" s="27"/>
      <c r="P106" s="19"/>
      <c r="Q106" s="19"/>
      <c r="R106" s="19"/>
      <c r="S106" s="19"/>
      <c r="T106" s="19"/>
      <c r="U106" s="19"/>
      <c r="V106" s="22"/>
      <c r="W106" s="22"/>
      <c r="X106" s="22"/>
      <c r="Y106" s="22"/>
      <c r="Z106" s="27"/>
      <c r="AA106" s="19"/>
      <c r="AB106" s="19"/>
      <c r="AC106" s="19"/>
      <c r="AD106" s="19"/>
      <c r="AE106" s="19"/>
      <c r="AF106" s="19"/>
      <c r="AG106" s="19"/>
      <c r="AH106" s="19"/>
      <c r="AI106" s="19"/>
    </row>
    <row r="107" spans="1:35" x14ac:dyDescent="0.25">
      <c r="A107" s="19"/>
      <c r="B107" s="20"/>
      <c r="C107" s="28"/>
      <c r="D107" s="27"/>
      <c r="E107" s="27"/>
      <c r="F107" s="27"/>
      <c r="G107" s="27"/>
      <c r="H107" s="28"/>
      <c r="I107" s="28"/>
      <c r="J107" s="28"/>
      <c r="K107" s="28"/>
      <c r="L107" s="28"/>
      <c r="M107" s="19"/>
      <c r="N107" s="19"/>
      <c r="O107" s="27"/>
      <c r="P107" s="19"/>
      <c r="Q107" s="19"/>
      <c r="R107" s="19"/>
      <c r="S107" s="19"/>
      <c r="T107" s="19"/>
      <c r="U107" s="19"/>
      <c r="V107" s="22"/>
      <c r="W107" s="22"/>
      <c r="X107" s="22"/>
      <c r="Y107" s="22"/>
      <c r="Z107" s="27"/>
      <c r="AA107" s="19"/>
      <c r="AB107" s="19"/>
      <c r="AC107" s="19"/>
      <c r="AD107" s="19"/>
      <c r="AE107" s="19"/>
      <c r="AF107" s="19"/>
      <c r="AG107" s="19"/>
      <c r="AH107" s="19"/>
      <c r="AI107" s="19"/>
    </row>
    <row r="108" spans="1:35" x14ac:dyDescent="0.25">
      <c r="A108" s="19"/>
      <c r="B108" s="19"/>
      <c r="C108" s="27"/>
      <c r="D108" s="27"/>
      <c r="E108" s="27"/>
      <c r="F108" s="27"/>
      <c r="G108" s="27"/>
      <c r="H108" s="27"/>
      <c r="I108" s="27"/>
      <c r="J108" s="27"/>
      <c r="K108" s="27"/>
      <c r="L108" s="27"/>
      <c r="M108" s="19"/>
      <c r="N108" s="19"/>
      <c r="O108" s="27"/>
      <c r="P108" s="19"/>
      <c r="Q108" s="19"/>
      <c r="R108" s="19"/>
      <c r="S108" s="19"/>
      <c r="T108" s="19"/>
      <c r="U108" s="19"/>
      <c r="V108" s="22"/>
      <c r="W108" s="22"/>
      <c r="X108" s="22"/>
      <c r="Y108" s="22"/>
      <c r="Z108" s="27"/>
      <c r="AA108" s="19"/>
      <c r="AB108" s="19"/>
      <c r="AC108" s="19"/>
      <c r="AD108" s="19"/>
      <c r="AE108" s="19"/>
      <c r="AF108" s="19"/>
      <c r="AG108" s="19"/>
      <c r="AH108" s="19"/>
      <c r="AI108" s="19"/>
    </row>
    <row r="109" spans="1:35" x14ac:dyDescent="0.25">
      <c r="A109" s="19"/>
      <c r="B109" s="19"/>
      <c r="C109" s="27"/>
      <c r="D109" s="27"/>
      <c r="E109" s="27"/>
      <c r="F109" s="27"/>
      <c r="G109" s="27"/>
      <c r="H109" s="27"/>
      <c r="I109" s="27"/>
      <c r="J109" s="27"/>
      <c r="K109" s="27"/>
      <c r="L109" s="27"/>
      <c r="M109" s="19"/>
      <c r="N109" s="19"/>
      <c r="O109" s="27"/>
      <c r="P109" s="19"/>
      <c r="Q109" s="19"/>
      <c r="R109" s="19"/>
      <c r="S109" s="19"/>
      <c r="T109" s="19"/>
      <c r="U109" s="19"/>
      <c r="V109" s="22"/>
      <c r="W109" s="22"/>
      <c r="X109" s="22"/>
      <c r="Y109" s="22"/>
      <c r="Z109" s="27"/>
      <c r="AA109" s="19"/>
      <c r="AB109" s="19"/>
      <c r="AC109" s="19"/>
      <c r="AD109" s="19"/>
      <c r="AE109" s="19"/>
      <c r="AF109" s="19"/>
      <c r="AG109" s="19"/>
      <c r="AH109" s="19"/>
      <c r="AI109" s="19"/>
    </row>
    <row r="110" spans="1:35" x14ac:dyDescent="0.25">
      <c r="A110" s="19"/>
      <c r="B110" s="19"/>
      <c r="C110" s="27"/>
      <c r="D110" s="27"/>
      <c r="E110" s="27"/>
      <c r="F110" s="27"/>
      <c r="G110" s="27"/>
      <c r="H110" s="27"/>
      <c r="I110" s="27"/>
      <c r="J110" s="27"/>
      <c r="K110" s="27"/>
      <c r="L110" s="27"/>
      <c r="M110" s="19"/>
      <c r="N110" s="19"/>
      <c r="O110" s="27"/>
      <c r="P110" s="19"/>
      <c r="Q110" s="19"/>
      <c r="R110" s="19"/>
      <c r="S110" s="19"/>
      <c r="T110" s="19"/>
      <c r="U110" s="19"/>
      <c r="V110" s="22"/>
      <c r="W110" s="22"/>
      <c r="X110" s="22"/>
      <c r="Y110" s="22"/>
      <c r="Z110" s="27"/>
      <c r="AA110" s="19"/>
      <c r="AB110" s="19"/>
      <c r="AC110" s="19"/>
      <c r="AD110" s="19"/>
      <c r="AE110" s="19"/>
      <c r="AF110" s="19"/>
      <c r="AG110" s="19"/>
      <c r="AH110" s="19"/>
      <c r="AI110" s="19"/>
    </row>
    <row r="111" spans="1:35" x14ac:dyDescent="0.25">
      <c r="A111" s="19"/>
      <c r="B111" s="19"/>
      <c r="C111" s="27"/>
      <c r="D111" s="27"/>
      <c r="E111" s="27"/>
      <c r="F111" s="27"/>
      <c r="G111" s="27"/>
      <c r="H111" s="27"/>
      <c r="I111" s="27"/>
      <c r="J111" s="27"/>
      <c r="K111" s="27"/>
      <c r="L111" s="27"/>
      <c r="M111" s="19"/>
      <c r="N111" s="19"/>
      <c r="O111" s="27"/>
      <c r="P111" s="19"/>
      <c r="Q111" s="19"/>
      <c r="R111" s="19"/>
      <c r="S111" s="19"/>
      <c r="T111" s="19"/>
      <c r="U111" s="19"/>
      <c r="V111" s="22"/>
      <c r="W111" s="22"/>
      <c r="X111" s="22"/>
      <c r="Y111" s="22"/>
      <c r="Z111" s="27"/>
      <c r="AA111" s="19"/>
      <c r="AB111" s="19"/>
      <c r="AC111" s="19"/>
      <c r="AD111" s="19"/>
      <c r="AE111" s="19"/>
      <c r="AF111" s="19"/>
      <c r="AG111" s="19"/>
      <c r="AH111" s="19"/>
      <c r="AI111" s="19"/>
    </row>
    <row r="112" spans="1:35" x14ac:dyDescent="0.25">
      <c r="A112" s="19"/>
      <c r="B112" s="19"/>
      <c r="C112" s="27"/>
      <c r="D112" s="27"/>
      <c r="E112" s="27"/>
      <c r="F112" s="27"/>
      <c r="G112" s="27"/>
      <c r="H112" s="27"/>
      <c r="I112" s="27"/>
      <c r="J112" s="27"/>
      <c r="K112" s="27"/>
      <c r="L112" s="27"/>
      <c r="M112" s="19"/>
      <c r="N112" s="19"/>
      <c r="O112" s="27"/>
      <c r="P112" s="19"/>
      <c r="Q112" s="19"/>
      <c r="R112" s="19"/>
      <c r="S112" s="19"/>
      <c r="T112" s="19"/>
      <c r="U112" s="19"/>
      <c r="V112" s="22"/>
      <c r="W112" s="22"/>
      <c r="X112" s="22"/>
      <c r="Y112" s="22"/>
      <c r="Z112" s="27"/>
      <c r="AA112" s="19"/>
      <c r="AB112" s="19"/>
      <c r="AC112" s="19"/>
      <c r="AD112" s="19"/>
      <c r="AE112" s="19"/>
      <c r="AF112" s="19"/>
      <c r="AG112" s="19"/>
      <c r="AH112" s="19"/>
      <c r="AI112" s="19"/>
    </row>
    <row r="113" spans="1:35" x14ac:dyDescent="0.25">
      <c r="A113" s="19"/>
      <c r="B113" s="19"/>
      <c r="C113" s="27"/>
      <c r="D113" s="27"/>
      <c r="E113" s="27"/>
      <c r="F113" s="27"/>
      <c r="G113" s="27"/>
      <c r="H113" s="27"/>
      <c r="I113" s="27"/>
      <c r="J113" s="27"/>
      <c r="K113" s="27"/>
      <c r="L113" s="27"/>
      <c r="M113" s="19"/>
      <c r="N113" s="19"/>
      <c r="O113" s="27"/>
      <c r="P113" s="19"/>
      <c r="Q113" s="19"/>
      <c r="R113" s="19"/>
      <c r="S113" s="19"/>
      <c r="T113" s="19"/>
      <c r="U113" s="19"/>
      <c r="V113" s="22"/>
      <c r="W113" s="22"/>
      <c r="X113" s="22"/>
      <c r="Y113" s="22"/>
      <c r="Z113" s="27"/>
      <c r="AA113" s="19"/>
      <c r="AB113" s="19"/>
      <c r="AC113" s="19"/>
      <c r="AD113" s="19"/>
      <c r="AE113" s="19"/>
      <c r="AF113" s="19"/>
      <c r="AG113" s="19"/>
      <c r="AH113" s="19"/>
      <c r="AI113" s="19"/>
    </row>
    <row r="114" spans="1:35" x14ac:dyDescent="0.25">
      <c r="A114" s="19"/>
      <c r="B114" s="19"/>
      <c r="C114" s="27"/>
      <c r="D114" s="27"/>
      <c r="E114" s="27"/>
      <c r="F114" s="27"/>
      <c r="G114" s="27"/>
      <c r="H114" s="27"/>
      <c r="I114" s="27"/>
      <c r="J114" s="27"/>
      <c r="K114" s="27"/>
      <c r="L114" s="27"/>
      <c r="M114" s="19"/>
      <c r="N114" s="19"/>
      <c r="O114" s="27"/>
      <c r="P114" s="19"/>
      <c r="Q114" s="19"/>
      <c r="R114" s="19"/>
      <c r="S114" s="19"/>
      <c r="T114" s="19"/>
      <c r="U114" s="19"/>
      <c r="V114" s="22"/>
      <c r="W114" s="22"/>
      <c r="X114" s="22"/>
      <c r="Y114" s="22"/>
      <c r="Z114" s="27"/>
      <c r="AA114" s="19"/>
      <c r="AB114" s="19"/>
      <c r="AC114" s="19"/>
      <c r="AD114" s="19"/>
      <c r="AE114" s="19"/>
      <c r="AF114" s="19"/>
      <c r="AG114" s="19"/>
      <c r="AH114" s="19"/>
      <c r="AI114" s="19"/>
    </row>
    <row r="115" spans="1:35" x14ac:dyDescent="0.25">
      <c r="A115" s="19"/>
      <c r="B115" s="19"/>
      <c r="C115" s="27"/>
      <c r="D115" s="27"/>
      <c r="E115" s="27"/>
      <c r="F115" s="27"/>
      <c r="G115" s="27"/>
      <c r="H115" s="27"/>
      <c r="I115" s="27"/>
      <c r="J115" s="27"/>
      <c r="K115" s="27"/>
      <c r="L115" s="27"/>
      <c r="M115" s="19"/>
      <c r="N115" s="19"/>
      <c r="O115" s="27"/>
      <c r="P115" s="19"/>
      <c r="Q115" s="19"/>
      <c r="R115" s="19"/>
      <c r="S115" s="19"/>
      <c r="T115" s="19"/>
      <c r="U115" s="19"/>
      <c r="V115" s="22"/>
      <c r="W115" s="22"/>
      <c r="X115" s="22"/>
      <c r="Y115" s="22"/>
      <c r="Z115" s="27"/>
      <c r="AA115" s="19"/>
      <c r="AB115" s="19"/>
      <c r="AC115" s="19"/>
      <c r="AD115" s="19"/>
      <c r="AE115" s="19"/>
      <c r="AF115" s="19"/>
      <c r="AG115" s="19"/>
      <c r="AH115" s="19"/>
      <c r="AI115" s="19"/>
    </row>
    <row r="116" spans="1:35" x14ac:dyDescent="0.25">
      <c r="A116" s="19"/>
      <c r="B116" s="19"/>
      <c r="C116" s="27"/>
      <c r="D116" s="27"/>
      <c r="E116" s="27"/>
      <c r="F116" s="27"/>
      <c r="G116" s="27"/>
      <c r="H116" s="27"/>
      <c r="I116" s="27"/>
      <c r="J116" s="27"/>
      <c r="K116" s="27"/>
      <c r="L116" s="27"/>
      <c r="M116" s="19"/>
      <c r="N116" s="19"/>
      <c r="O116" s="27"/>
      <c r="P116" s="19"/>
      <c r="Q116" s="19"/>
      <c r="R116" s="19"/>
      <c r="S116" s="19"/>
      <c r="T116" s="19"/>
      <c r="U116" s="19"/>
      <c r="V116" s="22"/>
      <c r="W116" s="22"/>
      <c r="X116" s="22"/>
      <c r="Y116" s="22"/>
      <c r="Z116" s="27"/>
      <c r="AA116" s="19"/>
      <c r="AB116" s="19"/>
      <c r="AC116" s="19"/>
      <c r="AD116" s="19"/>
      <c r="AE116" s="19"/>
      <c r="AF116" s="19"/>
      <c r="AG116" s="19"/>
      <c r="AH116" s="19"/>
      <c r="AI116" s="19"/>
    </row>
    <row r="117" spans="1:35" x14ac:dyDescent="0.25">
      <c r="A117" s="19"/>
      <c r="B117" s="19"/>
      <c r="C117" s="27"/>
      <c r="D117" s="27"/>
      <c r="E117" s="27"/>
      <c r="F117" s="27"/>
      <c r="G117" s="27"/>
      <c r="H117" s="27"/>
      <c r="I117" s="27"/>
      <c r="J117" s="27"/>
      <c r="K117" s="27"/>
      <c r="L117" s="27"/>
      <c r="M117" s="19"/>
      <c r="N117" s="19"/>
      <c r="O117" s="27"/>
      <c r="P117" s="19"/>
      <c r="Q117" s="19"/>
      <c r="R117" s="19"/>
      <c r="S117" s="19"/>
      <c r="T117" s="19"/>
      <c r="U117" s="19"/>
      <c r="V117" s="22"/>
      <c r="W117" s="22"/>
      <c r="X117" s="22"/>
      <c r="Y117" s="22"/>
      <c r="Z117" s="27"/>
      <c r="AA117" s="19"/>
      <c r="AB117" s="19"/>
      <c r="AC117" s="19"/>
      <c r="AD117" s="19"/>
      <c r="AE117" s="19"/>
      <c r="AF117" s="19"/>
      <c r="AG117" s="19"/>
      <c r="AH117" s="19"/>
      <c r="AI117" s="19"/>
    </row>
    <row r="118" spans="1:35" x14ac:dyDescent="0.25">
      <c r="A118" s="19"/>
      <c r="B118" s="19"/>
      <c r="C118" s="27"/>
      <c r="D118" s="27"/>
      <c r="E118" s="27"/>
      <c r="F118" s="27"/>
      <c r="G118" s="27"/>
      <c r="H118" s="27"/>
      <c r="I118" s="27"/>
      <c r="J118" s="27"/>
      <c r="K118" s="27"/>
      <c r="L118" s="27"/>
      <c r="M118" s="19"/>
      <c r="N118" s="19"/>
      <c r="O118" s="27"/>
      <c r="P118" s="19"/>
      <c r="Q118" s="19"/>
      <c r="R118" s="19"/>
      <c r="S118" s="19"/>
      <c r="T118" s="19"/>
      <c r="U118" s="19"/>
      <c r="V118" s="22"/>
      <c r="W118" s="22"/>
      <c r="X118" s="22"/>
      <c r="Y118" s="22"/>
      <c r="Z118" s="27"/>
      <c r="AA118" s="19"/>
      <c r="AB118" s="19"/>
      <c r="AC118" s="19"/>
      <c r="AD118" s="19"/>
      <c r="AE118" s="19"/>
      <c r="AF118" s="19"/>
      <c r="AG118" s="19"/>
      <c r="AH118" s="19"/>
      <c r="AI118" s="19"/>
    </row>
    <row r="119" spans="1:35" x14ac:dyDescent="0.25">
      <c r="A119" s="19"/>
      <c r="B119" s="19"/>
      <c r="C119" s="27"/>
      <c r="D119" s="27"/>
      <c r="E119" s="27"/>
      <c r="F119" s="27"/>
      <c r="G119" s="27"/>
      <c r="H119" s="27"/>
      <c r="I119" s="27"/>
      <c r="J119" s="27"/>
      <c r="K119" s="27"/>
      <c r="L119" s="27"/>
      <c r="M119" s="19"/>
      <c r="N119" s="19"/>
      <c r="O119" s="27"/>
      <c r="P119" s="19"/>
      <c r="Q119" s="19"/>
      <c r="R119" s="19"/>
      <c r="S119" s="19"/>
      <c r="T119" s="19"/>
      <c r="U119" s="19"/>
      <c r="V119" s="22"/>
      <c r="W119" s="22"/>
      <c r="X119" s="22"/>
      <c r="Y119" s="22"/>
      <c r="Z119" s="27"/>
      <c r="AA119" s="19"/>
      <c r="AB119" s="19"/>
      <c r="AC119" s="19"/>
      <c r="AD119" s="19"/>
      <c r="AE119" s="19"/>
      <c r="AF119" s="19"/>
      <c r="AG119" s="19"/>
      <c r="AH119" s="19"/>
      <c r="AI119" s="19"/>
    </row>
    <row r="120" spans="1:35" x14ac:dyDescent="0.25">
      <c r="A120" s="19"/>
      <c r="B120" s="19"/>
      <c r="C120" s="27"/>
      <c r="D120" s="27"/>
      <c r="E120" s="27"/>
      <c r="F120" s="27"/>
      <c r="G120" s="27"/>
      <c r="H120" s="27"/>
      <c r="I120" s="27"/>
      <c r="J120" s="27"/>
      <c r="K120" s="27"/>
      <c r="L120" s="27"/>
      <c r="M120" s="19"/>
      <c r="N120" s="19"/>
      <c r="O120" s="27"/>
      <c r="P120" s="19"/>
      <c r="Q120" s="19"/>
      <c r="R120" s="19"/>
      <c r="S120" s="19"/>
      <c r="T120" s="19"/>
      <c r="U120" s="19"/>
      <c r="V120" s="22"/>
      <c r="W120" s="22"/>
      <c r="X120" s="22"/>
      <c r="Y120" s="22"/>
      <c r="Z120" s="27"/>
      <c r="AA120" s="19"/>
      <c r="AB120" s="19"/>
      <c r="AC120" s="19"/>
      <c r="AD120" s="19"/>
      <c r="AE120" s="19"/>
      <c r="AF120" s="19"/>
      <c r="AG120" s="19"/>
      <c r="AH120" s="19"/>
      <c r="AI120" s="19"/>
    </row>
    <row r="121" spans="1:35" x14ac:dyDescent="0.25">
      <c r="A121" s="19"/>
      <c r="B121" s="19"/>
      <c r="C121" s="27"/>
      <c r="D121" s="27"/>
      <c r="E121" s="27"/>
      <c r="F121" s="27"/>
      <c r="G121" s="27"/>
      <c r="H121" s="27"/>
      <c r="I121" s="27"/>
      <c r="J121" s="27"/>
      <c r="K121" s="27"/>
      <c r="L121" s="27"/>
      <c r="M121" s="19"/>
      <c r="N121" s="19"/>
      <c r="O121" s="27"/>
      <c r="P121" s="19"/>
      <c r="Q121" s="19"/>
      <c r="R121" s="19"/>
      <c r="S121" s="19"/>
      <c r="T121" s="19"/>
      <c r="U121" s="19"/>
      <c r="V121" s="22"/>
      <c r="W121" s="22"/>
      <c r="X121" s="22"/>
      <c r="Y121" s="22"/>
      <c r="Z121" s="27"/>
      <c r="AA121" s="19"/>
      <c r="AB121" s="19"/>
      <c r="AC121" s="19"/>
      <c r="AD121" s="19"/>
      <c r="AE121" s="19"/>
      <c r="AF121" s="19"/>
      <c r="AG121" s="19"/>
      <c r="AH121" s="19"/>
      <c r="AI121" s="19"/>
    </row>
    <row r="122" spans="1:35" x14ac:dyDescent="0.25">
      <c r="A122" s="19"/>
      <c r="B122" s="19"/>
      <c r="C122" s="27"/>
      <c r="D122" s="27"/>
      <c r="E122" s="27"/>
      <c r="F122" s="27"/>
      <c r="G122" s="27"/>
      <c r="H122" s="27"/>
      <c r="I122" s="27"/>
      <c r="J122" s="27"/>
      <c r="K122" s="27"/>
      <c r="L122" s="27"/>
      <c r="M122" s="19"/>
      <c r="N122" s="19"/>
      <c r="O122" s="27"/>
      <c r="P122" s="19"/>
      <c r="Q122" s="19"/>
      <c r="R122" s="19"/>
      <c r="S122" s="19"/>
      <c r="T122" s="19"/>
      <c r="U122" s="19"/>
      <c r="V122" s="22"/>
      <c r="W122" s="22"/>
      <c r="X122" s="22"/>
      <c r="Y122" s="22"/>
      <c r="Z122" s="27"/>
      <c r="AA122" s="19"/>
      <c r="AB122" s="19"/>
      <c r="AC122" s="19"/>
      <c r="AD122" s="19"/>
      <c r="AE122" s="19"/>
      <c r="AF122" s="19"/>
      <c r="AG122" s="19"/>
      <c r="AH122" s="19"/>
      <c r="AI122" s="19"/>
    </row>
    <row r="123" spans="1:35" x14ac:dyDescent="0.25">
      <c r="A123" s="19"/>
      <c r="B123" s="19"/>
      <c r="C123" s="27"/>
      <c r="D123" s="27"/>
      <c r="E123" s="27"/>
      <c r="F123" s="27"/>
      <c r="G123" s="27"/>
      <c r="H123" s="27"/>
      <c r="I123" s="27"/>
      <c r="J123" s="27"/>
      <c r="K123" s="27"/>
      <c r="L123" s="27"/>
      <c r="M123" s="19"/>
      <c r="N123" s="19"/>
      <c r="O123" s="27"/>
      <c r="P123" s="19"/>
      <c r="Q123" s="19"/>
      <c r="R123" s="19"/>
      <c r="S123" s="19"/>
      <c r="T123" s="19"/>
      <c r="U123" s="19"/>
      <c r="V123" s="22"/>
      <c r="W123" s="22"/>
      <c r="X123" s="22"/>
      <c r="Y123" s="22"/>
      <c r="Z123" s="27"/>
      <c r="AA123" s="19"/>
      <c r="AB123" s="19"/>
      <c r="AC123" s="19"/>
      <c r="AD123" s="19"/>
      <c r="AE123" s="19"/>
      <c r="AF123" s="19"/>
      <c r="AG123" s="19"/>
      <c r="AH123" s="19"/>
      <c r="AI123" s="19"/>
    </row>
    <row r="124" spans="1:35" x14ac:dyDescent="0.25">
      <c r="A124" s="19"/>
      <c r="B124" s="19"/>
      <c r="C124" s="27"/>
      <c r="D124" s="27"/>
      <c r="E124" s="27"/>
      <c r="F124" s="27"/>
      <c r="G124" s="27"/>
      <c r="H124" s="27"/>
      <c r="I124" s="27"/>
      <c r="J124" s="27"/>
      <c r="K124" s="27"/>
      <c r="L124" s="27"/>
      <c r="M124" s="19"/>
      <c r="N124" s="19"/>
      <c r="O124" s="27"/>
      <c r="P124" s="19"/>
      <c r="Q124" s="19"/>
      <c r="R124" s="19"/>
      <c r="S124" s="19"/>
      <c r="T124" s="19"/>
      <c r="U124" s="19"/>
      <c r="V124" s="22"/>
      <c r="W124" s="22"/>
      <c r="X124" s="22"/>
      <c r="Y124" s="22"/>
      <c r="Z124" s="27"/>
      <c r="AA124" s="19"/>
      <c r="AB124" s="19"/>
      <c r="AC124" s="19"/>
      <c r="AD124" s="19"/>
      <c r="AE124" s="19"/>
      <c r="AF124" s="19"/>
      <c r="AG124" s="19"/>
      <c r="AH124" s="19"/>
      <c r="AI124" s="19"/>
    </row>
    <row r="125" spans="1:35" x14ac:dyDescent="0.25">
      <c r="A125" s="19"/>
      <c r="B125" s="19"/>
      <c r="C125" s="27"/>
      <c r="D125" s="27"/>
      <c r="E125" s="27"/>
      <c r="F125" s="27"/>
      <c r="G125" s="27"/>
      <c r="H125" s="27"/>
      <c r="I125" s="27"/>
      <c r="J125" s="27"/>
      <c r="K125" s="27"/>
      <c r="L125" s="27"/>
      <c r="M125" s="19"/>
      <c r="N125" s="19"/>
      <c r="O125" s="27"/>
      <c r="P125" s="19"/>
      <c r="Q125" s="19"/>
      <c r="R125" s="19"/>
      <c r="S125" s="19"/>
      <c r="T125" s="19"/>
      <c r="U125" s="19"/>
      <c r="V125" s="22"/>
      <c r="W125" s="22"/>
      <c r="X125" s="22"/>
      <c r="Y125" s="22"/>
      <c r="Z125" s="27"/>
      <c r="AA125" s="19"/>
      <c r="AB125" s="19"/>
      <c r="AC125" s="19"/>
      <c r="AD125" s="19"/>
      <c r="AE125" s="19"/>
      <c r="AF125" s="19"/>
      <c r="AG125" s="19"/>
      <c r="AH125" s="19"/>
      <c r="AI125" s="19"/>
    </row>
    <row r="126" spans="1:35" x14ac:dyDescent="0.25">
      <c r="A126" s="19"/>
      <c r="B126" s="19"/>
      <c r="C126" s="27"/>
      <c r="D126" s="27"/>
      <c r="E126" s="27"/>
      <c r="F126" s="27"/>
      <c r="G126" s="27"/>
      <c r="H126" s="27"/>
      <c r="I126" s="27"/>
      <c r="J126" s="27"/>
      <c r="K126" s="27"/>
      <c r="L126" s="27"/>
      <c r="N126" s="19"/>
      <c r="R126" s="19"/>
      <c r="S126" s="19"/>
      <c r="T126" s="19"/>
      <c r="U126" s="19"/>
      <c r="V126" s="22"/>
    </row>
    <row r="127" spans="1:35" x14ac:dyDescent="0.25">
      <c r="A127" s="19"/>
      <c r="B127" s="19"/>
      <c r="C127" s="27"/>
      <c r="D127" s="28"/>
      <c r="E127" s="27"/>
      <c r="F127" s="27"/>
      <c r="G127" s="27"/>
      <c r="H127" s="27"/>
      <c r="I127" s="27"/>
      <c r="J127" s="27"/>
      <c r="K127" s="27"/>
      <c r="L127" s="27"/>
    </row>
    <row r="128" spans="1:35" x14ac:dyDescent="0.25">
      <c r="A128" s="19"/>
      <c r="B128" s="19"/>
      <c r="C128" s="27"/>
      <c r="D128" s="28"/>
      <c r="E128" s="28"/>
      <c r="F128" s="27"/>
      <c r="G128" s="27"/>
      <c r="H128" s="27"/>
      <c r="I128" s="27"/>
      <c r="J128" s="27"/>
      <c r="K128" s="27"/>
      <c r="L128" s="27"/>
    </row>
    <row r="129" spans="1:12" x14ac:dyDescent="0.25">
      <c r="A129" s="19"/>
      <c r="B129" s="19"/>
      <c r="C129" s="27"/>
      <c r="E129" s="28"/>
      <c r="F129" s="28"/>
      <c r="G129" s="27"/>
      <c r="H129" s="27"/>
      <c r="I129" s="27"/>
      <c r="J129" s="27"/>
      <c r="K129" s="27"/>
      <c r="L129" s="27"/>
    </row>
    <row r="130" spans="1:12" x14ac:dyDescent="0.25">
      <c r="A130" s="19"/>
      <c r="B130" s="19"/>
      <c r="C130" s="27"/>
      <c r="F130" s="28"/>
      <c r="G130" s="28"/>
      <c r="H130" s="27"/>
      <c r="I130" s="27"/>
      <c r="J130" s="27"/>
      <c r="K130" s="27"/>
      <c r="L130" s="27"/>
    </row>
    <row r="131" spans="1:12" x14ac:dyDescent="0.25">
      <c r="A131" s="19"/>
      <c r="B131" s="20"/>
      <c r="C131" s="28"/>
      <c r="G131" s="28"/>
      <c r="H131" s="28"/>
      <c r="I131" s="28"/>
      <c r="J131" s="28"/>
      <c r="K131" s="28"/>
      <c r="L131" s="28"/>
    </row>
    <row r="132" spans="1:12" x14ac:dyDescent="0.25">
      <c r="A132" s="19"/>
      <c r="B132" s="20"/>
      <c r="C132" s="28"/>
      <c r="H132" s="28"/>
      <c r="I132" s="28"/>
      <c r="J132" s="28"/>
      <c r="K132" s="28"/>
      <c r="L132" s="28"/>
    </row>
    <row r="133" spans="1:12" x14ac:dyDescent="0.25">
      <c r="A133" s="19"/>
      <c r="B133" s="19"/>
      <c r="C133" s="27"/>
    </row>
    <row r="134" spans="1:12" x14ac:dyDescent="0.25">
      <c r="A134" s="19"/>
      <c r="B134" s="19"/>
      <c r="C134" s="27"/>
    </row>
    <row r="135" spans="1:12" x14ac:dyDescent="0.25">
      <c r="A135" s="19"/>
      <c r="B135" s="19"/>
      <c r="C135" s="27"/>
    </row>
    <row r="136" spans="1:12" x14ac:dyDescent="0.25">
      <c r="A136" s="19"/>
      <c r="B136" s="19"/>
      <c r="C136" s="27"/>
    </row>
    <row r="137" spans="1:12" x14ac:dyDescent="0.25">
      <c r="A137" s="19"/>
      <c r="B137" s="19"/>
      <c r="C137" s="27"/>
    </row>
    <row r="138" spans="1:12" x14ac:dyDescent="0.25">
      <c r="A138" s="19"/>
      <c r="B138" s="19"/>
      <c r="C138" s="27"/>
    </row>
    <row r="139" spans="1:12" x14ac:dyDescent="0.25">
      <c r="A139" s="19"/>
      <c r="B139" s="19"/>
      <c r="C139" s="27"/>
    </row>
    <row r="140" spans="1:12" x14ac:dyDescent="0.25">
      <c r="A140" s="19"/>
      <c r="B140" s="19"/>
      <c r="C140" s="27"/>
    </row>
    <row r="141" spans="1:12" x14ac:dyDescent="0.25">
      <c r="A141" s="19"/>
      <c r="B141" s="19"/>
      <c r="C141" s="27"/>
    </row>
    <row r="142" spans="1:12" x14ac:dyDescent="0.25">
      <c r="A142" s="19"/>
      <c r="B142" s="19"/>
      <c r="C142" s="27"/>
    </row>
    <row r="143" spans="1:12" x14ac:dyDescent="0.25">
      <c r="A143" s="19"/>
      <c r="B143" s="19"/>
      <c r="C143" s="27"/>
    </row>
    <row r="144" spans="1:12" x14ac:dyDescent="0.25">
      <c r="A144" s="19"/>
      <c r="B144" s="19"/>
      <c r="C144" s="27"/>
    </row>
    <row r="145" spans="1:3" x14ac:dyDescent="0.25">
      <c r="A145" s="19"/>
      <c r="B145" s="19"/>
      <c r="C145" s="27"/>
    </row>
    <row r="146" spans="1:3" x14ac:dyDescent="0.25">
      <c r="A146" s="19"/>
      <c r="B146" s="19"/>
      <c r="C146" s="27"/>
    </row>
    <row r="147" spans="1:3" x14ac:dyDescent="0.25">
      <c r="A147" s="19"/>
      <c r="B147" s="19"/>
      <c r="C147" s="27"/>
    </row>
    <row r="148" spans="1:3" x14ac:dyDescent="0.25">
      <c r="A148" s="19"/>
      <c r="B148" s="19"/>
      <c r="C148" s="27"/>
    </row>
    <row r="149" spans="1:3" x14ac:dyDescent="0.25">
      <c r="A149" s="19"/>
      <c r="B149" s="19"/>
      <c r="C149" s="27"/>
    </row>
    <row r="150" spans="1:3" x14ac:dyDescent="0.25">
      <c r="A150" s="19"/>
      <c r="B150" s="19"/>
      <c r="C150" s="27"/>
    </row>
    <row r="151" spans="1:3" x14ac:dyDescent="0.25">
      <c r="A151" s="19"/>
      <c r="B151" s="19"/>
      <c r="C151" s="27"/>
    </row>
    <row r="152" spans="1:3" x14ac:dyDescent="0.25">
      <c r="A152" s="19"/>
      <c r="B152" s="19"/>
      <c r="C152" s="27"/>
    </row>
    <row r="153" spans="1:3" x14ac:dyDescent="0.25">
      <c r="A153" s="19"/>
      <c r="B153" s="19"/>
      <c r="C153" s="27"/>
    </row>
    <row r="154" spans="1:3" x14ac:dyDescent="0.25">
      <c r="A154" s="19"/>
      <c r="B154" s="19"/>
      <c r="C154" s="27"/>
    </row>
    <row r="155" spans="1:3" x14ac:dyDescent="0.25">
      <c r="A155" s="19"/>
      <c r="B155" s="19"/>
      <c r="C155" s="27"/>
    </row>
    <row r="156" spans="1:3" x14ac:dyDescent="0.25">
      <c r="B156" s="20"/>
      <c r="C156" s="28"/>
    </row>
    <row r="157" spans="1:3" x14ac:dyDescent="0.25">
      <c r="B157" s="20"/>
      <c r="C157" s="28"/>
    </row>
  </sheetData>
  <sortState xmlns:xlrd2="http://schemas.microsoft.com/office/spreadsheetml/2017/richdata2" ref="U4:AB27">
    <sortCondition ref="U4:U27"/>
  </sortState>
  <mergeCells count="5">
    <mergeCell ref="B2:F2"/>
    <mergeCell ref="N2:O2"/>
    <mergeCell ref="U2:AB2"/>
    <mergeCell ref="H33:K33"/>
    <mergeCell ref="M33:P33"/>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B190-6EAA-4B2F-9F81-254471781DD0}">
  <dimension ref="A1:M27"/>
  <sheetViews>
    <sheetView workbookViewId="0">
      <selection activeCell="P28" sqref="P28"/>
    </sheetView>
  </sheetViews>
  <sheetFormatPr defaultRowHeight="15" x14ac:dyDescent="0.25"/>
  <cols>
    <col min="1" max="1" width="17" bestFit="1" customWidth="1"/>
    <col min="2" max="3" width="12" bestFit="1" customWidth="1"/>
    <col min="4" max="4" width="22.5703125" bestFit="1" customWidth="1"/>
    <col min="5" max="5" width="25" bestFit="1" customWidth="1"/>
    <col min="6" max="6" width="19.85546875" bestFit="1" customWidth="1"/>
    <col min="7" max="7" width="23" bestFit="1" customWidth="1"/>
    <col min="8" max="8" width="19.85546875" bestFit="1" customWidth="1"/>
    <col min="9" max="9" width="23" bestFit="1" customWidth="1"/>
    <col min="10" max="10" width="12" bestFit="1" customWidth="1"/>
    <col min="11" max="11" width="18.5703125" bestFit="1" customWidth="1"/>
    <col min="12" max="12" width="21.7109375" bestFit="1" customWidth="1"/>
    <col min="13" max="13" width="17.42578125" bestFit="1" customWidth="1"/>
  </cols>
  <sheetData>
    <row r="1" spans="1:13" x14ac:dyDescent="0.25">
      <c r="A1" s="55" t="s">
        <v>193</v>
      </c>
    </row>
    <row r="2" spans="1:13" x14ac:dyDescent="0.25">
      <c r="A2" s="2" t="s">
        <v>143</v>
      </c>
      <c r="B2" s="2" t="s">
        <v>194</v>
      </c>
      <c r="C2" s="2" t="s">
        <v>195</v>
      </c>
      <c r="D2" s="2" t="s">
        <v>196</v>
      </c>
      <c r="E2" s="2" t="s">
        <v>197</v>
      </c>
      <c r="F2" s="2" t="s">
        <v>198</v>
      </c>
      <c r="G2" s="2" t="s">
        <v>199</v>
      </c>
      <c r="H2" s="2" t="s">
        <v>200</v>
      </c>
      <c r="I2" s="2" t="s">
        <v>201</v>
      </c>
      <c r="J2" s="2" t="s">
        <v>158</v>
      </c>
      <c r="K2" s="2" t="s">
        <v>202</v>
      </c>
      <c r="L2" s="2" t="s">
        <v>203</v>
      </c>
      <c r="M2" s="2" t="s">
        <v>204</v>
      </c>
    </row>
    <row r="3" spans="1:13" x14ac:dyDescent="0.25">
      <c r="A3" s="54" t="s">
        <v>110</v>
      </c>
      <c r="B3" s="87">
        <v>0.1640629103</v>
      </c>
      <c r="C3" s="88">
        <v>0.19876945830000001</v>
      </c>
      <c r="D3" s="87">
        <v>1.45864464E-2</v>
      </c>
      <c r="E3" s="87">
        <v>0.21787630620000001</v>
      </c>
      <c r="F3" s="87">
        <v>5.5568106700000001E-2</v>
      </c>
      <c r="G3" s="88">
        <v>0.2118285865</v>
      </c>
      <c r="H3" s="87">
        <v>6.3680497599999997E-2</v>
      </c>
      <c r="I3" s="88">
        <v>0.19204728460000001</v>
      </c>
      <c r="J3" s="87">
        <v>9.7590195699999993E-2</v>
      </c>
      <c r="K3" s="87">
        <v>6.9603346199999999E-2</v>
      </c>
      <c r="L3" s="87">
        <v>0.13197316789999999</v>
      </c>
      <c r="M3" s="88">
        <v>2.0135742599999999E-2</v>
      </c>
    </row>
    <row r="4" spans="1:13" x14ac:dyDescent="0.25">
      <c r="A4" s="54" t="s">
        <v>112</v>
      </c>
      <c r="B4" s="87">
        <v>0.1599202025</v>
      </c>
      <c r="C4" s="87">
        <v>0.1265447308</v>
      </c>
      <c r="D4" s="87">
        <v>0.26483717089999997</v>
      </c>
      <c r="E4" s="87">
        <v>0.3514179247</v>
      </c>
      <c r="F4" s="87">
        <v>6.1100409799999998E-2</v>
      </c>
      <c r="G4" s="87">
        <v>0.1563940144</v>
      </c>
      <c r="H4" s="87">
        <v>6.0417394899999997E-2</v>
      </c>
      <c r="I4" s="87">
        <v>0.157676865</v>
      </c>
      <c r="J4" s="87">
        <v>0.15799320250000001</v>
      </c>
      <c r="K4" s="87">
        <v>0.17779818529999999</v>
      </c>
      <c r="L4" s="87">
        <v>0.17443903550000001</v>
      </c>
      <c r="M4" s="87">
        <v>0.1089287585</v>
      </c>
    </row>
    <row r="5" spans="1:13" x14ac:dyDescent="0.25">
      <c r="A5" s="54" t="s">
        <v>113</v>
      </c>
      <c r="B5" s="87">
        <v>0.14558437069999999</v>
      </c>
      <c r="C5" s="87">
        <v>0.1058417826</v>
      </c>
      <c r="D5" s="87">
        <v>3.9111785000000003E-2</v>
      </c>
      <c r="E5" s="87">
        <v>0.13605408660000001</v>
      </c>
      <c r="F5" s="87">
        <v>2.63777886E-2</v>
      </c>
      <c r="G5" s="87">
        <v>0.13969606000000001</v>
      </c>
      <c r="H5" s="87">
        <v>2.6567090799999998E-2</v>
      </c>
      <c r="I5" s="87">
        <v>0.14171593129999999</v>
      </c>
      <c r="J5" s="87">
        <v>0.1487174644</v>
      </c>
      <c r="K5" s="87">
        <v>0.1495825811</v>
      </c>
      <c r="L5" s="87">
        <v>0.16460275529999999</v>
      </c>
      <c r="M5" s="87">
        <v>0.1157495348</v>
      </c>
    </row>
    <row r="6" spans="1:13" x14ac:dyDescent="0.25">
      <c r="A6" s="54" t="s">
        <v>114</v>
      </c>
      <c r="B6" s="87">
        <v>0.1525875082</v>
      </c>
      <c r="C6" s="87">
        <v>0.1165169251</v>
      </c>
      <c r="D6" s="87">
        <v>8.8572695300000004E-2</v>
      </c>
      <c r="E6" s="87">
        <v>0.1417132935</v>
      </c>
      <c r="F6" s="87">
        <v>8.6365176500000002E-2</v>
      </c>
      <c r="G6" s="87">
        <v>0.1507694688</v>
      </c>
      <c r="H6" s="87">
        <v>7.8033532399999994E-2</v>
      </c>
      <c r="I6" s="87">
        <v>0.15082994259999999</v>
      </c>
      <c r="J6" s="87">
        <v>0.18478360569999999</v>
      </c>
      <c r="K6" s="87">
        <v>0.13149846779999999</v>
      </c>
      <c r="L6" s="87">
        <v>0.1087988632</v>
      </c>
      <c r="M6" s="87">
        <v>0.14851089100000001</v>
      </c>
    </row>
    <row r="7" spans="1:13" x14ac:dyDescent="0.25">
      <c r="A7" s="54" t="s">
        <v>115</v>
      </c>
      <c r="B7" s="87">
        <v>0.14284524130000001</v>
      </c>
      <c r="C7" s="87">
        <v>9.4373410599999999E-2</v>
      </c>
      <c r="D7" s="87">
        <v>7.2229003999999999E-2</v>
      </c>
      <c r="E7" s="87">
        <v>0.16525315909999999</v>
      </c>
      <c r="F7" s="87">
        <v>2.3959140899999998E-2</v>
      </c>
      <c r="G7" s="87">
        <v>0.1232588981</v>
      </c>
      <c r="H7" s="87">
        <v>2.39627907E-2</v>
      </c>
      <c r="I7" s="87">
        <v>0.12799672509999999</v>
      </c>
      <c r="J7" s="87">
        <v>0.120179549</v>
      </c>
      <c r="K7" s="87">
        <v>9.11353991E-2</v>
      </c>
      <c r="L7" s="87">
        <v>7.4712388699999993E-2</v>
      </c>
      <c r="M7" s="87">
        <v>0.13785293009999999</v>
      </c>
    </row>
    <row r="8" spans="1:13" x14ac:dyDescent="0.25">
      <c r="A8" s="54" t="s">
        <v>116</v>
      </c>
      <c r="B8" s="87">
        <v>0.16542542220000001</v>
      </c>
      <c r="C8" s="87">
        <v>0.11800699269999999</v>
      </c>
      <c r="D8" s="88">
        <v>0.33071891390000002</v>
      </c>
      <c r="E8" s="87" t="s">
        <v>111</v>
      </c>
      <c r="F8" s="87">
        <v>2.0280358700000001E-2</v>
      </c>
      <c r="G8" s="87">
        <v>0.1523059859</v>
      </c>
      <c r="H8" s="87">
        <v>2.0280358700000001E-2</v>
      </c>
      <c r="I8" s="87">
        <v>0.1510629701</v>
      </c>
      <c r="J8" s="87">
        <v>0.1599733129</v>
      </c>
      <c r="K8" s="87">
        <v>5.5473622600000001E-2</v>
      </c>
      <c r="L8" s="87">
        <v>7.8626066100000003E-2</v>
      </c>
      <c r="M8" s="88">
        <v>0.21522160479999999</v>
      </c>
    </row>
    <row r="9" spans="1:13" x14ac:dyDescent="0.25">
      <c r="A9" s="54" t="s">
        <v>117</v>
      </c>
      <c r="B9" s="87">
        <v>0.19989875809999999</v>
      </c>
      <c r="C9" s="87">
        <v>0.1004975478</v>
      </c>
      <c r="D9" s="88">
        <v>0.31499965680000003</v>
      </c>
      <c r="E9" s="87" t="s">
        <v>111</v>
      </c>
      <c r="F9" s="87">
        <v>6.9639374599999998E-2</v>
      </c>
      <c r="G9" s="87">
        <v>0.1368210638</v>
      </c>
      <c r="H9" s="87">
        <v>2.95333456E-2</v>
      </c>
      <c r="I9" s="87">
        <v>0.1361054501</v>
      </c>
      <c r="J9" s="87">
        <v>0.19643817699999999</v>
      </c>
      <c r="K9" s="87">
        <v>9.8335148100000005E-2</v>
      </c>
      <c r="L9" s="87">
        <v>5.3186580499999997E-2</v>
      </c>
      <c r="M9" s="87">
        <v>0.15957235889999999</v>
      </c>
    </row>
    <row r="10" spans="1:13" x14ac:dyDescent="0.25">
      <c r="A10" s="54" t="s">
        <v>118</v>
      </c>
      <c r="B10" s="87">
        <v>0.13890320980000001</v>
      </c>
      <c r="C10" s="87">
        <v>9.0374257E-2</v>
      </c>
      <c r="D10" s="87">
        <v>3.05137638E-2</v>
      </c>
      <c r="E10" s="87">
        <v>0.12958037019999999</v>
      </c>
      <c r="F10" s="87">
        <v>1.5406119500000001E-2</v>
      </c>
      <c r="G10" s="87">
        <v>0.1247425905</v>
      </c>
      <c r="H10" s="87">
        <v>2.4666469E-2</v>
      </c>
      <c r="I10" s="87">
        <v>0.1243034281</v>
      </c>
      <c r="J10" s="87">
        <v>0.15771389969999999</v>
      </c>
      <c r="K10" s="87">
        <v>9.7646558699999997E-2</v>
      </c>
      <c r="L10" s="87">
        <v>0.121993089</v>
      </c>
      <c r="M10" s="87">
        <v>0.18836155430000001</v>
      </c>
    </row>
    <row r="11" spans="1:13" x14ac:dyDescent="0.25">
      <c r="A11" s="54" t="s">
        <v>119</v>
      </c>
      <c r="B11" s="87">
        <v>0.15758558140000001</v>
      </c>
      <c r="C11" s="87">
        <v>0.13125773390000001</v>
      </c>
      <c r="D11" s="87">
        <v>9.8717424999999998E-2</v>
      </c>
      <c r="E11" s="87">
        <v>0.19833126819999999</v>
      </c>
      <c r="F11" s="87">
        <v>3.0750856300000001E-2</v>
      </c>
      <c r="G11" s="87">
        <v>0.1286830699</v>
      </c>
      <c r="H11" s="87">
        <v>6.6139407400000003E-2</v>
      </c>
      <c r="I11" s="87">
        <v>0.1604249133</v>
      </c>
      <c r="J11" s="87">
        <v>0.1404041231</v>
      </c>
      <c r="K11" s="87">
        <v>0.10538109129999999</v>
      </c>
      <c r="L11" s="87">
        <v>0.12988669920000001</v>
      </c>
      <c r="M11" s="87">
        <v>0.17094241809999999</v>
      </c>
    </row>
    <row r="12" spans="1:13" x14ac:dyDescent="0.25">
      <c r="A12" s="54" t="s">
        <v>120</v>
      </c>
      <c r="B12" s="87">
        <v>0.1267051954</v>
      </c>
      <c r="C12" s="87">
        <v>0.1177858785</v>
      </c>
      <c r="D12" s="87">
        <v>0.14002142109999999</v>
      </c>
      <c r="E12" s="87">
        <v>0.4344754891</v>
      </c>
      <c r="F12" s="87">
        <v>8.2148537499999993E-2</v>
      </c>
      <c r="G12" s="87">
        <v>0.1472713772</v>
      </c>
      <c r="H12" s="87">
        <v>8.22741263E-2</v>
      </c>
      <c r="I12" s="87">
        <v>0.1471548634</v>
      </c>
      <c r="J12" s="87">
        <v>0.1172354727</v>
      </c>
      <c r="K12" s="87">
        <v>0.1078835692</v>
      </c>
      <c r="L12" s="87">
        <v>0.1180980066</v>
      </c>
      <c r="M12" s="87">
        <v>0.1236652545</v>
      </c>
    </row>
    <row r="13" spans="1:13" x14ac:dyDescent="0.25">
      <c r="A13" s="54" t="s">
        <v>121</v>
      </c>
      <c r="B13" s="87">
        <v>0.1228020603</v>
      </c>
      <c r="C13" s="87">
        <v>0.122320241</v>
      </c>
      <c r="D13" s="87">
        <v>0.15198412959999999</v>
      </c>
      <c r="E13" s="88">
        <v>0.53357887400000004</v>
      </c>
      <c r="F13" s="87">
        <v>2.6647062799999999E-2</v>
      </c>
      <c r="G13" s="88">
        <v>0.2071277154</v>
      </c>
      <c r="H13" s="87">
        <v>2.6769735499999999E-2</v>
      </c>
      <c r="I13" s="88">
        <v>0.20639995929999999</v>
      </c>
      <c r="J13" s="87">
        <v>9.8795462200000003E-2</v>
      </c>
      <c r="K13" s="87">
        <v>0.1017172754</v>
      </c>
      <c r="L13" s="87">
        <v>0.11946482830000001</v>
      </c>
      <c r="M13" s="87">
        <v>6.8468857800000005E-2</v>
      </c>
    </row>
    <row r="14" spans="1:13" x14ac:dyDescent="0.25">
      <c r="A14" s="54" t="s">
        <v>122</v>
      </c>
      <c r="B14" s="87">
        <v>0.1250995651</v>
      </c>
      <c r="C14" s="87">
        <v>9.4270553600000001E-2</v>
      </c>
      <c r="D14" s="87">
        <v>5.68742551E-2</v>
      </c>
      <c r="E14" s="87">
        <v>0.1641496825</v>
      </c>
      <c r="F14" s="87">
        <v>1.7631747400000002E-2</v>
      </c>
      <c r="G14" s="87">
        <v>0.1213435154</v>
      </c>
      <c r="H14" s="87">
        <v>1.7631747400000002E-2</v>
      </c>
      <c r="I14" s="87">
        <v>0.1220757485</v>
      </c>
      <c r="J14" s="87">
        <v>0.11844295470000001</v>
      </c>
      <c r="K14" s="87">
        <v>5.4148891300000002E-2</v>
      </c>
      <c r="L14" s="87">
        <v>0.13129230789999999</v>
      </c>
      <c r="M14" s="87">
        <v>0.1216265892</v>
      </c>
    </row>
    <row r="15" spans="1:13" x14ac:dyDescent="0.25">
      <c r="A15" s="54" t="s">
        <v>123</v>
      </c>
      <c r="B15" s="87">
        <v>0.12702608069999999</v>
      </c>
      <c r="C15" s="87">
        <v>0.12794163250000001</v>
      </c>
      <c r="D15" s="87">
        <v>5.5970324199999998E-2</v>
      </c>
      <c r="E15" s="87">
        <v>0.13665430519999999</v>
      </c>
      <c r="F15" s="87">
        <v>5.3889632999999999E-2</v>
      </c>
      <c r="G15" s="87">
        <v>0.1685940246</v>
      </c>
      <c r="H15" s="87">
        <v>5.5287371699999997E-2</v>
      </c>
      <c r="I15" s="87">
        <v>0.15133858180000001</v>
      </c>
      <c r="J15" s="87">
        <v>0.12565686230000001</v>
      </c>
      <c r="K15" s="87">
        <v>8.8703400000000002E-2</v>
      </c>
      <c r="L15" s="87">
        <v>9.8215934899999996E-2</v>
      </c>
      <c r="M15" s="87">
        <v>0.14657417480000001</v>
      </c>
    </row>
    <row r="16" spans="1:13" x14ac:dyDescent="0.25">
      <c r="A16" s="54" t="s">
        <v>124</v>
      </c>
      <c r="B16" s="87">
        <v>0.17074675249999999</v>
      </c>
      <c r="C16" s="88">
        <v>0.21049469409999999</v>
      </c>
      <c r="D16" s="87">
        <v>0.22735054190000001</v>
      </c>
      <c r="E16" s="87">
        <v>0.41874763279999999</v>
      </c>
      <c r="F16" s="88">
        <v>0.17227248580000001</v>
      </c>
      <c r="G16" s="88">
        <v>0.32115803329999998</v>
      </c>
      <c r="H16" s="88">
        <v>0.17227248580000001</v>
      </c>
      <c r="I16" s="88">
        <v>0.32115803329999998</v>
      </c>
      <c r="J16" s="87">
        <v>0.14424067669999999</v>
      </c>
      <c r="K16" s="87">
        <v>0.14220495450000001</v>
      </c>
      <c r="L16" s="87">
        <v>0.132117981</v>
      </c>
      <c r="M16" s="87">
        <v>0.15869891720000001</v>
      </c>
    </row>
    <row r="17" spans="1:13" x14ac:dyDescent="0.25">
      <c r="A17" s="54" t="s">
        <v>125</v>
      </c>
      <c r="B17" s="87">
        <v>0.1695067928</v>
      </c>
      <c r="C17" s="87">
        <v>9.8780632100000001E-2</v>
      </c>
      <c r="D17" s="87">
        <v>8.9931786700000002E-2</v>
      </c>
      <c r="E17" s="87">
        <v>0.17316535390000001</v>
      </c>
      <c r="F17" s="87">
        <v>2.1734605600000002E-2</v>
      </c>
      <c r="G17" s="87">
        <v>0.122226415</v>
      </c>
      <c r="H17" s="87">
        <v>2.6201621099999999E-2</v>
      </c>
      <c r="I17" s="87">
        <v>0.1235012523</v>
      </c>
      <c r="J17" s="87">
        <v>0.14337711149999999</v>
      </c>
      <c r="K17" s="87">
        <v>6.6227051600000003E-2</v>
      </c>
      <c r="L17" s="87">
        <v>7.4092300700000002E-2</v>
      </c>
      <c r="M17" s="87">
        <v>0.122693383</v>
      </c>
    </row>
    <row r="18" spans="1:13" x14ac:dyDescent="0.25">
      <c r="A18" s="54" t="s">
        <v>126</v>
      </c>
      <c r="B18" s="87">
        <v>0.17119895299999999</v>
      </c>
      <c r="C18" s="87">
        <v>9.2479373399999995E-2</v>
      </c>
      <c r="D18" s="87">
        <v>7.9095315099999994E-2</v>
      </c>
      <c r="E18" s="87">
        <v>0.1226635266</v>
      </c>
      <c r="F18" s="87">
        <v>5.0788057900000003E-2</v>
      </c>
      <c r="G18" s="87">
        <v>0.1194274647</v>
      </c>
      <c r="H18" s="87">
        <v>5.07901277E-2</v>
      </c>
      <c r="I18" s="87">
        <v>0.1194870076</v>
      </c>
      <c r="J18" s="87">
        <v>0.17397343479999999</v>
      </c>
      <c r="K18" s="87">
        <v>0.1632034242</v>
      </c>
      <c r="L18" s="87">
        <v>9.2085136100000006E-2</v>
      </c>
      <c r="M18" s="87">
        <v>0.13420877119999999</v>
      </c>
    </row>
    <row r="19" spans="1:13" x14ac:dyDescent="0.25">
      <c r="A19" s="54" t="s">
        <v>127</v>
      </c>
      <c r="B19" s="87">
        <v>0.16884526499999999</v>
      </c>
      <c r="C19" s="87">
        <v>0.1097521281</v>
      </c>
      <c r="D19" s="87">
        <v>9.5852966100000006E-2</v>
      </c>
      <c r="E19" s="87" t="s">
        <v>111</v>
      </c>
      <c r="F19" s="87">
        <v>3.8901817300000002E-2</v>
      </c>
      <c r="G19" s="87">
        <v>0.14752718179999999</v>
      </c>
      <c r="H19" s="87">
        <v>3.71813582E-2</v>
      </c>
      <c r="I19" s="87">
        <v>0.13967696260000001</v>
      </c>
      <c r="J19" s="87">
        <v>0.16822570519999999</v>
      </c>
      <c r="K19" s="87">
        <v>0.1220064758</v>
      </c>
      <c r="L19" s="87">
        <v>0.13213223639999999</v>
      </c>
      <c r="M19" s="87">
        <v>0.1650244263</v>
      </c>
    </row>
    <row r="20" spans="1:13" x14ac:dyDescent="0.25">
      <c r="A20" s="54" t="s">
        <v>128</v>
      </c>
      <c r="B20" s="87">
        <v>0.17041819959999999</v>
      </c>
      <c r="C20" s="87">
        <v>0.1014681543</v>
      </c>
      <c r="D20" s="87">
        <v>5.8338713700000003E-2</v>
      </c>
      <c r="E20" s="87">
        <v>0.17726588200000001</v>
      </c>
      <c r="F20" s="87">
        <v>3.07533537E-2</v>
      </c>
      <c r="G20" s="87">
        <v>0.12598870500000001</v>
      </c>
      <c r="H20" s="87">
        <v>2.7046812999999999E-2</v>
      </c>
      <c r="I20" s="87">
        <v>0.13161897959999999</v>
      </c>
      <c r="J20" s="87">
        <v>0.13141078519999999</v>
      </c>
      <c r="K20" s="87">
        <v>9.1627338599999997E-2</v>
      </c>
      <c r="L20" s="87">
        <v>0.1258917138</v>
      </c>
      <c r="M20" s="87">
        <v>0.15270778679999999</v>
      </c>
    </row>
    <row r="21" spans="1:13" x14ac:dyDescent="0.25">
      <c r="A21" s="54" t="s">
        <v>129</v>
      </c>
      <c r="B21" s="87">
        <v>0.1845230682</v>
      </c>
      <c r="C21" s="87">
        <v>0.1007340909</v>
      </c>
      <c r="D21" s="87">
        <v>0.1300050811</v>
      </c>
      <c r="E21" s="87">
        <v>0.20527618459999999</v>
      </c>
      <c r="F21" s="87">
        <v>4.3074597200000002E-2</v>
      </c>
      <c r="G21" s="87">
        <v>0.1288139073</v>
      </c>
      <c r="H21" s="87">
        <v>4.3074597200000002E-2</v>
      </c>
      <c r="I21" s="87">
        <v>0.12901763159999999</v>
      </c>
      <c r="J21" s="87">
        <v>0.1920498484</v>
      </c>
      <c r="K21" s="87">
        <v>0.18279872189999999</v>
      </c>
      <c r="L21" s="88">
        <v>0.2119735247</v>
      </c>
      <c r="M21" s="87">
        <v>0.14300256410000001</v>
      </c>
    </row>
    <row r="22" spans="1:13" x14ac:dyDescent="0.25">
      <c r="A22" s="54" t="s">
        <v>130</v>
      </c>
      <c r="B22" s="87">
        <v>0.1604537419</v>
      </c>
      <c r="C22" s="87">
        <v>0.1069026505</v>
      </c>
      <c r="D22" s="87" t="s">
        <v>111</v>
      </c>
      <c r="E22" s="87">
        <v>0.1540367279</v>
      </c>
      <c r="F22" s="87">
        <v>3.4925558699999998E-2</v>
      </c>
      <c r="G22" s="87">
        <v>0.13208908959999999</v>
      </c>
      <c r="H22" s="87">
        <v>3.5683526E-2</v>
      </c>
      <c r="I22" s="87">
        <v>0.13314372799999999</v>
      </c>
      <c r="J22" s="87">
        <v>0.12631600700000001</v>
      </c>
      <c r="K22" s="87">
        <v>9.6892255299999994E-2</v>
      </c>
      <c r="L22" s="87">
        <v>0.11443576279999999</v>
      </c>
      <c r="M22" s="87">
        <v>0.145497129</v>
      </c>
    </row>
    <row r="23" spans="1:13" x14ac:dyDescent="0.25">
      <c r="A23" s="54" t="s">
        <v>131</v>
      </c>
      <c r="B23" s="88">
        <v>0.22416442189999999</v>
      </c>
      <c r="C23" s="87">
        <v>0.1034274783</v>
      </c>
      <c r="D23" s="87">
        <v>7.9252317000000003E-3</v>
      </c>
      <c r="E23" s="87" t="s">
        <v>111</v>
      </c>
      <c r="F23" s="87">
        <v>3.5314040300000002E-2</v>
      </c>
      <c r="G23" s="87">
        <v>0.12614524890000001</v>
      </c>
      <c r="H23" s="87">
        <v>3.5322349900000001E-2</v>
      </c>
      <c r="I23" s="87">
        <v>0.12581491140000001</v>
      </c>
      <c r="J23" s="87">
        <v>0.24140370859999999</v>
      </c>
      <c r="K23" s="87">
        <v>7.5602798499999999E-2</v>
      </c>
      <c r="L23" s="87">
        <v>9.2156476900000006E-2</v>
      </c>
      <c r="M23" s="87">
        <v>0.1231227158</v>
      </c>
    </row>
    <row r="24" spans="1:13" x14ac:dyDescent="0.25">
      <c r="A24" s="54" t="s">
        <v>132</v>
      </c>
      <c r="B24" s="88">
        <v>0.21729750549999999</v>
      </c>
      <c r="C24" s="87">
        <v>0.1005059162</v>
      </c>
      <c r="D24" s="87">
        <v>0.26311276630000002</v>
      </c>
      <c r="E24" s="88">
        <v>0.53997245110000003</v>
      </c>
      <c r="F24" s="87">
        <v>2.7436315999999999E-2</v>
      </c>
      <c r="G24" s="87">
        <v>0.1212243668</v>
      </c>
      <c r="H24" s="87">
        <v>1.9171078800000001E-2</v>
      </c>
      <c r="I24" s="87">
        <v>0.12275369</v>
      </c>
      <c r="J24" s="87">
        <v>0.18066298820000001</v>
      </c>
      <c r="K24" s="87">
        <v>9.2761342400000002E-2</v>
      </c>
      <c r="L24" s="87">
        <v>0.1619871359</v>
      </c>
      <c r="M24" s="87">
        <v>0.107543243</v>
      </c>
    </row>
    <row r="25" spans="1:13" x14ac:dyDescent="0.25">
      <c r="A25" s="54" t="s">
        <v>133</v>
      </c>
      <c r="B25" s="87">
        <v>0.13377283470000001</v>
      </c>
      <c r="C25" s="87">
        <v>9.9303118199999998E-2</v>
      </c>
      <c r="D25" s="87">
        <v>3.1290303200000001E-2</v>
      </c>
      <c r="E25" s="87">
        <v>0.1291620218</v>
      </c>
      <c r="F25" s="87">
        <v>3.0026245600000001E-2</v>
      </c>
      <c r="G25" s="87">
        <v>0.13120705599999999</v>
      </c>
      <c r="H25" s="87">
        <v>2.3620375499999999E-2</v>
      </c>
      <c r="I25" s="87">
        <v>0.1245679366</v>
      </c>
      <c r="J25" s="87">
        <v>0.12797584309999999</v>
      </c>
      <c r="K25" s="87">
        <v>0.11372933339999999</v>
      </c>
      <c r="L25" s="87">
        <v>0.16042435150000001</v>
      </c>
      <c r="M25" s="87">
        <v>9.6500801499999997E-2</v>
      </c>
    </row>
    <row r="26" spans="1:13" x14ac:dyDescent="0.25">
      <c r="A26" s="54" t="s">
        <v>134</v>
      </c>
      <c r="B26" s="87">
        <v>0.16445135790000001</v>
      </c>
      <c r="C26" s="87">
        <v>9.7283828099999997E-2</v>
      </c>
      <c r="D26" s="87">
        <v>0.14438206370000001</v>
      </c>
      <c r="E26" s="87">
        <v>0.21365150450000001</v>
      </c>
      <c r="F26" s="87">
        <v>2.6794402599999999E-2</v>
      </c>
      <c r="G26" s="87">
        <v>0.119704482</v>
      </c>
      <c r="H26" s="87">
        <v>2.4912646900000002E-2</v>
      </c>
      <c r="I26" s="87">
        <v>0.1225205989</v>
      </c>
      <c r="J26" s="87">
        <v>0.1138842568</v>
      </c>
      <c r="K26" s="87">
        <v>7.9349658599999998E-2</v>
      </c>
      <c r="L26" s="87">
        <v>0.11713551379999999</v>
      </c>
      <c r="M26" s="87">
        <v>0.12284669400000001</v>
      </c>
    </row>
    <row r="27" spans="1:13" x14ac:dyDescent="0.25">
      <c r="A27" s="54" t="s">
        <v>135</v>
      </c>
      <c r="B27" s="87">
        <v>0.15032348800000001</v>
      </c>
      <c r="C27" s="87">
        <v>9.4857458300000003E-2</v>
      </c>
      <c r="D27" s="87">
        <v>8.3801276499999994E-2</v>
      </c>
      <c r="E27" s="87">
        <v>0.17270227799999999</v>
      </c>
      <c r="F27" s="87">
        <v>2.2945528699999999E-2</v>
      </c>
      <c r="G27" s="87">
        <v>0.1222245814</v>
      </c>
      <c r="H27" s="87">
        <v>2.0924957099999999E-2</v>
      </c>
      <c r="I27" s="87">
        <v>0.1258753101</v>
      </c>
      <c r="J27" s="87">
        <v>0.115967799</v>
      </c>
      <c r="K27" s="87">
        <v>6.3573464299999993E-2</v>
      </c>
      <c r="L27" s="87">
        <v>8.1452408099999998E-2</v>
      </c>
      <c r="M27" s="87">
        <v>0.1351545358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Supplemental Information</vt:lpstr>
      <vt:lpstr>S1 - Sample Demographics</vt:lpstr>
      <vt:lpstr>S2 - Metabolite List</vt:lpstr>
      <vt:lpstr>S3 - Metabolite Concentrations</vt:lpstr>
      <vt:lpstr>S4 - p-values</vt:lpstr>
      <vt:lpstr>S5 - CV p-values</vt:lpstr>
      <vt:lpstr>S6 - Comparative FC Table</vt:lpstr>
      <vt:lpstr>S7 - Outlier STDEV Analysis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Darcy Cochran</dc:creator>
  <cp:keywords/>
  <dc:description/>
  <cp:lastModifiedBy>Robert Powers</cp:lastModifiedBy>
  <cp:revision/>
  <dcterms:created xsi:type="dcterms:W3CDTF">2024-03-26T20:55:18Z</dcterms:created>
  <dcterms:modified xsi:type="dcterms:W3CDTF">2024-09-18T19:08:14Z</dcterms:modified>
  <cp:category/>
  <cp:contentStatus/>
</cp:coreProperties>
</file>