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driankc/Documents/VMYH/"/>
    </mc:Choice>
  </mc:AlternateContent>
  <xr:revisionPtr revIDLastSave="0" documentId="8_{DC4AC203-4498-B94F-AF1A-0612F44A100E}" xr6:coauthVersionLast="47" xr6:coauthVersionMax="47" xr10:uidLastSave="{00000000-0000-0000-0000-000000000000}"/>
  <bookViews>
    <workbookView xWindow="0" yWindow="500" windowWidth="23260" windowHeight="12580" activeTab="2" xr2:uid="{C3A3DA48-553A-467F-BB8C-91A30ACD6F99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12" i="1"/>
  <c r="I14" i="1"/>
  <c r="I16" i="1"/>
  <c r="I18" i="1"/>
  <c r="I4" i="1"/>
  <c r="G8" i="1"/>
  <c r="G10" i="1"/>
  <c r="G12" i="1"/>
  <c r="G14" i="1"/>
  <c r="J14" i="1" s="1"/>
  <c r="G16" i="1"/>
  <c r="G18" i="1"/>
  <c r="G4" i="1"/>
  <c r="E8" i="1"/>
  <c r="E10" i="1"/>
  <c r="H10" i="1" s="1"/>
  <c r="E12" i="1"/>
  <c r="E14" i="1"/>
  <c r="H14" i="1" s="1"/>
  <c r="E16" i="1"/>
  <c r="E18" i="1"/>
  <c r="J18" i="1" s="1"/>
  <c r="C8" i="1"/>
  <c r="C10" i="1"/>
  <c r="C12" i="1"/>
  <c r="C14" i="1"/>
  <c r="C16" i="1"/>
  <c r="C18" i="1"/>
  <c r="J8" i="1"/>
  <c r="J10" i="1"/>
  <c r="J16" i="1"/>
  <c r="J4" i="1"/>
  <c r="H8" i="1"/>
  <c r="H16" i="1"/>
  <c r="J18" i="2"/>
  <c r="J8" i="2"/>
  <c r="J10" i="2"/>
  <c r="J12" i="2"/>
  <c r="J14" i="2"/>
  <c r="J16" i="2"/>
  <c r="I8" i="2"/>
  <c r="I10" i="2"/>
  <c r="I12" i="2"/>
  <c r="I14" i="2"/>
  <c r="I16" i="2"/>
  <c r="I18" i="2"/>
  <c r="H8" i="2"/>
  <c r="H10" i="2"/>
  <c r="H12" i="2"/>
  <c r="H14" i="2"/>
  <c r="H16" i="2"/>
  <c r="H18" i="2"/>
  <c r="G8" i="2"/>
  <c r="G10" i="2"/>
  <c r="G12" i="2"/>
  <c r="G14" i="2"/>
  <c r="G16" i="2"/>
  <c r="G18" i="2"/>
  <c r="E8" i="2"/>
  <c r="E10" i="2"/>
  <c r="E12" i="2"/>
  <c r="E14" i="2"/>
  <c r="E16" i="2"/>
  <c r="E18" i="2"/>
  <c r="J4" i="2"/>
  <c r="I4" i="2"/>
  <c r="H4" i="2"/>
  <c r="G4" i="2"/>
  <c r="E4" i="2"/>
  <c r="C8" i="2"/>
  <c r="C10" i="2"/>
  <c r="C12" i="2"/>
  <c r="C14" i="2"/>
  <c r="C16" i="2"/>
  <c r="C18" i="2"/>
  <c r="C4" i="2"/>
  <c r="C4" i="3"/>
  <c r="J6" i="3"/>
  <c r="J8" i="3"/>
  <c r="J10" i="3"/>
  <c r="J12" i="3"/>
  <c r="J14" i="3"/>
  <c r="J16" i="3"/>
  <c r="J18" i="3"/>
  <c r="J20" i="3"/>
  <c r="I6" i="3"/>
  <c r="I8" i="3"/>
  <c r="I10" i="3"/>
  <c r="I12" i="3"/>
  <c r="I14" i="3"/>
  <c r="I16" i="3"/>
  <c r="I18" i="3"/>
  <c r="I20" i="3"/>
  <c r="H6" i="3"/>
  <c r="H8" i="3"/>
  <c r="H10" i="3"/>
  <c r="H12" i="3"/>
  <c r="H14" i="3"/>
  <c r="H16" i="3"/>
  <c r="H18" i="3"/>
  <c r="H20" i="3"/>
  <c r="J4" i="3"/>
  <c r="I4" i="3"/>
  <c r="H4" i="3"/>
  <c r="G6" i="3"/>
  <c r="G8" i="3"/>
  <c r="G10" i="3"/>
  <c r="G12" i="3"/>
  <c r="G14" i="3"/>
  <c r="G16" i="3"/>
  <c r="G18" i="3"/>
  <c r="G20" i="3"/>
  <c r="G4" i="3"/>
  <c r="E6" i="3"/>
  <c r="E8" i="3"/>
  <c r="E10" i="3"/>
  <c r="E12" i="3"/>
  <c r="E14" i="3"/>
  <c r="E16" i="3"/>
  <c r="E18" i="3"/>
  <c r="E20" i="3"/>
  <c r="E4" i="3"/>
  <c r="C16" i="3"/>
  <c r="C6" i="3"/>
  <c r="C8" i="3"/>
  <c r="C10" i="3"/>
  <c r="C12" i="3"/>
  <c r="C14" i="3"/>
  <c r="C18" i="3"/>
  <c r="C20" i="3"/>
  <c r="E4" i="1"/>
  <c r="C4" i="1"/>
  <c r="J12" i="1" l="1"/>
  <c r="H18" i="1"/>
  <c r="H12" i="1"/>
  <c r="H4" i="1"/>
</calcChain>
</file>

<file path=xl/sharedStrings.xml><?xml version="1.0" encoding="utf-8"?>
<sst xmlns="http://schemas.openxmlformats.org/spreadsheetml/2006/main" count="69" uniqueCount="25">
  <si>
    <t>EIC peak area for replicate A</t>
  </si>
  <si>
    <t>EIC peak area for replicate B</t>
  </si>
  <si>
    <t>EIC peak area for replicate C</t>
  </si>
  <si>
    <t>Average EIC peak area</t>
  </si>
  <si>
    <r>
      <t>Concentration (</t>
    </r>
    <r>
      <rPr>
        <sz val="11"/>
        <color theme="1"/>
        <rFont val="Aptos Narrow"/>
        <family val="2"/>
      </rPr>
      <t>µM) A</t>
    </r>
  </si>
  <si>
    <r>
      <t>Concentration (</t>
    </r>
    <r>
      <rPr>
        <sz val="11"/>
        <color theme="1"/>
        <rFont val="Aptos Narrow"/>
        <family val="2"/>
      </rPr>
      <t>µM) B</t>
    </r>
  </si>
  <si>
    <r>
      <t>Standard deviation (</t>
    </r>
    <r>
      <rPr>
        <sz val="11"/>
        <color theme="1"/>
        <rFont val="Aptos Narrow"/>
        <family val="2"/>
      </rPr>
      <t>µM)</t>
    </r>
  </si>
  <si>
    <r>
      <t>Average concentration (</t>
    </r>
    <r>
      <rPr>
        <sz val="11"/>
        <color theme="1"/>
        <rFont val="Aptos Narrow"/>
        <family val="2"/>
      </rPr>
      <t>µM)</t>
    </r>
  </si>
  <si>
    <t xml:space="preserve">P1-P2-P3-P7 </t>
  </si>
  <si>
    <r>
      <rPr>
        <b/>
        <sz val="11"/>
        <color theme="1"/>
        <rFont val="Aptos Narrow"/>
        <family val="2"/>
        <scheme val="minor"/>
      </rPr>
      <t xml:space="preserve">P1-P2-P3-P7 </t>
    </r>
    <r>
      <rPr>
        <sz val="11"/>
        <color theme="1"/>
        <rFont val="Aptos Narrow"/>
        <family val="2"/>
        <scheme val="minor"/>
      </rPr>
      <t>Variant</t>
    </r>
  </si>
  <si>
    <t>UV peak area for replicate A</t>
  </si>
  <si>
    <t>UV peak area for replicate B</t>
  </si>
  <si>
    <t>UV peak area for replicate C</t>
  </si>
  <si>
    <t>Average UV peak area</t>
  </si>
  <si>
    <t>Concentration (µM) C</t>
  </si>
  <si>
    <t xml:space="preserve">P1-P2-P3(VMAH)-P7 </t>
  </si>
  <si>
    <t xml:space="preserve">P1-P2-P3(VAYH)-P7 </t>
  </si>
  <si>
    <t xml:space="preserve">P1-P2-P3(VAAH)-P7 </t>
  </si>
  <si>
    <t xml:space="preserve">P1-P2-P3(VNYH)-P7 </t>
  </si>
  <si>
    <t xml:space="preserve">P1-P2-P3(VNGH)-P7 </t>
  </si>
  <si>
    <t xml:space="preserve">P1-P2-P3(TNGH)-P7 </t>
  </si>
  <si>
    <t xml:space="preserve">P1-P2-P3(TNGQ)-P7 </t>
  </si>
  <si>
    <t xml:space="preserve">P1-P2-P3(AmpKS15)-P7 </t>
  </si>
  <si>
    <t>N.D.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</si>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</sst>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F2C6-213C-4B50-B1DE-E6403C13FECB}">
  <dimension ref="A2:J20"/>
  <sheetViews>
    <sheetView topLeftCell="D1" zoomScale="70" zoomScaleNormal="70" workbookViewId="0">
      <selection activeCell="J27" sqref="J27"/>
    </sheetView>
  </sheetViews>
  <sheetFormatPr baseColWidth="10" defaultColWidth="8.83203125" defaultRowHeight="15" x14ac:dyDescent="0.2"/>
  <cols>
    <col min="1" max="1" width="21.33203125" customWidth="1"/>
    <col min="2" max="2" width="26" customWidth="1"/>
    <col min="3" max="3" width="24" customWidth="1"/>
    <col min="4" max="4" width="25.83203125" customWidth="1"/>
    <col min="5" max="5" width="19.33203125" customWidth="1"/>
    <col min="6" max="6" width="25.83203125" customWidth="1"/>
    <col min="7" max="7" width="20.33203125" customWidth="1"/>
    <col min="8" max="9" width="18.5" customWidth="1"/>
    <col min="10" max="10" width="21.83203125" customWidth="1"/>
  </cols>
  <sheetData>
    <row r="2" spans="1:10" x14ac:dyDescent="0.2">
      <c r="A2" t="s">
        <v>9</v>
      </c>
      <c r="B2" t="s">
        <v>0</v>
      </c>
      <c r="C2" t="s">
        <v>4</v>
      </c>
      <c r="D2" t="s">
        <v>1</v>
      </c>
      <c r="E2" t="s">
        <v>5</v>
      </c>
      <c r="F2" t="s">
        <v>2</v>
      </c>
      <c r="G2" t="s">
        <v>14</v>
      </c>
      <c r="H2" t="s">
        <v>3</v>
      </c>
      <c r="I2" t="s">
        <v>7</v>
      </c>
      <c r="J2" t="s">
        <v>6</v>
      </c>
    </row>
    <row r="4" spans="1:10" x14ac:dyDescent="0.2">
      <c r="A4" s="1" t="s">
        <v>8</v>
      </c>
      <c r="B4">
        <v>404872</v>
      </c>
      <c r="C4">
        <f>((B4-90944)/856.5)</f>
        <v>366.52422650321074</v>
      </c>
      <c r="D4">
        <v>553346</v>
      </c>
      <c r="E4">
        <f>((D4-90944)/856.5)</f>
        <v>539.87390542907178</v>
      </c>
      <c r="F4">
        <v>608860</v>
      </c>
      <c r="G4" s="2">
        <f>((F4-90944)/856.5)</f>
        <v>604.68884997081148</v>
      </c>
      <c r="H4" s="2">
        <f>AVERAGE(B4:F4)</f>
        <v>313596.87962638645</v>
      </c>
      <c r="I4" s="2">
        <f>AVERAGE(C4,E4,G4)</f>
        <v>503.69566063436469</v>
      </c>
      <c r="J4" s="2">
        <f>STDEV(C4,E4,G4)</f>
        <v>123.13507223851886</v>
      </c>
    </row>
    <row r="6" spans="1:10" x14ac:dyDescent="0.2">
      <c r="A6" s="1" t="s">
        <v>15</v>
      </c>
      <c r="B6" t="s">
        <v>23</v>
      </c>
      <c r="D6" t="s">
        <v>23</v>
      </c>
      <c r="F6" t="s">
        <v>23</v>
      </c>
    </row>
    <row r="8" spans="1:10" x14ac:dyDescent="0.2">
      <c r="A8" s="1" t="s">
        <v>16</v>
      </c>
      <c r="B8">
        <v>135174</v>
      </c>
      <c r="C8">
        <f t="shared" ref="C8:C18" si="0">((B8-90944)/856.5)</f>
        <v>51.640396964389957</v>
      </c>
      <c r="D8">
        <v>127873</v>
      </c>
      <c r="E8">
        <f t="shared" ref="E8:E18" si="1">((D8-90944)/856.5)</f>
        <v>43.116170461179216</v>
      </c>
      <c r="F8">
        <v>133500</v>
      </c>
      <c r="G8" s="2">
        <f t="shared" ref="G8:G18" si="2">((F8-90944)/856.5)</f>
        <v>49.685931115002916</v>
      </c>
      <c r="H8" s="2">
        <f t="shared" ref="H8:H18" si="3">AVERAGE(B8:F8)</f>
        <v>79328.351313485109</v>
      </c>
      <c r="I8" s="2">
        <f t="shared" ref="I8:I18" si="4">AVERAGE(C8,E8,G8)</f>
        <v>48.147499513524032</v>
      </c>
      <c r="J8" s="2">
        <f t="shared" ref="J8:J18" si="5">STDEV(C8,E8,G8)</f>
        <v>4.4654997720111655</v>
      </c>
    </row>
    <row r="10" spans="1:10" x14ac:dyDescent="0.2">
      <c r="A10" s="1" t="s">
        <v>17</v>
      </c>
      <c r="B10">
        <v>333866</v>
      </c>
      <c r="C10">
        <f t="shared" si="0"/>
        <v>283.62171628721541</v>
      </c>
      <c r="D10">
        <v>279361</v>
      </c>
      <c r="E10">
        <f t="shared" si="1"/>
        <v>219.98482194979567</v>
      </c>
      <c r="F10">
        <v>345016</v>
      </c>
      <c r="G10" s="2">
        <f t="shared" si="2"/>
        <v>296.63981319322824</v>
      </c>
      <c r="H10" s="2">
        <f t="shared" si="3"/>
        <v>191749.32130764742</v>
      </c>
      <c r="I10" s="2">
        <f t="shared" si="4"/>
        <v>266.74878381007977</v>
      </c>
      <c r="J10" s="2">
        <f t="shared" si="5"/>
        <v>41.018517872007074</v>
      </c>
    </row>
    <row r="12" spans="1:10" x14ac:dyDescent="0.2">
      <c r="A12" s="1" t="s">
        <v>18</v>
      </c>
      <c r="B12">
        <v>369988</v>
      </c>
      <c r="C12">
        <f t="shared" si="0"/>
        <v>325.7956800934034</v>
      </c>
      <c r="D12">
        <v>340191</v>
      </c>
      <c r="E12">
        <f t="shared" si="1"/>
        <v>291.00642148277876</v>
      </c>
      <c r="F12">
        <v>329276</v>
      </c>
      <c r="G12" s="2">
        <f t="shared" si="2"/>
        <v>278.2626970227671</v>
      </c>
      <c r="H12" s="2">
        <f t="shared" si="3"/>
        <v>208014.36042031524</v>
      </c>
      <c r="I12" s="2">
        <f t="shared" si="4"/>
        <v>298.3549328663164</v>
      </c>
      <c r="J12" s="2">
        <f t="shared" si="5"/>
        <v>24.603792076910345</v>
      </c>
    </row>
    <row r="14" spans="1:10" x14ac:dyDescent="0.2">
      <c r="A14" s="1" t="s">
        <v>19</v>
      </c>
      <c r="B14">
        <v>388769</v>
      </c>
      <c r="C14">
        <f t="shared" si="0"/>
        <v>347.72329246935203</v>
      </c>
      <c r="D14">
        <v>247632</v>
      </c>
      <c r="E14">
        <f t="shared" si="1"/>
        <v>182.93987157034442</v>
      </c>
      <c r="F14">
        <v>262638</v>
      </c>
      <c r="G14" s="2">
        <f t="shared" si="2"/>
        <v>200.46001167542323</v>
      </c>
      <c r="H14" s="2">
        <f t="shared" si="3"/>
        <v>179913.93263280793</v>
      </c>
      <c r="I14" s="2">
        <f t="shared" si="4"/>
        <v>243.70772523837323</v>
      </c>
      <c r="J14" s="2">
        <f t="shared" si="5"/>
        <v>90.505068902863641</v>
      </c>
    </row>
    <row r="16" spans="1:10" x14ac:dyDescent="0.2">
      <c r="A16" s="1" t="s">
        <v>20</v>
      </c>
      <c r="B16">
        <v>201686</v>
      </c>
      <c r="C16">
        <f t="shared" si="0"/>
        <v>129.29597197898423</v>
      </c>
      <c r="D16">
        <v>183847</v>
      </c>
      <c r="E16">
        <f t="shared" si="1"/>
        <v>108.4681844716871</v>
      </c>
      <c r="F16">
        <v>203296</v>
      </c>
      <c r="G16" s="2">
        <f t="shared" si="2"/>
        <v>131.1757151196731</v>
      </c>
      <c r="H16" s="2">
        <f t="shared" si="3"/>
        <v>117813.35283129015</v>
      </c>
      <c r="I16" s="2">
        <f t="shared" si="4"/>
        <v>122.9799571901148</v>
      </c>
      <c r="J16" s="2">
        <f t="shared" si="5"/>
        <v>12.602659209159741</v>
      </c>
    </row>
    <row r="18" spans="1:10" x14ac:dyDescent="0.2">
      <c r="A18" s="1" t="s">
        <v>21</v>
      </c>
      <c r="B18">
        <v>137557</v>
      </c>
      <c r="C18">
        <f t="shared" si="0"/>
        <v>54.422650321074137</v>
      </c>
      <c r="D18">
        <v>111971</v>
      </c>
      <c r="E18">
        <f t="shared" si="1"/>
        <v>24.549912434325744</v>
      </c>
      <c r="F18">
        <v>118532</v>
      </c>
      <c r="G18" s="2">
        <f t="shared" si="2"/>
        <v>32.210157618213657</v>
      </c>
      <c r="H18" s="2">
        <f t="shared" si="3"/>
        <v>73627.794512551074</v>
      </c>
      <c r="I18" s="2">
        <f t="shared" si="4"/>
        <v>37.060906791204509</v>
      </c>
      <c r="J18" s="2">
        <f t="shared" si="5"/>
        <v>15.515877122065866</v>
      </c>
    </row>
    <row r="20" spans="1:10" x14ac:dyDescent="0.2">
      <c r="A20" s="1" t="s">
        <v>22</v>
      </c>
      <c r="B20" t="s">
        <v>23</v>
      </c>
      <c r="D20" t="s">
        <v>23</v>
      </c>
      <c r="F20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E303-0002-4A41-9280-58939357B552}">
  <dimension ref="A2:J20"/>
  <sheetViews>
    <sheetView topLeftCell="D1" zoomScale="75" zoomScaleNormal="75" workbookViewId="0">
      <selection activeCell="I26" sqref="I26"/>
    </sheetView>
  </sheetViews>
  <sheetFormatPr baseColWidth="10" defaultColWidth="8.83203125" defaultRowHeight="15" x14ac:dyDescent="0.2"/>
  <cols>
    <col min="1" max="1" width="20.83203125" customWidth="1"/>
    <col min="2" max="2" width="24.1640625" customWidth="1"/>
    <col min="3" max="3" width="18.33203125" customWidth="1"/>
    <col min="4" max="4" width="24.33203125" customWidth="1"/>
    <col min="5" max="5" width="18.1640625" customWidth="1"/>
    <col min="6" max="6" width="24.83203125" customWidth="1"/>
    <col min="7" max="7" width="17.5" customWidth="1"/>
    <col min="8" max="8" width="19.5" customWidth="1"/>
    <col min="9" max="9" width="23.33203125" customWidth="1"/>
    <col min="10" max="10" width="19" customWidth="1"/>
  </cols>
  <sheetData>
    <row r="2" spans="1:10" x14ac:dyDescent="0.2">
      <c r="A2" t="s">
        <v>9</v>
      </c>
      <c r="B2" t="s">
        <v>10</v>
      </c>
      <c r="C2" t="s">
        <v>4</v>
      </c>
      <c r="D2" t="s">
        <v>11</v>
      </c>
      <c r="E2" t="s">
        <v>5</v>
      </c>
      <c r="F2" t="s">
        <v>12</v>
      </c>
      <c r="G2" t="s">
        <v>14</v>
      </c>
      <c r="H2" t="s">
        <v>13</v>
      </c>
      <c r="I2" t="s">
        <v>7</v>
      </c>
      <c r="J2" t="s">
        <v>6</v>
      </c>
    </row>
    <row r="4" spans="1:10" x14ac:dyDescent="0.2">
      <c r="A4" s="1" t="s">
        <v>8</v>
      </c>
      <c r="B4">
        <v>31.1</v>
      </c>
      <c r="C4">
        <f>((B4+66.66)/7.51)/4</f>
        <v>3.2543275632490012</v>
      </c>
      <c r="D4">
        <v>36.9</v>
      </c>
      <c r="E4">
        <f>((D4+66.66)/7.51)/4</f>
        <v>3.4474034620505996</v>
      </c>
      <c r="F4">
        <v>35.200000000000003</v>
      </c>
      <c r="G4" s="2">
        <f>((F4+66.66)/7.51)/4</f>
        <v>3.3908122503328895</v>
      </c>
      <c r="H4">
        <f>AVERAGE(B4,D4,F4)</f>
        <v>34.4</v>
      </c>
      <c r="I4" s="2">
        <f>AVERAGE(C4,E4,G4)</f>
        <v>3.3641810918774966</v>
      </c>
      <c r="J4" s="2">
        <f>STDEV(C4,E4,G4)</f>
        <v>9.9254670545110571E-2</v>
      </c>
    </row>
    <row r="6" spans="1:10" x14ac:dyDescent="0.2">
      <c r="A6" s="1" t="s">
        <v>15</v>
      </c>
      <c r="B6" t="s">
        <v>24</v>
      </c>
      <c r="D6" t="s">
        <v>23</v>
      </c>
      <c r="F6" t="s">
        <v>23</v>
      </c>
    </row>
    <row r="8" spans="1:10" x14ac:dyDescent="0.2">
      <c r="A8" s="1" t="s">
        <v>16</v>
      </c>
      <c r="B8">
        <v>24.6</v>
      </c>
      <c r="C8">
        <f t="shared" ref="C8:C18" si="0">((B8+66.66)/7.51)/4</f>
        <v>3.0379494007989347</v>
      </c>
      <c r="D8">
        <v>57.1</v>
      </c>
      <c r="E8">
        <f t="shared" ref="E8:E18" si="1">((D8+66.66)/7.51)/4</f>
        <v>4.1198402130492671</v>
      </c>
      <c r="F8">
        <v>24.1</v>
      </c>
      <c r="G8" s="2">
        <f t="shared" ref="G8:G18" si="2">((F8+66.66)/7.51)/4</f>
        <v>3.0213049267643139</v>
      </c>
      <c r="H8" s="2">
        <f t="shared" ref="H8:H18" si="3">AVERAGE(B8,D8,F8)</f>
        <v>35.266666666666673</v>
      </c>
      <c r="I8" s="2">
        <f t="shared" ref="I8:I18" si="4">AVERAGE(C8,E8,G8)</f>
        <v>3.3930315135375051</v>
      </c>
      <c r="J8" s="2">
        <f t="shared" ref="J8:J16" si="5">STDEV(C8,E8,G8)</f>
        <v>0.62948981238257995</v>
      </c>
    </row>
    <row r="10" spans="1:10" x14ac:dyDescent="0.2">
      <c r="A10" s="1" t="s">
        <v>17</v>
      </c>
      <c r="B10">
        <v>107.4</v>
      </c>
      <c r="C10">
        <f t="shared" si="0"/>
        <v>5.7942743009320905</v>
      </c>
      <c r="D10">
        <v>151.6</v>
      </c>
      <c r="E10">
        <f t="shared" si="1"/>
        <v>7.265645805592543</v>
      </c>
      <c r="F10">
        <v>96.4</v>
      </c>
      <c r="G10" s="2">
        <f t="shared" si="2"/>
        <v>5.4280958721704398</v>
      </c>
      <c r="H10" s="2">
        <f t="shared" si="3"/>
        <v>118.46666666666665</v>
      </c>
      <c r="I10" s="2">
        <f t="shared" si="4"/>
        <v>6.1626719928983578</v>
      </c>
      <c r="J10" s="2">
        <f t="shared" si="5"/>
        <v>0.97259194117546277</v>
      </c>
    </row>
    <row r="12" spans="1:10" x14ac:dyDescent="0.2">
      <c r="A12" s="1" t="s">
        <v>18</v>
      </c>
      <c r="B12">
        <v>133.80000000000001</v>
      </c>
      <c r="C12">
        <f t="shared" si="0"/>
        <v>6.6731025299600537</v>
      </c>
      <c r="D12">
        <v>101.3</v>
      </c>
      <c r="E12">
        <f t="shared" si="1"/>
        <v>5.5912117177097196</v>
      </c>
      <c r="F12">
        <v>117.5</v>
      </c>
      <c r="G12" s="2">
        <f t="shared" si="2"/>
        <v>6.1304926764314249</v>
      </c>
      <c r="H12" s="2">
        <f t="shared" si="3"/>
        <v>117.53333333333335</v>
      </c>
      <c r="I12" s="2">
        <f t="shared" si="4"/>
        <v>6.1316023080337319</v>
      </c>
      <c r="J12" s="2">
        <f t="shared" si="5"/>
        <v>0.54094625968726462</v>
      </c>
    </row>
    <row r="14" spans="1:10" x14ac:dyDescent="0.2">
      <c r="A14" s="1" t="s">
        <v>19</v>
      </c>
      <c r="B14">
        <v>485.4</v>
      </c>
      <c r="C14">
        <f t="shared" si="0"/>
        <v>18.377496671105192</v>
      </c>
      <c r="D14">
        <v>396.4</v>
      </c>
      <c r="E14">
        <f t="shared" si="1"/>
        <v>15.414780292942742</v>
      </c>
      <c r="F14">
        <v>435.6</v>
      </c>
      <c r="G14" s="2">
        <f t="shared" si="2"/>
        <v>16.71970705725699</v>
      </c>
      <c r="H14" s="2">
        <f t="shared" si="3"/>
        <v>439.13333333333338</v>
      </c>
      <c r="I14" s="2">
        <f t="shared" si="4"/>
        <v>16.837328007101643</v>
      </c>
      <c r="J14" s="2">
        <f t="shared" si="5"/>
        <v>1.4848562557499545</v>
      </c>
    </row>
    <row r="16" spans="1:10" x14ac:dyDescent="0.2">
      <c r="A16" s="1" t="s">
        <v>20</v>
      </c>
      <c r="B16">
        <v>316.7</v>
      </c>
      <c r="C16">
        <f t="shared" si="0"/>
        <v>12.761651131824236</v>
      </c>
      <c r="D16">
        <v>323.7</v>
      </c>
      <c r="E16">
        <f t="shared" si="1"/>
        <v>12.994673768308923</v>
      </c>
      <c r="F16">
        <v>287.3</v>
      </c>
      <c r="G16" s="2">
        <f t="shared" si="2"/>
        <v>11.78295605858855</v>
      </c>
      <c r="H16" s="2">
        <f t="shared" si="3"/>
        <v>309.23333333333335</v>
      </c>
      <c r="I16" s="2">
        <f t="shared" si="4"/>
        <v>12.513093652907235</v>
      </c>
      <c r="J16" s="2">
        <f t="shared" si="5"/>
        <v>0.64296233735474562</v>
      </c>
    </row>
    <row r="18" spans="1:10" x14ac:dyDescent="0.2">
      <c r="A18" s="1" t="s">
        <v>21</v>
      </c>
      <c r="B18">
        <v>401.4</v>
      </c>
      <c r="C18">
        <f t="shared" si="0"/>
        <v>15.581225033288947</v>
      </c>
      <c r="D18">
        <v>338.2</v>
      </c>
      <c r="E18">
        <f t="shared" si="1"/>
        <v>13.477363515312916</v>
      </c>
      <c r="F18">
        <v>278.89999999999998</v>
      </c>
      <c r="G18" s="2">
        <f t="shared" si="2"/>
        <v>11.503328894806923</v>
      </c>
      <c r="H18">
        <f t="shared" si="3"/>
        <v>339.49999999999994</v>
      </c>
      <c r="I18" s="2">
        <f t="shared" si="4"/>
        <v>13.52063914780293</v>
      </c>
      <c r="J18" s="2">
        <f>STDEV(C18,E18,G18)</f>
        <v>2.0392924788605495</v>
      </c>
    </row>
    <row r="20" spans="1:10" x14ac:dyDescent="0.2">
      <c r="A20" s="1" t="s">
        <v>22</v>
      </c>
      <c r="B20" t="s">
        <v>24</v>
      </c>
      <c r="D20" t="s">
        <v>23</v>
      </c>
      <c r="F20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8D9E-1BD8-489E-BB73-FCA1E8D77337}">
  <dimension ref="A2:J20"/>
  <sheetViews>
    <sheetView tabSelected="1" topLeftCell="D1" zoomScale="72" zoomScaleNormal="72" workbookViewId="0">
      <selection activeCell="K15" sqref="K15"/>
    </sheetView>
  </sheetViews>
  <sheetFormatPr baseColWidth="10" defaultColWidth="8.83203125" defaultRowHeight="15" x14ac:dyDescent="0.2"/>
  <cols>
    <col min="1" max="1" width="21.5" customWidth="1"/>
    <col min="2" max="2" width="23.6640625" customWidth="1"/>
    <col min="3" max="3" width="19.1640625" customWidth="1"/>
    <col min="4" max="4" width="23.1640625" customWidth="1"/>
    <col min="5" max="5" width="18.83203125" customWidth="1"/>
    <col min="6" max="6" width="23" customWidth="1"/>
    <col min="7" max="7" width="19.1640625" customWidth="1"/>
    <col min="8" max="8" width="20.83203125" customWidth="1"/>
    <col min="9" max="9" width="23.83203125" customWidth="1"/>
    <col min="10" max="10" width="21.5" customWidth="1"/>
  </cols>
  <sheetData>
    <row r="2" spans="1:10" x14ac:dyDescent="0.2">
      <c r="A2" t="s">
        <v>9</v>
      </c>
      <c r="B2" t="s">
        <v>10</v>
      </c>
      <c r="C2" t="s">
        <v>4</v>
      </c>
      <c r="D2" t="s">
        <v>11</v>
      </c>
      <c r="E2" t="s">
        <v>5</v>
      </c>
      <c r="F2" t="s">
        <v>12</v>
      </c>
      <c r="G2" t="s">
        <v>14</v>
      </c>
      <c r="H2" t="s">
        <v>13</v>
      </c>
      <c r="I2" t="s">
        <v>7</v>
      </c>
      <c r="J2" t="s">
        <v>6</v>
      </c>
    </row>
    <row r="4" spans="1:10" x14ac:dyDescent="0.2">
      <c r="A4" s="1" t="s">
        <v>8</v>
      </c>
      <c r="B4">
        <v>57.9</v>
      </c>
      <c r="C4">
        <f>((B4+66.66)/7.51)/4</f>
        <v>4.1464713715046608</v>
      </c>
      <c r="D4">
        <v>86.4</v>
      </c>
      <c r="E4">
        <f>((D4+66.66)/7.51)/4</f>
        <v>5.0952063914780297</v>
      </c>
      <c r="F4">
        <v>91.5</v>
      </c>
      <c r="G4" s="2">
        <f>((F4+66.66)/7.51)/4</f>
        <v>5.2649800266311582</v>
      </c>
      <c r="H4">
        <f>AVERAGE(B4,D4,F4)</f>
        <v>78.600000000000009</v>
      </c>
      <c r="I4" s="2">
        <f>AVERAGE(C4,E4,G4)</f>
        <v>4.8355525965379487</v>
      </c>
      <c r="J4" s="2">
        <f>STDEV(C4,E4,G4)</f>
        <v>0.60276900452687432</v>
      </c>
    </row>
    <row r="6" spans="1:10" x14ac:dyDescent="0.2">
      <c r="A6" s="1" t="s">
        <v>15</v>
      </c>
      <c r="B6">
        <v>141.6</v>
      </c>
      <c r="C6">
        <f t="shared" ref="C6:C20" si="0">((B6+66.66)/7.51)/4</f>
        <v>6.9327563249001329</v>
      </c>
      <c r="D6">
        <v>106.3</v>
      </c>
      <c r="E6">
        <f t="shared" ref="E6:E20" si="1">((D6+66.66)/7.51)/4</f>
        <v>5.7576564580559246</v>
      </c>
      <c r="F6">
        <v>120.7</v>
      </c>
      <c r="G6" s="2">
        <f t="shared" ref="G6:G20" si="2">((F6+66.66)/7.51)/4</f>
        <v>6.2370173102529964</v>
      </c>
      <c r="H6" s="2">
        <f t="shared" ref="H6:H20" si="3">AVERAGE(B6,D6,F6)</f>
        <v>122.86666666666666</v>
      </c>
      <c r="I6" s="2">
        <f t="shared" ref="I6:I20" si="4">AVERAGE(C6,E6,G6)</f>
        <v>6.3091433644030177</v>
      </c>
      <c r="J6" s="2">
        <f t="shared" ref="J6:J20" si="5">STDEV(C6,E6,G6)</f>
        <v>0.59086085504944219</v>
      </c>
    </row>
    <row r="8" spans="1:10" x14ac:dyDescent="0.2">
      <c r="A8" s="1" t="s">
        <v>16</v>
      </c>
      <c r="B8">
        <v>176.4</v>
      </c>
      <c r="C8">
        <f t="shared" si="0"/>
        <v>8.0912117177097205</v>
      </c>
      <c r="D8">
        <v>161</v>
      </c>
      <c r="E8">
        <f t="shared" si="1"/>
        <v>7.5785619174434089</v>
      </c>
      <c r="F8">
        <v>174.1</v>
      </c>
      <c r="G8" s="2">
        <f t="shared" si="2"/>
        <v>8.0146471371504653</v>
      </c>
      <c r="H8">
        <f t="shared" si="3"/>
        <v>170.5</v>
      </c>
      <c r="I8" s="2">
        <f t="shared" si="4"/>
        <v>7.8948069241011991</v>
      </c>
      <c r="J8" s="2">
        <f t="shared" si="5"/>
        <v>0.27653880726950886</v>
      </c>
    </row>
    <row r="10" spans="1:10" x14ac:dyDescent="0.2">
      <c r="A10" s="1" t="s">
        <v>17</v>
      </c>
      <c r="B10">
        <v>150.69999999999999</v>
      </c>
      <c r="C10">
        <f t="shared" si="0"/>
        <v>7.2356857523302258</v>
      </c>
      <c r="D10">
        <v>216.2</v>
      </c>
      <c r="E10">
        <f t="shared" si="1"/>
        <v>9.4161118508655139</v>
      </c>
      <c r="F10">
        <v>168</v>
      </c>
      <c r="G10" s="2">
        <f t="shared" si="2"/>
        <v>7.8115845539280961</v>
      </c>
      <c r="H10">
        <f t="shared" si="3"/>
        <v>178.29999999999998</v>
      </c>
      <c r="I10" s="2">
        <f t="shared" si="4"/>
        <v>8.1544607190412783</v>
      </c>
      <c r="J10" s="2">
        <f t="shared" si="5"/>
        <v>1.1299281133087606</v>
      </c>
    </row>
    <row r="12" spans="1:10" x14ac:dyDescent="0.2">
      <c r="A12" s="1" t="s">
        <v>18</v>
      </c>
      <c r="B12">
        <v>121</v>
      </c>
      <c r="C12">
        <f t="shared" si="0"/>
        <v>6.2470039946737685</v>
      </c>
      <c r="D12">
        <v>185.7</v>
      </c>
      <c r="E12">
        <f t="shared" si="1"/>
        <v>8.4007989347536611</v>
      </c>
      <c r="F12">
        <v>183.4</v>
      </c>
      <c r="G12" s="2">
        <f t="shared" si="2"/>
        <v>8.3242343541944077</v>
      </c>
      <c r="H12" s="2">
        <f t="shared" si="3"/>
        <v>163.36666666666667</v>
      </c>
      <c r="I12" s="2">
        <f t="shared" si="4"/>
        <v>7.6573457612072788</v>
      </c>
      <c r="J12" s="2">
        <f t="shared" si="5"/>
        <v>1.221991594721785</v>
      </c>
    </row>
    <row r="14" spans="1:10" x14ac:dyDescent="0.2">
      <c r="A14" s="1" t="s">
        <v>19</v>
      </c>
      <c r="B14">
        <v>272.60000000000002</v>
      </c>
      <c r="C14">
        <f t="shared" si="0"/>
        <v>11.293608521970706</v>
      </c>
      <c r="D14">
        <v>309.3</v>
      </c>
      <c r="E14">
        <f t="shared" si="1"/>
        <v>12.515312916111853</v>
      </c>
      <c r="F14">
        <v>309.2</v>
      </c>
      <c r="G14" s="2">
        <f t="shared" si="2"/>
        <v>12.511984021304928</v>
      </c>
      <c r="H14" s="2">
        <f t="shared" si="3"/>
        <v>297.03333333333336</v>
      </c>
      <c r="I14" s="2">
        <f t="shared" si="4"/>
        <v>12.106968486462494</v>
      </c>
      <c r="J14" s="2">
        <f t="shared" si="5"/>
        <v>0.70439235818095225</v>
      </c>
    </row>
    <row r="16" spans="1:10" x14ac:dyDescent="0.2">
      <c r="A16" s="1" t="s">
        <v>20</v>
      </c>
      <c r="B16">
        <v>220.8</v>
      </c>
      <c r="C16">
        <f t="shared" si="0"/>
        <v>9.5692410119840225</v>
      </c>
      <c r="D16">
        <v>281</v>
      </c>
      <c r="E16">
        <f t="shared" si="1"/>
        <v>11.57323568575233</v>
      </c>
      <c r="F16">
        <v>307.8</v>
      </c>
      <c r="G16" s="2">
        <f t="shared" si="2"/>
        <v>12.465379494007991</v>
      </c>
      <c r="H16" s="2">
        <f t="shared" si="3"/>
        <v>269.86666666666667</v>
      </c>
      <c r="I16" s="2">
        <f t="shared" si="4"/>
        <v>11.202618730581449</v>
      </c>
      <c r="J16" s="2">
        <f t="shared" si="5"/>
        <v>1.4832134783503259</v>
      </c>
    </row>
    <row r="18" spans="1:10" x14ac:dyDescent="0.2">
      <c r="A18" s="1" t="s">
        <v>21</v>
      </c>
      <c r="B18">
        <v>239.9</v>
      </c>
      <c r="C18">
        <f t="shared" si="0"/>
        <v>10.205059920106525</v>
      </c>
      <c r="D18">
        <v>232.8</v>
      </c>
      <c r="E18">
        <f t="shared" si="1"/>
        <v>9.9687083888149157</v>
      </c>
      <c r="F18">
        <v>264.8</v>
      </c>
      <c r="G18" s="2">
        <f t="shared" si="2"/>
        <v>11.033954727030627</v>
      </c>
      <c r="H18" s="2">
        <f t="shared" si="3"/>
        <v>245.83333333333334</v>
      </c>
      <c r="I18" s="2">
        <f t="shared" si="4"/>
        <v>10.402574345317355</v>
      </c>
      <c r="J18" s="2">
        <f t="shared" si="5"/>
        <v>0.55941612543371444</v>
      </c>
    </row>
    <row r="20" spans="1:10" x14ac:dyDescent="0.2">
      <c r="A20" s="1" t="s">
        <v>22</v>
      </c>
      <c r="B20">
        <v>666.9</v>
      </c>
      <c r="C20">
        <f t="shared" si="0"/>
        <v>24.419440745672436</v>
      </c>
      <c r="D20">
        <v>740.6</v>
      </c>
      <c r="E20">
        <f t="shared" si="1"/>
        <v>26.8728362183755</v>
      </c>
      <c r="F20">
        <v>834.7</v>
      </c>
      <c r="G20" s="2">
        <f t="shared" si="2"/>
        <v>30.005326231691079</v>
      </c>
      <c r="H20">
        <f t="shared" si="3"/>
        <v>747.4</v>
      </c>
      <c r="I20" s="2">
        <f t="shared" si="4"/>
        <v>27.099201065246337</v>
      </c>
      <c r="J20" s="2">
        <f t="shared" si="5"/>
        <v>2.7998142703851943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Katherine</dc:creator>
  <cp:lastModifiedBy>Keatinge-Clay, Adrian T</cp:lastModifiedBy>
  <dcterms:created xsi:type="dcterms:W3CDTF">2024-06-18T22:28:32Z</dcterms:created>
  <dcterms:modified xsi:type="dcterms:W3CDTF">2024-06-21T21:01:45Z</dcterms:modified>
</cp:coreProperties>
</file>