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C68A2278-096F-4CBB-BE80-68BB6AECC64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Critical start" sheetId="1" r:id="rId1"/>
    <sheet name="Critical suspension" sheetId="2" r:id="rId2"/>
  </sheets>
  <definedNames>
    <definedName name="_xlnm._FilterDatabase" localSheetId="1" hidden="1">'Critical suspension'!$R$1:$R$231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1" i="2" l="1"/>
  <c r="J231" i="2"/>
  <c r="L231" i="2" s="1"/>
  <c r="I231" i="2"/>
  <c r="D231" i="2"/>
  <c r="Q230" i="2"/>
  <c r="J230" i="2"/>
  <c r="L230" i="2" s="1"/>
  <c r="I230" i="2"/>
  <c r="D230" i="2"/>
  <c r="Q229" i="2"/>
  <c r="J229" i="2"/>
  <c r="L229" i="2" s="1"/>
  <c r="I229" i="2"/>
  <c r="D229" i="2"/>
  <c r="Q228" i="2"/>
  <c r="O228" i="2"/>
  <c r="J228" i="2"/>
  <c r="L228" i="2" s="1"/>
  <c r="I228" i="2"/>
  <c r="D228" i="2"/>
  <c r="Q227" i="2"/>
  <c r="J227" i="2"/>
  <c r="L227" i="2" s="1"/>
  <c r="I227" i="2"/>
  <c r="D227" i="2"/>
  <c r="Q226" i="2"/>
  <c r="J226" i="2"/>
  <c r="L226" i="2" s="1"/>
  <c r="I226" i="2"/>
  <c r="D226" i="2"/>
  <c r="Q225" i="2"/>
  <c r="J225" i="2"/>
  <c r="L225" i="2" s="1"/>
  <c r="I225" i="2"/>
  <c r="D225" i="2"/>
  <c r="Q224" i="2"/>
  <c r="O224" i="2"/>
  <c r="J224" i="2"/>
  <c r="L224" i="2" s="1"/>
  <c r="I224" i="2"/>
  <c r="D224" i="2"/>
  <c r="Q223" i="2"/>
  <c r="O223" i="2"/>
  <c r="J223" i="2"/>
  <c r="L223" i="2" s="1"/>
  <c r="I223" i="2"/>
  <c r="D223" i="2"/>
  <c r="Q222" i="2"/>
  <c r="O222" i="2"/>
  <c r="J222" i="2"/>
  <c r="L222" i="2" s="1"/>
  <c r="I222" i="2"/>
  <c r="D222" i="2"/>
  <c r="Q221" i="2"/>
  <c r="O221" i="2"/>
  <c r="J221" i="2"/>
  <c r="I221" i="2"/>
  <c r="D221" i="2"/>
  <c r="Q220" i="2"/>
  <c r="J220" i="2"/>
  <c r="L220" i="2" s="1"/>
  <c r="I220" i="2"/>
  <c r="D220" i="2"/>
  <c r="Q219" i="2"/>
  <c r="O219" i="2"/>
  <c r="J219" i="2"/>
  <c r="K219" i="2" s="1"/>
  <c r="I219" i="2"/>
  <c r="D219" i="2"/>
  <c r="Q218" i="2"/>
  <c r="O218" i="2"/>
  <c r="J218" i="2"/>
  <c r="K218" i="2" s="1"/>
  <c r="I218" i="2"/>
  <c r="D218" i="2"/>
  <c r="Q217" i="2"/>
  <c r="J217" i="2"/>
  <c r="L217" i="2" s="1"/>
  <c r="I217" i="2"/>
  <c r="D217" i="2"/>
  <c r="Q216" i="2"/>
  <c r="O216" i="2"/>
  <c r="J216" i="2"/>
  <c r="L216" i="2" s="1"/>
  <c r="I216" i="2"/>
  <c r="D216" i="2"/>
  <c r="Q215" i="2"/>
  <c r="O215" i="2"/>
  <c r="J215" i="2"/>
  <c r="L215" i="2" s="1"/>
  <c r="I215" i="2"/>
  <c r="D215" i="2"/>
  <c r="Q214" i="2"/>
  <c r="O214" i="2"/>
  <c r="J214" i="2"/>
  <c r="L214" i="2" s="1"/>
  <c r="I214" i="2"/>
  <c r="D214" i="2"/>
  <c r="Q213" i="2"/>
  <c r="J213" i="2"/>
  <c r="L213" i="2" s="1"/>
  <c r="I213" i="2"/>
  <c r="D213" i="2"/>
  <c r="Q212" i="2"/>
  <c r="O212" i="2"/>
  <c r="J212" i="2"/>
  <c r="L212" i="2" s="1"/>
  <c r="I212" i="2"/>
  <c r="D212" i="2"/>
  <c r="Q211" i="2"/>
  <c r="O211" i="2"/>
  <c r="J211" i="2"/>
  <c r="L211" i="2" s="1"/>
  <c r="I211" i="2"/>
  <c r="D211" i="2"/>
  <c r="Q210" i="2"/>
  <c r="O210" i="2"/>
  <c r="J210" i="2"/>
  <c r="L210" i="2" s="1"/>
  <c r="I210" i="2"/>
  <c r="D210" i="2"/>
  <c r="Q209" i="2"/>
  <c r="J209" i="2"/>
  <c r="I209" i="2"/>
  <c r="D209" i="2"/>
  <c r="Q208" i="2"/>
  <c r="O208" i="2"/>
  <c r="J208" i="2"/>
  <c r="L208" i="2" s="1"/>
  <c r="I208" i="2"/>
  <c r="D208" i="2"/>
  <c r="Q207" i="2"/>
  <c r="J207" i="2"/>
  <c r="K207" i="2" s="1"/>
  <c r="I207" i="2"/>
  <c r="D207" i="2"/>
  <c r="Q206" i="2"/>
  <c r="O206" i="2"/>
  <c r="J206" i="2"/>
  <c r="L206" i="2" s="1"/>
  <c r="I206" i="2"/>
  <c r="D206" i="2"/>
  <c r="Q205" i="2"/>
  <c r="J205" i="2"/>
  <c r="K205" i="2" s="1"/>
  <c r="I205" i="2"/>
  <c r="D205" i="2"/>
  <c r="Q204" i="2"/>
  <c r="J204" i="2"/>
  <c r="I204" i="2"/>
  <c r="D204" i="2"/>
  <c r="Q203" i="2"/>
  <c r="O203" i="2"/>
  <c r="J203" i="2"/>
  <c r="L203" i="2" s="1"/>
  <c r="I203" i="2"/>
  <c r="D203" i="2"/>
  <c r="Q202" i="2"/>
  <c r="O202" i="2"/>
  <c r="J202" i="2"/>
  <c r="L202" i="2" s="1"/>
  <c r="I202" i="2"/>
  <c r="D202" i="2"/>
  <c r="Q201" i="2"/>
  <c r="J201" i="2"/>
  <c r="L201" i="2" s="1"/>
  <c r="I201" i="2"/>
  <c r="D201" i="2"/>
  <c r="Q200" i="2"/>
  <c r="J200" i="2"/>
  <c r="L200" i="2" s="1"/>
  <c r="I200" i="2"/>
  <c r="D200" i="2"/>
  <c r="Q199" i="2"/>
  <c r="J199" i="2"/>
  <c r="I199" i="2"/>
  <c r="D199" i="2"/>
  <c r="Q198" i="2"/>
  <c r="J198" i="2"/>
  <c r="K198" i="2" s="1"/>
  <c r="I198" i="2"/>
  <c r="D198" i="2"/>
  <c r="Q197" i="2"/>
  <c r="O197" i="2"/>
  <c r="J197" i="2"/>
  <c r="K197" i="2" s="1"/>
  <c r="I197" i="2"/>
  <c r="D197" i="2"/>
  <c r="Q196" i="2"/>
  <c r="J196" i="2"/>
  <c r="L196" i="2" s="1"/>
  <c r="I196" i="2"/>
  <c r="D196" i="2"/>
  <c r="Q195" i="2"/>
  <c r="J195" i="2"/>
  <c r="L195" i="2" s="1"/>
  <c r="I195" i="2"/>
  <c r="D195" i="2"/>
  <c r="Q194" i="2"/>
  <c r="O194" i="2"/>
  <c r="J194" i="2"/>
  <c r="I194" i="2"/>
  <c r="D194" i="2"/>
  <c r="Q193" i="2"/>
  <c r="J193" i="2"/>
  <c r="L193" i="2" s="1"/>
  <c r="I193" i="2"/>
  <c r="D193" i="2"/>
  <c r="Q192" i="2"/>
  <c r="J192" i="2"/>
  <c r="L192" i="2" s="1"/>
  <c r="I192" i="2"/>
  <c r="D192" i="2"/>
  <c r="Q191" i="2"/>
  <c r="J191" i="2"/>
  <c r="K191" i="2" s="1"/>
  <c r="I191" i="2"/>
  <c r="D191" i="2"/>
  <c r="Q190" i="2"/>
  <c r="J190" i="2"/>
  <c r="L190" i="2" s="1"/>
  <c r="I190" i="2"/>
  <c r="D190" i="2"/>
  <c r="Q189" i="2"/>
  <c r="J189" i="2"/>
  <c r="L189" i="2" s="1"/>
  <c r="I189" i="2"/>
  <c r="D189" i="2"/>
  <c r="Q188" i="2"/>
  <c r="J188" i="2"/>
  <c r="L188" i="2" s="1"/>
  <c r="I188" i="2"/>
  <c r="D188" i="2"/>
  <c r="Q187" i="2"/>
  <c r="J187" i="2"/>
  <c r="L187" i="2" s="1"/>
  <c r="I187" i="2"/>
  <c r="D187" i="2"/>
  <c r="Q186" i="2"/>
  <c r="J186" i="2"/>
  <c r="I186" i="2"/>
  <c r="D186" i="2"/>
  <c r="Q185" i="2"/>
  <c r="J185" i="2"/>
  <c r="L185" i="2" s="1"/>
  <c r="I185" i="2"/>
  <c r="D185" i="2"/>
  <c r="Q184" i="2"/>
  <c r="J184" i="2"/>
  <c r="L184" i="2" s="1"/>
  <c r="I184" i="2"/>
  <c r="D184" i="2"/>
  <c r="Q183" i="2"/>
  <c r="O183" i="2"/>
  <c r="J183" i="2"/>
  <c r="K183" i="2" s="1"/>
  <c r="I183" i="2"/>
  <c r="D183" i="2"/>
  <c r="Q182" i="2"/>
  <c r="O182" i="2"/>
  <c r="J182" i="2"/>
  <c r="L182" i="2" s="1"/>
  <c r="I182" i="2"/>
  <c r="D182" i="2"/>
  <c r="Q181" i="2"/>
  <c r="J181" i="2"/>
  <c r="I181" i="2"/>
  <c r="D181" i="2"/>
  <c r="Q180" i="2"/>
  <c r="J180" i="2"/>
  <c r="L180" i="2" s="1"/>
  <c r="I180" i="2"/>
  <c r="D180" i="2"/>
  <c r="Q179" i="2"/>
  <c r="J179" i="2"/>
  <c r="L179" i="2" s="1"/>
  <c r="I179" i="2"/>
  <c r="D179" i="2"/>
  <c r="Q178" i="2"/>
  <c r="J178" i="2"/>
  <c r="L178" i="2" s="1"/>
  <c r="I178" i="2"/>
  <c r="D178" i="2"/>
  <c r="Q177" i="2"/>
  <c r="J177" i="2"/>
  <c r="L177" i="2" s="1"/>
  <c r="I177" i="2"/>
  <c r="D177" i="2"/>
  <c r="Q176" i="2"/>
  <c r="J176" i="2"/>
  <c r="L176" i="2" s="1"/>
  <c r="I176" i="2"/>
  <c r="D176" i="2"/>
  <c r="Q175" i="2"/>
  <c r="J175" i="2"/>
  <c r="L175" i="2" s="1"/>
  <c r="I175" i="2"/>
  <c r="D175" i="2"/>
  <c r="Q174" i="2"/>
  <c r="J174" i="2"/>
  <c r="L174" i="2" s="1"/>
  <c r="I174" i="2"/>
  <c r="D174" i="2"/>
  <c r="Q173" i="2"/>
  <c r="J173" i="2"/>
  <c r="I173" i="2"/>
  <c r="D173" i="2"/>
  <c r="Q172" i="2"/>
  <c r="O172" i="2"/>
  <c r="J172" i="2"/>
  <c r="K172" i="2" s="1"/>
  <c r="I172" i="2"/>
  <c r="D172" i="2"/>
  <c r="Q171" i="2"/>
  <c r="O171" i="2"/>
  <c r="J171" i="2"/>
  <c r="L171" i="2" s="1"/>
  <c r="I171" i="2"/>
  <c r="D171" i="2"/>
  <c r="Q170" i="2"/>
  <c r="J170" i="2"/>
  <c r="L170" i="2" s="1"/>
  <c r="I170" i="2"/>
  <c r="D170" i="2"/>
  <c r="Q169" i="2"/>
  <c r="O169" i="2"/>
  <c r="J169" i="2"/>
  <c r="L169" i="2" s="1"/>
  <c r="I169" i="2"/>
  <c r="D169" i="2"/>
  <c r="Q168" i="2"/>
  <c r="O168" i="2"/>
  <c r="J168" i="2"/>
  <c r="L168" i="2" s="1"/>
  <c r="I168" i="2"/>
  <c r="D168" i="2"/>
  <c r="Q167" i="2"/>
  <c r="J167" i="2"/>
  <c r="K167" i="2" s="1"/>
  <c r="I167" i="2"/>
  <c r="D167" i="2"/>
  <c r="Q166" i="2"/>
  <c r="O166" i="2"/>
  <c r="J166" i="2"/>
  <c r="L166" i="2" s="1"/>
  <c r="I166" i="2"/>
  <c r="D166" i="2"/>
  <c r="Q165" i="2"/>
  <c r="J165" i="2"/>
  <c r="I165" i="2"/>
  <c r="D165" i="2"/>
  <c r="Q164" i="2"/>
  <c r="O164" i="2"/>
  <c r="J164" i="2"/>
  <c r="K164" i="2" s="1"/>
  <c r="I164" i="2"/>
  <c r="D164" i="2"/>
  <c r="Q163" i="2"/>
  <c r="J163" i="2"/>
  <c r="L163" i="2" s="1"/>
  <c r="I163" i="2"/>
  <c r="D163" i="2"/>
  <c r="Q162" i="2"/>
  <c r="J162" i="2"/>
  <c r="L162" i="2" s="1"/>
  <c r="I162" i="2"/>
  <c r="D162" i="2"/>
  <c r="Q161" i="2"/>
  <c r="J161" i="2"/>
  <c r="L161" i="2" s="1"/>
  <c r="I161" i="2"/>
  <c r="D161" i="2"/>
  <c r="Q160" i="2"/>
  <c r="O160" i="2"/>
  <c r="J160" i="2"/>
  <c r="L160" i="2" s="1"/>
  <c r="I160" i="2"/>
  <c r="D160" i="2"/>
  <c r="Q159" i="2"/>
  <c r="J159" i="2"/>
  <c r="L159" i="2" s="1"/>
  <c r="I159" i="2"/>
  <c r="D159" i="2"/>
  <c r="Q158" i="2"/>
  <c r="J158" i="2"/>
  <c r="L158" i="2" s="1"/>
  <c r="I158" i="2"/>
  <c r="D158" i="2"/>
  <c r="Q157" i="2"/>
  <c r="J157" i="2"/>
  <c r="L157" i="2" s="1"/>
  <c r="I157" i="2"/>
  <c r="D157" i="2"/>
  <c r="Q156" i="2"/>
  <c r="J156" i="2"/>
  <c r="K156" i="2" s="1"/>
  <c r="I156" i="2"/>
  <c r="D156" i="2"/>
  <c r="Q155" i="2"/>
  <c r="O155" i="2"/>
  <c r="J155" i="2"/>
  <c r="L155" i="2" s="1"/>
  <c r="I155" i="2"/>
  <c r="D155" i="2"/>
  <c r="Q154" i="2"/>
  <c r="O154" i="2"/>
  <c r="J154" i="2"/>
  <c r="L154" i="2" s="1"/>
  <c r="I154" i="2"/>
  <c r="D154" i="2"/>
  <c r="Q153" i="2"/>
  <c r="O153" i="2"/>
  <c r="J153" i="2"/>
  <c r="K153" i="2" s="1"/>
  <c r="I153" i="2"/>
  <c r="D153" i="2"/>
  <c r="Q152" i="2"/>
  <c r="J152" i="2"/>
  <c r="L152" i="2" s="1"/>
  <c r="I152" i="2"/>
  <c r="D152" i="2"/>
  <c r="Q151" i="2"/>
  <c r="J151" i="2"/>
  <c r="L151" i="2" s="1"/>
  <c r="I151" i="2"/>
  <c r="D151" i="2"/>
  <c r="Q150" i="2"/>
  <c r="J150" i="2"/>
  <c r="K150" i="2" s="1"/>
  <c r="I150" i="2"/>
  <c r="D150" i="2"/>
  <c r="Q149" i="2"/>
  <c r="J149" i="2"/>
  <c r="L149" i="2" s="1"/>
  <c r="I149" i="2"/>
  <c r="D149" i="2"/>
  <c r="Q148" i="2"/>
  <c r="J148" i="2"/>
  <c r="I148" i="2"/>
  <c r="D148" i="2"/>
  <c r="Q147" i="2"/>
  <c r="O147" i="2"/>
  <c r="J147" i="2"/>
  <c r="K147" i="2" s="1"/>
  <c r="I147" i="2"/>
  <c r="D147" i="2"/>
  <c r="Q146" i="2"/>
  <c r="O146" i="2"/>
  <c r="J146" i="2"/>
  <c r="L146" i="2" s="1"/>
  <c r="I146" i="2"/>
  <c r="D146" i="2"/>
  <c r="Q145" i="2"/>
  <c r="J145" i="2"/>
  <c r="K145" i="2" s="1"/>
  <c r="I145" i="2"/>
  <c r="D145" i="2"/>
  <c r="Q144" i="2"/>
  <c r="O144" i="2"/>
  <c r="J144" i="2"/>
  <c r="K144" i="2" s="1"/>
  <c r="I144" i="2"/>
  <c r="D144" i="2"/>
  <c r="Q143" i="2"/>
  <c r="J143" i="2"/>
  <c r="L143" i="2" s="1"/>
  <c r="I143" i="2"/>
  <c r="D143" i="2"/>
  <c r="Q142" i="2"/>
  <c r="O142" i="2"/>
  <c r="J142" i="2"/>
  <c r="L142" i="2" s="1"/>
  <c r="I142" i="2"/>
  <c r="D142" i="2"/>
  <c r="Q141" i="2"/>
  <c r="J141" i="2"/>
  <c r="L141" i="2" s="1"/>
  <c r="I141" i="2"/>
  <c r="D141" i="2"/>
  <c r="Q140" i="2"/>
  <c r="O140" i="2"/>
  <c r="J140" i="2"/>
  <c r="L140" i="2" s="1"/>
  <c r="I140" i="2"/>
  <c r="D140" i="2"/>
  <c r="Q139" i="2"/>
  <c r="O139" i="2"/>
  <c r="J139" i="2"/>
  <c r="K139" i="2" s="1"/>
  <c r="I139" i="2"/>
  <c r="D139" i="2"/>
  <c r="Q138" i="2"/>
  <c r="J138" i="2"/>
  <c r="I138" i="2"/>
  <c r="D138" i="2"/>
  <c r="Q137" i="2"/>
  <c r="O137" i="2"/>
  <c r="J137" i="2"/>
  <c r="L137" i="2" s="1"/>
  <c r="I137" i="2"/>
  <c r="D137" i="2"/>
  <c r="Q136" i="2"/>
  <c r="O136" i="2"/>
  <c r="J136" i="2"/>
  <c r="I136" i="2"/>
  <c r="D136" i="2"/>
  <c r="Q135" i="2"/>
  <c r="J135" i="2"/>
  <c r="L135" i="2" s="1"/>
  <c r="I135" i="2"/>
  <c r="D135" i="2"/>
  <c r="Q134" i="2"/>
  <c r="J134" i="2"/>
  <c r="K134" i="2" s="1"/>
  <c r="I134" i="2"/>
  <c r="D134" i="2"/>
  <c r="Q133" i="2"/>
  <c r="O133" i="2"/>
  <c r="J133" i="2"/>
  <c r="L133" i="2" s="1"/>
  <c r="I133" i="2"/>
  <c r="D133" i="2"/>
  <c r="Q132" i="2"/>
  <c r="O132" i="2"/>
  <c r="J132" i="2"/>
  <c r="L132" i="2" s="1"/>
  <c r="I132" i="2"/>
  <c r="D132" i="2"/>
  <c r="Q131" i="2"/>
  <c r="O131" i="2"/>
  <c r="J131" i="2"/>
  <c r="L131" i="2" s="1"/>
  <c r="I131" i="2"/>
  <c r="D131" i="2"/>
  <c r="Q130" i="2"/>
  <c r="O130" i="2"/>
  <c r="J130" i="2"/>
  <c r="L130" i="2" s="1"/>
  <c r="I130" i="2"/>
  <c r="D130" i="2"/>
  <c r="Q129" i="2"/>
  <c r="O129" i="2"/>
  <c r="J129" i="2"/>
  <c r="L129" i="2" s="1"/>
  <c r="I129" i="2"/>
  <c r="D129" i="2"/>
  <c r="Q128" i="2"/>
  <c r="J128" i="2"/>
  <c r="L128" i="2" s="1"/>
  <c r="I128" i="2"/>
  <c r="D128" i="2"/>
  <c r="Q127" i="2"/>
  <c r="O127" i="2"/>
  <c r="J127" i="2"/>
  <c r="L127" i="2" s="1"/>
  <c r="I127" i="2"/>
  <c r="D127" i="2"/>
  <c r="Q126" i="2"/>
  <c r="J126" i="2"/>
  <c r="L126" i="2" s="1"/>
  <c r="I126" i="2"/>
  <c r="D126" i="2"/>
  <c r="Q125" i="2"/>
  <c r="O125" i="2"/>
  <c r="J125" i="2"/>
  <c r="L125" i="2" s="1"/>
  <c r="I125" i="2"/>
  <c r="D125" i="2"/>
  <c r="Q124" i="2"/>
  <c r="J124" i="2"/>
  <c r="L124" i="2" s="1"/>
  <c r="I124" i="2"/>
  <c r="D124" i="2"/>
  <c r="Q123" i="2"/>
  <c r="J123" i="2"/>
  <c r="K123" i="2" s="1"/>
  <c r="I123" i="2"/>
  <c r="D123" i="2"/>
  <c r="Q122" i="2"/>
  <c r="O122" i="2"/>
  <c r="J122" i="2"/>
  <c r="L122" i="2" s="1"/>
  <c r="I122" i="2"/>
  <c r="D122" i="2"/>
  <c r="Q121" i="2"/>
  <c r="O121" i="2"/>
  <c r="J121" i="2"/>
  <c r="K121" i="2" s="1"/>
  <c r="I121" i="2"/>
  <c r="D121" i="2"/>
  <c r="Q120" i="2"/>
  <c r="O120" i="2"/>
  <c r="J120" i="2"/>
  <c r="L120" i="2" s="1"/>
  <c r="I120" i="2"/>
  <c r="D120" i="2"/>
  <c r="Q119" i="2"/>
  <c r="O119" i="2"/>
  <c r="J119" i="2"/>
  <c r="L119" i="2" s="1"/>
  <c r="I119" i="2"/>
  <c r="D119" i="2"/>
  <c r="Q118" i="2"/>
  <c r="J118" i="2"/>
  <c r="L118" i="2" s="1"/>
  <c r="I118" i="2"/>
  <c r="D118" i="2"/>
  <c r="Q117" i="2"/>
  <c r="O117" i="2"/>
  <c r="J117" i="2"/>
  <c r="L117" i="2" s="1"/>
  <c r="I117" i="2"/>
  <c r="D117" i="2"/>
  <c r="Q116" i="2"/>
  <c r="O116" i="2"/>
  <c r="J116" i="2"/>
  <c r="L116" i="2" s="1"/>
  <c r="I116" i="2"/>
  <c r="D116" i="2"/>
  <c r="Q115" i="2"/>
  <c r="J115" i="2"/>
  <c r="L115" i="2" s="1"/>
  <c r="I115" i="2"/>
  <c r="D115" i="2"/>
  <c r="Q114" i="2"/>
  <c r="J114" i="2"/>
  <c r="L114" i="2" s="1"/>
  <c r="I114" i="2"/>
  <c r="D114" i="2"/>
  <c r="Q113" i="2"/>
  <c r="O113" i="2"/>
  <c r="J113" i="2"/>
  <c r="L113" i="2" s="1"/>
  <c r="I113" i="2"/>
  <c r="D113" i="2"/>
  <c r="Q112" i="2"/>
  <c r="J112" i="2"/>
  <c r="L112" i="2" s="1"/>
  <c r="I112" i="2"/>
  <c r="D112" i="2"/>
  <c r="Q111" i="2"/>
  <c r="O111" i="2"/>
  <c r="J111" i="2"/>
  <c r="K111" i="2" s="1"/>
  <c r="I111" i="2"/>
  <c r="D111" i="2"/>
  <c r="Q110" i="2"/>
  <c r="O110" i="2"/>
  <c r="J110" i="2"/>
  <c r="L110" i="2" s="1"/>
  <c r="I110" i="2"/>
  <c r="D110" i="2"/>
  <c r="Q109" i="2"/>
  <c r="O109" i="2"/>
  <c r="J109" i="2"/>
  <c r="L109" i="2" s="1"/>
  <c r="I109" i="2"/>
  <c r="D109" i="2"/>
  <c r="Q108" i="2"/>
  <c r="O108" i="2"/>
  <c r="J108" i="2"/>
  <c r="K108" i="2" s="1"/>
  <c r="I108" i="2"/>
  <c r="D108" i="2"/>
  <c r="Q107" i="2"/>
  <c r="J107" i="2"/>
  <c r="I107" i="2"/>
  <c r="D107" i="2"/>
  <c r="Q106" i="2"/>
  <c r="O106" i="2"/>
  <c r="J106" i="2"/>
  <c r="K106" i="2" s="1"/>
  <c r="I106" i="2"/>
  <c r="D106" i="2"/>
  <c r="Q105" i="2"/>
  <c r="O105" i="2"/>
  <c r="J105" i="2"/>
  <c r="L105" i="2" s="1"/>
  <c r="I105" i="2"/>
  <c r="D105" i="2"/>
  <c r="Q104" i="2"/>
  <c r="O104" i="2"/>
  <c r="J104" i="2"/>
  <c r="L104" i="2" s="1"/>
  <c r="I104" i="2"/>
  <c r="D104" i="2"/>
  <c r="Q103" i="2"/>
  <c r="O103" i="2"/>
  <c r="J103" i="2"/>
  <c r="L103" i="2" s="1"/>
  <c r="I103" i="2"/>
  <c r="D103" i="2"/>
  <c r="Q102" i="2"/>
  <c r="O102" i="2"/>
  <c r="J102" i="2"/>
  <c r="I102" i="2"/>
  <c r="D102" i="2"/>
  <c r="Q101" i="2"/>
  <c r="O101" i="2"/>
  <c r="J101" i="2"/>
  <c r="L101" i="2" s="1"/>
  <c r="I101" i="2"/>
  <c r="D101" i="2"/>
  <c r="Q100" i="2"/>
  <c r="J100" i="2"/>
  <c r="I100" i="2"/>
  <c r="D100" i="2"/>
  <c r="Q99" i="2"/>
  <c r="O99" i="2"/>
  <c r="J99" i="2"/>
  <c r="L99" i="2" s="1"/>
  <c r="I99" i="2"/>
  <c r="D99" i="2"/>
  <c r="Q98" i="2"/>
  <c r="J98" i="2"/>
  <c r="K98" i="2" s="1"/>
  <c r="I98" i="2"/>
  <c r="D98" i="2"/>
  <c r="Q97" i="2"/>
  <c r="O97" i="2"/>
  <c r="J97" i="2"/>
  <c r="L97" i="2" s="1"/>
  <c r="I97" i="2"/>
  <c r="D97" i="2"/>
  <c r="Q96" i="2"/>
  <c r="O96" i="2"/>
  <c r="J96" i="2"/>
  <c r="K96" i="2" s="1"/>
  <c r="I96" i="2"/>
  <c r="D96" i="2"/>
  <c r="Q95" i="2"/>
  <c r="J95" i="2"/>
  <c r="L95" i="2" s="1"/>
  <c r="I95" i="2"/>
  <c r="D95" i="2"/>
  <c r="Q94" i="2"/>
  <c r="O94" i="2"/>
  <c r="J94" i="2"/>
  <c r="L94" i="2" s="1"/>
  <c r="I94" i="2"/>
  <c r="D94" i="2"/>
  <c r="Q93" i="2"/>
  <c r="J93" i="2"/>
  <c r="L93" i="2" s="1"/>
  <c r="I93" i="2"/>
  <c r="D93" i="2"/>
  <c r="Q92" i="2"/>
  <c r="O92" i="2"/>
  <c r="J92" i="2"/>
  <c r="K92" i="2" s="1"/>
  <c r="I92" i="2"/>
  <c r="D92" i="2"/>
  <c r="Q91" i="2"/>
  <c r="O91" i="2"/>
  <c r="J91" i="2"/>
  <c r="L91" i="2" s="1"/>
  <c r="I91" i="2"/>
  <c r="D91" i="2"/>
  <c r="Q90" i="2"/>
  <c r="J90" i="2"/>
  <c r="L90" i="2" s="1"/>
  <c r="I90" i="2"/>
  <c r="D90" i="2"/>
  <c r="Q89" i="2"/>
  <c r="O89" i="2"/>
  <c r="J89" i="2"/>
  <c r="L89" i="2" s="1"/>
  <c r="I89" i="2"/>
  <c r="D89" i="2"/>
  <c r="Q88" i="2"/>
  <c r="J88" i="2"/>
  <c r="L88" i="2" s="1"/>
  <c r="I88" i="2"/>
  <c r="D88" i="2"/>
  <c r="Q87" i="2"/>
  <c r="J87" i="2"/>
  <c r="L87" i="2" s="1"/>
  <c r="I87" i="2"/>
  <c r="D87" i="2"/>
  <c r="Q86" i="2"/>
  <c r="O86" i="2"/>
  <c r="J86" i="2"/>
  <c r="K86" i="2" s="1"/>
  <c r="I86" i="2"/>
  <c r="D86" i="2"/>
  <c r="Q85" i="2"/>
  <c r="J85" i="2"/>
  <c r="K85" i="2" s="1"/>
  <c r="I85" i="2"/>
  <c r="D85" i="2"/>
  <c r="Q84" i="2"/>
  <c r="O84" i="2"/>
  <c r="J84" i="2"/>
  <c r="L84" i="2" s="1"/>
  <c r="I84" i="2"/>
  <c r="D84" i="2"/>
  <c r="Q83" i="2"/>
  <c r="O83" i="2"/>
  <c r="J83" i="2"/>
  <c r="I83" i="2"/>
  <c r="D83" i="2"/>
  <c r="Q82" i="2"/>
  <c r="J82" i="2"/>
  <c r="K82" i="2" s="1"/>
  <c r="I82" i="2"/>
  <c r="D82" i="2"/>
  <c r="Q81" i="2"/>
  <c r="J81" i="2"/>
  <c r="L81" i="2" s="1"/>
  <c r="I81" i="2"/>
  <c r="D81" i="2"/>
  <c r="Q80" i="2"/>
  <c r="O80" i="2"/>
  <c r="J80" i="2"/>
  <c r="K80" i="2" s="1"/>
  <c r="I80" i="2"/>
  <c r="D80" i="2"/>
  <c r="Q79" i="2"/>
  <c r="O79" i="2"/>
  <c r="J79" i="2"/>
  <c r="L79" i="2" s="1"/>
  <c r="I79" i="2"/>
  <c r="D79" i="2"/>
  <c r="Q78" i="2"/>
  <c r="O78" i="2"/>
  <c r="J78" i="2"/>
  <c r="L78" i="2" s="1"/>
  <c r="I78" i="2"/>
  <c r="D78" i="2"/>
  <c r="Q77" i="2"/>
  <c r="O77" i="2"/>
  <c r="J77" i="2"/>
  <c r="L77" i="2" s="1"/>
  <c r="I77" i="2"/>
  <c r="D77" i="2"/>
  <c r="Q76" i="2"/>
  <c r="O76" i="2"/>
  <c r="J76" i="2"/>
  <c r="L76" i="2" s="1"/>
  <c r="I76" i="2"/>
  <c r="D76" i="2"/>
  <c r="Q75" i="2"/>
  <c r="O75" i="2"/>
  <c r="J75" i="2"/>
  <c r="L75" i="2" s="1"/>
  <c r="I75" i="2"/>
  <c r="D75" i="2"/>
  <c r="Q74" i="2"/>
  <c r="O74" i="2"/>
  <c r="J74" i="2"/>
  <c r="K74" i="2" s="1"/>
  <c r="I74" i="2"/>
  <c r="D74" i="2"/>
  <c r="Q73" i="2"/>
  <c r="O73" i="2"/>
  <c r="J73" i="2"/>
  <c r="K73" i="2" s="1"/>
  <c r="I73" i="2"/>
  <c r="D73" i="2"/>
  <c r="Q72" i="2"/>
  <c r="O72" i="2"/>
  <c r="J72" i="2"/>
  <c r="L72" i="2" s="1"/>
  <c r="I72" i="2"/>
  <c r="D72" i="2"/>
  <c r="Q71" i="2"/>
  <c r="O71" i="2"/>
  <c r="J71" i="2"/>
  <c r="K71" i="2" s="1"/>
  <c r="I71" i="2"/>
  <c r="D71" i="2"/>
  <c r="Q70" i="2"/>
  <c r="O70" i="2"/>
  <c r="J70" i="2"/>
  <c r="L70" i="2" s="1"/>
  <c r="I70" i="2"/>
  <c r="D70" i="2"/>
  <c r="Q69" i="2"/>
  <c r="O69" i="2"/>
  <c r="J69" i="2"/>
  <c r="I69" i="2"/>
  <c r="D69" i="2"/>
  <c r="Q68" i="2"/>
  <c r="J68" i="2"/>
  <c r="K68" i="2" s="1"/>
  <c r="I68" i="2"/>
  <c r="D68" i="2"/>
  <c r="Q67" i="2"/>
  <c r="J67" i="2"/>
  <c r="L67" i="2" s="1"/>
  <c r="I67" i="2"/>
  <c r="D67" i="2"/>
  <c r="Q66" i="2"/>
  <c r="O66" i="2"/>
  <c r="J66" i="2"/>
  <c r="L66" i="2" s="1"/>
  <c r="I66" i="2"/>
  <c r="D66" i="2"/>
  <c r="Q65" i="2"/>
  <c r="O65" i="2"/>
  <c r="J65" i="2"/>
  <c r="L65" i="2" s="1"/>
  <c r="I65" i="2"/>
  <c r="D65" i="2"/>
  <c r="Q64" i="2"/>
  <c r="O64" i="2"/>
  <c r="J64" i="2"/>
  <c r="L64" i="2" s="1"/>
  <c r="I64" i="2"/>
  <c r="D64" i="2"/>
  <c r="Q63" i="2"/>
  <c r="J63" i="2"/>
  <c r="K63" i="2" s="1"/>
  <c r="I63" i="2"/>
  <c r="D63" i="2"/>
  <c r="Q62" i="2"/>
  <c r="O62" i="2"/>
  <c r="J62" i="2"/>
  <c r="L62" i="2" s="1"/>
  <c r="I62" i="2"/>
  <c r="D62" i="2"/>
  <c r="Q61" i="2"/>
  <c r="O61" i="2"/>
  <c r="J61" i="2"/>
  <c r="I61" i="2"/>
  <c r="D61" i="2"/>
  <c r="Q60" i="2"/>
  <c r="O60" i="2"/>
  <c r="J60" i="2"/>
  <c r="K60" i="2" s="1"/>
  <c r="I60" i="2"/>
  <c r="D60" i="2"/>
  <c r="Q59" i="2"/>
  <c r="O59" i="2"/>
  <c r="J59" i="2"/>
  <c r="L59" i="2" s="1"/>
  <c r="I59" i="2"/>
  <c r="D59" i="2"/>
  <c r="Q58" i="2"/>
  <c r="O58" i="2"/>
  <c r="J58" i="2"/>
  <c r="L58" i="2" s="1"/>
  <c r="I58" i="2"/>
  <c r="D58" i="2"/>
  <c r="Q57" i="2"/>
  <c r="O57" i="2"/>
  <c r="J57" i="2"/>
  <c r="L57" i="2" s="1"/>
  <c r="I57" i="2"/>
  <c r="D57" i="2"/>
  <c r="Q56" i="2"/>
  <c r="O56" i="2"/>
  <c r="J56" i="2"/>
  <c r="K56" i="2" s="1"/>
  <c r="I56" i="2"/>
  <c r="D56" i="2"/>
  <c r="Q55" i="2"/>
  <c r="O55" i="2"/>
  <c r="J55" i="2"/>
  <c r="L55" i="2" s="1"/>
  <c r="I55" i="2"/>
  <c r="D55" i="2"/>
  <c r="Q54" i="2"/>
  <c r="O54" i="2"/>
  <c r="J54" i="2"/>
  <c r="L54" i="2" s="1"/>
  <c r="I54" i="2"/>
  <c r="D54" i="2"/>
  <c r="Q53" i="2"/>
  <c r="O53" i="2"/>
  <c r="J53" i="2"/>
  <c r="L53" i="2" s="1"/>
  <c r="I53" i="2"/>
  <c r="D53" i="2"/>
  <c r="Q52" i="2"/>
  <c r="O52" i="2"/>
  <c r="J52" i="2"/>
  <c r="L52" i="2" s="1"/>
  <c r="I52" i="2"/>
  <c r="D52" i="2"/>
  <c r="Q51" i="2"/>
  <c r="J51" i="2"/>
  <c r="L51" i="2" s="1"/>
  <c r="I51" i="2"/>
  <c r="D51" i="2"/>
  <c r="Q50" i="2"/>
  <c r="J50" i="2"/>
  <c r="I50" i="2"/>
  <c r="D50" i="2"/>
  <c r="Q49" i="2"/>
  <c r="J49" i="2"/>
  <c r="L49" i="2" s="1"/>
  <c r="I49" i="2"/>
  <c r="D49" i="2"/>
  <c r="Q48" i="2"/>
  <c r="J48" i="2"/>
  <c r="L48" i="2" s="1"/>
  <c r="I48" i="2"/>
  <c r="D48" i="2"/>
  <c r="Q47" i="2"/>
  <c r="O47" i="2"/>
  <c r="J47" i="2"/>
  <c r="L47" i="2" s="1"/>
  <c r="I47" i="2"/>
  <c r="D47" i="2"/>
  <c r="Q46" i="2"/>
  <c r="J46" i="2"/>
  <c r="L46" i="2" s="1"/>
  <c r="I46" i="2"/>
  <c r="D46" i="2"/>
  <c r="Q45" i="2"/>
  <c r="O45" i="2"/>
  <c r="J45" i="2"/>
  <c r="I45" i="2"/>
  <c r="D45" i="2"/>
  <c r="Q44" i="2"/>
  <c r="O44" i="2"/>
  <c r="J44" i="2"/>
  <c r="L44" i="2" s="1"/>
  <c r="I44" i="2"/>
  <c r="D44" i="2"/>
  <c r="Q43" i="2"/>
  <c r="O43" i="2"/>
  <c r="J43" i="2"/>
  <c r="L43" i="2" s="1"/>
  <c r="I43" i="2"/>
  <c r="D43" i="2"/>
  <c r="Q42" i="2"/>
  <c r="O42" i="2"/>
  <c r="J42" i="2"/>
  <c r="L42" i="2" s="1"/>
  <c r="I42" i="2"/>
  <c r="D42" i="2"/>
  <c r="Q41" i="2"/>
  <c r="J41" i="2"/>
  <c r="K41" i="2" s="1"/>
  <c r="I41" i="2"/>
  <c r="D41" i="2"/>
  <c r="Q40" i="2"/>
  <c r="J40" i="2"/>
  <c r="L40" i="2" s="1"/>
  <c r="I40" i="2"/>
  <c r="D40" i="2"/>
  <c r="Q39" i="2"/>
  <c r="O39" i="2"/>
  <c r="J39" i="2"/>
  <c r="K39" i="2" s="1"/>
  <c r="I39" i="2"/>
  <c r="D39" i="2"/>
  <c r="Q38" i="2"/>
  <c r="J38" i="2"/>
  <c r="L38" i="2" s="1"/>
  <c r="I38" i="2"/>
  <c r="D38" i="2"/>
  <c r="Q37" i="2"/>
  <c r="O37" i="2"/>
  <c r="J37" i="2"/>
  <c r="K37" i="2" s="1"/>
  <c r="I37" i="2"/>
  <c r="D37" i="2"/>
  <c r="Q36" i="2"/>
  <c r="O36" i="2"/>
  <c r="J36" i="2"/>
  <c r="K36" i="2" s="1"/>
  <c r="I36" i="2"/>
  <c r="D36" i="2"/>
  <c r="Q35" i="2"/>
  <c r="O35" i="2"/>
  <c r="J35" i="2"/>
  <c r="L35" i="2" s="1"/>
  <c r="I35" i="2"/>
  <c r="D35" i="2"/>
  <c r="Q34" i="2"/>
  <c r="O34" i="2"/>
  <c r="J34" i="2"/>
  <c r="L34" i="2" s="1"/>
  <c r="I34" i="2"/>
  <c r="D34" i="2"/>
  <c r="Q33" i="2"/>
  <c r="O33" i="2"/>
  <c r="J33" i="2"/>
  <c r="L33" i="2" s="1"/>
  <c r="I33" i="2"/>
  <c r="D33" i="2"/>
  <c r="Q32" i="2"/>
  <c r="J32" i="2"/>
  <c r="L32" i="2" s="1"/>
  <c r="I32" i="2"/>
  <c r="D32" i="2"/>
  <c r="Q31" i="2"/>
  <c r="J31" i="2"/>
  <c r="K31" i="2" s="1"/>
  <c r="I31" i="2"/>
  <c r="D31" i="2"/>
  <c r="Q30" i="2"/>
  <c r="O30" i="2"/>
  <c r="J30" i="2"/>
  <c r="L30" i="2" s="1"/>
  <c r="I30" i="2"/>
  <c r="D30" i="2"/>
  <c r="Q29" i="2"/>
  <c r="O29" i="2"/>
  <c r="J29" i="2"/>
  <c r="L29" i="2" s="1"/>
  <c r="I29" i="2"/>
  <c r="D29" i="2"/>
  <c r="Q28" i="2"/>
  <c r="J28" i="2"/>
  <c r="L28" i="2" s="1"/>
  <c r="I28" i="2"/>
  <c r="D28" i="2"/>
  <c r="Q27" i="2"/>
  <c r="O27" i="2"/>
  <c r="J27" i="2"/>
  <c r="L27" i="2" s="1"/>
  <c r="I27" i="2"/>
  <c r="D27" i="2"/>
  <c r="Q26" i="2"/>
  <c r="J26" i="2"/>
  <c r="L26" i="2" s="1"/>
  <c r="I26" i="2"/>
  <c r="D26" i="2"/>
  <c r="Q25" i="2"/>
  <c r="O25" i="2"/>
  <c r="J25" i="2"/>
  <c r="L25" i="2" s="1"/>
  <c r="I25" i="2"/>
  <c r="D25" i="2"/>
  <c r="Q24" i="2"/>
  <c r="O24" i="2"/>
  <c r="J24" i="2"/>
  <c r="L24" i="2" s="1"/>
  <c r="I24" i="2"/>
  <c r="D24" i="2"/>
  <c r="Q23" i="2"/>
  <c r="J23" i="2"/>
  <c r="L23" i="2" s="1"/>
  <c r="I23" i="2"/>
  <c r="D23" i="2"/>
  <c r="Q22" i="2"/>
  <c r="O22" i="2"/>
  <c r="J22" i="2"/>
  <c r="L22" i="2" s="1"/>
  <c r="I22" i="2"/>
  <c r="D22" i="2"/>
  <c r="Q21" i="2"/>
  <c r="J21" i="2"/>
  <c r="L21" i="2" s="1"/>
  <c r="I21" i="2"/>
  <c r="D21" i="2"/>
  <c r="Q20" i="2"/>
  <c r="J20" i="2"/>
  <c r="K20" i="2" s="1"/>
  <c r="I20" i="2"/>
  <c r="D20" i="2"/>
  <c r="Q19" i="2"/>
  <c r="J19" i="2"/>
  <c r="K19" i="2" s="1"/>
  <c r="I19" i="2"/>
  <c r="D19" i="2"/>
  <c r="Q18" i="2"/>
  <c r="J18" i="2"/>
  <c r="L18" i="2" s="1"/>
  <c r="I18" i="2"/>
  <c r="D18" i="2"/>
  <c r="Q17" i="2"/>
  <c r="J17" i="2"/>
  <c r="L17" i="2" s="1"/>
  <c r="I17" i="2"/>
  <c r="D17" i="2"/>
  <c r="Q16" i="2"/>
  <c r="J16" i="2"/>
  <c r="K16" i="2" s="1"/>
  <c r="I16" i="2"/>
  <c r="D16" i="2"/>
  <c r="Q15" i="2"/>
  <c r="O15" i="2"/>
  <c r="J15" i="2"/>
  <c r="L15" i="2" s="1"/>
  <c r="I15" i="2"/>
  <c r="D15" i="2"/>
  <c r="Q14" i="2"/>
  <c r="J14" i="2"/>
  <c r="I14" i="2"/>
  <c r="D14" i="2"/>
  <c r="Q13" i="2"/>
  <c r="O13" i="2"/>
  <c r="J13" i="2"/>
  <c r="L13" i="2" s="1"/>
  <c r="I13" i="2"/>
  <c r="D13" i="2"/>
  <c r="Q12" i="2"/>
  <c r="O12" i="2"/>
  <c r="J12" i="2"/>
  <c r="K12" i="2" s="1"/>
  <c r="I12" i="2"/>
  <c r="D12" i="2"/>
  <c r="Q11" i="2"/>
  <c r="O11" i="2"/>
  <c r="J11" i="2"/>
  <c r="I11" i="2"/>
  <c r="D11" i="2"/>
  <c r="Q10" i="2"/>
  <c r="O10" i="2"/>
  <c r="J10" i="2"/>
  <c r="L10" i="2" s="1"/>
  <c r="I10" i="2"/>
  <c r="D10" i="2"/>
  <c r="Q9" i="2"/>
  <c r="J9" i="2"/>
  <c r="L9" i="2" s="1"/>
  <c r="I9" i="2"/>
  <c r="D9" i="2"/>
  <c r="Q8" i="2"/>
  <c r="J8" i="2"/>
  <c r="L8" i="2" s="1"/>
  <c r="I8" i="2"/>
  <c r="D8" i="2"/>
  <c r="Q7" i="2"/>
  <c r="J7" i="2"/>
  <c r="L7" i="2" s="1"/>
  <c r="I7" i="2"/>
  <c r="D7" i="2"/>
  <c r="Q6" i="2"/>
  <c r="O6" i="2"/>
  <c r="J6" i="2"/>
  <c r="I6" i="2"/>
  <c r="D6" i="2"/>
  <c r="Q5" i="2"/>
  <c r="J5" i="2"/>
  <c r="L5" i="2" s="1"/>
  <c r="I5" i="2"/>
  <c r="D5" i="2"/>
  <c r="Q4" i="2"/>
  <c r="J4" i="2"/>
  <c r="L4" i="2" s="1"/>
  <c r="I4" i="2"/>
  <c r="D4" i="2"/>
  <c r="Q3" i="2"/>
  <c r="J3" i="2"/>
  <c r="L3" i="2" s="1"/>
  <c r="I3" i="2"/>
  <c r="D3" i="2"/>
  <c r="Y140" i="1"/>
  <c r="U140" i="1"/>
  <c r="W140" i="1" s="1"/>
  <c r="Q140" i="1"/>
  <c r="T140" i="1" s="1"/>
  <c r="P140" i="1"/>
  <c r="O140" i="1"/>
  <c r="N140" i="1"/>
  <c r="L140" i="1"/>
  <c r="K140" i="1"/>
  <c r="AC140" i="1" s="1"/>
  <c r="G140" i="1"/>
  <c r="Q139" i="1"/>
  <c r="R139" i="1" s="1"/>
  <c r="P139" i="1"/>
  <c r="O139" i="1"/>
  <c r="N139" i="1"/>
  <c r="L139" i="1"/>
  <c r="K139" i="1"/>
  <c r="G139" i="1"/>
  <c r="Q138" i="1"/>
  <c r="R138" i="1" s="1"/>
  <c r="P138" i="1"/>
  <c r="O138" i="1"/>
  <c r="N138" i="1"/>
  <c r="L138" i="1"/>
  <c r="K138" i="1"/>
  <c r="AC138" i="1" s="1"/>
  <c r="AD138" i="1" s="1"/>
  <c r="G138" i="1"/>
  <c r="AC137" i="1"/>
  <c r="AF137" i="1" s="1"/>
  <c r="Y137" i="1"/>
  <c r="Q137" i="1"/>
  <c r="T137" i="1" s="1"/>
  <c r="P137" i="1"/>
  <c r="O137" i="1"/>
  <c r="N137" i="1"/>
  <c r="L137" i="1"/>
  <c r="K137" i="1"/>
  <c r="U137" i="1" s="1"/>
  <c r="G137" i="1"/>
  <c r="AC136" i="1"/>
  <c r="Y136" i="1"/>
  <c r="U136" i="1"/>
  <c r="R136" i="1"/>
  <c r="Q136" i="1"/>
  <c r="T136" i="1" s="1"/>
  <c r="P136" i="1"/>
  <c r="O136" i="1"/>
  <c r="N136" i="1"/>
  <c r="L136" i="1"/>
  <c r="K136" i="1"/>
  <c r="G136" i="1"/>
  <c r="AE135" i="1"/>
  <c r="Y135" i="1"/>
  <c r="AB135" i="1" s="1"/>
  <c r="U135" i="1"/>
  <c r="X135" i="1" s="1"/>
  <c r="Q135" i="1"/>
  <c r="R135" i="1" s="1"/>
  <c r="P135" i="1"/>
  <c r="O135" i="1"/>
  <c r="N135" i="1"/>
  <c r="L135" i="1"/>
  <c r="K135" i="1"/>
  <c r="AC135" i="1" s="1"/>
  <c r="AD135" i="1" s="1"/>
  <c r="G135" i="1"/>
  <c r="Q134" i="1"/>
  <c r="P134" i="1"/>
  <c r="O134" i="1"/>
  <c r="N134" i="1"/>
  <c r="L134" i="1"/>
  <c r="K134" i="1"/>
  <c r="Y134" i="1" s="1"/>
  <c r="Z134" i="1" s="1"/>
  <c r="G134" i="1"/>
  <c r="U133" i="1"/>
  <c r="X133" i="1" s="1"/>
  <c r="Q133" i="1"/>
  <c r="R133" i="1" s="1"/>
  <c r="P133" i="1"/>
  <c r="O133" i="1"/>
  <c r="N133" i="1"/>
  <c r="L133" i="1"/>
  <c r="K133" i="1"/>
  <c r="Y133" i="1" s="1"/>
  <c r="Z133" i="1" s="1"/>
  <c r="G133" i="1"/>
  <c r="Q132" i="1"/>
  <c r="R132" i="1" s="1"/>
  <c r="P132" i="1"/>
  <c r="O132" i="1"/>
  <c r="N132" i="1"/>
  <c r="L132" i="1"/>
  <c r="K132" i="1"/>
  <c r="G132" i="1"/>
  <c r="Q131" i="1"/>
  <c r="P131" i="1"/>
  <c r="O131" i="1"/>
  <c r="N131" i="1"/>
  <c r="L131" i="1"/>
  <c r="K131" i="1"/>
  <c r="G131" i="1"/>
  <c r="Q130" i="1"/>
  <c r="S130" i="1" s="1"/>
  <c r="P130" i="1"/>
  <c r="O130" i="1"/>
  <c r="N130" i="1"/>
  <c r="L130" i="1"/>
  <c r="K130" i="1"/>
  <c r="Y130" i="1" s="1"/>
  <c r="G130" i="1"/>
  <c r="AF129" i="1"/>
  <c r="Q129" i="1"/>
  <c r="T129" i="1" s="1"/>
  <c r="P129" i="1"/>
  <c r="O129" i="1"/>
  <c r="N129" i="1"/>
  <c r="L129" i="1"/>
  <c r="K129" i="1"/>
  <c r="AC129" i="1" s="1"/>
  <c r="AD129" i="1" s="1"/>
  <c r="G129" i="1"/>
  <c r="Q128" i="1"/>
  <c r="R128" i="1" s="1"/>
  <c r="P128" i="1"/>
  <c r="O128" i="1"/>
  <c r="N128" i="1"/>
  <c r="L128" i="1"/>
  <c r="K128" i="1"/>
  <c r="G128" i="1"/>
  <c r="Q127" i="1"/>
  <c r="R127" i="1" s="1"/>
  <c r="P127" i="1"/>
  <c r="O127" i="1"/>
  <c r="N127" i="1"/>
  <c r="L127" i="1"/>
  <c r="K127" i="1"/>
  <c r="G127" i="1"/>
  <c r="Q126" i="1"/>
  <c r="P126" i="1"/>
  <c r="O126" i="1"/>
  <c r="N126" i="1"/>
  <c r="L126" i="1"/>
  <c r="K126" i="1"/>
  <c r="G126" i="1"/>
  <c r="Q125" i="1"/>
  <c r="P125" i="1"/>
  <c r="O125" i="1"/>
  <c r="N125" i="1"/>
  <c r="L125" i="1"/>
  <c r="K125" i="1"/>
  <c r="G125" i="1"/>
  <c r="Q124" i="1"/>
  <c r="R124" i="1" s="1"/>
  <c r="P124" i="1"/>
  <c r="O124" i="1"/>
  <c r="N124" i="1"/>
  <c r="L124" i="1"/>
  <c r="K124" i="1"/>
  <c r="G124" i="1"/>
  <c r="Q123" i="1"/>
  <c r="S123" i="1" s="1"/>
  <c r="P123" i="1"/>
  <c r="O123" i="1"/>
  <c r="N123" i="1"/>
  <c r="L123" i="1"/>
  <c r="K123" i="1"/>
  <c r="G123" i="1"/>
  <c r="AC122" i="1"/>
  <c r="Y122" i="1"/>
  <c r="U122" i="1"/>
  <c r="V122" i="1" s="1"/>
  <c r="Q122" i="1"/>
  <c r="P122" i="1"/>
  <c r="O122" i="1"/>
  <c r="N122" i="1"/>
  <c r="L122" i="1"/>
  <c r="K122" i="1"/>
  <c r="G122" i="1"/>
  <c r="AD121" i="1"/>
  <c r="Y121" i="1"/>
  <c r="Z121" i="1" s="1"/>
  <c r="U121" i="1"/>
  <c r="Q121" i="1"/>
  <c r="R121" i="1" s="1"/>
  <c r="P121" i="1"/>
  <c r="O121" i="1"/>
  <c r="N121" i="1"/>
  <c r="L121" i="1"/>
  <c r="K121" i="1"/>
  <c r="AC121" i="1" s="1"/>
  <c r="G121" i="1"/>
  <c r="Q120" i="1"/>
  <c r="P120" i="1"/>
  <c r="O120" i="1"/>
  <c r="N120" i="1"/>
  <c r="L120" i="1"/>
  <c r="K120" i="1"/>
  <c r="U120" i="1" s="1"/>
  <c r="G120" i="1"/>
  <c r="Q119" i="1"/>
  <c r="T119" i="1" s="1"/>
  <c r="P119" i="1"/>
  <c r="O119" i="1"/>
  <c r="N119" i="1"/>
  <c r="L119" i="1"/>
  <c r="K119" i="1"/>
  <c r="G119" i="1"/>
  <c r="Q118" i="1"/>
  <c r="P118" i="1"/>
  <c r="O118" i="1"/>
  <c r="N118" i="1"/>
  <c r="L118" i="1"/>
  <c r="K118" i="1"/>
  <c r="AC118" i="1" s="1"/>
  <c r="G118" i="1"/>
  <c r="Q117" i="1"/>
  <c r="T117" i="1" s="1"/>
  <c r="P117" i="1"/>
  <c r="O117" i="1"/>
  <c r="N117" i="1"/>
  <c r="L117" i="1"/>
  <c r="K117" i="1"/>
  <c r="Y117" i="1" s="1"/>
  <c r="Z117" i="1" s="1"/>
  <c r="G117" i="1"/>
  <c r="AC116" i="1"/>
  <c r="AD116" i="1" s="1"/>
  <c r="Y116" i="1"/>
  <c r="U116" i="1"/>
  <c r="W116" i="1" s="1"/>
  <c r="Q116" i="1"/>
  <c r="P116" i="1"/>
  <c r="O116" i="1"/>
  <c r="N116" i="1"/>
  <c r="L116" i="1"/>
  <c r="K116" i="1"/>
  <c r="G116" i="1"/>
  <c r="AC115" i="1"/>
  <c r="Q115" i="1"/>
  <c r="S115" i="1" s="1"/>
  <c r="P115" i="1"/>
  <c r="O115" i="1"/>
  <c r="N115" i="1"/>
  <c r="L115" i="1"/>
  <c r="K115" i="1"/>
  <c r="G115" i="1"/>
  <c r="Q114" i="1"/>
  <c r="P114" i="1"/>
  <c r="O114" i="1"/>
  <c r="N114" i="1"/>
  <c r="L114" i="1"/>
  <c r="K114" i="1"/>
  <c r="AC114" i="1" s="1"/>
  <c r="G114" i="1"/>
  <c r="T113" i="1"/>
  <c r="Q113" i="1"/>
  <c r="S113" i="1" s="1"/>
  <c r="P113" i="1"/>
  <c r="O113" i="1"/>
  <c r="N113" i="1"/>
  <c r="L113" i="1"/>
  <c r="K113" i="1"/>
  <c r="AC113" i="1" s="1"/>
  <c r="AF113" i="1" s="1"/>
  <c r="G113" i="1"/>
  <c r="AC112" i="1"/>
  <c r="Y112" i="1"/>
  <c r="AB112" i="1" s="1"/>
  <c r="Q112" i="1"/>
  <c r="T112" i="1" s="1"/>
  <c r="P112" i="1"/>
  <c r="O112" i="1"/>
  <c r="N112" i="1"/>
  <c r="L112" i="1"/>
  <c r="K112" i="1"/>
  <c r="U112" i="1" s="1"/>
  <c r="G112" i="1"/>
  <c r="Q111" i="1"/>
  <c r="R111" i="1" s="1"/>
  <c r="P111" i="1"/>
  <c r="O111" i="1"/>
  <c r="N111" i="1"/>
  <c r="L111" i="1"/>
  <c r="K111" i="1"/>
  <c r="U111" i="1" s="1"/>
  <c r="G111" i="1"/>
  <c r="Q110" i="1"/>
  <c r="P110" i="1"/>
  <c r="O110" i="1"/>
  <c r="N110" i="1"/>
  <c r="L110" i="1"/>
  <c r="K110" i="1"/>
  <c r="G110" i="1"/>
  <c r="Q109" i="1"/>
  <c r="R109" i="1" s="1"/>
  <c r="P109" i="1"/>
  <c r="O109" i="1"/>
  <c r="N109" i="1"/>
  <c r="L109" i="1"/>
  <c r="K109" i="1"/>
  <c r="G109" i="1"/>
  <c r="Q108" i="1"/>
  <c r="P108" i="1"/>
  <c r="O108" i="1"/>
  <c r="N108" i="1"/>
  <c r="L108" i="1"/>
  <c r="K108" i="1"/>
  <c r="G108" i="1"/>
  <c r="Q107" i="1"/>
  <c r="S107" i="1" s="1"/>
  <c r="P107" i="1"/>
  <c r="O107" i="1"/>
  <c r="N107" i="1"/>
  <c r="L107" i="1"/>
  <c r="K107" i="1"/>
  <c r="G107" i="1"/>
  <c r="AC106" i="1"/>
  <c r="Q106" i="1"/>
  <c r="S106" i="1" s="1"/>
  <c r="P106" i="1"/>
  <c r="O106" i="1"/>
  <c r="N106" i="1"/>
  <c r="L106" i="1"/>
  <c r="K106" i="1"/>
  <c r="Y106" i="1" s="1"/>
  <c r="Z106" i="1" s="1"/>
  <c r="G106" i="1"/>
  <c r="Q105" i="1"/>
  <c r="T105" i="1" s="1"/>
  <c r="P105" i="1"/>
  <c r="O105" i="1"/>
  <c r="N105" i="1"/>
  <c r="L105" i="1"/>
  <c r="K105" i="1"/>
  <c r="G105" i="1"/>
  <c r="Q104" i="1"/>
  <c r="R104" i="1" s="1"/>
  <c r="P104" i="1"/>
  <c r="O104" i="1"/>
  <c r="N104" i="1"/>
  <c r="L104" i="1"/>
  <c r="K104" i="1"/>
  <c r="Y104" i="1" s="1"/>
  <c r="Z104" i="1" s="1"/>
  <c r="G104" i="1"/>
  <c r="Q103" i="1"/>
  <c r="S103" i="1" s="1"/>
  <c r="P103" i="1"/>
  <c r="O103" i="1"/>
  <c r="N103" i="1"/>
  <c r="L103" i="1"/>
  <c r="K103" i="1"/>
  <c r="AC103" i="1" s="1"/>
  <c r="AD103" i="1" s="1"/>
  <c r="G103" i="1"/>
  <c r="AC102" i="1"/>
  <c r="AF102" i="1" s="1"/>
  <c r="AB102" i="1"/>
  <c r="AA102" i="1"/>
  <c r="Q102" i="1"/>
  <c r="P102" i="1"/>
  <c r="O102" i="1"/>
  <c r="N102" i="1"/>
  <c r="L102" i="1"/>
  <c r="K102" i="1"/>
  <c r="Y102" i="1" s="1"/>
  <c r="Z102" i="1" s="1"/>
  <c r="G102" i="1"/>
  <c r="U101" i="1"/>
  <c r="X101" i="1" s="1"/>
  <c r="Q101" i="1"/>
  <c r="P101" i="1"/>
  <c r="O101" i="1"/>
  <c r="N101" i="1"/>
  <c r="L101" i="1"/>
  <c r="K101" i="1"/>
  <c r="G101" i="1"/>
  <c r="Q100" i="1"/>
  <c r="R100" i="1" s="1"/>
  <c r="P100" i="1"/>
  <c r="O100" i="1"/>
  <c r="N100" i="1"/>
  <c r="L100" i="1"/>
  <c r="K100" i="1"/>
  <c r="AC100" i="1" s="1"/>
  <c r="AD100" i="1" s="1"/>
  <c r="G100" i="1"/>
  <c r="AC99" i="1"/>
  <c r="AD99" i="1" s="1"/>
  <c r="Y99" i="1"/>
  <c r="Q99" i="1"/>
  <c r="T99" i="1" s="1"/>
  <c r="P99" i="1"/>
  <c r="O99" i="1"/>
  <c r="N99" i="1"/>
  <c r="L99" i="1"/>
  <c r="K99" i="1"/>
  <c r="U99" i="1" s="1"/>
  <c r="V99" i="1" s="1"/>
  <c r="G99" i="1"/>
  <c r="AC98" i="1"/>
  <c r="Y98" i="1"/>
  <c r="Z98" i="1" s="1"/>
  <c r="U98" i="1"/>
  <c r="X98" i="1" s="1"/>
  <c r="Q98" i="1"/>
  <c r="R98" i="1" s="1"/>
  <c r="P98" i="1"/>
  <c r="O98" i="1"/>
  <c r="N98" i="1"/>
  <c r="L98" i="1"/>
  <c r="K98" i="1"/>
  <c r="G98" i="1"/>
  <c r="Q97" i="1"/>
  <c r="T97" i="1" s="1"/>
  <c r="P97" i="1"/>
  <c r="O97" i="1"/>
  <c r="N97" i="1"/>
  <c r="L97" i="1"/>
  <c r="K97" i="1"/>
  <c r="U97" i="1" s="1"/>
  <c r="G97" i="1"/>
  <c r="T96" i="1"/>
  <c r="Q96" i="1"/>
  <c r="S96" i="1" s="1"/>
  <c r="P96" i="1"/>
  <c r="O96" i="1"/>
  <c r="N96" i="1"/>
  <c r="L96" i="1"/>
  <c r="K96" i="1"/>
  <c r="Y96" i="1" s="1"/>
  <c r="G96" i="1"/>
  <c r="U95" i="1"/>
  <c r="X95" i="1" s="1"/>
  <c r="Q95" i="1"/>
  <c r="R95" i="1" s="1"/>
  <c r="P95" i="1"/>
  <c r="O95" i="1"/>
  <c r="N95" i="1"/>
  <c r="L95" i="1"/>
  <c r="K95" i="1"/>
  <c r="G95" i="1"/>
  <c r="Y94" i="1"/>
  <c r="AA94" i="1" s="1"/>
  <c r="U94" i="1"/>
  <c r="V94" i="1" s="1"/>
  <c r="Q94" i="1"/>
  <c r="P94" i="1"/>
  <c r="O94" i="1"/>
  <c r="N94" i="1"/>
  <c r="L94" i="1"/>
  <c r="K94" i="1"/>
  <c r="AC94" i="1" s="1"/>
  <c r="G94" i="1"/>
  <c r="Q93" i="1"/>
  <c r="T93" i="1" s="1"/>
  <c r="P93" i="1"/>
  <c r="O93" i="1"/>
  <c r="N93" i="1"/>
  <c r="L93" i="1"/>
  <c r="K93" i="1"/>
  <c r="G93" i="1"/>
  <c r="AC92" i="1"/>
  <c r="Q92" i="1"/>
  <c r="T92" i="1" s="1"/>
  <c r="P92" i="1"/>
  <c r="O92" i="1"/>
  <c r="N92" i="1"/>
  <c r="L92" i="1"/>
  <c r="K92" i="1"/>
  <c r="G92" i="1"/>
  <c r="Q91" i="1"/>
  <c r="S91" i="1" s="1"/>
  <c r="P91" i="1"/>
  <c r="O91" i="1"/>
  <c r="N91" i="1"/>
  <c r="L91" i="1"/>
  <c r="K91" i="1"/>
  <c r="AC91" i="1" s="1"/>
  <c r="G91" i="1"/>
  <c r="AC90" i="1"/>
  <c r="AF90" i="1" s="1"/>
  <c r="Y90" i="1"/>
  <c r="S90" i="1"/>
  <c r="Q90" i="1"/>
  <c r="R90" i="1" s="1"/>
  <c r="P90" i="1"/>
  <c r="O90" i="1"/>
  <c r="N90" i="1"/>
  <c r="L90" i="1"/>
  <c r="K90" i="1"/>
  <c r="U90" i="1" s="1"/>
  <c r="G90" i="1"/>
  <c r="Q89" i="1"/>
  <c r="R89" i="1" s="1"/>
  <c r="P89" i="1"/>
  <c r="O89" i="1"/>
  <c r="N89" i="1"/>
  <c r="L89" i="1"/>
  <c r="K89" i="1"/>
  <c r="G89" i="1"/>
  <c r="Q88" i="1"/>
  <c r="T88" i="1" s="1"/>
  <c r="P88" i="1"/>
  <c r="O88" i="1"/>
  <c r="N88" i="1"/>
  <c r="L88" i="1"/>
  <c r="K88" i="1"/>
  <c r="U88" i="1" s="1"/>
  <c r="G88" i="1"/>
  <c r="Q87" i="1"/>
  <c r="T87" i="1" s="1"/>
  <c r="P87" i="1"/>
  <c r="O87" i="1"/>
  <c r="N87" i="1"/>
  <c r="L87" i="1"/>
  <c r="K87" i="1"/>
  <c r="AC87" i="1" s="1"/>
  <c r="AD87" i="1" s="1"/>
  <c r="G87" i="1"/>
  <c r="AC86" i="1"/>
  <c r="Y86" i="1"/>
  <c r="AB86" i="1" s="1"/>
  <c r="X86" i="1"/>
  <c r="Q86" i="1"/>
  <c r="P86" i="1"/>
  <c r="O86" i="1"/>
  <c r="N86" i="1"/>
  <c r="L86" i="1"/>
  <c r="K86" i="1"/>
  <c r="U86" i="1" s="1"/>
  <c r="G86" i="1"/>
  <c r="Q85" i="1"/>
  <c r="P85" i="1"/>
  <c r="O85" i="1"/>
  <c r="N85" i="1"/>
  <c r="L85" i="1"/>
  <c r="K85" i="1"/>
  <c r="AC85" i="1" s="1"/>
  <c r="G85" i="1"/>
  <c r="AC84" i="1"/>
  <c r="AD84" i="1" s="1"/>
  <c r="Q84" i="1"/>
  <c r="S84" i="1" s="1"/>
  <c r="P84" i="1"/>
  <c r="O84" i="1"/>
  <c r="N84" i="1"/>
  <c r="L84" i="1"/>
  <c r="K84" i="1"/>
  <c r="Y84" i="1" s="1"/>
  <c r="G84" i="1"/>
  <c r="Y83" i="1"/>
  <c r="Q83" i="1"/>
  <c r="T83" i="1" s="1"/>
  <c r="P83" i="1"/>
  <c r="O83" i="1"/>
  <c r="N83" i="1"/>
  <c r="L83" i="1"/>
  <c r="K83" i="1"/>
  <c r="G83" i="1"/>
  <c r="Q82" i="1"/>
  <c r="P82" i="1"/>
  <c r="O82" i="1"/>
  <c r="N82" i="1"/>
  <c r="L82" i="1"/>
  <c r="K82" i="1"/>
  <c r="AC82" i="1" s="1"/>
  <c r="G82" i="1"/>
  <c r="AC81" i="1"/>
  <c r="AB81" i="1"/>
  <c r="AA81" i="1"/>
  <c r="Q81" i="1"/>
  <c r="T81" i="1" s="1"/>
  <c r="P81" i="1"/>
  <c r="O81" i="1"/>
  <c r="N81" i="1"/>
  <c r="L81" i="1"/>
  <c r="K81" i="1"/>
  <c r="Y81" i="1" s="1"/>
  <c r="Z81" i="1" s="1"/>
  <c r="G81" i="1"/>
  <c r="AC80" i="1"/>
  <c r="Y80" i="1"/>
  <c r="AB80" i="1" s="1"/>
  <c r="V80" i="1"/>
  <c r="Q80" i="1"/>
  <c r="S80" i="1" s="1"/>
  <c r="P80" i="1"/>
  <c r="O80" i="1"/>
  <c r="N80" i="1"/>
  <c r="L80" i="1"/>
  <c r="K80" i="1"/>
  <c r="U80" i="1" s="1"/>
  <c r="G80" i="1"/>
  <c r="Q79" i="1"/>
  <c r="R79" i="1" s="1"/>
  <c r="P79" i="1"/>
  <c r="O79" i="1"/>
  <c r="N79" i="1"/>
  <c r="L79" i="1"/>
  <c r="K79" i="1"/>
  <c r="Y79" i="1" s="1"/>
  <c r="AB79" i="1" s="1"/>
  <c r="G79" i="1"/>
  <c r="Q78" i="1"/>
  <c r="P78" i="1"/>
  <c r="O78" i="1"/>
  <c r="N78" i="1"/>
  <c r="L78" i="1"/>
  <c r="K78" i="1"/>
  <c r="AC78" i="1" s="1"/>
  <c r="AF78" i="1" s="1"/>
  <c r="G78" i="1"/>
  <c r="U77" i="1"/>
  <c r="X77" i="1" s="1"/>
  <c r="Q77" i="1"/>
  <c r="S77" i="1" s="1"/>
  <c r="P77" i="1"/>
  <c r="O77" i="1"/>
  <c r="N77" i="1"/>
  <c r="L77" i="1"/>
  <c r="K77" i="1"/>
  <c r="G77" i="1"/>
  <c r="Q76" i="1"/>
  <c r="R76" i="1" s="1"/>
  <c r="P76" i="1"/>
  <c r="O76" i="1"/>
  <c r="N76" i="1"/>
  <c r="L76" i="1"/>
  <c r="K76" i="1"/>
  <c r="AC76" i="1" s="1"/>
  <c r="G76" i="1"/>
  <c r="Q75" i="1"/>
  <c r="R75" i="1" s="1"/>
  <c r="P75" i="1"/>
  <c r="O75" i="1"/>
  <c r="N75" i="1"/>
  <c r="L75" i="1"/>
  <c r="K75" i="1"/>
  <c r="U75" i="1" s="1"/>
  <c r="V75" i="1" s="1"/>
  <c r="G75" i="1"/>
  <c r="AC74" i="1"/>
  <c r="AD74" i="1" s="1"/>
  <c r="Y74" i="1"/>
  <c r="T74" i="1"/>
  <c r="S74" i="1"/>
  <c r="Q74" i="1"/>
  <c r="R74" i="1" s="1"/>
  <c r="P74" i="1"/>
  <c r="O74" i="1"/>
  <c r="N74" i="1"/>
  <c r="L74" i="1"/>
  <c r="K74" i="1"/>
  <c r="U74" i="1" s="1"/>
  <c r="G74" i="1"/>
  <c r="AC73" i="1"/>
  <c r="AF73" i="1" s="1"/>
  <c r="Y73" i="1"/>
  <c r="Z73" i="1" s="1"/>
  <c r="S73" i="1"/>
  <c r="R73" i="1"/>
  <c r="Q73" i="1"/>
  <c r="T73" i="1" s="1"/>
  <c r="P73" i="1"/>
  <c r="O73" i="1"/>
  <c r="N73" i="1"/>
  <c r="L73" i="1"/>
  <c r="K73" i="1"/>
  <c r="U73" i="1" s="1"/>
  <c r="G73" i="1"/>
  <c r="Q72" i="1"/>
  <c r="P72" i="1"/>
  <c r="O72" i="1"/>
  <c r="N72" i="1"/>
  <c r="L72" i="1"/>
  <c r="K72" i="1"/>
  <c r="G72" i="1"/>
  <c r="Q71" i="1"/>
  <c r="P71" i="1"/>
  <c r="O71" i="1"/>
  <c r="N71" i="1"/>
  <c r="L71" i="1"/>
  <c r="K71" i="1"/>
  <c r="AC71" i="1" s="1"/>
  <c r="AD71" i="1" s="1"/>
  <c r="G71" i="1"/>
  <c r="AC70" i="1"/>
  <c r="AF70" i="1" s="1"/>
  <c r="AB70" i="1"/>
  <c r="Q70" i="1"/>
  <c r="P70" i="1"/>
  <c r="O70" i="1"/>
  <c r="N70" i="1"/>
  <c r="L70" i="1"/>
  <c r="K70" i="1"/>
  <c r="Y70" i="1" s="1"/>
  <c r="Z70" i="1" s="1"/>
  <c r="G70" i="1"/>
  <c r="AC69" i="1"/>
  <c r="AD69" i="1" s="1"/>
  <c r="AB69" i="1"/>
  <c r="AA69" i="1"/>
  <c r="U69" i="1"/>
  <c r="T69" i="1"/>
  <c r="S69" i="1"/>
  <c r="R69" i="1"/>
  <c r="Q69" i="1"/>
  <c r="P69" i="1"/>
  <c r="O69" i="1"/>
  <c r="N69" i="1"/>
  <c r="L69" i="1"/>
  <c r="K69" i="1"/>
  <c r="Y69" i="1" s="1"/>
  <c r="Z69" i="1" s="1"/>
  <c r="G69" i="1"/>
  <c r="AC68" i="1"/>
  <c r="Y68" i="1"/>
  <c r="X68" i="1"/>
  <c r="W68" i="1"/>
  <c r="V68" i="1"/>
  <c r="Q68" i="1"/>
  <c r="P68" i="1"/>
  <c r="O68" i="1"/>
  <c r="N68" i="1"/>
  <c r="L68" i="1"/>
  <c r="K68" i="1"/>
  <c r="U68" i="1" s="1"/>
  <c r="G68" i="1"/>
  <c r="Q67" i="1"/>
  <c r="T67" i="1" s="1"/>
  <c r="P67" i="1"/>
  <c r="O67" i="1"/>
  <c r="N67" i="1"/>
  <c r="L67" i="1"/>
  <c r="K67" i="1"/>
  <c r="AC67" i="1" s="1"/>
  <c r="AE67" i="1" s="1"/>
  <c r="G67" i="1"/>
  <c r="AC66" i="1"/>
  <c r="AD66" i="1" s="1"/>
  <c r="Y66" i="1"/>
  <c r="U66" i="1"/>
  <c r="X66" i="1" s="1"/>
  <c r="Q66" i="1"/>
  <c r="R66" i="1" s="1"/>
  <c r="P66" i="1"/>
  <c r="O66" i="1"/>
  <c r="N66" i="1"/>
  <c r="L66" i="1"/>
  <c r="K66" i="1"/>
  <c r="G66" i="1"/>
  <c r="Y65" i="1"/>
  <c r="Z65" i="1" s="1"/>
  <c r="U65" i="1"/>
  <c r="V65" i="1" s="1"/>
  <c r="Q65" i="1"/>
  <c r="R65" i="1" s="1"/>
  <c r="P65" i="1"/>
  <c r="O65" i="1"/>
  <c r="N65" i="1"/>
  <c r="L65" i="1"/>
  <c r="K65" i="1"/>
  <c r="AC65" i="1" s="1"/>
  <c r="G65" i="1"/>
  <c r="Q64" i="1"/>
  <c r="R64" i="1" s="1"/>
  <c r="P64" i="1"/>
  <c r="O64" i="1"/>
  <c r="N64" i="1"/>
  <c r="L64" i="1"/>
  <c r="K64" i="1"/>
  <c r="U64" i="1" s="1"/>
  <c r="G64" i="1"/>
  <c r="Y63" i="1"/>
  <c r="AB63" i="1" s="1"/>
  <c r="Q63" i="1"/>
  <c r="T63" i="1" s="1"/>
  <c r="P63" i="1"/>
  <c r="O63" i="1"/>
  <c r="N63" i="1"/>
  <c r="L63" i="1"/>
  <c r="K63" i="1"/>
  <c r="G63" i="1"/>
  <c r="Q62" i="1"/>
  <c r="P62" i="1"/>
  <c r="O62" i="1"/>
  <c r="N62" i="1"/>
  <c r="L62" i="1"/>
  <c r="K62" i="1"/>
  <c r="Y62" i="1" s="1"/>
  <c r="G62" i="1"/>
  <c r="AC61" i="1"/>
  <c r="AF61" i="1" s="1"/>
  <c r="Q61" i="1"/>
  <c r="R61" i="1" s="1"/>
  <c r="P61" i="1"/>
  <c r="O61" i="1"/>
  <c r="N61" i="1"/>
  <c r="L61" i="1"/>
  <c r="K61" i="1"/>
  <c r="Y61" i="1" s="1"/>
  <c r="Z61" i="1" s="1"/>
  <c r="G61" i="1"/>
  <c r="AC60" i="1"/>
  <c r="Y60" i="1"/>
  <c r="AB60" i="1" s="1"/>
  <c r="Q60" i="1"/>
  <c r="R60" i="1" s="1"/>
  <c r="P60" i="1"/>
  <c r="O60" i="1"/>
  <c r="N60" i="1"/>
  <c r="L60" i="1"/>
  <c r="K60" i="1"/>
  <c r="U60" i="1" s="1"/>
  <c r="G60" i="1"/>
  <c r="Q59" i="1"/>
  <c r="R59" i="1" s="1"/>
  <c r="P59" i="1"/>
  <c r="O59" i="1"/>
  <c r="N59" i="1"/>
  <c r="L59" i="1"/>
  <c r="K59" i="1"/>
  <c r="G59" i="1"/>
  <c r="Q58" i="1"/>
  <c r="R58" i="1" s="1"/>
  <c r="P58" i="1"/>
  <c r="O58" i="1"/>
  <c r="N58" i="1"/>
  <c r="L58" i="1"/>
  <c r="K58" i="1"/>
  <c r="AC58" i="1" s="1"/>
  <c r="G58" i="1"/>
  <c r="AC57" i="1"/>
  <c r="AF57" i="1" s="1"/>
  <c r="AB57" i="1"/>
  <c r="AA57" i="1"/>
  <c r="Q57" i="1"/>
  <c r="T57" i="1" s="1"/>
  <c r="P57" i="1"/>
  <c r="O57" i="1"/>
  <c r="N57" i="1"/>
  <c r="L57" i="1"/>
  <c r="K57" i="1"/>
  <c r="Y57" i="1" s="1"/>
  <c r="Z57" i="1" s="1"/>
  <c r="G57" i="1"/>
  <c r="AC56" i="1"/>
  <c r="Y56" i="1"/>
  <c r="AB56" i="1" s="1"/>
  <c r="U56" i="1"/>
  <c r="Q56" i="1"/>
  <c r="T56" i="1" s="1"/>
  <c r="P56" i="1"/>
  <c r="O56" i="1"/>
  <c r="N56" i="1"/>
  <c r="L56" i="1"/>
  <c r="K56" i="1"/>
  <c r="G56" i="1"/>
  <c r="Q55" i="1"/>
  <c r="R55" i="1" s="1"/>
  <c r="P55" i="1"/>
  <c r="O55" i="1"/>
  <c r="N55" i="1"/>
  <c r="L55" i="1"/>
  <c r="K55" i="1"/>
  <c r="AC55" i="1" s="1"/>
  <c r="AD55" i="1" s="1"/>
  <c r="G55" i="1"/>
  <c r="Q54" i="1"/>
  <c r="P54" i="1"/>
  <c r="O54" i="1"/>
  <c r="N54" i="1"/>
  <c r="L54" i="1"/>
  <c r="K54" i="1"/>
  <c r="AC54" i="1" s="1"/>
  <c r="AD54" i="1" s="1"/>
  <c r="G54" i="1"/>
  <c r="AC53" i="1"/>
  <c r="AF53" i="1" s="1"/>
  <c r="T53" i="1"/>
  <c r="S53" i="1"/>
  <c r="Q53" i="1"/>
  <c r="R53" i="1" s="1"/>
  <c r="P53" i="1"/>
  <c r="O53" i="1"/>
  <c r="N53" i="1"/>
  <c r="L53" i="1"/>
  <c r="K53" i="1"/>
  <c r="G53" i="1"/>
  <c r="AC52" i="1"/>
  <c r="AB52" i="1"/>
  <c r="U52" i="1"/>
  <c r="X52" i="1" s="1"/>
  <c r="Q52" i="1"/>
  <c r="T52" i="1" s="1"/>
  <c r="P52" i="1"/>
  <c r="O52" i="1"/>
  <c r="N52" i="1"/>
  <c r="L52" i="1"/>
  <c r="K52" i="1"/>
  <c r="Y52" i="1" s="1"/>
  <c r="G52" i="1"/>
  <c r="Q51" i="1"/>
  <c r="R51" i="1" s="1"/>
  <c r="P51" i="1"/>
  <c r="O51" i="1"/>
  <c r="N51" i="1"/>
  <c r="L51" i="1"/>
  <c r="K51" i="1"/>
  <c r="U51" i="1" s="1"/>
  <c r="V51" i="1" s="1"/>
  <c r="G51" i="1"/>
  <c r="AC50" i="1"/>
  <c r="AD50" i="1" s="1"/>
  <c r="Q50" i="1"/>
  <c r="R50" i="1" s="1"/>
  <c r="P50" i="1"/>
  <c r="O50" i="1"/>
  <c r="N50" i="1"/>
  <c r="L50" i="1"/>
  <c r="K50" i="1"/>
  <c r="Y50" i="1" s="1"/>
  <c r="G50" i="1"/>
  <c r="AC49" i="1"/>
  <c r="AD49" i="1" s="1"/>
  <c r="T49" i="1"/>
  <c r="S49" i="1"/>
  <c r="R49" i="1"/>
  <c r="Q49" i="1"/>
  <c r="P49" i="1"/>
  <c r="O49" i="1"/>
  <c r="N49" i="1"/>
  <c r="L49" i="1"/>
  <c r="K49" i="1"/>
  <c r="G49" i="1"/>
  <c r="Q48" i="1"/>
  <c r="P48" i="1"/>
  <c r="O48" i="1"/>
  <c r="N48" i="1"/>
  <c r="L48" i="1"/>
  <c r="K48" i="1"/>
  <c r="G48" i="1"/>
  <c r="AF47" i="1"/>
  <c r="Y47" i="1"/>
  <c r="Q47" i="1"/>
  <c r="P47" i="1"/>
  <c r="O47" i="1"/>
  <c r="N47" i="1"/>
  <c r="L47" i="1"/>
  <c r="K47" i="1"/>
  <c r="AC47" i="1" s="1"/>
  <c r="AD47" i="1" s="1"/>
  <c r="G47" i="1"/>
  <c r="Q46" i="1"/>
  <c r="R46" i="1" s="1"/>
  <c r="P46" i="1"/>
  <c r="O46" i="1"/>
  <c r="N46" i="1"/>
  <c r="L46" i="1"/>
  <c r="K46" i="1"/>
  <c r="G46" i="1"/>
  <c r="AC45" i="1"/>
  <c r="AD45" i="1" s="1"/>
  <c r="Q45" i="1"/>
  <c r="R45" i="1" s="1"/>
  <c r="P45" i="1"/>
  <c r="O45" i="1"/>
  <c r="N45" i="1"/>
  <c r="L45" i="1"/>
  <c r="K45" i="1"/>
  <c r="Y45" i="1" s="1"/>
  <c r="Z45" i="1" s="1"/>
  <c r="G45" i="1"/>
  <c r="AC44" i="1"/>
  <c r="Y44" i="1"/>
  <c r="X44" i="1"/>
  <c r="W44" i="1"/>
  <c r="Q44" i="1"/>
  <c r="R44" i="1" s="1"/>
  <c r="P44" i="1"/>
  <c r="O44" i="1"/>
  <c r="N44" i="1"/>
  <c r="L44" i="1"/>
  <c r="K44" i="1"/>
  <c r="U44" i="1" s="1"/>
  <c r="V44" i="1" s="1"/>
  <c r="G44" i="1"/>
  <c r="Q43" i="1"/>
  <c r="T43" i="1" s="1"/>
  <c r="P43" i="1"/>
  <c r="O43" i="1"/>
  <c r="N43" i="1"/>
  <c r="L43" i="1"/>
  <c r="K43" i="1"/>
  <c r="AC43" i="1" s="1"/>
  <c r="AF43" i="1" s="1"/>
  <c r="G43" i="1"/>
  <c r="Q42" i="1"/>
  <c r="R42" i="1" s="1"/>
  <c r="P42" i="1"/>
  <c r="O42" i="1"/>
  <c r="N42" i="1"/>
  <c r="L42" i="1"/>
  <c r="K42" i="1"/>
  <c r="AC42" i="1" s="1"/>
  <c r="G42" i="1"/>
  <c r="AC41" i="1"/>
  <c r="AF41" i="1" s="1"/>
  <c r="Q41" i="1"/>
  <c r="P41" i="1"/>
  <c r="O41" i="1"/>
  <c r="N41" i="1"/>
  <c r="L41" i="1"/>
  <c r="K41" i="1"/>
  <c r="U41" i="1" s="1"/>
  <c r="G41" i="1"/>
  <c r="Q40" i="1"/>
  <c r="S40" i="1" s="1"/>
  <c r="P40" i="1"/>
  <c r="O40" i="1"/>
  <c r="N40" i="1"/>
  <c r="L40" i="1"/>
  <c r="K40" i="1"/>
  <c r="AC40" i="1" s="1"/>
  <c r="AD40" i="1" s="1"/>
  <c r="G40" i="1"/>
  <c r="AF39" i="1"/>
  <c r="Q39" i="1"/>
  <c r="T39" i="1" s="1"/>
  <c r="P39" i="1"/>
  <c r="O39" i="1"/>
  <c r="N39" i="1"/>
  <c r="L39" i="1"/>
  <c r="K39" i="1"/>
  <c r="AC39" i="1" s="1"/>
  <c r="G39" i="1"/>
  <c r="Q38" i="1"/>
  <c r="S38" i="1" s="1"/>
  <c r="P38" i="1"/>
  <c r="O38" i="1"/>
  <c r="N38" i="1"/>
  <c r="L38" i="1"/>
  <c r="K38" i="1"/>
  <c r="G38" i="1"/>
  <c r="Q37" i="1"/>
  <c r="T37" i="1" s="1"/>
  <c r="P37" i="1"/>
  <c r="O37" i="1"/>
  <c r="N37" i="1"/>
  <c r="L37" i="1"/>
  <c r="K37" i="1"/>
  <c r="AC37" i="1" s="1"/>
  <c r="AF37" i="1" s="1"/>
  <c r="G37" i="1"/>
  <c r="AE36" i="1"/>
  <c r="Y36" i="1"/>
  <c r="AB36" i="1" s="1"/>
  <c r="U36" i="1"/>
  <c r="V36" i="1" s="1"/>
  <c r="Q36" i="1"/>
  <c r="S36" i="1" s="1"/>
  <c r="P36" i="1"/>
  <c r="O36" i="1"/>
  <c r="N36" i="1"/>
  <c r="L36" i="1"/>
  <c r="K36" i="1"/>
  <c r="AC36" i="1" s="1"/>
  <c r="AD36" i="1" s="1"/>
  <c r="G36" i="1"/>
  <c r="AC35" i="1"/>
  <c r="Y35" i="1"/>
  <c r="AB35" i="1" s="1"/>
  <c r="U35" i="1"/>
  <c r="X35" i="1" s="1"/>
  <c r="T35" i="1"/>
  <c r="S35" i="1"/>
  <c r="Q35" i="1"/>
  <c r="R35" i="1" s="1"/>
  <c r="P35" i="1"/>
  <c r="O35" i="1"/>
  <c r="N35" i="1"/>
  <c r="L35" i="1"/>
  <c r="K35" i="1"/>
  <c r="G35" i="1"/>
  <c r="Q34" i="1"/>
  <c r="R34" i="1" s="1"/>
  <c r="P34" i="1"/>
  <c r="O34" i="1"/>
  <c r="N34" i="1"/>
  <c r="L34" i="1"/>
  <c r="K34" i="1"/>
  <c r="AC34" i="1" s="1"/>
  <c r="AF34" i="1" s="1"/>
  <c r="G34" i="1"/>
  <c r="AF33" i="1"/>
  <c r="Q33" i="1"/>
  <c r="T33" i="1" s="1"/>
  <c r="P33" i="1"/>
  <c r="O33" i="1"/>
  <c r="N33" i="1"/>
  <c r="L33" i="1"/>
  <c r="K33" i="1"/>
  <c r="AC33" i="1" s="1"/>
  <c r="AE33" i="1" s="1"/>
  <c r="G33" i="1"/>
  <c r="AC32" i="1"/>
  <c r="Q32" i="1"/>
  <c r="S32" i="1" s="1"/>
  <c r="P32" i="1"/>
  <c r="O32" i="1"/>
  <c r="N32" i="1"/>
  <c r="L32" i="1"/>
  <c r="K32" i="1"/>
  <c r="G32" i="1"/>
  <c r="Q31" i="1"/>
  <c r="T31" i="1" s="1"/>
  <c r="P31" i="1"/>
  <c r="O31" i="1"/>
  <c r="N31" i="1"/>
  <c r="L31" i="1"/>
  <c r="K31" i="1"/>
  <c r="U31" i="1" s="1"/>
  <c r="X31" i="1" s="1"/>
  <c r="G31" i="1"/>
  <c r="Q30" i="1"/>
  <c r="S30" i="1" s="1"/>
  <c r="P30" i="1"/>
  <c r="O30" i="1"/>
  <c r="N30" i="1"/>
  <c r="L30" i="1"/>
  <c r="K30" i="1"/>
  <c r="Y30" i="1" s="1"/>
  <c r="G30" i="1"/>
  <c r="Y29" i="1"/>
  <c r="U29" i="1"/>
  <c r="V29" i="1" s="1"/>
  <c r="T29" i="1"/>
  <c r="S29" i="1"/>
  <c r="Q29" i="1"/>
  <c r="R29" i="1" s="1"/>
  <c r="P29" i="1"/>
  <c r="O29" i="1"/>
  <c r="N29" i="1"/>
  <c r="L29" i="1"/>
  <c r="K29" i="1"/>
  <c r="AC29" i="1" s="1"/>
  <c r="G29" i="1"/>
  <c r="Q28" i="1"/>
  <c r="R28" i="1" s="1"/>
  <c r="P28" i="1"/>
  <c r="O28" i="1"/>
  <c r="N28" i="1"/>
  <c r="L28" i="1"/>
  <c r="K28" i="1"/>
  <c r="U28" i="1" s="1"/>
  <c r="G28" i="1"/>
  <c r="AC27" i="1"/>
  <c r="AF27" i="1" s="1"/>
  <c r="Q27" i="1"/>
  <c r="T27" i="1" s="1"/>
  <c r="P27" i="1"/>
  <c r="O27" i="1"/>
  <c r="N27" i="1"/>
  <c r="L27" i="1"/>
  <c r="K27" i="1"/>
  <c r="Y27" i="1" s="1"/>
  <c r="G27" i="1"/>
  <c r="AC26" i="1"/>
  <c r="Q26" i="1"/>
  <c r="P26" i="1"/>
  <c r="O26" i="1"/>
  <c r="N26" i="1"/>
  <c r="L26" i="1"/>
  <c r="K26" i="1"/>
  <c r="G26" i="1"/>
  <c r="Q25" i="1"/>
  <c r="P25" i="1"/>
  <c r="O25" i="1"/>
  <c r="N25" i="1"/>
  <c r="L25" i="1"/>
  <c r="K25" i="1"/>
  <c r="G25" i="1"/>
  <c r="AC24" i="1"/>
  <c r="AD24" i="1" s="1"/>
  <c r="AB24" i="1"/>
  <c r="AA24" i="1"/>
  <c r="Z24" i="1"/>
  <c r="U24" i="1"/>
  <c r="Q24" i="1"/>
  <c r="R24" i="1" s="1"/>
  <c r="P24" i="1"/>
  <c r="O24" i="1"/>
  <c r="N24" i="1"/>
  <c r="L24" i="1"/>
  <c r="K24" i="1"/>
  <c r="Y24" i="1" s="1"/>
  <c r="G24" i="1"/>
  <c r="Q23" i="1"/>
  <c r="T23" i="1" s="1"/>
  <c r="P23" i="1"/>
  <c r="O23" i="1"/>
  <c r="N23" i="1"/>
  <c r="L23" i="1"/>
  <c r="K23" i="1"/>
  <c r="AC23" i="1" s="1"/>
  <c r="G23" i="1"/>
  <c r="AC22" i="1"/>
  <c r="Y22" i="1"/>
  <c r="Z22" i="1" s="1"/>
  <c r="T22" i="1"/>
  <c r="Q22" i="1"/>
  <c r="S22" i="1" s="1"/>
  <c r="P22" i="1"/>
  <c r="O22" i="1"/>
  <c r="N22" i="1"/>
  <c r="L22" i="1"/>
  <c r="K22" i="1"/>
  <c r="U22" i="1" s="1"/>
  <c r="G22" i="1"/>
  <c r="AC21" i="1"/>
  <c r="AF21" i="1" s="1"/>
  <c r="Y21" i="1"/>
  <c r="AB21" i="1" s="1"/>
  <c r="Q21" i="1"/>
  <c r="T21" i="1" s="1"/>
  <c r="P21" i="1"/>
  <c r="O21" i="1"/>
  <c r="N21" i="1"/>
  <c r="L21" i="1"/>
  <c r="K21" i="1"/>
  <c r="U21" i="1" s="1"/>
  <c r="G21" i="1"/>
  <c r="Q20" i="1"/>
  <c r="T20" i="1" s="1"/>
  <c r="P20" i="1"/>
  <c r="O20" i="1"/>
  <c r="N20" i="1"/>
  <c r="L20" i="1"/>
  <c r="K20" i="1"/>
  <c r="AC20" i="1" s="1"/>
  <c r="AD20" i="1" s="1"/>
  <c r="G20" i="1"/>
  <c r="Q19" i="1"/>
  <c r="R19" i="1" s="1"/>
  <c r="P19" i="1"/>
  <c r="O19" i="1"/>
  <c r="N19" i="1"/>
  <c r="L19" i="1"/>
  <c r="K19" i="1"/>
  <c r="AC19" i="1" s="1"/>
  <c r="G19" i="1"/>
  <c r="AC18" i="1"/>
  <c r="AD18" i="1" s="1"/>
  <c r="Q18" i="1"/>
  <c r="R18" i="1" s="1"/>
  <c r="P18" i="1"/>
  <c r="O18" i="1"/>
  <c r="N18" i="1"/>
  <c r="L18" i="1"/>
  <c r="K18" i="1"/>
  <c r="Y18" i="1" s="1"/>
  <c r="G18" i="1"/>
  <c r="AD17" i="1"/>
  <c r="Y17" i="1"/>
  <c r="U17" i="1"/>
  <c r="X17" i="1" s="1"/>
  <c r="Q17" i="1"/>
  <c r="S17" i="1" s="1"/>
  <c r="P17" i="1"/>
  <c r="O17" i="1"/>
  <c r="N17" i="1"/>
  <c r="L17" i="1"/>
  <c r="K17" i="1"/>
  <c r="AC17" i="1" s="1"/>
  <c r="AE17" i="1" s="1"/>
  <c r="G17" i="1"/>
  <c r="AC16" i="1"/>
  <c r="AE16" i="1" s="1"/>
  <c r="Y16" i="1"/>
  <c r="AB16" i="1" s="1"/>
  <c r="X16" i="1"/>
  <c r="W16" i="1"/>
  <c r="Q16" i="1"/>
  <c r="T16" i="1" s="1"/>
  <c r="P16" i="1"/>
  <c r="O16" i="1"/>
  <c r="N16" i="1"/>
  <c r="L16" i="1"/>
  <c r="K16" i="1"/>
  <c r="U16" i="1" s="1"/>
  <c r="V16" i="1" s="1"/>
  <c r="G16" i="1"/>
  <c r="Q15" i="1"/>
  <c r="P15" i="1"/>
  <c r="O15" i="1"/>
  <c r="N15" i="1"/>
  <c r="L15" i="1"/>
  <c r="K15" i="1"/>
  <c r="G15" i="1"/>
  <c r="AC14" i="1"/>
  <c r="AE14" i="1" s="1"/>
  <c r="Y14" i="1"/>
  <c r="U14" i="1"/>
  <c r="W14" i="1" s="1"/>
  <c r="Q14" i="1"/>
  <c r="T14" i="1" s="1"/>
  <c r="P14" i="1"/>
  <c r="O14" i="1"/>
  <c r="N14" i="1"/>
  <c r="L14" i="1"/>
  <c r="K14" i="1"/>
  <c r="G14" i="1"/>
  <c r="Q13" i="1"/>
  <c r="S13" i="1" s="1"/>
  <c r="P13" i="1"/>
  <c r="O13" i="1"/>
  <c r="N13" i="1"/>
  <c r="L13" i="1"/>
  <c r="K13" i="1"/>
  <c r="AC13" i="1" s="1"/>
  <c r="G13" i="1"/>
  <c r="Q12" i="1"/>
  <c r="T12" i="1" s="1"/>
  <c r="P12" i="1"/>
  <c r="O12" i="1"/>
  <c r="N12" i="1"/>
  <c r="L12" i="1"/>
  <c r="K12" i="1"/>
  <c r="U12" i="1" s="1"/>
  <c r="V12" i="1" s="1"/>
  <c r="G12" i="1"/>
  <c r="AC11" i="1"/>
  <c r="AF11" i="1" s="1"/>
  <c r="Q11" i="1"/>
  <c r="T11" i="1" s="1"/>
  <c r="P11" i="1"/>
  <c r="O11" i="1"/>
  <c r="N11" i="1"/>
  <c r="L11" i="1"/>
  <c r="K11" i="1"/>
  <c r="Y11" i="1" s="1"/>
  <c r="G11" i="1"/>
  <c r="AC10" i="1"/>
  <c r="Q10" i="1"/>
  <c r="P10" i="1"/>
  <c r="O10" i="1"/>
  <c r="N10" i="1"/>
  <c r="L10" i="1"/>
  <c r="K10" i="1"/>
  <c r="G10" i="1"/>
  <c r="Q9" i="1"/>
  <c r="P9" i="1"/>
  <c r="O9" i="1"/>
  <c r="N9" i="1"/>
  <c r="L9" i="1"/>
  <c r="K9" i="1"/>
  <c r="AC9" i="1" s="1"/>
  <c r="AF9" i="1" s="1"/>
  <c r="G9" i="1"/>
  <c r="AC8" i="1"/>
  <c r="AD8" i="1" s="1"/>
  <c r="AB8" i="1"/>
  <c r="AA8" i="1"/>
  <c r="Z8" i="1"/>
  <c r="Q8" i="1"/>
  <c r="T8" i="1" s="1"/>
  <c r="P8" i="1"/>
  <c r="O8" i="1"/>
  <c r="N8" i="1"/>
  <c r="L8" i="1"/>
  <c r="K8" i="1"/>
  <c r="Y8" i="1" s="1"/>
  <c r="G8" i="1"/>
  <c r="Q7" i="1"/>
  <c r="T7" i="1" s="1"/>
  <c r="P7" i="1"/>
  <c r="O7" i="1"/>
  <c r="N7" i="1"/>
  <c r="L7" i="1"/>
  <c r="K7" i="1"/>
  <c r="AC7" i="1" s="1"/>
  <c r="G7" i="1"/>
  <c r="Q6" i="1"/>
  <c r="T6" i="1" s="1"/>
  <c r="P6" i="1"/>
  <c r="O6" i="1"/>
  <c r="N6" i="1"/>
  <c r="L6" i="1"/>
  <c r="K6" i="1"/>
  <c r="U6" i="1" s="1"/>
  <c r="G6" i="1"/>
  <c r="Q5" i="1"/>
  <c r="P5" i="1"/>
  <c r="O5" i="1"/>
  <c r="N5" i="1"/>
  <c r="L5" i="1"/>
  <c r="K5" i="1"/>
  <c r="AC5" i="1" s="1"/>
  <c r="G5" i="1"/>
  <c r="AF4" i="1"/>
  <c r="Q4" i="1"/>
  <c r="R4" i="1" s="1"/>
  <c r="P4" i="1"/>
  <c r="O4" i="1"/>
  <c r="N4" i="1"/>
  <c r="L4" i="1"/>
  <c r="K4" i="1"/>
  <c r="AC4" i="1" s="1"/>
  <c r="AD4" i="1" s="1"/>
  <c r="G4" i="1"/>
  <c r="AC3" i="1"/>
  <c r="AE3" i="1" s="1"/>
  <c r="Y3" i="1"/>
  <c r="U3" i="1"/>
  <c r="X3" i="1" s="1"/>
  <c r="T3" i="1"/>
  <c r="S3" i="1"/>
  <c r="Q3" i="1"/>
  <c r="R3" i="1" s="1"/>
  <c r="P3" i="1"/>
  <c r="O3" i="1"/>
  <c r="N3" i="1"/>
  <c r="L3" i="1"/>
  <c r="K3" i="1"/>
  <c r="G3" i="1"/>
  <c r="W90" i="1" l="1"/>
  <c r="X90" i="1"/>
  <c r="AB11" i="1"/>
  <c r="AA11" i="1"/>
  <c r="AF19" i="1"/>
  <c r="AE19" i="1"/>
  <c r="AD19" i="1"/>
  <c r="V74" i="1"/>
  <c r="X74" i="1"/>
  <c r="W74" i="1"/>
  <c r="V137" i="1"/>
  <c r="X137" i="1"/>
  <c r="W137" i="1"/>
  <c r="AB27" i="1"/>
  <c r="AA27" i="1"/>
  <c r="AE58" i="1"/>
  <c r="AF58" i="1"/>
  <c r="V73" i="1"/>
  <c r="W73" i="1"/>
  <c r="X73" i="1"/>
  <c r="V111" i="1"/>
  <c r="W111" i="1"/>
  <c r="X111" i="1"/>
  <c r="X22" i="1"/>
  <c r="W22" i="1"/>
  <c r="V22" i="1"/>
  <c r="AD114" i="1"/>
  <c r="AF114" i="1"/>
  <c r="AE114" i="1"/>
  <c r="AD118" i="1"/>
  <c r="AF118" i="1"/>
  <c r="AE118" i="1"/>
  <c r="R17" i="1"/>
  <c r="R77" i="1"/>
  <c r="S98" i="1"/>
  <c r="T32" i="1"/>
  <c r="V35" i="1"/>
  <c r="S89" i="1"/>
  <c r="S65" i="1"/>
  <c r="T77" i="1"/>
  <c r="T89" i="1"/>
  <c r="S121" i="1"/>
  <c r="S133" i="1"/>
  <c r="S76" i="1"/>
  <c r="Y118" i="1"/>
  <c r="V133" i="1"/>
  <c r="T79" i="1"/>
  <c r="U130" i="1"/>
  <c r="X130" i="1" s="1"/>
  <c r="W133" i="1"/>
  <c r="T139" i="1"/>
  <c r="AE20" i="1"/>
  <c r="T42" i="1"/>
  <c r="U76" i="1"/>
  <c r="W76" i="1" s="1"/>
  <c r="U104" i="1"/>
  <c r="X104" i="1" s="1"/>
  <c r="T127" i="1"/>
  <c r="X12" i="1"/>
  <c r="U19" i="1"/>
  <c r="W19" i="1" s="1"/>
  <c r="AF20" i="1"/>
  <c r="Y23" i="1"/>
  <c r="AA23" i="1" s="1"/>
  <c r="U37" i="1"/>
  <c r="U42" i="1"/>
  <c r="W51" i="1"/>
  <c r="U54" i="1"/>
  <c r="Y55" i="1"/>
  <c r="AA55" i="1" s="1"/>
  <c r="U58" i="1"/>
  <c r="U61" i="1"/>
  <c r="AC64" i="1"/>
  <c r="U71" i="1"/>
  <c r="X71" i="1" s="1"/>
  <c r="T75" i="1"/>
  <c r="Y76" i="1"/>
  <c r="AB76" i="1" s="1"/>
  <c r="U82" i="1"/>
  <c r="W82" i="1" s="1"/>
  <c r="R87" i="1"/>
  <c r="AC97" i="1"/>
  <c r="AD97" i="1" s="1"/>
  <c r="T103" i="1"/>
  <c r="AA104" i="1"/>
  <c r="Y114" i="1"/>
  <c r="Z114" i="1" s="1"/>
  <c r="U117" i="1"/>
  <c r="V117" i="1" s="1"/>
  <c r="Y120" i="1"/>
  <c r="AB120" i="1" s="1"/>
  <c r="R129" i="1"/>
  <c r="AC130" i="1"/>
  <c r="AA133" i="1"/>
  <c r="R137" i="1"/>
  <c r="T138" i="1"/>
  <c r="AE99" i="1"/>
  <c r="W29" i="1"/>
  <c r="T65" i="1"/>
  <c r="T121" i="1"/>
  <c r="U43" i="1"/>
  <c r="X43" i="1" s="1"/>
  <c r="W94" i="1"/>
  <c r="U114" i="1"/>
  <c r="X94" i="1"/>
  <c r="AC88" i="1"/>
  <c r="W12" i="1"/>
  <c r="S75" i="1"/>
  <c r="S138" i="1"/>
  <c r="U9" i="1"/>
  <c r="X9" i="1" s="1"/>
  <c r="Y12" i="1"/>
  <c r="Y19" i="1"/>
  <c r="AB19" i="1" s="1"/>
  <c r="Y37" i="1"/>
  <c r="AA37" i="1" s="1"/>
  <c r="U50" i="1"/>
  <c r="X51" i="1"/>
  <c r="Y71" i="1"/>
  <c r="AB71" i="1" s="1"/>
  <c r="W75" i="1"/>
  <c r="Y82" i="1"/>
  <c r="S87" i="1"/>
  <c r="U100" i="1"/>
  <c r="X100" i="1" s="1"/>
  <c r="U103" i="1"/>
  <c r="X103" i="1" s="1"/>
  <c r="AB104" i="1"/>
  <c r="R113" i="1"/>
  <c r="AA117" i="1"/>
  <c r="AC120" i="1"/>
  <c r="AF120" i="1" s="1"/>
  <c r="S129" i="1"/>
  <c r="AB133" i="1"/>
  <c r="S137" i="1"/>
  <c r="U138" i="1"/>
  <c r="R92" i="1"/>
  <c r="T17" i="1"/>
  <c r="AE66" i="1"/>
  <c r="S92" i="1"/>
  <c r="AF66" i="1"/>
  <c r="R105" i="1"/>
  <c r="R115" i="1"/>
  <c r="R97" i="1"/>
  <c r="U118" i="1"/>
  <c r="W118" i="1" s="1"/>
  <c r="T115" i="1"/>
  <c r="Y13" i="1"/>
  <c r="AA13" i="1" s="1"/>
  <c r="U33" i="1"/>
  <c r="X33" i="1" s="1"/>
  <c r="U39" i="1"/>
  <c r="V39" i="1" s="1"/>
  <c r="T45" i="1"/>
  <c r="Y51" i="1"/>
  <c r="Z51" i="1" s="1"/>
  <c r="R57" i="1"/>
  <c r="AE71" i="1"/>
  <c r="X75" i="1"/>
  <c r="R81" i="1"/>
  <c r="T84" i="1"/>
  <c r="Y100" i="1"/>
  <c r="Z100" i="1" s="1"/>
  <c r="Y103" i="1"/>
  <c r="AA103" i="1" s="1"/>
  <c r="AC104" i="1"/>
  <c r="AD104" i="1" s="1"/>
  <c r="AB117" i="1"/>
  <c r="AC133" i="1"/>
  <c r="AE70" i="1"/>
  <c r="S95" i="1"/>
  <c r="T124" i="1"/>
  <c r="T128" i="1"/>
  <c r="S16" i="1"/>
  <c r="W35" i="1"/>
  <c r="S52" i="1"/>
  <c r="Y7" i="1"/>
  <c r="AB7" i="1" s="1"/>
  <c r="U20" i="1"/>
  <c r="V20" i="1" s="1"/>
  <c r="Y43" i="1"/>
  <c r="S55" i="1"/>
  <c r="S79" i="1"/>
  <c r="Y88" i="1"/>
  <c r="Z88" i="1" s="1"/>
  <c r="S104" i="1"/>
  <c r="S109" i="1"/>
  <c r="AA134" i="1"/>
  <c r="T76" i="1"/>
  <c r="T109" i="1"/>
  <c r="S127" i="1"/>
  <c r="U23" i="1"/>
  <c r="X23" i="1" s="1"/>
  <c r="T51" i="1"/>
  <c r="U55" i="1"/>
  <c r="X55" i="1" s="1"/>
  <c r="Y64" i="1"/>
  <c r="AB64" i="1" s="1"/>
  <c r="Y97" i="1"/>
  <c r="AB97" i="1" s="1"/>
  <c r="Y9" i="1"/>
  <c r="AA9" i="1" s="1"/>
  <c r="T4" i="1"/>
  <c r="U11" i="1"/>
  <c r="U27" i="1"/>
  <c r="X27" i="1" s="1"/>
  <c r="U30" i="1"/>
  <c r="Y33" i="1"/>
  <c r="AB33" i="1" s="1"/>
  <c r="Y39" i="1"/>
  <c r="U45" i="1"/>
  <c r="X45" i="1" s="1"/>
  <c r="AC51" i="1"/>
  <c r="AF51" i="1" s="1"/>
  <c r="S57" i="1"/>
  <c r="Y75" i="1"/>
  <c r="AA75" i="1" s="1"/>
  <c r="U78" i="1"/>
  <c r="X78" i="1" s="1"/>
  <c r="S81" i="1"/>
  <c r="U84" i="1"/>
  <c r="U87" i="1"/>
  <c r="X87" i="1" s="1"/>
  <c r="T90" i="1"/>
  <c r="U96" i="1"/>
  <c r="U102" i="1"/>
  <c r="V102" i="1" s="1"/>
  <c r="AE103" i="1"/>
  <c r="AC117" i="1"/>
  <c r="U129" i="1"/>
  <c r="R32" i="1"/>
  <c r="AE61" i="1"/>
  <c r="T80" i="1"/>
  <c r="S124" i="1"/>
  <c r="S128" i="1"/>
  <c r="R16" i="1"/>
  <c r="T95" i="1"/>
  <c r="T98" i="1"/>
  <c r="AF99" i="1"/>
  <c r="T38" i="1"/>
  <c r="T133" i="1"/>
  <c r="U13" i="1"/>
  <c r="S97" i="1"/>
  <c r="S139" i="1"/>
  <c r="Y20" i="1"/>
  <c r="AB20" i="1" s="1"/>
  <c r="AC28" i="1"/>
  <c r="AF28" i="1" s="1"/>
  <c r="Y31" i="1"/>
  <c r="AB31" i="1" s="1"/>
  <c r="S51" i="1"/>
  <c r="T104" i="1"/>
  <c r="AB134" i="1"/>
  <c r="T19" i="1"/>
  <c r="AC134" i="1"/>
  <c r="AD134" i="1" s="1"/>
  <c r="S4" i="1"/>
  <c r="U4" i="1"/>
  <c r="V4" i="1" s="1"/>
  <c r="AC12" i="1"/>
  <c r="U18" i="1"/>
  <c r="AD33" i="1"/>
  <c r="Y42" i="1"/>
  <c r="AB42" i="1" s="1"/>
  <c r="AA45" i="1"/>
  <c r="Y54" i="1"/>
  <c r="AB54" i="1" s="1"/>
  <c r="Y58" i="1"/>
  <c r="AB58" i="1" s="1"/>
  <c r="AA61" i="1"/>
  <c r="U70" i="1"/>
  <c r="W70" i="1" s="1"/>
  <c r="AC75" i="1"/>
  <c r="AF75" i="1" s="1"/>
  <c r="Y78" i="1"/>
  <c r="AB78" i="1" s="1"/>
  <c r="Y87" i="1"/>
  <c r="AB87" i="1" s="1"/>
  <c r="AC96" i="1"/>
  <c r="AF96" i="1" s="1"/>
  <c r="W99" i="1"/>
  <c r="AF103" i="1"/>
  <c r="U106" i="1"/>
  <c r="V106" i="1" s="1"/>
  <c r="S136" i="1"/>
  <c r="Y138" i="1"/>
  <c r="AF14" i="1"/>
  <c r="X29" i="1"/>
  <c r="S105" i="1"/>
  <c r="U7" i="1"/>
  <c r="X7" i="1" s="1"/>
  <c r="U134" i="1"/>
  <c r="X134" i="1" s="1"/>
  <c r="S19" i="1"/>
  <c r="T55" i="1"/>
  <c r="S59" i="1"/>
  <c r="AC31" i="1"/>
  <c r="AD31" i="1" s="1"/>
  <c r="T59" i="1"/>
  <c r="AC62" i="1"/>
  <c r="AF62" i="1" s="1"/>
  <c r="T91" i="1"/>
  <c r="AB94" i="1"/>
  <c r="Y4" i="1"/>
  <c r="Z4" i="1" s="1"/>
  <c r="U8" i="1"/>
  <c r="X8" i="1" s="1"/>
  <c r="AC30" i="1"/>
  <c r="AF30" i="1" s="1"/>
  <c r="T36" i="1"/>
  <c r="AB45" i="1"/>
  <c r="U47" i="1"/>
  <c r="X47" i="1" s="1"/>
  <c r="U57" i="1"/>
  <c r="X57" i="1" s="1"/>
  <c r="AB61" i="1"/>
  <c r="AA70" i="1"/>
  <c r="U81" i="1"/>
  <c r="X81" i="1" s="1"/>
  <c r="X99" i="1"/>
  <c r="Y129" i="1"/>
  <c r="AB129" i="1" s="1"/>
  <c r="K122" i="2"/>
  <c r="K23" i="2"/>
  <c r="K179" i="2"/>
  <c r="K48" i="2"/>
  <c r="K91" i="2"/>
  <c r="K81" i="2"/>
  <c r="K184" i="2"/>
  <c r="L123" i="2"/>
  <c r="K51" i="2"/>
  <c r="L108" i="2"/>
  <c r="K174" i="2"/>
  <c r="K192" i="2"/>
  <c r="L92" i="2"/>
  <c r="L16" i="2"/>
  <c r="L164" i="2"/>
  <c r="L60" i="2"/>
  <c r="K110" i="2"/>
  <c r="K113" i="2"/>
  <c r="L134" i="2"/>
  <c r="L191" i="2"/>
  <c r="L205" i="2"/>
  <c r="L36" i="2"/>
  <c r="L144" i="2"/>
  <c r="K188" i="2"/>
  <c r="K70" i="2"/>
  <c r="L98" i="2"/>
  <c r="K212" i="2"/>
  <c r="K4" i="2"/>
  <c r="K24" i="2"/>
  <c r="K49" i="2"/>
  <c r="K52" i="2"/>
  <c r="K67" i="2"/>
  <c r="K126" i="2"/>
  <c r="K132" i="2"/>
  <c r="K155" i="2"/>
  <c r="K185" i="2"/>
  <c r="L20" i="2"/>
  <c r="L31" i="2"/>
  <c r="L86" i="2"/>
  <c r="L37" i="2"/>
  <c r="L74" i="2"/>
  <c r="L80" i="2"/>
  <c r="L121" i="2"/>
  <c r="L139" i="2"/>
  <c r="K127" i="2"/>
  <c r="L218" i="2"/>
  <c r="K9" i="2"/>
  <c r="L12" i="2"/>
  <c r="K53" i="2"/>
  <c r="K103" i="2"/>
  <c r="L156" i="2"/>
  <c r="L207" i="2"/>
  <c r="L219" i="2"/>
  <c r="K32" i="2"/>
  <c r="L41" i="2"/>
  <c r="K177" i="2"/>
  <c r="K143" i="2"/>
  <c r="L167" i="2"/>
  <c r="L197" i="2"/>
  <c r="K94" i="2"/>
  <c r="K135" i="2"/>
  <c r="K158" i="2"/>
  <c r="K170" i="2"/>
  <c r="L194" i="2"/>
  <c r="K194" i="2"/>
  <c r="K200" i="2"/>
  <c r="K15" i="2"/>
  <c r="K18" i="2"/>
  <c r="K35" i="2"/>
  <c r="K40" i="2"/>
  <c r="K65" i="2"/>
  <c r="K75" i="2"/>
  <c r="L83" i="2"/>
  <c r="K83" i="2"/>
  <c r="L138" i="2"/>
  <c r="K138" i="2"/>
  <c r="K203" i="2"/>
  <c r="K206" i="2"/>
  <c r="K217" i="2"/>
  <c r="K27" i="2"/>
  <c r="K116" i="2"/>
  <c r="L153" i="2"/>
  <c r="L209" i="2"/>
  <c r="K209" i="2"/>
  <c r="K30" i="2"/>
  <c r="K162" i="2"/>
  <c r="K22" i="2"/>
  <c r="L68" i="2"/>
  <c r="L73" i="2"/>
  <c r="L150" i="2"/>
  <c r="K159" i="2"/>
  <c r="L147" i="2"/>
  <c r="K13" i="2"/>
  <c r="L19" i="2"/>
  <c r="K44" i="2"/>
  <c r="K47" i="2"/>
  <c r="L63" i="2"/>
  <c r="L71" i="2"/>
  <c r="L183" i="2"/>
  <c r="L198" i="2"/>
  <c r="K5" i="2"/>
  <c r="K66" i="2"/>
  <c r="K101" i="2"/>
  <c r="L106" i="2"/>
  <c r="L111" i="2"/>
  <c r="K142" i="2"/>
  <c r="L186" i="2"/>
  <c r="K186" i="2"/>
  <c r="K224" i="2"/>
  <c r="K230" i="2"/>
  <c r="K8" i="2"/>
  <c r="K87" i="2"/>
  <c r="K109" i="2"/>
  <c r="K169" i="2"/>
  <c r="K34" i="2"/>
  <c r="L11" i="2"/>
  <c r="K11" i="2"/>
  <c r="L39" i="2"/>
  <c r="K42" i="2"/>
  <c r="L61" i="2"/>
  <c r="K61" i="2"/>
  <c r="K104" i="2"/>
  <c r="K137" i="2"/>
  <c r="L145" i="2"/>
  <c r="L148" i="2"/>
  <c r="K148" i="2"/>
  <c r="L172" i="2"/>
  <c r="K175" i="2"/>
  <c r="K178" i="2"/>
  <c r="K213" i="2"/>
  <c r="K216" i="2"/>
  <c r="K3" i="2"/>
  <c r="K222" i="2"/>
  <c r="L6" i="2"/>
  <c r="K6" i="2"/>
  <c r="K29" i="2"/>
  <c r="L45" i="2"/>
  <c r="K45" i="2"/>
  <c r="L56" i="2"/>
  <c r="K72" i="2"/>
  <c r="K77" i="2"/>
  <c r="L82" i="2"/>
  <c r="L85" i="2"/>
  <c r="L96" i="2"/>
  <c r="K99" i="2"/>
  <c r="K140" i="2"/>
  <c r="K187" i="2"/>
  <c r="K208" i="2"/>
  <c r="K211" i="2"/>
  <c r="K119" i="2"/>
  <c r="K130" i="2"/>
  <c r="K229" i="2"/>
  <c r="K7" i="2"/>
  <c r="K57" i="2"/>
  <c r="K89" i="2"/>
  <c r="K78" i="2"/>
  <c r="L165" i="2"/>
  <c r="K165" i="2"/>
  <c r="K10" i="2"/>
  <c r="K125" i="2"/>
  <c r="K195" i="2"/>
  <c r="K201" i="2"/>
  <c r="L221" i="2"/>
  <c r="K221" i="2"/>
  <c r="K95" i="2"/>
  <c r="K180" i="2"/>
  <c r="L204" i="2"/>
  <c r="K204" i="2"/>
  <c r="K227" i="2"/>
  <c r="K120" i="2"/>
  <c r="L50" i="2"/>
  <c r="K50" i="2"/>
  <c r="K58" i="2"/>
  <c r="K90" i="2"/>
  <c r="K114" i="2"/>
  <c r="K154" i="2"/>
  <c r="L14" i="2"/>
  <c r="K14" i="2"/>
  <c r="L181" i="2"/>
  <c r="K181" i="2"/>
  <c r="K190" i="2"/>
  <c r="L102" i="2"/>
  <c r="K102" i="2"/>
  <c r="L107" i="2"/>
  <c r="K107" i="2"/>
  <c r="L173" i="2"/>
  <c r="K173" i="2"/>
  <c r="K115" i="2"/>
  <c r="K133" i="2"/>
  <c r="K149" i="2"/>
  <c r="K152" i="2"/>
  <c r="K157" i="2"/>
  <c r="K168" i="2"/>
  <c r="K182" i="2"/>
  <c r="K193" i="2"/>
  <c r="K210" i="2"/>
  <c r="K215" i="2"/>
  <c r="K220" i="2"/>
  <c r="K225" i="2"/>
  <c r="K228" i="2"/>
  <c r="K25" i="2"/>
  <c r="K33" i="2"/>
  <c r="K46" i="2"/>
  <c r="L69" i="2"/>
  <c r="K69" i="2"/>
  <c r="K84" i="2"/>
  <c r="K97" i="2"/>
  <c r="K128" i="2"/>
  <c r="K160" i="2"/>
  <c r="K196" i="2"/>
  <c r="K17" i="2"/>
  <c r="K54" i="2"/>
  <c r="K59" i="2"/>
  <c r="K64" i="2"/>
  <c r="K79" i="2"/>
  <c r="K118" i="2"/>
  <c r="L136" i="2"/>
  <c r="K136" i="2"/>
  <c r="K163" i="2"/>
  <c r="L199" i="2"/>
  <c r="K199" i="2"/>
  <c r="K223" i="2"/>
  <c r="K28" i="2"/>
  <c r="L100" i="2"/>
  <c r="K100" i="2"/>
  <c r="K131" i="2"/>
  <c r="K21" i="2"/>
  <c r="K55" i="2"/>
  <c r="K76" i="2"/>
  <c r="K88" i="2"/>
  <c r="K124" i="2"/>
  <c r="K129" i="2"/>
  <c r="K166" i="2"/>
  <c r="K214" i="2"/>
  <c r="K231" i="2"/>
  <c r="K26" i="2"/>
  <c r="K38" i="2"/>
  <c r="K43" i="2"/>
  <c r="K62" i="2"/>
  <c r="K93" i="2"/>
  <c r="K105" i="2"/>
  <c r="K112" i="2"/>
  <c r="K117" i="2"/>
  <c r="K141" i="2"/>
  <c r="K146" i="2"/>
  <c r="K151" i="2"/>
  <c r="K161" i="2"/>
  <c r="K171" i="2"/>
  <c r="K176" i="2"/>
  <c r="K189" i="2"/>
  <c r="K202" i="2"/>
  <c r="K226" i="2"/>
  <c r="AF5" i="1"/>
  <c r="AE5" i="1"/>
  <c r="AD5" i="1"/>
  <c r="X21" i="1"/>
  <c r="W21" i="1"/>
  <c r="V21" i="1"/>
  <c r="T47" i="1"/>
  <c r="S47" i="1"/>
  <c r="R47" i="1"/>
  <c r="U59" i="1"/>
  <c r="AC59" i="1"/>
  <c r="Y59" i="1"/>
  <c r="T70" i="1"/>
  <c r="S70" i="1"/>
  <c r="X6" i="1"/>
  <c r="W6" i="1"/>
  <c r="V6" i="1"/>
  <c r="R10" i="1"/>
  <c r="T10" i="1"/>
  <c r="Z21" i="1"/>
  <c r="V43" i="1"/>
  <c r="AC46" i="1"/>
  <c r="Y46" i="1"/>
  <c r="R70" i="1"/>
  <c r="R83" i="1"/>
  <c r="AF91" i="1"/>
  <c r="AE91" i="1"/>
  <c r="AF92" i="1"/>
  <c r="AE92" i="1"/>
  <c r="AF94" i="1"/>
  <c r="AE94" i="1"/>
  <c r="AD94" i="1"/>
  <c r="T118" i="1"/>
  <c r="S118" i="1"/>
  <c r="R119" i="1"/>
  <c r="T122" i="1"/>
  <c r="S122" i="1"/>
  <c r="R122" i="1"/>
  <c r="AC128" i="1"/>
  <c r="Y128" i="1"/>
  <c r="U128" i="1"/>
  <c r="S10" i="1"/>
  <c r="AD11" i="1"/>
  <c r="AF12" i="1"/>
  <c r="AE12" i="1"/>
  <c r="Y15" i="1"/>
  <c r="U15" i="1"/>
  <c r="AA21" i="1"/>
  <c r="AD28" i="1"/>
  <c r="AB29" i="1"/>
  <c r="AA29" i="1"/>
  <c r="W36" i="1"/>
  <c r="W43" i="1"/>
  <c r="AD65" i="1"/>
  <c r="AF65" i="1"/>
  <c r="AE65" i="1"/>
  <c r="AC72" i="1"/>
  <c r="Y72" i="1"/>
  <c r="U72" i="1"/>
  <c r="T82" i="1"/>
  <c r="S82" i="1"/>
  <c r="S83" i="1"/>
  <c r="AD91" i="1"/>
  <c r="AD92" i="1"/>
  <c r="T101" i="1"/>
  <c r="S101" i="1"/>
  <c r="AC105" i="1"/>
  <c r="Y105" i="1"/>
  <c r="U105" i="1"/>
  <c r="U108" i="1"/>
  <c r="Y108" i="1"/>
  <c r="AC108" i="1"/>
  <c r="T116" i="1"/>
  <c r="S116" i="1"/>
  <c r="R117" i="1"/>
  <c r="R118" i="1"/>
  <c r="S119" i="1"/>
  <c r="V3" i="1"/>
  <c r="AE11" i="1"/>
  <c r="AD12" i="1"/>
  <c r="Z20" i="1"/>
  <c r="AD27" i="1"/>
  <c r="AE28" i="1"/>
  <c r="Z29" i="1"/>
  <c r="AD34" i="1"/>
  <c r="X36" i="1"/>
  <c r="V52" i="1"/>
  <c r="V55" i="1"/>
  <c r="Z60" i="1"/>
  <c r="X64" i="1"/>
  <c r="W64" i="1"/>
  <c r="V64" i="1"/>
  <c r="R82" i="1"/>
  <c r="R88" i="1"/>
  <c r="R101" i="1"/>
  <c r="R116" i="1"/>
  <c r="S117" i="1"/>
  <c r="X118" i="1"/>
  <c r="W3" i="1"/>
  <c r="R8" i="1"/>
  <c r="T9" i="1"/>
  <c r="S9" i="1"/>
  <c r="AF10" i="1"/>
  <c r="AE10" i="1"/>
  <c r="AA20" i="1"/>
  <c r="AA22" i="1"/>
  <c r="R26" i="1"/>
  <c r="T26" i="1"/>
  <c r="S26" i="1"/>
  <c r="AE27" i="1"/>
  <c r="Z33" i="1"/>
  <c r="AE34" i="1"/>
  <c r="Z35" i="1"/>
  <c r="AC38" i="1"/>
  <c r="Y38" i="1"/>
  <c r="AD41" i="1"/>
  <c r="Z42" i="1"/>
  <c r="W52" i="1"/>
  <c r="W55" i="1"/>
  <c r="AA60" i="1"/>
  <c r="S88" i="1"/>
  <c r="AD90" i="1"/>
  <c r="Y92" i="1"/>
  <c r="U92" i="1"/>
  <c r="Y93" i="1"/>
  <c r="U93" i="1"/>
  <c r="V118" i="1"/>
  <c r="AE122" i="1"/>
  <c r="AF122" i="1"/>
  <c r="U132" i="1"/>
  <c r="Y132" i="1"/>
  <c r="S8" i="1"/>
  <c r="R9" i="1"/>
  <c r="AD10" i="1"/>
  <c r="AF13" i="1"/>
  <c r="AE13" i="1"/>
  <c r="AD13" i="1"/>
  <c r="AB22" i="1"/>
  <c r="AC25" i="1"/>
  <c r="Y25" i="1"/>
  <c r="AA35" i="1"/>
  <c r="AE41" i="1"/>
  <c r="AA42" i="1"/>
  <c r="Y48" i="1"/>
  <c r="AC48" i="1"/>
  <c r="U48" i="1"/>
  <c r="T68" i="1"/>
  <c r="S68" i="1"/>
  <c r="V82" i="1"/>
  <c r="AE90" i="1"/>
  <c r="V101" i="1"/>
  <c r="Y110" i="1"/>
  <c r="U110" i="1"/>
  <c r="V116" i="1"/>
  <c r="X117" i="1"/>
  <c r="W117" i="1"/>
  <c r="AD122" i="1"/>
  <c r="T126" i="1"/>
  <c r="S126" i="1"/>
  <c r="R126" i="1"/>
  <c r="AB50" i="1"/>
  <c r="AA50" i="1"/>
  <c r="Z80" i="1"/>
  <c r="W7" i="1"/>
  <c r="X18" i="1"/>
  <c r="W18" i="1"/>
  <c r="AF26" i="1"/>
  <c r="AE26" i="1"/>
  <c r="AD26" i="1"/>
  <c r="AF52" i="1"/>
  <c r="AE52" i="1"/>
  <c r="T72" i="1"/>
  <c r="S72" i="1"/>
  <c r="R72" i="1"/>
  <c r="Z79" i="1"/>
  <c r="AA80" i="1"/>
  <c r="X82" i="1"/>
  <c r="S99" i="1"/>
  <c r="S100" i="1"/>
  <c r="AF106" i="1"/>
  <c r="AE106" i="1"/>
  <c r="T108" i="1"/>
  <c r="S108" i="1"/>
  <c r="R108" i="1"/>
  <c r="AA112" i="1"/>
  <c r="X116" i="1"/>
  <c r="U123" i="1"/>
  <c r="AC123" i="1"/>
  <c r="Y123" i="1"/>
  <c r="V8" i="1"/>
  <c r="AB51" i="1"/>
  <c r="AB82" i="1"/>
  <c r="AA82" i="1"/>
  <c r="Z82" i="1"/>
  <c r="X96" i="1"/>
  <c r="W96" i="1"/>
  <c r="V96" i="1"/>
  <c r="T100" i="1"/>
  <c r="W8" i="1"/>
  <c r="Z16" i="1"/>
  <c r="V17" i="1"/>
  <c r="AB18" i="1"/>
  <c r="AA18" i="1"/>
  <c r="Z18" i="1"/>
  <c r="R31" i="1"/>
  <c r="AD32" i="1"/>
  <c r="AF32" i="1"/>
  <c r="Y34" i="1"/>
  <c r="U34" i="1"/>
  <c r="X41" i="1"/>
  <c r="W41" i="1"/>
  <c r="V41" i="1"/>
  <c r="AE49" i="1"/>
  <c r="AE50" i="1"/>
  <c r="S66" i="1"/>
  <c r="R67" i="1"/>
  <c r="AB74" i="1"/>
  <c r="AA74" i="1"/>
  <c r="AD78" i="1"/>
  <c r="AF80" i="1"/>
  <c r="AE80" i="1"/>
  <c r="V87" i="1"/>
  <c r="V98" i="1"/>
  <c r="Y109" i="1"/>
  <c r="AC109" i="1"/>
  <c r="U109" i="1"/>
  <c r="T120" i="1"/>
  <c r="S120" i="1"/>
  <c r="R120" i="1"/>
  <c r="Y125" i="1"/>
  <c r="U125" i="1"/>
  <c r="AC125" i="1"/>
  <c r="U131" i="1"/>
  <c r="Y131" i="1"/>
  <c r="AC6" i="1"/>
  <c r="R14" i="1"/>
  <c r="AA16" i="1"/>
  <c r="W17" i="1"/>
  <c r="T25" i="1"/>
  <c r="S25" i="1"/>
  <c r="R25" i="1"/>
  <c r="S31" i="1"/>
  <c r="AE32" i="1"/>
  <c r="T48" i="1"/>
  <c r="S48" i="1"/>
  <c r="R48" i="1"/>
  <c r="AF49" i="1"/>
  <c r="AF50" i="1"/>
  <c r="T66" i="1"/>
  <c r="S67" i="1"/>
  <c r="Z74" i="1"/>
  <c r="U107" i="1"/>
  <c r="Y107" i="1"/>
  <c r="AC107" i="1"/>
  <c r="U25" i="1"/>
  <c r="R30" i="1"/>
  <c r="U38" i="1"/>
  <c r="V45" i="1"/>
  <c r="AA64" i="1"/>
  <c r="AE73" i="1"/>
  <c r="W77" i="1"/>
  <c r="Y10" i="1"/>
  <c r="U10" i="1"/>
  <c r="T13" i="1"/>
  <c r="S24" i="1"/>
  <c r="Y28" i="1"/>
  <c r="T30" i="1"/>
  <c r="R37" i="1"/>
  <c r="R43" i="1"/>
  <c r="U49" i="1"/>
  <c r="Y49" i="1"/>
  <c r="R56" i="1"/>
  <c r="Z63" i="1"/>
  <c r="W65" i="1"/>
  <c r="W66" i="1"/>
  <c r="T71" i="1"/>
  <c r="S71" i="1"/>
  <c r="R71" i="1"/>
  <c r="AE74" i="1"/>
  <c r="X76" i="1"/>
  <c r="X80" i="1"/>
  <c r="W80" i="1"/>
  <c r="AF86" i="1"/>
  <c r="AE86" i="1"/>
  <c r="AD86" i="1"/>
  <c r="W95" i="1"/>
  <c r="AE97" i="1"/>
  <c r="T102" i="1"/>
  <c r="S102" i="1"/>
  <c r="AC132" i="1"/>
  <c r="AB136" i="1"/>
  <c r="AA136" i="1"/>
  <c r="Z136" i="1"/>
  <c r="R23" i="1"/>
  <c r="T24" i="1"/>
  <c r="R36" i="1"/>
  <c r="S37" i="1"/>
  <c r="S43" i="1"/>
  <c r="S56" i="1"/>
  <c r="AA63" i="1"/>
  <c r="AD64" i="1"/>
  <c r="X65" i="1"/>
  <c r="AF74" i="1"/>
  <c r="AA76" i="1"/>
  <c r="Z76" i="1"/>
  <c r="R84" i="1"/>
  <c r="AC93" i="1"/>
  <c r="Z94" i="1"/>
  <c r="V97" i="1"/>
  <c r="X97" i="1"/>
  <c r="W97" i="1"/>
  <c r="AF97" i="1"/>
  <c r="AF98" i="1"/>
  <c r="AE98" i="1"/>
  <c r="AD98" i="1"/>
  <c r="R102" i="1"/>
  <c r="AC110" i="1"/>
  <c r="T125" i="1"/>
  <c r="S125" i="1"/>
  <c r="R125" i="1"/>
  <c r="Z135" i="1"/>
  <c r="AF136" i="1"/>
  <c r="AE136" i="1"/>
  <c r="U139" i="1"/>
  <c r="Y139" i="1"/>
  <c r="AC139" i="1"/>
  <c r="X37" i="1"/>
  <c r="W37" i="1"/>
  <c r="V37" i="1"/>
  <c r="AB44" i="1"/>
  <c r="AA44" i="1"/>
  <c r="Z44" i="1"/>
  <c r="AF85" i="1"/>
  <c r="AE85" i="1"/>
  <c r="AD85" i="1"/>
  <c r="U126" i="1"/>
  <c r="AC126" i="1"/>
  <c r="Y126" i="1"/>
  <c r="S18" i="1"/>
  <c r="AD21" i="1"/>
  <c r="AB3" i="1"/>
  <c r="AA3" i="1"/>
  <c r="Z3" i="1"/>
  <c r="Y5" i="1"/>
  <c r="U5" i="1"/>
  <c r="T18" i="1"/>
  <c r="AE21" i="1"/>
  <c r="AF22" i="1"/>
  <c r="AE22" i="1"/>
  <c r="AD22" i="1"/>
  <c r="AF29" i="1"/>
  <c r="AE29" i="1"/>
  <c r="AD29" i="1"/>
  <c r="AF35" i="1"/>
  <c r="AE35" i="1"/>
  <c r="AD35" i="1"/>
  <c r="AE40" i="1"/>
  <c r="T46" i="1"/>
  <c r="S46" i="1"/>
  <c r="AD53" i="1"/>
  <c r="T58" i="1"/>
  <c r="S58" i="1"/>
  <c r="AF60" i="1"/>
  <c r="AE60" i="1"/>
  <c r="AD60" i="1"/>
  <c r="R68" i="1"/>
  <c r="X69" i="1"/>
  <c r="W69" i="1"/>
  <c r="V69" i="1"/>
  <c r="V81" i="1"/>
  <c r="AB83" i="1"/>
  <c r="AA83" i="1"/>
  <c r="Z83" i="1"/>
  <c r="R99" i="1"/>
  <c r="W101" i="1"/>
  <c r="Z112" i="1"/>
  <c r="Y6" i="1"/>
  <c r="T15" i="1"/>
  <c r="S15" i="1"/>
  <c r="R15" i="1"/>
  <c r="V28" i="1"/>
  <c r="X28" i="1"/>
  <c r="W28" i="1"/>
  <c r="AF40" i="1"/>
  <c r="Z50" i="1"/>
  <c r="AA51" i="1"/>
  <c r="AE53" i="1"/>
  <c r="AC15" i="1"/>
  <c r="V18" i="1"/>
  <c r="AF42" i="1"/>
  <c r="AE42" i="1"/>
  <c r="AD42" i="1"/>
  <c r="U46" i="1"/>
  <c r="AD52" i="1"/>
  <c r="AA79" i="1"/>
  <c r="U91" i="1"/>
  <c r="Y91" i="1"/>
  <c r="Z97" i="1"/>
  <c r="AD106" i="1"/>
  <c r="AB116" i="1"/>
  <c r="AA116" i="1"/>
  <c r="X121" i="1"/>
  <c r="W121" i="1"/>
  <c r="V121" i="1"/>
  <c r="AC127" i="1"/>
  <c r="U127" i="1"/>
  <c r="Y127" i="1"/>
  <c r="AA97" i="1"/>
  <c r="AF112" i="1"/>
  <c r="AE112" i="1"/>
  <c r="AD112" i="1"/>
  <c r="AD113" i="1"/>
  <c r="Z116" i="1"/>
  <c r="Z7" i="1"/>
  <c r="Z64" i="1"/>
  <c r="AB68" i="1"/>
  <c r="AA68" i="1"/>
  <c r="Z68" i="1"/>
  <c r="AD73" i="1"/>
  <c r="V77" i="1"/>
  <c r="AE78" i="1"/>
  <c r="AD80" i="1"/>
  <c r="Z86" i="1"/>
  <c r="W87" i="1"/>
  <c r="W98" i="1"/>
  <c r="AE113" i="1"/>
  <c r="AF115" i="1"/>
  <c r="AE115" i="1"/>
  <c r="V134" i="1"/>
  <c r="V135" i="1"/>
  <c r="T5" i="1"/>
  <c r="S5" i="1"/>
  <c r="R5" i="1"/>
  <c r="AA7" i="1"/>
  <c r="R13" i="1"/>
  <c r="S14" i="1"/>
  <c r="AB17" i="1"/>
  <c r="AA17" i="1"/>
  <c r="V76" i="1"/>
  <c r="AF81" i="1"/>
  <c r="AE81" i="1"/>
  <c r="AD81" i="1"/>
  <c r="T85" i="1"/>
  <c r="S85" i="1"/>
  <c r="AA86" i="1"/>
  <c r="AC89" i="1"/>
  <c r="U89" i="1"/>
  <c r="Y89" i="1"/>
  <c r="AB99" i="1"/>
  <c r="AA99" i="1"/>
  <c r="Z99" i="1"/>
  <c r="Y113" i="1"/>
  <c r="U113" i="1"/>
  <c r="AD115" i="1"/>
  <c r="AC119" i="1"/>
  <c r="U119" i="1"/>
  <c r="Y119" i="1"/>
  <c r="W134" i="1"/>
  <c r="W135" i="1"/>
  <c r="X136" i="1"/>
  <c r="W136" i="1"/>
  <c r="AD16" i="1"/>
  <c r="AF16" i="1"/>
  <c r="Z17" i="1"/>
  <c r="Y40" i="1"/>
  <c r="U40" i="1"/>
  <c r="T44" i="1"/>
  <c r="S44" i="1"/>
  <c r="X60" i="1"/>
  <c r="W60" i="1"/>
  <c r="V60" i="1"/>
  <c r="V66" i="1"/>
  <c r="R85" i="1"/>
  <c r="V95" i="1"/>
  <c r="AB98" i="1"/>
  <c r="AA98" i="1"/>
  <c r="V136" i="1"/>
  <c r="AE7" i="1"/>
  <c r="AD7" i="1"/>
  <c r="AF7" i="1"/>
  <c r="S23" i="1"/>
  <c r="X24" i="1"/>
  <c r="W24" i="1"/>
  <c r="V24" i="1"/>
  <c r="U26" i="1"/>
  <c r="Y26" i="1"/>
  <c r="V30" i="1"/>
  <c r="Y32" i="1"/>
  <c r="U32" i="1"/>
  <c r="AE39" i="1"/>
  <c r="AD39" i="1"/>
  <c r="Y41" i="1"/>
  <c r="X56" i="1"/>
  <c r="W56" i="1"/>
  <c r="V56" i="1"/>
  <c r="AB65" i="1"/>
  <c r="AA65" i="1"/>
  <c r="X102" i="1"/>
  <c r="W102" i="1"/>
  <c r="W103" i="1"/>
  <c r="AF121" i="1"/>
  <c r="AE121" i="1"/>
  <c r="Y124" i="1"/>
  <c r="AC124" i="1"/>
  <c r="U124" i="1"/>
  <c r="AC131" i="1"/>
  <c r="AA135" i="1"/>
  <c r="AD136" i="1"/>
  <c r="AB137" i="1"/>
  <c r="AA137" i="1"/>
  <c r="AB62" i="1"/>
  <c r="AA62" i="1"/>
  <c r="Z62" i="1"/>
  <c r="AC63" i="1"/>
  <c r="U63" i="1"/>
  <c r="AB66" i="1"/>
  <c r="AA66" i="1"/>
  <c r="Z66" i="1"/>
  <c r="AC79" i="1"/>
  <c r="U79" i="1"/>
  <c r="AB84" i="1"/>
  <c r="AA84" i="1"/>
  <c r="AB96" i="1"/>
  <c r="AA96" i="1"/>
  <c r="Z96" i="1"/>
  <c r="Z137" i="1"/>
  <c r="R140" i="1"/>
  <c r="W4" i="1"/>
  <c r="Z9" i="1"/>
  <c r="V14" i="1"/>
  <c r="V19" i="1"/>
  <c r="Z23" i="1"/>
  <c r="Z36" i="1"/>
  <c r="Z37" i="1"/>
  <c r="R39" i="1"/>
  <c r="AA52" i="1"/>
  <c r="Z52" i="1"/>
  <c r="Y53" i="1"/>
  <c r="U53" i="1"/>
  <c r="AE54" i="1"/>
  <c r="V57" i="1"/>
  <c r="AD67" i="1"/>
  <c r="V70" i="1"/>
  <c r="AF82" i="1"/>
  <c r="AE82" i="1"/>
  <c r="Z84" i="1"/>
  <c r="X88" i="1"/>
  <c r="W88" i="1"/>
  <c r="AC95" i="1"/>
  <c r="Y95" i="1"/>
  <c r="R106" i="1"/>
  <c r="R107" i="1"/>
  <c r="T110" i="1"/>
  <c r="S110" i="1"/>
  <c r="U115" i="1"/>
  <c r="Y115" i="1"/>
  <c r="R123" i="1"/>
  <c r="AB138" i="1"/>
  <c r="AA138" i="1"/>
  <c r="S140" i="1"/>
  <c r="AD3" i="1"/>
  <c r="AE8" i="1"/>
  <c r="AB9" i="1"/>
  <c r="S11" i="1"/>
  <c r="X14" i="1"/>
  <c r="AF17" i="1"/>
  <c r="S20" i="1"/>
  <c r="S27" i="1"/>
  <c r="AE30" i="1"/>
  <c r="S33" i="1"/>
  <c r="AB37" i="1"/>
  <c r="R40" i="1"/>
  <c r="AE43" i="1"/>
  <c r="AF44" i="1"/>
  <c r="AE44" i="1"/>
  <c r="AA56" i="1"/>
  <c r="T60" i="1"/>
  <c r="AF67" i="1"/>
  <c r="AF68" i="1"/>
  <c r="AE68" i="1"/>
  <c r="W71" i="1"/>
  <c r="AE102" i="1"/>
  <c r="T106" i="1"/>
  <c r="T107" i="1"/>
  <c r="AE120" i="1"/>
  <c r="T123" i="1"/>
  <c r="R130" i="1"/>
  <c r="T131" i="1"/>
  <c r="S131" i="1"/>
  <c r="AE137" i="1"/>
  <c r="AF8" i="1"/>
  <c r="V47" i="1"/>
  <c r="V86" i="1"/>
  <c r="W86" i="1"/>
  <c r="V140" i="1"/>
  <c r="AF3" i="1"/>
  <c r="AA4" i="1"/>
  <c r="AD9" i="1"/>
  <c r="AE18" i="1"/>
  <c r="Z19" i="1"/>
  <c r="R21" i="1"/>
  <c r="AE24" i="1"/>
  <c r="T34" i="1"/>
  <c r="AD37" i="1"/>
  <c r="T40" i="1"/>
  <c r="AE45" i="1"/>
  <c r="W47" i="1"/>
  <c r="S50" i="1"/>
  <c r="AF55" i="1"/>
  <c r="AF56" i="1"/>
  <c r="AE56" i="1"/>
  <c r="AD56" i="1"/>
  <c r="S61" i="1"/>
  <c r="T62" i="1"/>
  <c r="S62" i="1"/>
  <c r="U67" i="1"/>
  <c r="Y67" i="1"/>
  <c r="Y85" i="1"/>
  <c r="U85" i="1"/>
  <c r="AE87" i="1"/>
  <c r="R93" i="1"/>
  <c r="S111" i="1"/>
  <c r="R112" i="1"/>
  <c r="AA121" i="1"/>
  <c r="W122" i="1"/>
  <c r="T130" i="1"/>
  <c r="AE138" i="1"/>
  <c r="AB4" i="1"/>
  <c r="R7" i="1"/>
  <c r="AE9" i="1"/>
  <c r="R12" i="1"/>
  <c r="AD14" i="1"/>
  <c r="AF18" i="1"/>
  <c r="AA19" i="1"/>
  <c r="W20" i="1"/>
  <c r="S21" i="1"/>
  <c r="AF24" i="1"/>
  <c r="V27" i="1"/>
  <c r="W31" i="1"/>
  <c r="V31" i="1"/>
  <c r="AF31" i="1"/>
  <c r="AE37" i="1"/>
  <c r="AF45" i="1"/>
  <c r="T50" i="1"/>
  <c r="AD57" i="1"/>
  <c r="AD58" i="1"/>
  <c r="T61" i="1"/>
  <c r="R62" i="1"/>
  <c r="R63" i="1"/>
  <c r="AE69" i="1"/>
  <c r="Z71" i="1"/>
  <c r="T78" i="1"/>
  <c r="S78" i="1"/>
  <c r="AF87" i="1"/>
  <c r="AB88" i="1"/>
  <c r="AB90" i="1"/>
  <c r="AA90" i="1"/>
  <c r="S93" i="1"/>
  <c r="R96" i="1"/>
  <c r="Y101" i="1"/>
  <c r="AC101" i="1"/>
  <c r="T111" i="1"/>
  <c r="S112" i="1"/>
  <c r="T114" i="1"/>
  <c r="S114" i="1"/>
  <c r="R114" i="1"/>
  <c r="AB121" i="1"/>
  <c r="X122" i="1"/>
  <c r="V129" i="1"/>
  <c r="T134" i="1"/>
  <c r="S134" i="1"/>
  <c r="AF138" i="1"/>
  <c r="X140" i="1"/>
  <c r="X4" i="1"/>
  <c r="S6" i="1"/>
  <c r="R6" i="1"/>
  <c r="R11" i="1"/>
  <c r="R20" i="1"/>
  <c r="R27" i="1"/>
  <c r="AD30" i="1"/>
  <c r="R33" i="1"/>
  <c r="AA36" i="1"/>
  <c r="S39" i="1"/>
  <c r="AD43" i="1"/>
  <c r="AF54" i="1"/>
  <c r="Z56" i="1"/>
  <c r="W57" i="1"/>
  <c r="S60" i="1"/>
  <c r="V71" i="1"/>
  <c r="Y77" i="1"/>
  <c r="AC77" i="1"/>
  <c r="AD82" i="1"/>
  <c r="AF84" i="1"/>
  <c r="AE84" i="1"/>
  <c r="V88" i="1"/>
  <c r="AB100" i="1"/>
  <c r="AA100" i="1"/>
  <c r="AD102" i="1"/>
  <c r="Z103" i="1"/>
  <c r="R110" i="1"/>
  <c r="AF116" i="1"/>
  <c r="AE116" i="1"/>
  <c r="AD120" i="1"/>
  <c r="T132" i="1"/>
  <c r="S132" i="1"/>
  <c r="AD137" i="1"/>
  <c r="Z138" i="1"/>
  <c r="Z14" i="1"/>
  <c r="AB14" i="1"/>
  <c r="AA14" i="1"/>
  <c r="AE23" i="1"/>
  <c r="AD23" i="1"/>
  <c r="AF23" i="1"/>
  <c r="T28" i="1"/>
  <c r="S28" i="1"/>
  <c r="Z30" i="1"/>
  <c r="AB30" i="1"/>
  <c r="AA30" i="1"/>
  <c r="S34" i="1"/>
  <c r="AF36" i="1"/>
  <c r="T41" i="1"/>
  <c r="S41" i="1"/>
  <c r="R41" i="1"/>
  <c r="AD44" i="1"/>
  <c r="AE55" i="1"/>
  <c r="AA58" i="1"/>
  <c r="Z58" i="1"/>
  <c r="AD68" i="1"/>
  <c r="U83" i="1"/>
  <c r="AC83" i="1"/>
  <c r="X106" i="1"/>
  <c r="W106" i="1"/>
  <c r="R131" i="1"/>
  <c r="AE4" i="1"/>
  <c r="S7" i="1"/>
  <c r="S12" i="1"/>
  <c r="X20" i="1"/>
  <c r="S42" i="1"/>
  <c r="Z47" i="1"/>
  <c r="AB47" i="1"/>
  <c r="AA47" i="1"/>
  <c r="R52" i="1"/>
  <c r="AE57" i="1"/>
  <c r="U62" i="1"/>
  <c r="S63" i="1"/>
  <c r="AF69" i="1"/>
  <c r="AD70" i="1"/>
  <c r="AA71" i="1"/>
  <c r="AB73" i="1"/>
  <c r="AA73" i="1"/>
  <c r="R78" i="1"/>
  <c r="Z90" i="1"/>
  <c r="AF100" i="1"/>
  <c r="AE100" i="1"/>
  <c r="X120" i="1"/>
  <c r="W120" i="1"/>
  <c r="V120" i="1"/>
  <c r="R134" i="1"/>
  <c r="T135" i="1"/>
  <c r="S135" i="1"/>
  <c r="AB140" i="1"/>
  <c r="Z140" i="1"/>
  <c r="AA140" i="1"/>
  <c r="T54" i="1"/>
  <c r="S54" i="1"/>
  <c r="T86" i="1"/>
  <c r="S86" i="1"/>
  <c r="AC111" i="1"/>
  <c r="Y111" i="1"/>
  <c r="AB130" i="1"/>
  <c r="AA130" i="1"/>
  <c r="R22" i="1"/>
  <c r="R38" i="1"/>
  <c r="R54" i="1"/>
  <c r="S64" i="1"/>
  <c r="R80" i="1"/>
  <c r="V84" i="1"/>
  <c r="R86" i="1"/>
  <c r="V90" i="1"/>
  <c r="R91" i="1"/>
  <c r="R103" i="1"/>
  <c r="Z130" i="1"/>
  <c r="Z11" i="1"/>
  <c r="Z27" i="1"/>
  <c r="Z43" i="1"/>
  <c r="S45" i="1"/>
  <c r="AE47" i="1"/>
  <c r="AD61" i="1"/>
  <c r="T64" i="1"/>
  <c r="AF71" i="1"/>
  <c r="AF76" i="1"/>
  <c r="AE76" i="1"/>
  <c r="AD76" i="1"/>
  <c r="AB106" i="1"/>
  <c r="AA106" i="1"/>
  <c r="X112" i="1"/>
  <c r="W112" i="1"/>
  <c r="V112" i="1"/>
  <c r="AE129" i="1"/>
  <c r="AF135" i="1"/>
  <c r="AF140" i="1"/>
  <c r="AE140" i="1"/>
  <c r="AD140" i="1"/>
  <c r="T94" i="1"/>
  <c r="S94" i="1"/>
  <c r="AB122" i="1"/>
  <c r="AA122" i="1"/>
  <c r="R94" i="1"/>
  <c r="Z122" i="1"/>
  <c r="X39" i="1" l="1"/>
  <c r="W130" i="1"/>
  <c r="V23" i="1"/>
  <c r="AA118" i="1"/>
  <c r="AB118" i="1"/>
  <c r="AD88" i="1"/>
  <c r="AE88" i="1"/>
  <c r="AF88" i="1"/>
  <c r="W23" i="1"/>
  <c r="V130" i="1"/>
  <c r="AB23" i="1"/>
  <c r="Z120" i="1"/>
  <c r="AD75" i="1"/>
  <c r="AE117" i="1"/>
  <c r="AF117" i="1"/>
  <c r="W11" i="1"/>
  <c r="X11" i="1"/>
  <c r="AB43" i="1"/>
  <c r="AA43" i="1"/>
  <c r="W33" i="1"/>
  <c r="AA88" i="1"/>
  <c r="AB13" i="1"/>
  <c r="AB103" i="1"/>
  <c r="Z78" i="1"/>
  <c r="V13" i="1"/>
  <c r="W13" i="1"/>
  <c r="X13" i="1"/>
  <c r="Z54" i="1"/>
  <c r="W39" i="1"/>
  <c r="V100" i="1"/>
  <c r="Z31" i="1"/>
  <c r="AA129" i="1"/>
  <c r="AE75" i="1"/>
  <c r="V104" i="1"/>
  <c r="AE96" i="1"/>
  <c r="AD51" i="1"/>
  <c r="AA78" i="1"/>
  <c r="X50" i="1"/>
  <c r="W50" i="1"/>
  <c r="V50" i="1"/>
  <c r="AF130" i="1"/>
  <c r="AE130" i="1"/>
  <c r="AD130" i="1"/>
  <c r="X54" i="1"/>
  <c r="W54" i="1"/>
  <c r="V54" i="1"/>
  <c r="X42" i="1"/>
  <c r="W42" i="1"/>
  <c r="V42" i="1"/>
  <c r="W27" i="1"/>
  <c r="AA31" i="1"/>
  <c r="V103" i="1"/>
  <c r="W104" i="1"/>
  <c r="AE51" i="1"/>
  <c r="AA54" i="1"/>
  <c r="V138" i="1"/>
  <c r="X138" i="1"/>
  <c r="W138" i="1"/>
  <c r="AE64" i="1"/>
  <c r="AF64" i="1"/>
  <c r="V33" i="1"/>
  <c r="AD133" i="1"/>
  <c r="AF133" i="1"/>
  <c r="AE133" i="1"/>
  <c r="AA87" i="1"/>
  <c r="Z129" i="1"/>
  <c r="V78" i="1"/>
  <c r="X114" i="1"/>
  <c r="W114" i="1"/>
  <c r="V114" i="1"/>
  <c r="Z55" i="1"/>
  <c r="W129" i="1"/>
  <c r="X129" i="1"/>
  <c r="W100" i="1"/>
  <c r="W81" i="1"/>
  <c r="AE104" i="1"/>
  <c r="AD96" i="1"/>
  <c r="AB75" i="1"/>
  <c r="W78" i="1"/>
  <c r="Z75" i="1"/>
  <c r="AD117" i="1"/>
  <c r="AF104" i="1"/>
  <c r="AB55" i="1"/>
  <c r="AE134" i="1"/>
  <c r="AA114" i="1"/>
  <c r="AF134" i="1"/>
  <c r="AA120" i="1"/>
  <c r="AB114" i="1"/>
  <c r="AA33" i="1"/>
  <c r="W84" i="1"/>
  <c r="X84" i="1"/>
  <c r="X61" i="1"/>
  <c r="W61" i="1"/>
  <c r="V61" i="1"/>
  <c r="W9" i="1"/>
  <c r="Z13" i="1"/>
  <c r="AA39" i="1"/>
  <c r="Z39" i="1"/>
  <c r="AB39" i="1"/>
  <c r="X70" i="1"/>
  <c r="W45" i="1"/>
  <c r="X30" i="1"/>
  <c r="W30" i="1"/>
  <c r="X19" i="1"/>
  <c r="V9" i="1"/>
  <c r="Z87" i="1"/>
  <c r="Z118" i="1"/>
  <c r="V11" i="1"/>
  <c r="AE31" i="1"/>
  <c r="V7" i="1"/>
  <c r="AE62" i="1"/>
  <c r="AD62" i="1"/>
  <c r="Z12" i="1"/>
  <c r="AB12" i="1"/>
  <c r="AA12" i="1"/>
  <c r="X58" i="1"/>
  <c r="W58" i="1"/>
  <c r="V58" i="1"/>
  <c r="Z91" i="1"/>
  <c r="AA91" i="1"/>
  <c r="AB91" i="1"/>
  <c r="AD126" i="1"/>
  <c r="AF126" i="1"/>
  <c r="AE126" i="1"/>
  <c r="W53" i="1"/>
  <c r="V53" i="1"/>
  <c r="X53" i="1"/>
  <c r="V126" i="1"/>
  <c r="X126" i="1"/>
  <c r="W126" i="1"/>
  <c r="AB123" i="1"/>
  <c r="AA123" i="1"/>
  <c r="Z123" i="1"/>
  <c r="Z111" i="1"/>
  <c r="AB111" i="1"/>
  <c r="AA111" i="1"/>
  <c r="X10" i="1"/>
  <c r="V10" i="1"/>
  <c r="W10" i="1"/>
  <c r="AE123" i="1"/>
  <c r="AD123" i="1"/>
  <c r="AF123" i="1"/>
  <c r="AB72" i="1"/>
  <c r="AA72" i="1"/>
  <c r="Z72" i="1"/>
  <c r="AB40" i="1"/>
  <c r="AA40" i="1"/>
  <c r="Z40" i="1"/>
  <c r="V125" i="1"/>
  <c r="W125" i="1"/>
  <c r="X125" i="1"/>
  <c r="AD72" i="1"/>
  <c r="AF72" i="1"/>
  <c r="AE72" i="1"/>
  <c r="AF110" i="1"/>
  <c r="AE110" i="1"/>
  <c r="AD110" i="1"/>
  <c r="AF108" i="1"/>
  <c r="AE108" i="1"/>
  <c r="AD108" i="1"/>
  <c r="AD77" i="1"/>
  <c r="AE77" i="1"/>
  <c r="AF77" i="1"/>
  <c r="AD59" i="1"/>
  <c r="AF59" i="1"/>
  <c r="AE59" i="1"/>
  <c r="AD95" i="1"/>
  <c r="AF95" i="1"/>
  <c r="AE95" i="1"/>
  <c r="V132" i="1"/>
  <c r="X132" i="1"/>
  <c r="W132" i="1"/>
  <c r="V59" i="1"/>
  <c r="X59" i="1"/>
  <c r="W59" i="1"/>
  <c r="AD131" i="1"/>
  <c r="AF131" i="1"/>
  <c r="AE131" i="1"/>
  <c r="V67" i="1"/>
  <c r="X67" i="1"/>
  <c r="W67" i="1"/>
  <c r="X124" i="1"/>
  <c r="W124" i="1"/>
  <c r="V124" i="1"/>
  <c r="AB89" i="1"/>
  <c r="AA89" i="1"/>
  <c r="Z89" i="1"/>
  <c r="AB48" i="1"/>
  <c r="AA48" i="1"/>
  <c r="Z48" i="1"/>
  <c r="AA105" i="1"/>
  <c r="Z105" i="1"/>
  <c r="AB105" i="1"/>
  <c r="AF124" i="1"/>
  <c r="AE124" i="1"/>
  <c r="AD124" i="1"/>
  <c r="X89" i="1"/>
  <c r="W89" i="1"/>
  <c r="V89" i="1"/>
  <c r="AF15" i="1"/>
  <c r="AE15" i="1"/>
  <c r="AD15" i="1"/>
  <c r="X38" i="1"/>
  <c r="W38" i="1"/>
  <c r="V38" i="1"/>
  <c r="Z124" i="1"/>
  <c r="AB124" i="1"/>
  <c r="AA124" i="1"/>
  <c r="AA32" i="1"/>
  <c r="Z32" i="1"/>
  <c r="AB32" i="1"/>
  <c r="AF89" i="1"/>
  <c r="AE89" i="1"/>
  <c r="AD89" i="1"/>
  <c r="AA49" i="1"/>
  <c r="Z49" i="1"/>
  <c r="AB49" i="1"/>
  <c r="Z109" i="1"/>
  <c r="AB109" i="1"/>
  <c r="AA109" i="1"/>
  <c r="AF139" i="1"/>
  <c r="AD139" i="1"/>
  <c r="AE139" i="1"/>
  <c r="V49" i="1"/>
  <c r="X49" i="1"/>
  <c r="W49" i="1"/>
  <c r="X25" i="1"/>
  <c r="W25" i="1"/>
  <c r="V25" i="1"/>
  <c r="Z93" i="1"/>
  <c r="AA93" i="1"/>
  <c r="AB93" i="1"/>
  <c r="X62" i="1"/>
  <c r="W62" i="1"/>
  <c r="V62" i="1"/>
  <c r="AE83" i="1"/>
  <c r="AF83" i="1"/>
  <c r="AD83" i="1"/>
  <c r="Z115" i="1"/>
  <c r="AB115" i="1"/>
  <c r="AA115" i="1"/>
  <c r="V63" i="1"/>
  <c r="W63" i="1"/>
  <c r="X63" i="1"/>
  <c r="Z26" i="1"/>
  <c r="AB26" i="1"/>
  <c r="AA26" i="1"/>
  <c r="AA139" i="1"/>
  <c r="AB139" i="1"/>
  <c r="Z139" i="1"/>
  <c r="AE107" i="1"/>
  <c r="AD107" i="1"/>
  <c r="AF107" i="1"/>
  <c r="X34" i="1"/>
  <c r="W34" i="1"/>
  <c r="V34" i="1"/>
  <c r="V110" i="1"/>
  <c r="X110" i="1"/>
  <c r="W110" i="1"/>
  <c r="AB25" i="1"/>
  <c r="Z25" i="1"/>
  <c r="AA25" i="1"/>
  <c r="V92" i="1"/>
  <c r="X92" i="1"/>
  <c r="W92" i="1"/>
  <c r="AB15" i="1"/>
  <c r="AA15" i="1"/>
  <c r="Z15" i="1"/>
  <c r="AD119" i="1"/>
  <c r="AE119" i="1"/>
  <c r="AF119" i="1"/>
  <c r="V131" i="1"/>
  <c r="X131" i="1"/>
  <c r="W131" i="1"/>
  <c r="Z53" i="1"/>
  <c r="AB53" i="1"/>
  <c r="AA53" i="1"/>
  <c r="X40" i="1"/>
  <c r="W40" i="1"/>
  <c r="V40" i="1"/>
  <c r="X113" i="1"/>
  <c r="W113" i="1"/>
  <c r="V113" i="1"/>
  <c r="AF132" i="1"/>
  <c r="AE132" i="1"/>
  <c r="AD132" i="1"/>
  <c r="V123" i="1"/>
  <c r="X123" i="1"/>
  <c r="W123" i="1"/>
  <c r="Z113" i="1"/>
  <c r="AA113" i="1"/>
  <c r="AB113" i="1"/>
  <c r="X46" i="1"/>
  <c r="W46" i="1"/>
  <c r="V46" i="1"/>
  <c r="Z59" i="1"/>
  <c r="AB59" i="1"/>
  <c r="AA59" i="1"/>
  <c r="Z6" i="1"/>
  <c r="AA6" i="1"/>
  <c r="AB6" i="1"/>
  <c r="AA108" i="1"/>
  <c r="AB108" i="1"/>
  <c r="Z108" i="1"/>
  <c r="AE101" i="1"/>
  <c r="AF101" i="1"/>
  <c r="AD101" i="1"/>
  <c r="AA127" i="1"/>
  <c r="AB127" i="1"/>
  <c r="Z127" i="1"/>
  <c r="Z38" i="1"/>
  <c r="AA38" i="1"/>
  <c r="AB38" i="1"/>
  <c r="Z128" i="1"/>
  <c r="AB128" i="1"/>
  <c r="AA128" i="1"/>
  <c r="Z101" i="1"/>
  <c r="AB101" i="1"/>
  <c r="AA101" i="1"/>
  <c r="W79" i="1"/>
  <c r="V79" i="1"/>
  <c r="X79" i="1"/>
  <c r="V127" i="1"/>
  <c r="X127" i="1"/>
  <c r="W127" i="1"/>
  <c r="AD38" i="1"/>
  <c r="AE38" i="1"/>
  <c r="AF38" i="1"/>
  <c r="X105" i="1"/>
  <c r="V105" i="1"/>
  <c r="W105" i="1"/>
  <c r="AF128" i="1"/>
  <c r="AE128" i="1"/>
  <c r="AD128" i="1"/>
  <c r="X5" i="1"/>
  <c r="W5" i="1"/>
  <c r="V5" i="1"/>
  <c r="X32" i="1"/>
  <c r="V32" i="1"/>
  <c r="W32" i="1"/>
  <c r="AE105" i="1"/>
  <c r="AD105" i="1"/>
  <c r="AF105" i="1"/>
  <c r="V83" i="1"/>
  <c r="X83" i="1"/>
  <c r="W83" i="1"/>
  <c r="AD63" i="1"/>
  <c r="AF63" i="1"/>
  <c r="AE63" i="1"/>
  <c r="V107" i="1"/>
  <c r="X107" i="1"/>
  <c r="W107" i="1"/>
  <c r="X119" i="1"/>
  <c r="W119" i="1"/>
  <c r="V119" i="1"/>
  <c r="AA131" i="1"/>
  <c r="Z131" i="1"/>
  <c r="AB131" i="1"/>
  <c r="V91" i="1"/>
  <c r="W91" i="1"/>
  <c r="X91" i="1"/>
  <c r="X72" i="1"/>
  <c r="W72" i="1"/>
  <c r="V72" i="1"/>
  <c r="AF125" i="1"/>
  <c r="AE125" i="1"/>
  <c r="AD125" i="1"/>
  <c r="AD111" i="1"/>
  <c r="AF111" i="1"/>
  <c r="AE111" i="1"/>
  <c r="AA10" i="1"/>
  <c r="Z10" i="1"/>
  <c r="AB10" i="1"/>
  <c r="Z125" i="1"/>
  <c r="AA125" i="1"/>
  <c r="AB125" i="1"/>
  <c r="X85" i="1"/>
  <c r="W85" i="1"/>
  <c r="V85" i="1"/>
  <c r="Z95" i="1"/>
  <c r="AB95" i="1"/>
  <c r="AA95" i="1"/>
  <c r="AB132" i="1"/>
  <c r="AA132" i="1"/>
  <c r="Z132" i="1"/>
  <c r="X128" i="1"/>
  <c r="W128" i="1"/>
  <c r="V128" i="1"/>
  <c r="Z77" i="1"/>
  <c r="AB77" i="1"/>
  <c r="AA77" i="1"/>
  <c r="Z85" i="1"/>
  <c r="AB85" i="1"/>
  <c r="AA85" i="1"/>
  <c r="AB41" i="1"/>
  <c r="AA41" i="1"/>
  <c r="Z41" i="1"/>
  <c r="X48" i="1"/>
  <c r="W48" i="1"/>
  <c r="V48" i="1"/>
  <c r="V108" i="1"/>
  <c r="W108" i="1"/>
  <c r="X108" i="1"/>
  <c r="AA67" i="1"/>
  <c r="Z67" i="1"/>
  <c r="AB67" i="1"/>
  <c r="AE48" i="1"/>
  <c r="AD48" i="1"/>
  <c r="AF48" i="1"/>
  <c r="AD79" i="1"/>
  <c r="AF79" i="1"/>
  <c r="AE79" i="1"/>
  <c r="AD127" i="1"/>
  <c r="AF127" i="1"/>
  <c r="AE127" i="1"/>
  <c r="X109" i="1"/>
  <c r="V109" i="1"/>
  <c r="W109" i="1"/>
  <c r="Z46" i="1"/>
  <c r="AB46" i="1"/>
  <c r="AA46" i="1"/>
  <c r="AA5" i="1"/>
  <c r="Z5" i="1"/>
  <c r="AB5" i="1"/>
  <c r="AF109" i="1"/>
  <c r="AE109" i="1"/>
  <c r="AD109" i="1"/>
  <c r="AF46" i="1"/>
  <c r="AE46" i="1"/>
  <c r="AD46" i="1"/>
  <c r="V93" i="1"/>
  <c r="X93" i="1"/>
  <c r="W93" i="1"/>
  <c r="V115" i="1"/>
  <c r="W115" i="1"/>
  <c r="X115" i="1"/>
  <c r="W26" i="1"/>
  <c r="X26" i="1"/>
  <c r="V26" i="1"/>
  <c r="V139" i="1"/>
  <c r="X139" i="1"/>
  <c r="W139" i="1"/>
  <c r="AB107" i="1"/>
  <c r="AA107" i="1"/>
  <c r="Z107" i="1"/>
  <c r="Z34" i="1"/>
  <c r="AB34" i="1"/>
  <c r="AA34" i="1"/>
  <c r="AA110" i="1"/>
  <c r="Z110" i="1"/>
  <c r="AB110" i="1"/>
  <c r="AE25" i="1"/>
  <c r="AD25" i="1"/>
  <c r="AF25" i="1"/>
  <c r="Z92" i="1"/>
  <c r="AA92" i="1"/>
  <c r="AB92" i="1"/>
  <c r="AA119" i="1"/>
  <c r="AB119" i="1"/>
  <c r="Z119" i="1"/>
  <c r="AB126" i="1"/>
  <c r="AA126" i="1"/>
  <c r="Z126" i="1"/>
  <c r="AD93" i="1"/>
  <c r="AE93" i="1"/>
  <c r="AF93" i="1"/>
  <c r="AA28" i="1"/>
  <c r="AB28" i="1"/>
  <c r="Z28" i="1"/>
  <c r="AE6" i="1"/>
  <c r="AF6" i="1"/>
  <c r="AD6" i="1"/>
  <c r="W15" i="1"/>
  <c r="V15" i="1"/>
  <c r="X15" i="1"/>
</calcChain>
</file>

<file path=xl/sharedStrings.xml><?xml version="1.0" encoding="utf-8"?>
<sst xmlns="http://schemas.openxmlformats.org/spreadsheetml/2006/main" count="525" uniqueCount="48">
  <si>
    <t>A</t>
  </si>
  <si>
    <t>B</t>
  </si>
  <si>
    <t>C</t>
  </si>
  <si>
    <t>ESD</t>
  </si>
  <si>
    <t>CSF</t>
  </si>
  <si>
    <t>h</t>
  </si>
  <si>
    <t>（ESD*g*（ρs-ρ0）/ρ0）^0.5</t>
  </si>
  <si>
    <t>ds/h</t>
  </si>
  <si>
    <t>PS</t>
  </si>
  <si>
    <t>PA</t>
  </si>
  <si>
    <t>PET</t>
  </si>
  <si>
    <t>PVC</t>
  </si>
  <si>
    <t>Acrylic sheet</t>
  </si>
  <si>
    <t>carpet</t>
  </si>
  <si>
    <t>carpet</t>
    <phoneticPr fontId="1" type="noConversion"/>
  </si>
  <si>
    <t>sod</t>
    <phoneticPr fontId="1" type="noConversion"/>
  </si>
  <si>
    <t>Sha</t>
    <phoneticPr fontId="1" type="noConversion"/>
  </si>
  <si>
    <t>Zhang</t>
    <phoneticPr fontId="1" type="noConversion"/>
  </si>
  <si>
    <t>Velocity</t>
    <phoneticPr fontId="1" type="noConversion"/>
  </si>
  <si>
    <t>Roughness factor</t>
    <phoneticPr fontId="1" type="noConversion"/>
  </si>
  <si>
    <t>This text</t>
    <phoneticPr fontId="1" type="noConversion"/>
  </si>
  <si>
    <t>ESD（mm）</t>
  </si>
  <si>
    <t>PS1050</t>
  </si>
  <si>
    <t>PA1140</t>
  </si>
  <si>
    <t>PET1390</t>
  </si>
  <si>
    <t xml:space="preserve">Meyer-Piedt </t>
  </si>
  <si>
    <t>Goncharov</t>
    <phoneticPr fontId="1" type="noConversion"/>
  </si>
  <si>
    <r>
      <rPr>
        <sz val="11"/>
        <color theme="1"/>
        <rFont val="等线"/>
        <family val="2"/>
      </rPr>
      <t>（</t>
    </r>
    <r>
      <rPr>
        <sz val="11"/>
        <color theme="1"/>
        <rFont val="Times New Roman"/>
        <family val="1"/>
      </rPr>
      <t>ESD*g*</t>
    </r>
    <r>
      <rPr>
        <sz val="11"/>
        <color theme="1"/>
        <rFont val="等线"/>
        <family val="2"/>
      </rPr>
      <t>（</t>
    </r>
    <r>
      <rPr>
        <sz val="11"/>
        <color theme="1"/>
        <rFont val="Times New Roman"/>
        <family val="1"/>
      </rPr>
      <t>ρs-ρ0</t>
    </r>
    <r>
      <rPr>
        <sz val="11"/>
        <color theme="1"/>
        <rFont val="等线"/>
        <family val="2"/>
      </rPr>
      <t>）</t>
    </r>
    <r>
      <rPr>
        <sz val="11"/>
        <color theme="1"/>
        <rFont val="Times New Roman"/>
        <family val="1"/>
      </rPr>
      <t>/ρ0</t>
    </r>
    <r>
      <rPr>
        <sz val="11"/>
        <color theme="1"/>
        <rFont val="等线"/>
        <family val="2"/>
      </rPr>
      <t>）</t>
    </r>
    <r>
      <rPr>
        <sz val="11"/>
        <color theme="1"/>
        <rFont val="Times New Roman"/>
        <family val="1"/>
      </rPr>
      <t>^0.5</t>
    </r>
  </si>
  <si>
    <t>Flow rate
（m³/h）</t>
    <phoneticPr fontId="1" type="noConversion"/>
  </si>
  <si>
    <t>Depth（cm）</t>
    <phoneticPr fontId="1" type="noConversion"/>
  </si>
  <si>
    <t>Velocity
（m/s）</t>
    <phoneticPr fontId="1" type="noConversion"/>
  </si>
  <si>
    <t>Shape</t>
    <phoneticPr fontId="1" type="noConversion"/>
  </si>
  <si>
    <t>Size（mm）</t>
    <phoneticPr fontId="1" type="noConversion"/>
  </si>
  <si>
    <t>Settling distance
（cm）</t>
    <phoneticPr fontId="1" type="noConversion"/>
  </si>
  <si>
    <t>Settling time（s）</t>
    <phoneticPr fontId="1" type="noConversion"/>
  </si>
  <si>
    <t>Settling velocity
（cm/s）</t>
    <phoneticPr fontId="1" type="noConversion"/>
  </si>
  <si>
    <t>Lateral displacement（cm）</t>
    <phoneticPr fontId="1" type="noConversion"/>
  </si>
  <si>
    <t>Lateral velocity（m/s）</t>
    <phoneticPr fontId="1" type="noConversion"/>
  </si>
  <si>
    <t>Sedimentation phenomenon</t>
    <phoneticPr fontId="1" type="noConversion"/>
  </si>
  <si>
    <t>columnar</t>
  </si>
  <si>
    <t>columnar</t>
    <phoneticPr fontId="1" type="noConversion"/>
  </si>
  <si>
    <t>particle</t>
  </si>
  <si>
    <t>shard</t>
  </si>
  <si>
    <t>shard</t>
    <phoneticPr fontId="1" type="noConversion"/>
  </si>
  <si>
    <t>suspension</t>
  </si>
  <si>
    <t>float</t>
  </si>
  <si>
    <t>PVC1390</t>
    <phoneticPr fontId="1" type="noConversion"/>
  </si>
  <si>
    <t>Data Availability Statement
The data supporting this article have been included as part of the Supplementary Information.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</si>
</sst>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_ "/>
    <numFmt numFmtId="177" formatCode="0.00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等线"/>
      <family val="2"/>
    </font>
    <font>
      <b/>
      <i/>
      <sz val="1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2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0"/>
  <sheetViews>
    <sheetView tabSelected="1" zoomScaleNormal="100" workbookViewId="0">
      <selection sqref="A1:AF1"/>
    </sheetView>
  </sheetViews>
  <sheetFormatPr defaultRowHeight="13.8" x14ac:dyDescent="0.25"/>
  <cols>
    <col min="3" max="10" width="9" bestFit="1" customWidth="1"/>
    <col min="11" max="11" width="9.6640625" bestFit="1" customWidth="1"/>
    <col min="12" max="32" width="9" bestFit="1" customWidth="1"/>
  </cols>
  <sheetData>
    <row r="1" spans="1:32" ht="46.2" customHeight="1" x14ac:dyDescent="0.35">
      <c r="A1" s="25" t="s">
        <v>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x14ac:dyDescent="0.25">
      <c r="A2" s="12"/>
      <c r="B2" s="12"/>
      <c r="C2" s="15" t="s">
        <v>0</v>
      </c>
      <c r="D2" s="15" t="s">
        <v>1</v>
      </c>
      <c r="E2" s="15" t="s">
        <v>2</v>
      </c>
      <c r="F2" s="12" t="s">
        <v>3</v>
      </c>
      <c r="G2" s="12" t="s">
        <v>4</v>
      </c>
      <c r="H2" s="12" t="s">
        <v>18</v>
      </c>
      <c r="I2" s="12" t="s">
        <v>5</v>
      </c>
      <c r="J2" s="12" t="s">
        <v>19</v>
      </c>
      <c r="K2" s="13" t="s">
        <v>27</v>
      </c>
      <c r="L2" s="14" t="s">
        <v>7</v>
      </c>
      <c r="M2" s="12" t="s">
        <v>20</v>
      </c>
      <c r="N2" s="12"/>
      <c r="O2" s="12"/>
      <c r="P2" s="12"/>
      <c r="Q2" s="11" t="s">
        <v>25</v>
      </c>
      <c r="R2" s="12"/>
      <c r="S2" s="12"/>
      <c r="T2" s="12"/>
      <c r="U2" s="12" t="s">
        <v>26</v>
      </c>
      <c r="V2" s="12"/>
      <c r="W2" s="12"/>
      <c r="X2" s="12"/>
      <c r="Y2" s="12" t="s">
        <v>17</v>
      </c>
      <c r="Z2" s="12"/>
      <c r="AA2" s="12"/>
      <c r="AB2" s="12"/>
      <c r="AC2" s="12" t="s">
        <v>16</v>
      </c>
      <c r="AD2" s="12"/>
      <c r="AE2" s="12"/>
      <c r="AF2" s="12"/>
    </row>
    <row r="3" spans="1:32" x14ac:dyDescent="0.25">
      <c r="A3" s="21" t="s">
        <v>8</v>
      </c>
      <c r="B3" s="16" t="s">
        <v>12</v>
      </c>
      <c r="C3" s="15">
        <v>3</v>
      </c>
      <c r="D3" s="15">
        <v>3</v>
      </c>
      <c r="E3" s="15">
        <v>2.7</v>
      </c>
      <c r="F3" s="15">
        <v>2.8964681538168899</v>
      </c>
      <c r="G3" s="15">
        <f t="shared" ref="G3:G66" si="0">E3/(C3*D3)</f>
        <v>0.30000000000000004</v>
      </c>
      <c r="H3" s="15">
        <v>3.8461538461538498E-2</v>
      </c>
      <c r="I3" s="15">
        <v>6.5</v>
      </c>
      <c r="J3" s="12">
        <v>1.4E-2</v>
      </c>
      <c r="K3" s="14">
        <f t="shared" ref="K3:K12" si="1">(9.8*(F3/1000)*((1050-1000)/1000))^0.5</f>
        <v>3.7673191998691541E-2</v>
      </c>
      <c r="L3" s="12">
        <f t="shared" ref="L3:L66" si="2">(F3/10)/I3</f>
        <v>4.4561048520259848E-2</v>
      </c>
      <c r="M3" s="12">
        <v>2.2011523425206601E-2</v>
      </c>
      <c r="N3" s="12">
        <f>(M3-H3)/H3</f>
        <v>-0.42770039094462892</v>
      </c>
      <c r="O3" s="12">
        <f>((M3-H3)/H3)^2</f>
        <v>0.18292762441418842</v>
      </c>
      <c r="P3" s="12">
        <f>(LOG10(M3/H3))^2</f>
        <v>5.8746392359868324E-2</v>
      </c>
      <c r="Q3" s="12">
        <f>0.089*(26/((F3/1000)^(1/6)))*(9.8*F3/1000)^(0.5)*(I3/100)^(1/6)</f>
        <v>0.65476411762485209</v>
      </c>
      <c r="R3" s="12">
        <f>(Q3-H3)/H3</f>
        <v>16.023867058246136</v>
      </c>
      <c r="S3" s="12">
        <f>((Q3-H3)/H3)^2</f>
        <v>256.76431550034567</v>
      </c>
      <c r="T3" s="12">
        <f>(LOG10(Q3/H3))^2</f>
        <v>1.5155043389662488</v>
      </c>
      <c r="U3" s="12">
        <f>1.06*K3*LOG10((8.8*I3/100)/(F3/1000))</f>
        <v>9.1668629992814013E-2</v>
      </c>
      <c r="V3" s="12">
        <f>(U3-H3)/H3</f>
        <v>1.383384379813162</v>
      </c>
      <c r="W3" s="12">
        <f>((U3-H3)/H3)^2</f>
        <v>1.9137523423110467</v>
      </c>
      <c r="X3" s="12">
        <f>(LOG10(U3/H3))^2</f>
        <v>0.14227538058487757</v>
      </c>
      <c r="Y3" s="12">
        <f>1.34*(10*I3/F3)^0.14*(K3^2+0.000000336*((10+(I3/100))/((F3/1000)^0.72)))^0.5</f>
        <v>8.4050755560008364E-2</v>
      </c>
      <c r="Z3" s="12">
        <f>(Y3-H3)/H3</f>
        <v>1.1853196445602154</v>
      </c>
      <c r="AA3" s="12">
        <f>((Y3-H3)/H3)^2</f>
        <v>1.4049826597803554</v>
      </c>
      <c r="AB3" s="12">
        <f>(LOG10(Y3/H3))^2</f>
        <v>0.11527041470500229</v>
      </c>
      <c r="AC3" s="12">
        <f>K3*(I3/100)^0.2*(266*((0.0001/F3)^0.25)+6.66*10^9*0.3^4*(0.0001/F3)^2)^0.5</f>
        <v>9.8629318649306533E-2</v>
      </c>
      <c r="AD3" s="12">
        <f>(AC3-H3)/H3</f>
        <v>1.5643622848819674</v>
      </c>
      <c r="AE3" s="12">
        <f>((AC3-H3)/H3)^2</f>
        <v>2.4472293583611298</v>
      </c>
      <c r="AF3" s="12">
        <f>(LOG10(AC3/H3))^2</f>
        <v>0.16726413401219653</v>
      </c>
    </row>
    <row r="4" spans="1:32" x14ac:dyDescent="0.25">
      <c r="A4" s="21"/>
      <c r="B4" s="16" t="s">
        <v>12</v>
      </c>
      <c r="C4" s="15">
        <v>3</v>
      </c>
      <c r="D4" s="15">
        <v>1.5</v>
      </c>
      <c r="E4" s="15">
        <v>1.1000000000000001</v>
      </c>
      <c r="F4" s="15">
        <v>1.7042569208587399</v>
      </c>
      <c r="G4" s="15">
        <f t="shared" si="0"/>
        <v>0.24444444444444446</v>
      </c>
      <c r="H4" s="15">
        <v>3.8372985418265497E-2</v>
      </c>
      <c r="I4" s="15">
        <v>6.5</v>
      </c>
      <c r="J4" s="12">
        <v>1.4E-2</v>
      </c>
      <c r="K4" s="14">
        <f t="shared" si="1"/>
        <v>2.8897852709514296E-2</v>
      </c>
      <c r="L4" s="12">
        <f t="shared" si="2"/>
        <v>2.6219337243980616E-2</v>
      </c>
      <c r="M4" s="12">
        <v>2.5493655485584001E-2</v>
      </c>
      <c r="N4" s="12">
        <f t="shared" ref="N4:N67" si="3">(M4-H4)/H4</f>
        <v>-0.33563533804568019</v>
      </c>
      <c r="O4" s="12">
        <f t="shared" ref="O4:O67" si="4">((M4-H4)/H4)^2</f>
        <v>0.11265108014503801</v>
      </c>
      <c r="P4" s="12">
        <f t="shared" ref="P4:P67" si="5">(LOG10(M4/H4))^2</f>
        <v>3.1539442735399208E-2</v>
      </c>
      <c r="Q4" s="12">
        <f t="shared" ref="Q4:Q67" si="6">0.089*(26/((F4/1000)^(1/6)))*(9.8*F4/1000)^(0.5)*(I4/100)^(1/6)</f>
        <v>0.54866464259098313</v>
      </c>
      <c r="R4" s="12">
        <f t="shared" ref="R4:R67" si="7">(Q4-H4)/H4</f>
        <v>13.298200585921037</v>
      </c>
      <c r="S4" s="12">
        <f t="shared" ref="S4:S67" si="8">((Q4-H4)/H4)^2</f>
        <v>176.84213882339063</v>
      </c>
      <c r="T4" s="12">
        <f t="shared" ref="T4:T67" si="9">(LOG10(Q4/H4))^2</f>
        <v>1.334675079411888</v>
      </c>
      <c r="U4" s="12">
        <f t="shared" ref="U4:U67" si="10">1.06*K4*LOG10((8.8*I4/100)/(F4/1000))</f>
        <v>7.7371475542022769E-2</v>
      </c>
      <c r="V4" s="12">
        <f t="shared" ref="V4:V67" si="11">(U4-H4)/H4</f>
        <v>1.0163006526251157</v>
      </c>
      <c r="W4" s="12">
        <f t="shared" ref="W4:W67" si="12">((U4-H4)/H4)^2</f>
        <v>1.0328670165262361</v>
      </c>
      <c r="X4" s="12">
        <f t="shared" ref="X4:X67" si="13">(LOG10(U4/H4))^2</f>
        <v>9.2753925087584635E-2</v>
      </c>
      <c r="Y4" s="12">
        <f t="shared" ref="Y4:Y67" si="14">1.34*(10*I4/F4)^0.14*(K4^2+0.000000336*((10+(I4/100))/((F4/1000)^0.72)))^0.5</f>
        <v>7.6249264319195584E-2</v>
      </c>
      <c r="Z4" s="12">
        <f t="shared" ref="Z4:Z67" si="15">(Y4-H4)/H4</f>
        <v>0.98705582815823922</v>
      </c>
      <c r="AA4" s="12">
        <f t="shared" ref="AA4:AA67" si="16">((Y4-H4)/H4)^2</f>
        <v>0.97427920790114753</v>
      </c>
      <c r="AB4" s="12">
        <f t="shared" ref="AB4:AB67" si="17">(LOG10(Y4/H4))^2</f>
        <v>8.8929245362439319E-2</v>
      </c>
      <c r="AC4" s="12">
        <f t="shared" ref="AC4:AC67" si="18">K4*(I4/100)^0.2*(266*((0.0001/F4)^0.25)+6.66*10^9*0.3^4*(0.0001/F4)^2)^0.5</f>
        <v>8.1035010956430717E-2</v>
      </c>
      <c r="AD4" s="12">
        <f t="shared" ref="AD4:AD67" si="19">(AC4-H4)/H4</f>
        <v>1.1117723855245869</v>
      </c>
      <c r="AE4" s="12">
        <f t="shared" ref="AE4:AE67" si="20">((AC4-H4)/H4)^2</f>
        <v>1.2360378372150307</v>
      </c>
      <c r="AF4" s="12">
        <f t="shared" ref="AF4:AF67" si="21">(LOG10(AC4/H4))^2</f>
        <v>0.10539574379272849</v>
      </c>
    </row>
    <row r="5" spans="1:32" x14ac:dyDescent="0.25">
      <c r="A5" s="21"/>
      <c r="B5" s="16" t="s">
        <v>12</v>
      </c>
      <c r="C5" s="15">
        <v>3</v>
      </c>
      <c r="D5" s="15">
        <v>1.5</v>
      </c>
      <c r="E5" s="15">
        <v>1.3</v>
      </c>
      <c r="F5" s="15">
        <v>1.8018499499145699</v>
      </c>
      <c r="G5" s="15">
        <f t="shared" si="0"/>
        <v>0.28888888888888892</v>
      </c>
      <c r="H5" s="15">
        <v>3.5714285714285698E-2</v>
      </c>
      <c r="I5" s="15">
        <v>7</v>
      </c>
      <c r="J5" s="12">
        <v>1.4E-2</v>
      </c>
      <c r="K5" s="14">
        <f t="shared" si="1"/>
        <v>2.9713742198823414E-2</v>
      </c>
      <c r="L5" s="12">
        <f t="shared" si="2"/>
        <v>2.574071357020814E-2</v>
      </c>
      <c r="M5" s="12">
        <v>2.52595838472961E-2</v>
      </c>
      <c r="N5" s="12">
        <f t="shared" si="3"/>
        <v>-0.29273165227570891</v>
      </c>
      <c r="O5" s="12">
        <f t="shared" si="4"/>
        <v>8.5691820244066547E-2</v>
      </c>
      <c r="P5" s="12">
        <f t="shared" si="5"/>
        <v>2.2624906090649041E-2</v>
      </c>
      <c r="Q5" s="12">
        <f t="shared" si="6"/>
        <v>0.56589033054232285</v>
      </c>
      <c r="R5" s="12">
        <f t="shared" si="7"/>
        <v>14.844929255185047</v>
      </c>
      <c r="S5" s="12">
        <f t="shared" si="8"/>
        <v>220.37192459144887</v>
      </c>
      <c r="T5" s="12">
        <f t="shared" si="9"/>
        <v>1.4397367427907992</v>
      </c>
      <c r="U5" s="12">
        <f t="shared" si="10"/>
        <v>7.9807956408525824E-2</v>
      </c>
      <c r="V5" s="12">
        <f t="shared" si="11"/>
        <v>1.2346227794387241</v>
      </c>
      <c r="W5" s="12">
        <f t="shared" si="12"/>
        <v>1.5242934075090004</v>
      </c>
      <c r="X5" s="12">
        <f t="shared" si="13"/>
        <v>0.12194358837702043</v>
      </c>
      <c r="Y5" s="12">
        <f t="shared" si="14"/>
        <v>7.757956349132332E-2</v>
      </c>
      <c r="Z5" s="12">
        <f t="shared" si="15"/>
        <v>1.172227777757054</v>
      </c>
      <c r="AA5" s="12">
        <f t="shared" si="16"/>
        <v>1.3741179629452411</v>
      </c>
      <c r="AB5" s="12">
        <f t="shared" si="17"/>
        <v>0.11350522362798067</v>
      </c>
      <c r="AC5" s="12">
        <f t="shared" si="18"/>
        <v>8.3949637689242185E-2</v>
      </c>
      <c r="AD5" s="12">
        <f t="shared" si="19"/>
        <v>1.3505898552987823</v>
      </c>
      <c r="AE5" s="12">
        <f t="shared" si="20"/>
        <v>1.8240929572359856</v>
      </c>
      <c r="AF5" s="12">
        <f t="shared" si="21"/>
        <v>0.13777225953428943</v>
      </c>
    </row>
    <row r="6" spans="1:32" x14ac:dyDescent="0.25">
      <c r="A6" s="21"/>
      <c r="B6" s="16" t="s">
        <v>12</v>
      </c>
      <c r="C6" s="15">
        <v>2.8</v>
      </c>
      <c r="D6" s="15">
        <v>1.9</v>
      </c>
      <c r="E6" s="15">
        <v>1.5</v>
      </c>
      <c r="F6" s="15">
        <v>1.9983319425122099</v>
      </c>
      <c r="G6" s="15">
        <f t="shared" si="0"/>
        <v>0.28195488721804512</v>
      </c>
      <c r="H6" s="15">
        <v>6.0363247863247899E-2</v>
      </c>
      <c r="I6" s="15">
        <v>13</v>
      </c>
      <c r="J6" s="12">
        <v>1.4E-2</v>
      </c>
      <c r="K6" s="14">
        <f t="shared" si="1"/>
        <v>3.1291894347114609E-2</v>
      </c>
      <c r="L6" s="12">
        <f t="shared" si="2"/>
        <v>1.5371784173170845E-2</v>
      </c>
      <c r="M6" s="12">
        <v>3.77100017368074E-2</v>
      </c>
      <c r="N6" s="12">
        <f t="shared" si="3"/>
        <v>-0.37528209512120875</v>
      </c>
      <c r="O6" s="12">
        <f t="shared" si="4"/>
        <v>0.14083665091856398</v>
      </c>
      <c r="P6" s="12">
        <f t="shared" si="5"/>
        <v>4.1745046928261982E-2</v>
      </c>
      <c r="Q6" s="12">
        <f t="shared" si="6"/>
        <v>0.64941576618270569</v>
      </c>
      <c r="R6" s="12">
        <f t="shared" si="7"/>
        <v>9.7584629583541975</v>
      </c>
      <c r="S6" s="12">
        <f t="shared" si="8"/>
        <v>95.227599309570962</v>
      </c>
      <c r="T6" s="12">
        <f t="shared" si="9"/>
        <v>1.0645085348665642</v>
      </c>
      <c r="U6" s="12">
        <f t="shared" si="10"/>
        <v>9.1473213358135769E-2</v>
      </c>
      <c r="V6" s="12">
        <f t="shared" si="11"/>
        <v>0.51537925138433682</v>
      </c>
      <c r="W6" s="12">
        <f t="shared" si="12"/>
        <v>0.26561577275747944</v>
      </c>
      <c r="X6" s="12">
        <f t="shared" si="13"/>
        <v>3.2587952961265827E-2</v>
      </c>
      <c r="Y6" s="12">
        <f t="shared" si="14"/>
        <v>8.5948064472931379E-2</v>
      </c>
      <c r="Z6" s="12">
        <f t="shared" si="15"/>
        <v>0.42384758135688005</v>
      </c>
      <c r="AA6" s="12">
        <f t="shared" si="16"/>
        <v>0.17964677222207706</v>
      </c>
      <c r="AB6" s="12">
        <f t="shared" si="17"/>
        <v>2.3551046402545118E-2</v>
      </c>
      <c r="AC6" s="12">
        <f t="shared" si="18"/>
        <v>9.8715450373464991E-2</v>
      </c>
      <c r="AD6" s="12">
        <f t="shared" si="19"/>
        <v>0.63535684158518901</v>
      </c>
      <c r="AE6" s="12">
        <f t="shared" si="20"/>
        <v>0.40367831614910699</v>
      </c>
      <c r="AF6" s="12">
        <f t="shared" si="21"/>
        <v>4.5630313903507955E-2</v>
      </c>
    </row>
    <row r="7" spans="1:32" x14ac:dyDescent="0.25">
      <c r="A7" s="21"/>
      <c r="B7" s="16" t="s">
        <v>12</v>
      </c>
      <c r="C7" s="15">
        <v>3</v>
      </c>
      <c r="D7" s="15">
        <v>2</v>
      </c>
      <c r="E7" s="15">
        <v>1.1000000000000001</v>
      </c>
      <c r="F7" s="15">
        <v>1.8757774553669</v>
      </c>
      <c r="G7" s="15">
        <f t="shared" si="0"/>
        <v>0.18333333333333335</v>
      </c>
      <c r="H7" s="15">
        <v>5.8127572016460897E-2</v>
      </c>
      <c r="I7" s="15">
        <v>13.5</v>
      </c>
      <c r="J7" s="12">
        <v>1.4E-2</v>
      </c>
      <c r="K7" s="14">
        <f t="shared" si="1"/>
        <v>3.0317172578091463E-2</v>
      </c>
      <c r="L7" s="12">
        <f t="shared" si="2"/>
        <v>1.3894647817532592E-2</v>
      </c>
      <c r="M7" s="12">
        <v>4.4355801872398501E-2</v>
      </c>
      <c r="N7" s="12">
        <f t="shared" si="3"/>
        <v>-0.23692319610670179</v>
      </c>
      <c r="O7" s="12">
        <f t="shared" si="4"/>
        <v>5.6132600853414677E-2</v>
      </c>
      <c r="P7" s="12">
        <f t="shared" si="5"/>
        <v>1.379021543465863E-2</v>
      </c>
      <c r="Q7" s="12">
        <f t="shared" si="6"/>
        <v>0.63987104441856424</v>
      </c>
      <c r="R7" s="12">
        <f t="shared" si="7"/>
        <v>10.008046994245035</v>
      </c>
      <c r="S7" s="12">
        <f t="shared" si="8"/>
        <v>100.16100463901708</v>
      </c>
      <c r="T7" s="12">
        <f t="shared" si="9"/>
        <v>1.0851602969025382</v>
      </c>
      <c r="U7" s="12">
        <f t="shared" si="10"/>
        <v>9.0033915042645574E-2</v>
      </c>
      <c r="V7" s="12">
        <f t="shared" si="11"/>
        <v>0.54890204285754884</v>
      </c>
      <c r="W7" s="12">
        <f t="shared" si="12"/>
        <v>0.30129345265319041</v>
      </c>
      <c r="X7" s="12">
        <f t="shared" si="13"/>
        <v>3.6109102546996265E-2</v>
      </c>
      <c r="Y7" s="12">
        <f t="shared" si="14"/>
        <v>8.5590477746281243E-2</v>
      </c>
      <c r="Z7" s="12">
        <f t="shared" si="15"/>
        <v>0.47245919237850231</v>
      </c>
      <c r="AA7" s="12">
        <f t="shared" si="16"/>
        <v>0.22321768846294665</v>
      </c>
      <c r="AB7" s="12">
        <f t="shared" si="17"/>
        <v>2.823853979302739E-2</v>
      </c>
      <c r="AC7" s="12">
        <f t="shared" si="18"/>
        <v>9.7164683344972205E-2</v>
      </c>
      <c r="AD7" s="12">
        <f t="shared" si="19"/>
        <v>0.6715764993152743</v>
      </c>
      <c r="AE7" s="12">
        <f t="shared" si="20"/>
        <v>0.4510149944325586</v>
      </c>
      <c r="AF7" s="12">
        <f t="shared" si="21"/>
        <v>4.9785326460547931E-2</v>
      </c>
    </row>
    <row r="8" spans="1:32" x14ac:dyDescent="0.25">
      <c r="A8" s="21"/>
      <c r="B8" s="16" t="s">
        <v>12</v>
      </c>
      <c r="C8" s="15">
        <v>2</v>
      </c>
      <c r="D8" s="15">
        <v>1.5</v>
      </c>
      <c r="E8" s="15">
        <v>1.2</v>
      </c>
      <c r="F8" s="15">
        <v>1.53261886478711</v>
      </c>
      <c r="G8" s="15">
        <f t="shared" si="0"/>
        <v>0.39999999999999997</v>
      </c>
      <c r="H8" s="15">
        <v>5.8127572016460897E-2</v>
      </c>
      <c r="I8" s="15">
        <v>13.5</v>
      </c>
      <c r="J8" s="12">
        <v>1.4E-2</v>
      </c>
      <c r="K8" s="14">
        <f t="shared" si="1"/>
        <v>2.7404073488182079E-2</v>
      </c>
      <c r="L8" s="12">
        <f t="shared" si="2"/>
        <v>1.135273233175637E-2</v>
      </c>
      <c r="M8" s="12">
        <v>3.6416797009325701E-2</v>
      </c>
      <c r="N8" s="12">
        <f t="shared" si="3"/>
        <v>-0.37350218242363564</v>
      </c>
      <c r="O8" s="12">
        <f t="shared" si="4"/>
        <v>0.13950388027521879</v>
      </c>
      <c r="P8" s="12">
        <f t="shared" si="5"/>
        <v>4.1241664113403652E-2</v>
      </c>
      <c r="Q8" s="12">
        <f t="shared" si="6"/>
        <v>0.59819586892910703</v>
      </c>
      <c r="R8" s="12">
        <f t="shared" si="7"/>
        <v>9.2910864530812756</v>
      </c>
      <c r="S8" s="12">
        <f t="shared" si="8"/>
        <v>86.324287478630396</v>
      </c>
      <c r="T8" s="12">
        <f t="shared" si="9"/>
        <v>1.0250777354199283</v>
      </c>
      <c r="U8" s="12">
        <f t="shared" si="10"/>
        <v>8.3931694814421656E-2</v>
      </c>
      <c r="V8" s="12">
        <f t="shared" si="11"/>
        <v>0.44392225415252851</v>
      </c>
      <c r="W8" s="12">
        <f t="shared" si="12"/>
        <v>0.19706696773186211</v>
      </c>
      <c r="X8" s="12">
        <f t="shared" si="13"/>
        <v>2.545422728452585E-2</v>
      </c>
      <c r="Y8" s="12">
        <f t="shared" si="14"/>
        <v>8.3680757111586873E-2</v>
      </c>
      <c r="Z8" s="12">
        <f t="shared" si="15"/>
        <v>0.43960523738871599</v>
      </c>
      <c r="AA8" s="12">
        <f t="shared" si="16"/>
        <v>0.19325276473958933</v>
      </c>
      <c r="AB8" s="12">
        <f t="shared" si="17"/>
        <v>2.5040979333583877E-2</v>
      </c>
      <c r="AC8" s="12">
        <f t="shared" si="18"/>
        <v>9.0202693527256281E-2</v>
      </c>
      <c r="AD8" s="12">
        <f t="shared" si="19"/>
        <v>0.55180563023881624</v>
      </c>
      <c r="AE8" s="12">
        <f t="shared" si="20"/>
        <v>0.30448945356325718</v>
      </c>
      <c r="AF8" s="12">
        <f t="shared" si="21"/>
        <v>3.641888393984466E-2</v>
      </c>
    </row>
    <row r="9" spans="1:32" x14ac:dyDescent="0.25">
      <c r="A9" s="21"/>
      <c r="B9" s="16" t="s">
        <v>12</v>
      </c>
      <c r="C9" s="15">
        <v>1.8</v>
      </c>
      <c r="D9" s="15">
        <v>1.9</v>
      </c>
      <c r="E9" s="15">
        <v>1</v>
      </c>
      <c r="F9" s="15">
        <v>1.5066372545837301</v>
      </c>
      <c r="G9" s="15">
        <f t="shared" si="0"/>
        <v>0.29239766081871343</v>
      </c>
      <c r="H9" s="15">
        <v>5.8127572016460897E-2</v>
      </c>
      <c r="I9" s="15">
        <v>13.5</v>
      </c>
      <c r="J9" s="12">
        <v>1.4E-2</v>
      </c>
      <c r="K9" s="14">
        <f t="shared" si="1"/>
        <v>2.7170797830502288E-2</v>
      </c>
      <c r="L9" s="12">
        <f t="shared" si="2"/>
        <v>1.1160275959879482E-2</v>
      </c>
      <c r="M9" s="12">
        <v>4.0055069982690601E-2</v>
      </c>
      <c r="N9" s="12">
        <f t="shared" si="3"/>
        <v>-0.31091100843937575</v>
      </c>
      <c r="O9" s="12">
        <f t="shared" si="4"/>
        <v>9.6665655168789583E-2</v>
      </c>
      <c r="P9" s="12">
        <f t="shared" si="5"/>
        <v>2.6154874720737652E-2</v>
      </c>
      <c r="Q9" s="12">
        <f t="shared" si="6"/>
        <v>0.59479629489431762</v>
      </c>
      <c r="R9" s="12">
        <f t="shared" si="7"/>
        <v>9.2326017457925094</v>
      </c>
      <c r="S9" s="12">
        <f t="shared" si="8"/>
        <v>85.240934996410886</v>
      </c>
      <c r="T9" s="12">
        <f t="shared" si="9"/>
        <v>1.020071864942254</v>
      </c>
      <c r="U9" s="12">
        <f t="shared" si="10"/>
        <v>8.3431092065257423E-2</v>
      </c>
      <c r="V9" s="12">
        <f t="shared" si="11"/>
        <v>0.4353101148217739</v>
      </c>
      <c r="W9" s="12">
        <f t="shared" si="12"/>
        <v>0.18949489606614597</v>
      </c>
      <c r="X9" s="12">
        <f t="shared" si="13"/>
        <v>2.4631966997320908E-2</v>
      </c>
      <c r="Y9" s="12">
        <f t="shared" si="14"/>
        <v>8.3569912782517727E-2</v>
      </c>
      <c r="Z9" s="12">
        <f t="shared" si="15"/>
        <v>0.43769832255942021</v>
      </c>
      <c r="AA9" s="12">
        <f t="shared" si="16"/>
        <v>0.19157982157133024</v>
      </c>
      <c r="AB9" s="12">
        <f t="shared" si="17"/>
        <v>2.4859124443045163E-2</v>
      </c>
      <c r="AC9" s="12">
        <f t="shared" si="18"/>
        <v>8.9639144804841475E-2</v>
      </c>
      <c r="AD9" s="12">
        <f t="shared" si="19"/>
        <v>0.54211059735054734</v>
      </c>
      <c r="AE9" s="12">
        <f t="shared" si="20"/>
        <v>0.29388389975976725</v>
      </c>
      <c r="AF9" s="12">
        <f t="shared" si="21"/>
        <v>3.5387449480960252E-2</v>
      </c>
    </row>
    <row r="10" spans="1:32" x14ac:dyDescent="0.25">
      <c r="A10" s="21"/>
      <c r="B10" s="16" t="s">
        <v>12</v>
      </c>
      <c r="C10" s="15">
        <v>2.2000000000000002</v>
      </c>
      <c r="D10" s="15">
        <v>2</v>
      </c>
      <c r="E10" s="15">
        <v>0.8</v>
      </c>
      <c r="F10" s="15">
        <v>1.5211809843045601</v>
      </c>
      <c r="G10" s="15">
        <f t="shared" si="0"/>
        <v>0.18181818181818182</v>
      </c>
      <c r="H10" s="15">
        <v>6.5468617472434307E-2</v>
      </c>
      <c r="I10" s="15">
        <v>26.2</v>
      </c>
      <c r="J10" s="12">
        <v>1.4E-2</v>
      </c>
      <c r="K10" s="14">
        <f t="shared" si="1"/>
        <v>2.7301624169804157E-2</v>
      </c>
      <c r="L10" s="12">
        <f t="shared" si="2"/>
        <v>5.8060342912387795E-3</v>
      </c>
      <c r="M10" s="12">
        <v>7.1411669821544899E-2</v>
      </c>
      <c r="N10" s="12">
        <f t="shared" si="3"/>
        <v>9.0777117015078651E-2</v>
      </c>
      <c r="O10" s="12">
        <f t="shared" si="4"/>
        <v>8.2404849735692818E-3</v>
      </c>
      <c r="P10" s="12">
        <f t="shared" si="5"/>
        <v>1.4240070900977688E-3</v>
      </c>
      <c r="Q10" s="12">
        <f t="shared" si="6"/>
        <v>0.66642851345845744</v>
      </c>
      <c r="R10" s="12">
        <f t="shared" si="7"/>
        <v>9.1793582816844808</v>
      </c>
      <c r="S10" s="12">
        <f t="shared" si="8"/>
        <v>84.260618463529468</v>
      </c>
      <c r="T10" s="12">
        <f t="shared" si="9"/>
        <v>1.0155004054749384</v>
      </c>
      <c r="U10" s="12">
        <f t="shared" si="10"/>
        <v>9.2045767592825234E-2</v>
      </c>
      <c r="V10" s="12">
        <f t="shared" si="11"/>
        <v>0.4059525181142139</v>
      </c>
      <c r="W10" s="12">
        <f t="shared" si="12"/>
        <v>0.16479744696327117</v>
      </c>
      <c r="X10" s="12">
        <f t="shared" si="13"/>
        <v>2.189531442166354E-2</v>
      </c>
      <c r="Y10" s="12">
        <f t="shared" si="14"/>
        <v>9.1954835742017529E-2</v>
      </c>
      <c r="Z10" s="12">
        <f t="shared" si="15"/>
        <v>0.40456358011126931</v>
      </c>
      <c r="AA10" s="12">
        <f t="shared" si="16"/>
        <v>0.16367169035244741</v>
      </c>
      <c r="AB10" s="12">
        <f t="shared" si="17"/>
        <v>2.176846563105167E-2</v>
      </c>
      <c r="AC10" s="12">
        <f t="shared" si="18"/>
        <v>0.10271178899148813</v>
      </c>
      <c r="AD10" s="12">
        <f t="shared" si="19"/>
        <v>0.5688705971946808</v>
      </c>
      <c r="AE10" s="12">
        <f t="shared" si="20"/>
        <v>0.32361375635263279</v>
      </c>
      <c r="AF10" s="12">
        <f t="shared" si="21"/>
        <v>3.8254322997301068E-2</v>
      </c>
    </row>
    <row r="11" spans="1:32" x14ac:dyDescent="0.25">
      <c r="A11" s="21"/>
      <c r="B11" s="16" t="s">
        <v>12</v>
      </c>
      <c r="C11" s="15">
        <v>2.5</v>
      </c>
      <c r="D11" s="15">
        <v>2.2000000000000002</v>
      </c>
      <c r="E11" s="15">
        <v>0.8</v>
      </c>
      <c r="F11" s="15">
        <v>1.6386425412012899</v>
      </c>
      <c r="G11" s="15">
        <f t="shared" si="0"/>
        <v>0.14545454545454548</v>
      </c>
      <c r="H11" s="15">
        <v>6.57194550872712E-2</v>
      </c>
      <c r="I11" s="15">
        <v>26.1</v>
      </c>
      <c r="J11" s="12">
        <v>1.4E-2</v>
      </c>
      <c r="K11" s="14">
        <f t="shared" si="1"/>
        <v>2.8336104975607221E-2</v>
      </c>
      <c r="L11" s="12">
        <f t="shared" si="2"/>
        <v>6.2783239126486205E-3</v>
      </c>
      <c r="M11" s="12">
        <v>7.51607488279223E-2</v>
      </c>
      <c r="N11" s="12">
        <f t="shared" si="3"/>
        <v>0.14366056030308941</v>
      </c>
      <c r="O11" s="12">
        <f t="shared" si="4"/>
        <v>2.0638356586597587E-2</v>
      </c>
      <c r="P11" s="12">
        <f t="shared" si="5"/>
        <v>3.398557057764995E-3</v>
      </c>
      <c r="Q11" s="12">
        <f t="shared" si="6"/>
        <v>0.68272302876946944</v>
      </c>
      <c r="R11" s="12">
        <f t="shared" si="7"/>
        <v>9.3884462806768152</v>
      </c>
      <c r="S11" s="12">
        <f t="shared" si="8"/>
        <v>88.142923565154319</v>
      </c>
      <c r="T11" s="12">
        <f t="shared" si="9"/>
        <v>1.0333751190206961</v>
      </c>
      <c r="U11" s="12">
        <f t="shared" si="10"/>
        <v>9.4513301223923013E-2</v>
      </c>
      <c r="V11" s="12">
        <f t="shared" si="11"/>
        <v>0.43813275838053495</v>
      </c>
      <c r="W11" s="12">
        <f t="shared" si="12"/>
        <v>0.19196031396613622</v>
      </c>
      <c r="X11" s="12">
        <f t="shared" si="13"/>
        <v>2.4900517752415131E-2</v>
      </c>
      <c r="Y11" s="12">
        <f t="shared" si="14"/>
        <v>9.2504377972344301E-2</v>
      </c>
      <c r="Z11" s="12">
        <f t="shared" si="15"/>
        <v>0.40756459178647253</v>
      </c>
      <c r="AA11" s="12">
        <f t="shared" si="16"/>
        <v>0.166108896478074</v>
      </c>
      <c r="AB11" s="12">
        <f t="shared" si="17"/>
        <v>2.2042846003894046E-2</v>
      </c>
      <c r="AC11" s="12">
        <f t="shared" si="18"/>
        <v>0.10547420523135675</v>
      </c>
      <c r="AD11" s="12">
        <f t="shared" si="19"/>
        <v>0.60491600381186683</v>
      </c>
      <c r="AE11" s="12">
        <f t="shared" si="20"/>
        <v>0.36592337166771849</v>
      </c>
      <c r="AF11" s="12">
        <f t="shared" si="21"/>
        <v>4.2210650758466868E-2</v>
      </c>
    </row>
    <row r="12" spans="1:32" x14ac:dyDescent="0.25">
      <c r="A12" s="21"/>
      <c r="B12" s="16" t="s">
        <v>12</v>
      </c>
      <c r="C12" s="15">
        <v>2.5</v>
      </c>
      <c r="D12" s="15">
        <v>1.3</v>
      </c>
      <c r="E12" s="15">
        <v>0.8</v>
      </c>
      <c r="F12" s="15">
        <v>1.37506886707414</v>
      </c>
      <c r="G12" s="15">
        <f t="shared" si="0"/>
        <v>0.24615384615384617</v>
      </c>
      <c r="H12" s="15">
        <v>6.5694284863185695E-2</v>
      </c>
      <c r="I12" s="15">
        <v>26.1</v>
      </c>
      <c r="J12" s="12">
        <v>1.4E-2</v>
      </c>
      <c r="K12" s="14">
        <f t="shared" si="1"/>
        <v>2.5957344719102698E-2</v>
      </c>
      <c r="L12" s="12">
        <f t="shared" si="2"/>
        <v>5.2684630922380845E-3</v>
      </c>
      <c r="M12" s="12">
        <v>6.6222220642048996E-2</v>
      </c>
      <c r="N12" s="12">
        <f t="shared" si="3"/>
        <v>8.0362512502080603E-3</v>
      </c>
      <c r="O12" s="12">
        <f t="shared" si="4"/>
        <v>6.4581334156470612E-5</v>
      </c>
      <c r="P12" s="12">
        <f t="shared" si="5"/>
        <v>1.208362296916713E-5</v>
      </c>
      <c r="Q12" s="12">
        <f t="shared" si="6"/>
        <v>0.64395861867522519</v>
      </c>
      <c r="R12" s="12">
        <f t="shared" si="7"/>
        <v>8.8023537361937549</v>
      </c>
      <c r="S12" s="12">
        <f t="shared" si="8"/>
        <v>77.481431297084157</v>
      </c>
      <c r="T12" s="12">
        <f t="shared" si="9"/>
        <v>0.98273590404023992</v>
      </c>
      <c r="U12" s="12">
        <f t="shared" si="10"/>
        <v>8.867461545512581E-2</v>
      </c>
      <c r="V12" s="12">
        <f t="shared" si="11"/>
        <v>0.34980715049716632</v>
      </c>
      <c r="W12" s="12">
        <f t="shared" si="12"/>
        <v>0.12236504253894717</v>
      </c>
      <c r="X12" s="12">
        <f t="shared" si="13"/>
        <v>1.6970722191778091E-2</v>
      </c>
      <c r="Y12" s="12">
        <f t="shared" si="14"/>
        <v>9.1361138774088163E-2</v>
      </c>
      <c r="Z12" s="12">
        <f t="shared" si="15"/>
        <v>0.390701473718087</v>
      </c>
      <c r="AA12" s="12">
        <f t="shared" si="16"/>
        <v>0.15264764156548502</v>
      </c>
      <c r="AB12" s="12">
        <f t="shared" si="17"/>
        <v>2.051595436975857E-2</v>
      </c>
      <c r="AC12" s="12">
        <f t="shared" si="18"/>
        <v>9.8911367116830226E-2</v>
      </c>
      <c r="AD12" s="12">
        <f t="shared" si="19"/>
        <v>0.50563123295766321</v>
      </c>
      <c r="AE12" s="12">
        <f t="shared" si="20"/>
        <v>0.25566294374228671</v>
      </c>
      <c r="AF12" s="12">
        <f t="shared" si="21"/>
        <v>3.1583906196678176E-2</v>
      </c>
    </row>
    <row r="13" spans="1:32" x14ac:dyDescent="0.25">
      <c r="A13" s="21" t="s">
        <v>9</v>
      </c>
      <c r="B13" s="16" t="s">
        <v>12</v>
      </c>
      <c r="C13" s="15">
        <v>3.1</v>
      </c>
      <c r="D13" s="15">
        <v>2.8</v>
      </c>
      <c r="E13" s="15">
        <v>2.5</v>
      </c>
      <c r="F13" s="15">
        <v>2.7892444522551001</v>
      </c>
      <c r="G13" s="15">
        <f t="shared" si="0"/>
        <v>0.28801843317972353</v>
      </c>
      <c r="H13" s="15">
        <v>6.15330520393811E-2</v>
      </c>
      <c r="I13" s="15">
        <v>15.8</v>
      </c>
      <c r="J13" s="12">
        <v>1.4E-2</v>
      </c>
      <c r="K13" s="14">
        <f t="shared" ref="K13:K26" si="22">(9.8*(F13/1000)*((1140-1000)/1000))^0.5</f>
        <v>6.1861485501837073E-2</v>
      </c>
      <c r="L13" s="12">
        <f t="shared" si="2"/>
        <v>1.7653445900348733E-2</v>
      </c>
      <c r="M13" s="12">
        <v>6.7587952777767496E-2</v>
      </c>
      <c r="N13" s="12">
        <f t="shared" si="3"/>
        <v>9.8400786856976702E-2</v>
      </c>
      <c r="O13" s="12">
        <f t="shared" si="4"/>
        <v>9.6827148540721587E-3</v>
      </c>
      <c r="P13" s="12">
        <f t="shared" si="5"/>
        <v>1.6614456978273988E-3</v>
      </c>
      <c r="Q13" s="12">
        <f t="shared" si="6"/>
        <v>0.74974705110010775</v>
      </c>
      <c r="R13" s="12">
        <f t="shared" si="7"/>
        <v>11.184460647592619</v>
      </c>
      <c r="S13" s="12">
        <f t="shared" si="8"/>
        <v>125.09215997754791</v>
      </c>
      <c r="T13" s="12">
        <f t="shared" si="9"/>
        <v>1.1789753420590734</v>
      </c>
      <c r="U13" s="12">
        <f t="shared" si="10"/>
        <v>0.17689368314431031</v>
      </c>
      <c r="V13" s="12">
        <f t="shared" si="11"/>
        <v>1.8747750563566796</v>
      </c>
      <c r="W13" s="12">
        <f t="shared" si="12"/>
        <v>3.5147815119371915</v>
      </c>
      <c r="X13" s="12">
        <f t="shared" si="13"/>
        <v>0.2103175076947115</v>
      </c>
      <c r="Y13" s="12">
        <f t="shared" si="14"/>
        <v>0.15029646486129172</v>
      </c>
      <c r="Z13" s="12">
        <f t="shared" si="15"/>
        <v>1.4425322632315087</v>
      </c>
      <c r="AA13" s="12">
        <f t="shared" si="16"/>
        <v>2.080899330463819</v>
      </c>
      <c r="AB13" s="12">
        <f t="shared" si="17"/>
        <v>0.15042010527979355</v>
      </c>
      <c r="AC13" s="12">
        <f t="shared" si="18"/>
        <v>0.19437350040308427</v>
      </c>
      <c r="AD13" s="12">
        <f t="shared" si="19"/>
        <v>2.1588470579792696</v>
      </c>
      <c r="AE13" s="12">
        <f t="shared" si="20"/>
        <v>4.6606206197457478</v>
      </c>
      <c r="AF13" s="12">
        <f t="shared" si="21"/>
        <v>0.2495288213801187</v>
      </c>
    </row>
    <row r="14" spans="1:32" x14ac:dyDescent="0.25">
      <c r="A14" s="21"/>
      <c r="B14" s="16" t="s">
        <v>12</v>
      </c>
      <c r="C14" s="15">
        <v>3</v>
      </c>
      <c r="D14" s="15">
        <v>1.9</v>
      </c>
      <c r="E14" s="15">
        <v>1.8</v>
      </c>
      <c r="F14" s="15">
        <v>2.1729469330325202</v>
      </c>
      <c r="G14" s="15">
        <f t="shared" si="0"/>
        <v>0.31578947368421056</v>
      </c>
      <c r="H14" s="15">
        <v>6.3582251082251101E-2</v>
      </c>
      <c r="I14" s="15">
        <v>15.4</v>
      </c>
      <c r="J14" s="12">
        <v>1.4E-2</v>
      </c>
      <c r="K14" s="14">
        <f t="shared" si="22"/>
        <v>5.4601128121318315E-2</v>
      </c>
      <c r="L14" s="12">
        <f t="shared" si="2"/>
        <v>1.4110045019691689E-2</v>
      </c>
      <c r="M14" s="12">
        <v>6.7354693451025793E-2</v>
      </c>
      <c r="N14" s="12">
        <f t="shared" si="3"/>
        <v>5.9331689340388336E-2</v>
      </c>
      <c r="O14" s="12">
        <f t="shared" si="4"/>
        <v>3.520249359984351E-3</v>
      </c>
      <c r="P14" s="12">
        <f t="shared" si="5"/>
        <v>6.2659922990857247E-4</v>
      </c>
      <c r="Q14" s="12">
        <f t="shared" si="6"/>
        <v>0.68693063659811704</v>
      </c>
      <c r="R14" s="12">
        <f t="shared" si="7"/>
        <v>9.8038112036878289</v>
      </c>
      <c r="S14" s="12">
        <f t="shared" si="8"/>
        <v>96.114714117554996</v>
      </c>
      <c r="T14" s="12">
        <f t="shared" si="9"/>
        <v>1.0682813866033147</v>
      </c>
      <c r="U14" s="12">
        <f t="shared" si="10"/>
        <v>0.16176411571875637</v>
      </c>
      <c r="V14" s="12">
        <f t="shared" si="11"/>
        <v>1.5441709433894613</v>
      </c>
      <c r="W14" s="12">
        <f t="shared" si="12"/>
        <v>2.384463902408299</v>
      </c>
      <c r="X14" s="12">
        <f t="shared" si="13"/>
        <v>0.16446779195049949</v>
      </c>
      <c r="Y14" s="12">
        <f t="shared" si="14"/>
        <v>0.13899540706846916</v>
      </c>
      <c r="Z14" s="12">
        <f t="shared" si="15"/>
        <v>1.1860724447874973</v>
      </c>
      <c r="AA14" s="12">
        <f t="shared" si="16"/>
        <v>1.4067678442841909</v>
      </c>
      <c r="AB14" s="12">
        <f t="shared" si="17"/>
        <v>0.11537200655580256</v>
      </c>
      <c r="AC14" s="12">
        <f t="shared" si="18"/>
        <v>0.17625639602804977</v>
      </c>
      <c r="AD14" s="12">
        <f t="shared" si="19"/>
        <v>1.7721005945517947</v>
      </c>
      <c r="AE14" s="12">
        <f t="shared" si="20"/>
        <v>3.1403405172108241</v>
      </c>
      <c r="AF14" s="12">
        <f t="shared" si="21"/>
        <v>0.19607979807567441</v>
      </c>
    </row>
    <row r="15" spans="1:32" x14ac:dyDescent="0.25">
      <c r="A15" s="21"/>
      <c r="B15" s="16" t="s">
        <v>12</v>
      </c>
      <c r="C15" s="15">
        <v>3</v>
      </c>
      <c r="D15" s="15">
        <v>1.8</v>
      </c>
      <c r="E15" s="15">
        <v>1.5</v>
      </c>
      <c r="F15" s="15">
        <v>2.00829885024651</v>
      </c>
      <c r="G15" s="15">
        <f t="shared" si="0"/>
        <v>0.27777777777777773</v>
      </c>
      <c r="H15" s="15">
        <v>6.4418859649122806E-2</v>
      </c>
      <c r="I15" s="15">
        <v>15.2</v>
      </c>
      <c r="J15" s="12">
        <v>1.4E-2</v>
      </c>
      <c r="K15" s="14">
        <f t="shared" si="22"/>
        <v>5.2491770998302316E-2</v>
      </c>
      <c r="L15" s="12">
        <f t="shared" si="2"/>
        <v>1.3212492435832302E-2</v>
      </c>
      <c r="M15" s="12">
        <v>7.02446828985369E-2</v>
      </c>
      <c r="N15" s="12">
        <f t="shared" si="3"/>
        <v>9.0436609420691982E-2</v>
      </c>
      <c r="O15" s="12">
        <f t="shared" si="4"/>
        <v>8.1787803235107946E-3</v>
      </c>
      <c r="P15" s="12">
        <f t="shared" si="5"/>
        <v>1.4137918636718185E-3</v>
      </c>
      <c r="Q15" s="12">
        <f t="shared" si="6"/>
        <v>0.66766678312820249</v>
      </c>
      <c r="R15" s="12">
        <f t="shared" si="7"/>
        <v>9.3644613823475868</v>
      </c>
      <c r="S15" s="12">
        <f t="shared" si="8"/>
        <v>87.69313698147927</v>
      </c>
      <c r="T15" s="12">
        <f t="shared" si="9"/>
        <v>1.0313351764791543</v>
      </c>
      <c r="U15" s="12">
        <f t="shared" si="10"/>
        <v>0.1571030306307527</v>
      </c>
      <c r="V15" s="12">
        <f t="shared" si="11"/>
        <v>1.4387738542169612</v>
      </c>
      <c r="W15" s="12">
        <f t="shared" si="12"/>
        <v>2.0700702035783296</v>
      </c>
      <c r="X15" s="12">
        <f t="shared" si="13"/>
        <v>0.14990179392065639</v>
      </c>
      <c r="Y15" s="12">
        <f t="shared" si="14"/>
        <v>0.13570284550498746</v>
      </c>
      <c r="Z15" s="12">
        <f t="shared" si="15"/>
        <v>1.1065701293710393</v>
      </c>
      <c r="AA15" s="12">
        <f t="shared" si="16"/>
        <v>1.2244974512162385</v>
      </c>
      <c r="AB15" s="12">
        <f t="shared" si="17"/>
        <v>0.10470137710872622</v>
      </c>
      <c r="AC15" s="12">
        <f t="shared" si="18"/>
        <v>0.17074309972891452</v>
      </c>
      <c r="AD15" s="12">
        <f t="shared" si="19"/>
        <v>1.6505141608982135</v>
      </c>
      <c r="AE15" s="12">
        <f t="shared" si="20"/>
        <v>2.7241969953255336</v>
      </c>
      <c r="AF15" s="12">
        <f t="shared" si="21"/>
        <v>0.17920839801175822</v>
      </c>
    </row>
    <row r="16" spans="1:32" x14ac:dyDescent="0.25">
      <c r="A16" s="21"/>
      <c r="B16" s="16" t="s">
        <v>12</v>
      </c>
      <c r="C16" s="15">
        <v>3</v>
      </c>
      <c r="D16" s="15">
        <v>1.4</v>
      </c>
      <c r="E16" s="15">
        <v>1.4</v>
      </c>
      <c r="F16" s="15">
        <v>1.8049247851450201</v>
      </c>
      <c r="G16" s="15">
        <f t="shared" si="0"/>
        <v>0.33333333333333337</v>
      </c>
      <c r="H16" s="15">
        <v>6.4418859649122806E-2</v>
      </c>
      <c r="I16" s="15">
        <v>15.2</v>
      </c>
      <c r="J16" s="12">
        <v>1.4E-2</v>
      </c>
      <c r="K16" s="14">
        <f t="shared" si="22"/>
        <v>4.9763006392489671E-2</v>
      </c>
      <c r="L16" s="12">
        <f t="shared" si="2"/>
        <v>1.1874505165427764E-2</v>
      </c>
      <c r="M16" s="12">
        <v>6.7735005965609205E-2</v>
      </c>
      <c r="N16" s="12">
        <f t="shared" si="3"/>
        <v>5.1477879840605881E-2</v>
      </c>
      <c r="O16" s="12">
        <f t="shared" si="4"/>
        <v>2.6499721128838572E-3</v>
      </c>
      <c r="P16" s="12">
        <f t="shared" si="5"/>
        <v>4.7524613780427198E-4</v>
      </c>
      <c r="Q16" s="12">
        <f t="shared" si="6"/>
        <v>0.64432259297505434</v>
      </c>
      <c r="R16" s="12">
        <f t="shared" si="7"/>
        <v>9.0020800815872271</v>
      </c>
      <c r="S16" s="12">
        <f t="shared" si="8"/>
        <v>81.037445795309495</v>
      </c>
      <c r="T16" s="12">
        <f t="shared" si="9"/>
        <v>1.0001806629619023</v>
      </c>
      <c r="U16" s="12">
        <f t="shared" si="10"/>
        <v>0.15138201044490987</v>
      </c>
      <c r="V16" s="12">
        <f t="shared" si="11"/>
        <v>1.3499641451192819</v>
      </c>
      <c r="W16" s="12">
        <f t="shared" si="12"/>
        <v>1.8224031931076334</v>
      </c>
      <c r="X16" s="12">
        <f t="shared" si="13"/>
        <v>0.13768644087540896</v>
      </c>
      <c r="Y16" s="12">
        <f t="shared" si="14"/>
        <v>0.13186583756887305</v>
      </c>
      <c r="Z16" s="12">
        <f t="shared" si="15"/>
        <v>1.0470067040478677</v>
      </c>
      <c r="AA16" s="12">
        <f t="shared" si="16"/>
        <v>1.0962230383211791</v>
      </c>
      <c r="AB16" s="12">
        <f t="shared" si="17"/>
        <v>9.6795197054558718E-2</v>
      </c>
      <c r="AC16" s="12">
        <f t="shared" si="18"/>
        <v>0.16414209997123802</v>
      </c>
      <c r="AD16" s="12">
        <f t="shared" si="19"/>
        <v>1.5480441731705374</v>
      </c>
      <c r="AE16" s="12">
        <f t="shared" si="20"/>
        <v>2.396440762087253</v>
      </c>
      <c r="AF16" s="12">
        <f t="shared" si="21"/>
        <v>0.16500408842578751</v>
      </c>
    </row>
    <row r="17" spans="1:32" x14ac:dyDescent="0.25">
      <c r="A17" s="21"/>
      <c r="B17" s="16" t="s">
        <v>12</v>
      </c>
      <c r="C17" s="15">
        <v>3</v>
      </c>
      <c r="D17" s="15">
        <v>1.8</v>
      </c>
      <c r="E17" s="15">
        <v>1.1000000000000001</v>
      </c>
      <c r="F17" s="15">
        <v>1.8110432210393099</v>
      </c>
      <c r="G17" s="15">
        <f t="shared" si="0"/>
        <v>0.20370370370370372</v>
      </c>
      <c r="H17" s="15">
        <v>9.0751262626262597E-2</v>
      </c>
      <c r="I17" s="15">
        <v>26.4</v>
      </c>
      <c r="J17" s="12">
        <v>1.4E-2</v>
      </c>
      <c r="K17" s="14">
        <f t="shared" si="22"/>
        <v>4.9847279757935972E-2</v>
      </c>
      <c r="L17" s="12">
        <f t="shared" si="2"/>
        <v>6.8600122009064768E-3</v>
      </c>
      <c r="M17" s="12">
        <v>0.112883187160637</v>
      </c>
      <c r="N17" s="12">
        <f t="shared" si="3"/>
        <v>0.24387456321703699</v>
      </c>
      <c r="O17" s="12">
        <f t="shared" si="4"/>
        <v>5.9474802584300573E-2</v>
      </c>
      <c r="P17" s="12">
        <f t="shared" si="5"/>
        <v>8.9826013952171348E-3</v>
      </c>
      <c r="Q17" s="12">
        <f t="shared" si="6"/>
        <v>0.70721802094995612</v>
      </c>
      <c r="R17" s="12">
        <f t="shared" si="7"/>
        <v>6.7929276186763889</v>
      </c>
      <c r="S17" s="12">
        <f t="shared" si="8"/>
        <v>46.143865632576478</v>
      </c>
      <c r="T17" s="12">
        <f t="shared" si="9"/>
        <v>0.79513003582896957</v>
      </c>
      <c r="U17" s="12">
        <f t="shared" si="10"/>
        <v>0.16422920322769352</v>
      </c>
      <c r="V17" s="12">
        <f t="shared" si="11"/>
        <v>0.80966301156637654</v>
      </c>
      <c r="W17" s="12">
        <f t="shared" si="12"/>
        <v>0.65555419229873435</v>
      </c>
      <c r="X17" s="12">
        <f t="shared" si="13"/>
        <v>6.6356580074937957E-2</v>
      </c>
      <c r="Y17" s="12">
        <f t="shared" si="14"/>
        <v>0.14267797774206192</v>
      </c>
      <c r="Z17" s="12">
        <f t="shared" si="15"/>
        <v>0.5721872469107907</v>
      </c>
      <c r="AA17" s="12">
        <f t="shared" si="16"/>
        <v>0.32739824552735014</v>
      </c>
      <c r="AB17" s="12">
        <f t="shared" si="17"/>
        <v>3.8613927771984316E-2</v>
      </c>
      <c r="AC17" s="12">
        <f t="shared" si="18"/>
        <v>0.18353293392950745</v>
      </c>
      <c r="AD17" s="12">
        <f t="shared" si="19"/>
        <v>1.0223733380475819</v>
      </c>
      <c r="AE17" s="12">
        <f t="shared" si="20"/>
        <v>1.0452472423505552</v>
      </c>
      <c r="AF17" s="12">
        <f t="shared" si="21"/>
        <v>9.3551153874572968E-2</v>
      </c>
    </row>
    <row r="18" spans="1:32" x14ac:dyDescent="0.25">
      <c r="A18" s="21"/>
      <c r="B18" s="16" t="s">
        <v>12</v>
      </c>
      <c r="C18" s="15">
        <v>3</v>
      </c>
      <c r="D18" s="15">
        <v>0.8</v>
      </c>
      <c r="E18" s="15">
        <v>0.8</v>
      </c>
      <c r="F18" s="15">
        <v>1.2428930023815401</v>
      </c>
      <c r="G18" s="15">
        <f t="shared" si="0"/>
        <v>0.33333333333333331</v>
      </c>
      <c r="H18" s="15">
        <v>9.1014309764309798E-2</v>
      </c>
      <c r="I18" s="15">
        <v>26.4</v>
      </c>
      <c r="J18" s="12">
        <v>1.4E-2</v>
      </c>
      <c r="K18" s="14">
        <f t="shared" si="22"/>
        <v>4.1294663084561832E-2</v>
      </c>
      <c r="L18" s="12">
        <f t="shared" si="2"/>
        <v>4.7079280393240164E-3</v>
      </c>
      <c r="M18" s="12">
        <v>0.103796907089204</v>
      </c>
      <c r="N18" s="12">
        <f t="shared" si="3"/>
        <v>0.14044601731305717</v>
      </c>
      <c r="O18" s="12">
        <f t="shared" si="4"/>
        <v>1.9725083779099553E-2</v>
      </c>
      <c r="P18" s="12">
        <f t="shared" si="5"/>
        <v>3.257525134893888E-3</v>
      </c>
      <c r="Q18" s="12">
        <f t="shared" si="6"/>
        <v>0.62381377595052923</v>
      </c>
      <c r="R18" s="12">
        <f t="shared" si="7"/>
        <v>5.8540186435073149</v>
      </c>
      <c r="S18" s="12">
        <f t="shared" si="8"/>
        <v>34.269534278531225</v>
      </c>
      <c r="T18" s="12">
        <f t="shared" si="9"/>
        <v>0.69880451351662831</v>
      </c>
      <c r="U18" s="12">
        <f t="shared" si="10"/>
        <v>0.14320791056845528</v>
      </c>
      <c r="V18" s="12">
        <f t="shared" si="11"/>
        <v>0.57346587519375547</v>
      </c>
      <c r="W18" s="12">
        <f t="shared" si="12"/>
        <v>0.3288631100117399</v>
      </c>
      <c r="X18" s="12">
        <f t="shared" si="13"/>
        <v>3.8752807790705779E-2</v>
      </c>
      <c r="Y18" s="12">
        <f t="shared" si="14"/>
        <v>0.13099391873714769</v>
      </c>
      <c r="Z18" s="12">
        <f t="shared" si="15"/>
        <v>0.4392672874888453</v>
      </c>
      <c r="AA18" s="12">
        <f t="shared" si="16"/>
        <v>0.19295574985780786</v>
      </c>
      <c r="AB18" s="12">
        <f t="shared" si="17"/>
        <v>2.5008719664630787E-2</v>
      </c>
      <c r="AC18" s="12">
        <f t="shared" si="18"/>
        <v>0.15989713629186131</v>
      </c>
      <c r="AD18" s="12">
        <f t="shared" si="19"/>
        <v>0.75683512522294716</v>
      </c>
      <c r="AE18" s="12">
        <f t="shared" si="20"/>
        <v>0.57279940677123409</v>
      </c>
      <c r="AF18" s="12">
        <f t="shared" si="21"/>
        <v>5.9893265253065112E-2</v>
      </c>
    </row>
    <row r="19" spans="1:32" x14ac:dyDescent="0.25">
      <c r="A19" s="21"/>
      <c r="B19" s="16" t="s">
        <v>12</v>
      </c>
      <c r="C19" s="15">
        <v>3</v>
      </c>
      <c r="D19" s="15">
        <v>1.8</v>
      </c>
      <c r="E19" s="15">
        <v>1.1000000000000001</v>
      </c>
      <c r="F19" s="15">
        <v>1.8110432210393099</v>
      </c>
      <c r="G19" s="15">
        <f t="shared" si="0"/>
        <v>0.20370370370370372</v>
      </c>
      <c r="H19" s="15">
        <v>9.8391512662559896E-2</v>
      </c>
      <c r="I19" s="15">
        <v>24.3</v>
      </c>
      <c r="J19" s="12">
        <v>1.4E-2</v>
      </c>
      <c r="K19" s="14">
        <f t="shared" si="22"/>
        <v>4.9847279757935972E-2</v>
      </c>
      <c r="L19" s="12">
        <f t="shared" si="2"/>
        <v>7.4528527614786408E-3</v>
      </c>
      <c r="M19" s="12">
        <v>0.106847119563168</v>
      </c>
      <c r="N19" s="12">
        <f t="shared" si="3"/>
        <v>8.5938376916789169E-2</v>
      </c>
      <c r="O19" s="12">
        <f t="shared" si="4"/>
        <v>7.3854046270921212E-3</v>
      </c>
      <c r="P19" s="12">
        <f t="shared" si="5"/>
        <v>1.2820110084830535E-3</v>
      </c>
      <c r="Q19" s="12">
        <f t="shared" si="6"/>
        <v>0.69751525410685977</v>
      </c>
      <c r="R19" s="12">
        <f t="shared" si="7"/>
        <v>6.0891811217399798</v>
      </c>
      <c r="S19" s="12">
        <f t="shared" si="8"/>
        <v>37.078126733354559</v>
      </c>
      <c r="T19" s="12">
        <f t="shared" si="9"/>
        <v>0.72351367821032042</v>
      </c>
      <c r="U19" s="12">
        <f t="shared" si="10"/>
        <v>0.16232715502884365</v>
      </c>
      <c r="V19" s="12">
        <f t="shared" si="11"/>
        <v>0.64980851128445605</v>
      </c>
      <c r="W19" s="12">
        <f t="shared" si="12"/>
        <v>0.42225110133772104</v>
      </c>
      <c r="X19" s="12">
        <f t="shared" si="13"/>
        <v>4.7277344220576709E-2</v>
      </c>
      <c r="Y19" s="12">
        <f t="shared" si="14"/>
        <v>0.1410151818231393</v>
      </c>
      <c r="Z19" s="12">
        <f t="shared" si="15"/>
        <v>0.4332047349120452</v>
      </c>
      <c r="AA19" s="12">
        <f t="shared" si="16"/>
        <v>0.18766634235021534</v>
      </c>
      <c r="AB19" s="12">
        <f t="shared" si="17"/>
        <v>2.443226410538608E-2</v>
      </c>
      <c r="AC19" s="12">
        <f t="shared" si="18"/>
        <v>0.1805154908338395</v>
      </c>
      <c r="AD19" s="12">
        <f t="shared" si="19"/>
        <v>0.83466526683992692</v>
      </c>
      <c r="AE19" s="12">
        <f t="shared" si="20"/>
        <v>0.69666610766896642</v>
      </c>
      <c r="AF19" s="12">
        <f t="shared" si="21"/>
        <v>6.946220746096797E-2</v>
      </c>
    </row>
    <row r="20" spans="1:32" x14ac:dyDescent="0.25">
      <c r="A20" s="21"/>
      <c r="B20" s="16" t="s">
        <v>12</v>
      </c>
      <c r="C20" s="15">
        <v>2.5</v>
      </c>
      <c r="D20" s="15">
        <v>2.2000000000000002</v>
      </c>
      <c r="E20" s="15">
        <v>1</v>
      </c>
      <c r="F20" s="15">
        <v>1.7651741676630299</v>
      </c>
      <c r="G20" s="15">
        <f t="shared" si="0"/>
        <v>0.18181818181818182</v>
      </c>
      <c r="H20" s="15">
        <v>0.10536398467433</v>
      </c>
      <c r="I20" s="15">
        <v>23.2</v>
      </c>
      <c r="J20" s="12">
        <v>1.4E-2</v>
      </c>
      <c r="K20" s="14">
        <f t="shared" si="22"/>
        <v>4.921197982233267E-2</v>
      </c>
      <c r="L20" s="12">
        <f t="shared" si="2"/>
        <v>7.6085093433751298E-3</v>
      </c>
      <c r="M20" s="12">
        <v>0.107597478449753</v>
      </c>
      <c r="N20" s="12">
        <f t="shared" si="3"/>
        <v>2.1197886377650847E-2</v>
      </c>
      <c r="O20" s="12">
        <f t="shared" si="4"/>
        <v>4.4935038687979534E-4</v>
      </c>
      <c r="P20" s="12">
        <f t="shared" si="5"/>
        <v>8.299041015788658E-5</v>
      </c>
      <c r="Q20" s="12">
        <f t="shared" si="6"/>
        <v>0.68625719531037821</v>
      </c>
      <c r="R20" s="12">
        <f t="shared" si="7"/>
        <v>5.5132046536730135</v>
      </c>
      <c r="S20" s="12">
        <f t="shared" si="8"/>
        <v>30.395425553281772</v>
      </c>
      <c r="T20" s="12">
        <f t="shared" si="9"/>
        <v>0.66226185363497925</v>
      </c>
      <c r="U20" s="12">
        <f t="shared" si="10"/>
        <v>0.15979002288442917</v>
      </c>
      <c r="V20" s="12">
        <f t="shared" si="11"/>
        <v>0.51655258083039335</v>
      </c>
      <c r="W20" s="12">
        <f t="shared" si="12"/>
        <v>0.26682656876254007</v>
      </c>
      <c r="X20" s="12">
        <f t="shared" si="13"/>
        <v>3.2709425343361131E-2</v>
      </c>
      <c r="Y20" s="12">
        <f t="shared" si="14"/>
        <v>0.13916778422971696</v>
      </c>
      <c r="Z20" s="12">
        <f t="shared" si="15"/>
        <v>0.32082878850748919</v>
      </c>
      <c r="AA20" s="12">
        <f t="shared" si="16"/>
        <v>0.10293111153518322</v>
      </c>
      <c r="AB20" s="12">
        <f t="shared" si="17"/>
        <v>1.4603882882381311E-2</v>
      </c>
      <c r="AC20" s="12">
        <f t="shared" si="18"/>
        <v>0.17716741506934788</v>
      </c>
      <c r="AD20" s="12">
        <f t="shared" si="19"/>
        <v>0.68147983029453008</v>
      </c>
      <c r="AE20" s="12">
        <f t="shared" si="20"/>
        <v>0.46441475909826152</v>
      </c>
      <c r="AF20" s="12">
        <f t="shared" si="21"/>
        <v>5.09367263992027E-2</v>
      </c>
    </row>
    <row r="21" spans="1:32" x14ac:dyDescent="0.25">
      <c r="A21" s="21"/>
      <c r="B21" s="16" t="s">
        <v>12</v>
      </c>
      <c r="C21" s="15">
        <v>2.2999999999999998</v>
      </c>
      <c r="D21" s="15">
        <v>1.8</v>
      </c>
      <c r="E21" s="15">
        <v>1</v>
      </c>
      <c r="F21" s="15">
        <v>1.6057087736312401</v>
      </c>
      <c r="G21" s="15">
        <f t="shared" si="0"/>
        <v>0.24154589371980678</v>
      </c>
      <c r="H21" s="15">
        <v>0.108161258603736</v>
      </c>
      <c r="I21" s="15">
        <v>22.6</v>
      </c>
      <c r="J21" s="12">
        <v>1.4E-2</v>
      </c>
      <c r="K21" s="14">
        <f t="shared" si="22"/>
        <v>4.693647235809336E-2</v>
      </c>
      <c r="L21" s="12">
        <f t="shared" si="2"/>
        <v>7.1049060780143357E-3</v>
      </c>
      <c r="M21" s="12">
        <v>9.8757082113507394E-2</v>
      </c>
      <c r="N21" s="12">
        <f t="shared" si="3"/>
        <v>-8.6945886277841236E-2</v>
      </c>
      <c r="O21" s="12">
        <f t="shared" si="4"/>
        <v>7.559587140639301E-3</v>
      </c>
      <c r="P21" s="12">
        <f t="shared" si="5"/>
        <v>1.5605251291252295E-3</v>
      </c>
      <c r="Q21" s="12">
        <f t="shared" si="6"/>
        <v>0.6620387232204541</v>
      </c>
      <c r="R21" s="12">
        <f t="shared" si="7"/>
        <v>5.1208489228654974</v>
      </c>
      <c r="S21" s="12">
        <f t="shared" si="8"/>
        <v>26.223093690812725</v>
      </c>
      <c r="T21" s="12">
        <f t="shared" si="9"/>
        <v>0.61907258864075509</v>
      </c>
      <c r="U21" s="12">
        <f t="shared" si="10"/>
        <v>0.15388121480593089</v>
      </c>
      <c r="V21" s="12">
        <f t="shared" si="11"/>
        <v>0.42270177688756738</v>
      </c>
      <c r="W21" s="12">
        <f t="shared" si="12"/>
        <v>0.17867679218390681</v>
      </c>
      <c r="X21" s="12">
        <f t="shared" si="13"/>
        <v>2.3443858388111964E-2</v>
      </c>
      <c r="Y21" s="12">
        <f t="shared" si="14"/>
        <v>0.1354200446720725</v>
      </c>
      <c r="Z21" s="12">
        <f t="shared" si="15"/>
        <v>0.25201986755907579</v>
      </c>
      <c r="AA21" s="12">
        <f t="shared" si="16"/>
        <v>6.3514013644494105E-2</v>
      </c>
      <c r="AB21" s="12">
        <f t="shared" si="17"/>
        <v>9.5279503655627332E-3</v>
      </c>
      <c r="AC21" s="12">
        <f t="shared" si="18"/>
        <v>0.17020756462568734</v>
      </c>
      <c r="AD21" s="12">
        <f t="shared" si="19"/>
        <v>0.57364630203931632</v>
      </c>
      <c r="AE21" s="12">
        <f t="shared" si="20"/>
        <v>0.32907007984338255</v>
      </c>
      <c r="AF21" s="12">
        <f t="shared" si="21"/>
        <v>3.8772416081965064E-2</v>
      </c>
    </row>
    <row r="22" spans="1:32" x14ac:dyDescent="0.25">
      <c r="A22" s="21"/>
      <c r="B22" s="16" t="s">
        <v>12</v>
      </c>
      <c r="C22" s="15">
        <v>2</v>
      </c>
      <c r="D22" s="15">
        <v>2</v>
      </c>
      <c r="E22" s="15">
        <v>1</v>
      </c>
      <c r="F22" s="15">
        <v>1.5874010519682</v>
      </c>
      <c r="G22" s="15">
        <f t="shared" si="0"/>
        <v>0.25</v>
      </c>
      <c r="H22" s="15">
        <v>0.10296934865900401</v>
      </c>
      <c r="I22" s="15">
        <v>23.2</v>
      </c>
      <c r="J22" s="12">
        <v>1.4E-2</v>
      </c>
      <c r="K22" s="14">
        <f t="shared" si="22"/>
        <v>4.6668128774361314E-2</v>
      </c>
      <c r="L22" s="12">
        <f t="shared" si="2"/>
        <v>6.8422459136560348E-3</v>
      </c>
      <c r="M22" s="12">
        <v>9.9659165068174904E-2</v>
      </c>
      <c r="N22" s="12">
        <f t="shared" si="3"/>
        <v>-3.2147271337912342E-2</v>
      </c>
      <c r="O22" s="12">
        <f t="shared" si="4"/>
        <v>1.0334470544733603E-3</v>
      </c>
      <c r="P22" s="12">
        <f t="shared" si="5"/>
        <v>2.0137656815065902E-4</v>
      </c>
      <c r="Q22" s="12">
        <f t="shared" si="6"/>
        <v>0.66239942156955434</v>
      </c>
      <c r="R22" s="12">
        <f t="shared" si="7"/>
        <v>5.4329767080801261</v>
      </c>
      <c r="S22" s="12">
        <f t="shared" si="8"/>
        <v>29.517235910541164</v>
      </c>
      <c r="T22" s="12">
        <f t="shared" si="9"/>
        <v>0.65352992771051643</v>
      </c>
      <c r="U22" s="12">
        <f t="shared" si="10"/>
        <v>0.15381073374138049</v>
      </c>
      <c r="V22" s="12">
        <f t="shared" si="11"/>
        <v>0.49375261419535776</v>
      </c>
      <c r="W22" s="12">
        <f t="shared" si="12"/>
        <v>0.24379164402474982</v>
      </c>
      <c r="X22" s="12">
        <f t="shared" si="13"/>
        <v>3.0373057725860641E-2</v>
      </c>
      <c r="Y22" s="12">
        <f t="shared" si="14"/>
        <v>0.13554949851259293</v>
      </c>
      <c r="Z22" s="12">
        <f t="shared" si="15"/>
        <v>0.31640629253159797</v>
      </c>
      <c r="AA22" s="12">
        <f t="shared" si="16"/>
        <v>0.10011294195359115</v>
      </c>
      <c r="AB22" s="12">
        <f t="shared" si="17"/>
        <v>1.4253960063354099E-2</v>
      </c>
      <c r="AC22" s="12">
        <f t="shared" si="18"/>
        <v>0.17038283944536134</v>
      </c>
      <c r="AD22" s="12">
        <f t="shared" si="19"/>
        <v>0.65469473842750636</v>
      </c>
      <c r="AE22" s="12">
        <f t="shared" si="20"/>
        <v>0.42862520052466097</v>
      </c>
      <c r="AF22" s="12">
        <f t="shared" si="21"/>
        <v>4.7837513630008627E-2</v>
      </c>
    </row>
    <row r="23" spans="1:32" x14ac:dyDescent="0.25">
      <c r="A23" s="21"/>
      <c r="B23" s="16" t="s">
        <v>12</v>
      </c>
      <c r="C23" s="15">
        <v>3.7</v>
      </c>
      <c r="D23" s="15">
        <v>3.2</v>
      </c>
      <c r="E23" s="15">
        <v>0.5</v>
      </c>
      <c r="F23" s="15">
        <v>1.80900833930206</v>
      </c>
      <c r="G23" s="15">
        <f t="shared" si="0"/>
        <v>4.2229729729729722E-2</v>
      </c>
      <c r="H23" s="15">
        <v>0.12072649572649601</v>
      </c>
      <c r="I23" s="15">
        <v>19.5</v>
      </c>
      <c r="J23" s="12">
        <v>1.4E-2</v>
      </c>
      <c r="K23" s="14">
        <f t="shared" si="22"/>
        <v>4.9819267773848569E-2</v>
      </c>
      <c r="L23" s="12">
        <f t="shared" si="2"/>
        <v>9.2769658425746662E-3</v>
      </c>
      <c r="M23" s="12">
        <v>0.146918225652788</v>
      </c>
      <c r="N23" s="12">
        <f t="shared" si="3"/>
        <v>0.21695096646910844</v>
      </c>
      <c r="O23" s="12">
        <f t="shared" si="4"/>
        <v>4.7067721851880212E-2</v>
      </c>
      <c r="P23" s="12">
        <f t="shared" si="5"/>
        <v>7.2714981621888131E-3</v>
      </c>
      <c r="Q23" s="12">
        <f t="shared" si="6"/>
        <v>0.67214403787271004</v>
      </c>
      <c r="R23" s="12">
        <f t="shared" si="7"/>
        <v>4.5674939774234975</v>
      </c>
      <c r="S23" s="12">
        <f t="shared" si="8"/>
        <v>20.862001233799923</v>
      </c>
      <c r="T23" s="12">
        <f t="shared" si="9"/>
        <v>0.55600847158817912</v>
      </c>
      <c r="U23" s="12">
        <f t="shared" si="10"/>
        <v>0.15721472894989003</v>
      </c>
      <c r="V23" s="12">
        <f t="shared" si="11"/>
        <v>0.30223881678846659</v>
      </c>
      <c r="W23" s="12">
        <f t="shared" si="12"/>
        <v>9.1348302373692278E-2</v>
      </c>
      <c r="X23" s="12">
        <f t="shared" si="13"/>
        <v>1.3153942109556296E-2</v>
      </c>
      <c r="Y23" s="12">
        <f t="shared" si="14"/>
        <v>0.13665982532192719</v>
      </c>
      <c r="Z23" s="12">
        <f t="shared" si="15"/>
        <v>0.13197873010020847</v>
      </c>
      <c r="AA23" s="12">
        <f t="shared" si="16"/>
        <v>1.7418385198863674E-2</v>
      </c>
      <c r="AB23" s="12">
        <f t="shared" si="17"/>
        <v>2.8985589427550848E-3</v>
      </c>
      <c r="AC23" s="12">
        <f t="shared" si="18"/>
        <v>0.17267127562824655</v>
      </c>
      <c r="AD23" s="12">
        <f t="shared" si="19"/>
        <v>0.43026826538087076</v>
      </c>
      <c r="AE23" s="12">
        <f t="shared" si="20"/>
        <v>0.18513078019386342</v>
      </c>
      <c r="AF23" s="12">
        <f t="shared" si="21"/>
        <v>2.4154600137207667E-2</v>
      </c>
    </row>
    <row r="24" spans="1:32" x14ac:dyDescent="0.25">
      <c r="A24" s="21"/>
      <c r="B24" s="16" t="s">
        <v>12</v>
      </c>
      <c r="C24" s="15">
        <v>2.9</v>
      </c>
      <c r="D24" s="15">
        <v>2.2000000000000002</v>
      </c>
      <c r="E24" s="15">
        <v>0.5</v>
      </c>
      <c r="F24" s="15">
        <v>1.4720759845779301</v>
      </c>
      <c r="G24" s="15">
        <f t="shared" si="0"/>
        <v>7.8369905956112859E-2</v>
      </c>
      <c r="H24" s="15">
        <v>0.12831359278059801</v>
      </c>
      <c r="I24" s="15">
        <v>19.7</v>
      </c>
      <c r="J24" s="12">
        <v>1.4E-2</v>
      </c>
      <c r="K24" s="14">
        <f t="shared" si="22"/>
        <v>4.4940941810791196E-2</v>
      </c>
      <c r="L24" s="12">
        <f t="shared" si="2"/>
        <v>7.4724669267915243E-3</v>
      </c>
      <c r="M24" s="12">
        <v>0.12746394887364301</v>
      </c>
      <c r="N24" s="12">
        <f t="shared" si="3"/>
        <v>-6.6216204265107832E-3</v>
      </c>
      <c r="O24" s="12">
        <f t="shared" si="4"/>
        <v>4.3845857072784845E-5</v>
      </c>
      <c r="P24" s="12">
        <f t="shared" si="5"/>
        <v>8.3249356556524644E-6</v>
      </c>
      <c r="Q24" s="12">
        <f t="shared" si="6"/>
        <v>0.62858523090498997</v>
      </c>
      <c r="R24" s="12">
        <f t="shared" si="7"/>
        <v>3.8988202830529488</v>
      </c>
      <c r="S24" s="12">
        <f t="shared" si="8"/>
        <v>15.200799599545077</v>
      </c>
      <c r="T24" s="12">
        <f t="shared" si="9"/>
        <v>0.47622628848246645</v>
      </c>
      <c r="U24" s="12">
        <f t="shared" si="10"/>
        <v>0.14629533965904537</v>
      </c>
      <c r="V24" s="12">
        <f t="shared" si="11"/>
        <v>0.14013906468345994</v>
      </c>
      <c r="W24" s="12">
        <f t="shared" si="12"/>
        <v>1.9638957450354967E-2</v>
      </c>
      <c r="X24" s="12">
        <f t="shared" si="13"/>
        <v>3.2441939651138198E-3</v>
      </c>
      <c r="Y24" s="12">
        <f t="shared" si="14"/>
        <v>0.13014701280190888</v>
      </c>
      <c r="Z24" s="12">
        <f t="shared" si="15"/>
        <v>1.4288587682567791E-2</v>
      </c>
      <c r="AA24" s="12">
        <f t="shared" si="16"/>
        <v>2.04163737962428E-4</v>
      </c>
      <c r="AB24" s="12">
        <f t="shared" si="17"/>
        <v>3.796456318631638E-5</v>
      </c>
      <c r="AC24" s="12">
        <f t="shared" si="18"/>
        <v>0.16040281276939516</v>
      </c>
      <c r="AD24" s="12">
        <f t="shared" si="19"/>
        <v>0.25008433863796614</v>
      </c>
      <c r="AE24" s="12">
        <f t="shared" si="20"/>
        <v>6.2542176431988922E-2</v>
      </c>
      <c r="AF24" s="12">
        <f t="shared" si="21"/>
        <v>9.3972306499048083E-3</v>
      </c>
    </row>
    <row r="25" spans="1:32" x14ac:dyDescent="0.25">
      <c r="A25" s="21"/>
      <c r="B25" s="16" t="s">
        <v>12</v>
      </c>
      <c r="C25" s="15">
        <v>3</v>
      </c>
      <c r="D25" s="15">
        <v>2.2999999999999998</v>
      </c>
      <c r="E25" s="15">
        <v>0.5</v>
      </c>
      <c r="F25" s="15">
        <v>1.5110298078773701</v>
      </c>
      <c r="G25" s="15">
        <f t="shared" si="0"/>
        <v>7.2463768115942032E-2</v>
      </c>
      <c r="H25" s="15">
        <v>0.12479372937293701</v>
      </c>
      <c r="I25" s="15">
        <v>20.2</v>
      </c>
      <c r="J25" s="12">
        <v>1.4E-2</v>
      </c>
      <c r="K25" s="14">
        <f t="shared" si="22"/>
        <v>4.5531669159034269E-2</v>
      </c>
      <c r="L25" s="12">
        <f t="shared" si="2"/>
        <v>7.4803455835513377E-3</v>
      </c>
      <c r="M25" s="12">
        <v>0.132066820824638</v>
      </c>
      <c r="N25" s="12">
        <f t="shared" si="3"/>
        <v>5.8280904723713202E-2</v>
      </c>
      <c r="O25" s="12">
        <f t="shared" si="4"/>
        <v>3.3966638554145359E-3</v>
      </c>
      <c r="P25" s="12">
        <f t="shared" si="5"/>
        <v>6.0520722942530186E-4</v>
      </c>
      <c r="Q25" s="12">
        <f t="shared" si="6"/>
        <v>0.63673584324625487</v>
      </c>
      <c r="R25" s="12">
        <f t="shared" si="7"/>
        <v>4.1023063934840511</v>
      </c>
      <c r="S25" s="12">
        <f t="shared" si="8"/>
        <v>16.828917746020121</v>
      </c>
      <c r="T25" s="12">
        <f t="shared" si="9"/>
        <v>0.50093346727208643</v>
      </c>
      <c r="U25" s="12">
        <f t="shared" si="10"/>
        <v>0.14819623411779592</v>
      </c>
      <c r="V25" s="12">
        <f t="shared" si="11"/>
        <v>0.18752949256706825</v>
      </c>
      <c r="W25" s="12">
        <f t="shared" si="12"/>
        <v>3.5167310582462107E-2</v>
      </c>
      <c r="X25" s="12">
        <f t="shared" si="13"/>
        <v>5.5717870834213678E-3</v>
      </c>
      <c r="Y25" s="12">
        <f t="shared" si="14"/>
        <v>0.13138900694864281</v>
      </c>
      <c r="Z25" s="12">
        <f t="shared" si="15"/>
        <v>5.2849430887639319E-2</v>
      </c>
      <c r="AA25" s="12">
        <f t="shared" si="16"/>
        <v>2.7930623451473649E-3</v>
      </c>
      <c r="AB25" s="12">
        <f t="shared" si="17"/>
        <v>5.0024988664586364E-4</v>
      </c>
      <c r="AC25" s="12">
        <f t="shared" si="18"/>
        <v>0.16275845110744608</v>
      </c>
      <c r="AD25" s="12">
        <f t="shared" si="19"/>
        <v>0.30421978672545519</v>
      </c>
      <c r="AE25" s="12">
        <f t="shared" si="20"/>
        <v>9.2549678635281435E-2</v>
      </c>
      <c r="AF25" s="12">
        <f t="shared" si="21"/>
        <v>1.3305803539801139E-2</v>
      </c>
    </row>
    <row r="26" spans="1:32" x14ac:dyDescent="0.25">
      <c r="A26" s="21"/>
      <c r="B26" s="16" t="s">
        <v>12</v>
      </c>
      <c r="C26" s="15">
        <v>3</v>
      </c>
      <c r="D26" s="15">
        <v>1.9</v>
      </c>
      <c r="E26" s="15">
        <v>0.5</v>
      </c>
      <c r="F26" s="15">
        <v>1.4177999390176901</v>
      </c>
      <c r="G26" s="15">
        <f t="shared" si="0"/>
        <v>8.7719298245614044E-2</v>
      </c>
      <c r="H26" s="15">
        <v>0.12576008844665601</v>
      </c>
      <c r="I26" s="15">
        <v>20.100000000000001</v>
      </c>
      <c r="J26" s="12">
        <v>1.4E-2</v>
      </c>
      <c r="K26" s="14">
        <f t="shared" si="22"/>
        <v>4.4104665471265861E-2</v>
      </c>
      <c r="L26" s="12">
        <f t="shared" si="2"/>
        <v>7.053731039889005E-3</v>
      </c>
      <c r="M26" s="12">
        <v>0.125717466091848</v>
      </c>
      <c r="N26" s="12">
        <f t="shared" si="3"/>
        <v>-3.3891797735247065E-4</v>
      </c>
      <c r="O26" s="12">
        <f t="shared" si="4"/>
        <v>1.1486539537268981E-7</v>
      </c>
      <c r="P26" s="12">
        <f t="shared" si="5"/>
        <v>2.16723020744798E-8</v>
      </c>
      <c r="Q26" s="12">
        <f t="shared" si="6"/>
        <v>0.62284605753029232</v>
      </c>
      <c r="R26" s="12">
        <f t="shared" si="7"/>
        <v>3.9526528266914078</v>
      </c>
      <c r="S26" s="12">
        <f t="shared" si="8"/>
        <v>15.623464368351577</v>
      </c>
      <c r="T26" s="12">
        <f t="shared" si="9"/>
        <v>0.48279968737272866</v>
      </c>
      <c r="U26" s="12">
        <f t="shared" si="10"/>
        <v>0.14474390855623778</v>
      </c>
      <c r="V26" s="12">
        <f t="shared" si="11"/>
        <v>0.15095266188234424</v>
      </c>
      <c r="W26" s="12">
        <f t="shared" si="12"/>
        <v>2.2786706129365345E-2</v>
      </c>
      <c r="X26" s="12">
        <f t="shared" si="13"/>
        <v>3.7280136266084258E-3</v>
      </c>
      <c r="Y26" s="12">
        <f t="shared" si="14"/>
        <v>0.12943579196109245</v>
      </c>
      <c r="Z26" s="12">
        <f t="shared" si="15"/>
        <v>2.9227901791716481E-2</v>
      </c>
      <c r="AA26" s="12">
        <f t="shared" si="16"/>
        <v>8.542702431462235E-4</v>
      </c>
      <c r="AB26" s="12">
        <f t="shared" si="17"/>
        <v>1.5653891287863413E-4</v>
      </c>
      <c r="AC26" s="12">
        <f t="shared" si="18"/>
        <v>0.15885109880615547</v>
      </c>
      <c r="AD26" s="12">
        <f t="shared" si="19"/>
        <v>0.26312807797949161</v>
      </c>
      <c r="AE26" s="12">
        <f t="shared" si="20"/>
        <v>6.9236385421181421E-2</v>
      </c>
      <c r="AF26" s="12">
        <f t="shared" si="21"/>
        <v>1.0291572764474425E-2</v>
      </c>
    </row>
    <row r="27" spans="1:32" x14ac:dyDescent="0.25">
      <c r="A27" s="21" t="s">
        <v>10</v>
      </c>
      <c r="B27" s="16" t="s">
        <v>12</v>
      </c>
      <c r="C27" s="15">
        <v>2.9</v>
      </c>
      <c r="D27" s="15">
        <v>2.4</v>
      </c>
      <c r="E27" s="15">
        <v>2</v>
      </c>
      <c r="F27" s="15">
        <v>2.4055427448592299</v>
      </c>
      <c r="G27" s="15">
        <f t="shared" si="0"/>
        <v>0.28735632183908044</v>
      </c>
      <c r="H27" s="12">
        <v>0.12037037037037</v>
      </c>
      <c r="I27" s="15">
        <v>21</v>
      </c>
      <c r="J27" s="12">
        <v>1.4E-2</v>
      </c>
      <c r="K27" s="14">
        <f t="shared" ref="K27:K35" si="23">(9.8*(F27/1000)*((1390-1000)/1000))^0.5</f>
        <v>9.5885266703764127E-2</v>
      </c>
      <c r="L27" s="12">
        <f t="shared" si="2"/>
        <v>1.1454965451710618E-2</v>
      </c>
      <c r="M27" s="12">
        <v>0.13964672736478401</v>
      </c>
      <c r="N27" s="12">
        <f t="shared" si="3"/>
        <v>0.16014204272282453</v>
      </c>
      <c r="O27" s="12">
        <f t="shared" si="4"/>
        <v>2.5645473847438958E-2</v>
      </c>
      <c r="P27" s="12">
        <f t="shared" si="5"/>
        <v>4.1616904872220301E-3</v>
      </c>
      <c r="Q27" s="12">
        <f t="shared" si="6"/>
        <v>0.74831416770741399</v>
      </c>
      <c r="R27" s="12">
        <f t="shared" si="7"/>
        <v>5.2167638548000737</v>
      </c>
      <c r="S27" s="12">
        <f t="shared" si="8"/>
        <v>27.214625116748525</v>
      </c>
      <c r="T27" s="12">
        <f t="shared" si="9"/>
        <v>0.62974441077148002</v>
      </c>
      <c r="U27" s="12">
        <f t="shared" si="10"/>
        <v>0.29327642393910192</v>
      </c>
      <c r="V27" s="12">
        <f t="shared" si="11"/>
        <v>1.4364502911863926</v>
      </c>
      <c r="W27" s="12">
        <f t="shared" si="12"/>
        <v>2.0633894390494718</v>
      </c>
      <c r="X27" s="12">
        <f t="shared" si="13"/>
        <v>0.14958140655722246</v>
      </c>
      <c r="Y27" s="12">
        <f t="shared" si="14"/>
        <v>0.24363239306137646</v>
      </c>
      <c r="Z27" s="12">
        <f t="shared" si="15"/>
        <v>1.0240229577406721</v>
      </c>
      <c r="AA27" s="12">
        <f t="shared" si="16"/>
        <v>1.0486230179799543</v>
      </c>
      <c r="AB27" s="12">
        <f t="shared" si="17"/>
        <v>9.3767892164774894E-2</v>
      </c>
      <c r="AC27" s="12">
        <f t="shared" si="18"/>
        <v>0.32503538563989542</v>
      </c>
      <c r="AD27" s="12">
        <f t="shared" si="19"/>
        <v>1.7002939730083702</v>
      </c>
      <c r="AE27" s="12">
        <f t="shared" si="20"/>
        <v>2.890999594648588</v>
      </c>
      <c r="AF27" s="12">
        <f t="shared" si="21"/>
        <v>0.1861154915486708</v>
      </c>
    </row>
    <row r="28" spans="1:32" x14ac:dyDescent="0.25">
      <c r="A28" s="21"/>
      <c r="B28" s="16" t="s">
        <v>12</v>
      </c>
      <c r="C28" s="15">
        <v>2.9</v>
      </c>
      <c r="D28" s="15">
        <v>2.7</v>
      </c>
      <c r="E28" s="15">
        <v>1.9</v>
      </c>
      <c r="F28" s="15">
        <v>2.4594525849168898</v>
      </c>
      <c r="G28" s="15">
        <f t="shared" si="0"/>
        <v>0.24265644955300125</v>
      </c>
      <c r="H28" s="12">
        <v>0.11489898989899</v>
      </c>
      <c r="I28" s="15">
        <v>22</v>
      </c>
      <c r="J28" s="12">
        <v>1.4E-2</v>
      </c>
      <c r="K28" s="14">
        <f t="shared" si="23"/>
        <v>9.6953740410323286E-2</v>
      </c>
      <c r="L28" s="12">
        <f t="shared" si="2"/>
        <v>1.1179329931440407E-2</v>
      </c>
      <c r="M28" s="12">
        <v>0.15084058279070001</v>
      </c>
      <c r="N28" s="12">
        <f t="shared" si="3"/>
        <v>0.31281034692565163</v>
      </c>
      <c r="O28" s="12">
        <f t="shared" si="4"/>
        <v>9.7850313143746523E-2</v>
      </c>
      <c r="P28" s="12">
        <f t="shared" si="5"/>
        <v>1.3971710665511105E-2</v>
      </c>
      <c r="Q28" s="12">
        <f t="shared" si="6"/>
        <v>0.7597306670936127</v>
      </c>
      <c r="R28" s="12">
        <f t="shared" si="7"/>
        <v>5.6121614103092394</v>
      </c>
      <c r="S28" s="12">
        <f t="shared" si="8"/>
        <v>31.496355695364191</v>
      </c>
      <c r="T28" s="12">
        <f t="shared" si="9"/>
        <v>0.67296337045567345</v>
      </c>
      <c r="U28" s="12">
        <f t="shared" si="10"/>
        <v>0.2976315893993054</v>
      </c>
      <c r="V28" s="12">
        <f t="shared" si="11"/>
        <v>1.5903760308159305</v>
      </c>
      <c r="W28" s="12">
        <f t="shared" si="12"/>
        <v>2.5292959193938334</v>
      </c>
      <c r="X28" s="12">
        <f t="shared" si="13"/>
        <v>0.17086881502922213</v>
      </c>
      <c r="Y28" s="12">
        <f t="shared" si="14"/>
        <v>0.24706309933819784</v>
      </c>
      <c r="Z28" s="12">
        <f t="shared" si="15"/>
        <v>1.1502634579764013</v>
      </c>
      <c r="AA28" s="12">
        <f t="shared" si="16"/>
        <v>1.3231060227558282</v>
      </c>
      <c r="AB28" s="12">
        <f t="shared" si="17"/>
        <v>0.11055071360536729</v>
      </c>
      <c r="AC28" s="12">
        <f t="shared" si="18"/>
        <v>0.33078433479691949</v>
      </c>
      <c r="AD28" s="12">
        <f t="shared" si="19"/>
        <v>1.8789142105402199</v>
      </c>
      <c r="AE28" s="12">
        <f t="shared" si="20"/>
        <v>3.530318610569978</v>
      </c>
      <c r="AF28" s="12">
        <f t="shared" si="21"/>
        <v>0.21089102041833574</v>
      </c>
    </row>
    <row r="29" spans="1:32" x14ac:dyDescent="0.25">
      <c r="A29" s="21"/>
      <c r="B29" s="16" t="s">
        <v>12</v>
      </c>
      <c r="C29" s="15">
        <v>2.8</v>
      </c>
      <c r="D29" s="15">
        <v>2.8</v>
      </c>
      <c r="E29" s="15">
        <v>2</v>
      </c>
      <c r="F29" s="15">
        <v>2.50292989827039</v>
      </c>
      <c r="G29" s="15">
        <f t="shared" si="0"/>
        <v>0.25510204081632659</v>
      </c>
      <c r="H29" s="12">
        <v>0.117571059431525</v>
      </c>
      <c r="I29" s="15">
        <v>21.5</v>
      </c>
      <c r="J29" s="12">
        <v>1.4E-2</v>
      </c>
      <c r="K29" s="14">
        <f t="shared" si="23"/>
        <v>9.7806942857802448E-2</v>
      </c>
      <c r="L29" s="12">
        <f t="shared" si="2"/>
        <v>1.1641534410559954E-2</v>
      </c>
      <c r="M29" s="12">
        <v>0.14596548602277501</v>
      </c>
      <c r="N29" s="12">
        <f t="shared" si="3"/>
        <v>0.24150863935854308</v>
      </c>
      <c r="O29" s="12">
        <f t="shared" si="4"/>
        <v>5.8326422884814821E-2</v>
      </c>
      <c r="P29" s="12">
        <f t="shared" si="5"/>
        <v>8.8265547831276204E-3</v>
      </c>
      <c r="Q29" s="12">
        <f t="shared" si="6"/>
        <v>0.76125886741341275</v>
      </c>
      <c r="R29" s="12">
        <f t="shared" si="7"/>
        <v>5.4748831140437275</v>
      </c>
      <c r="S29" s="12">
        <f t="shared" si="8"/>
        <v>29.974345112441142</v>
      </c>
      <c r="T29" s="12">
        <f t="shared" si="9"/>
        <v>0.65809724887298848</v>
      </c>
      <c r="U29" s="12">
        <f t="shared" si="10"/>
        <v>0.29842666544107999</v>
      </c>
      <c r="V29" s="12">
        <f t="shared" si="11"/>
        <v>1.5382663632021429</v>
      </c>
      <c r="W29" s="12">
        <f t="shared" si="12"/>
        <v>2.366263404159147</v>
      </c>
      <c r="X29" s="12">
        <f t="shared" si="13"/>
        <v>0.16365034180710092</v>
      </c>
      <c r="Y29" s="12">
        <f t="shared" si="14"/>
        <v>0.24772716818015939</v>
      </c>
      <c r="Z29" s="12">
        <f t="shared" si="15"/>
        <v>1.1070420678180506</v>
      </c>
      <c r="AA29" s="12">
        <f t="shared" si="16"/>
        <v>1.2255421399188653</v>
      </c>
      <c r="AB29" s="12">
        <f t="shared" si="17"/>
        <v>0.10476434462738428</v>
      </c>
      <c r="AC29" s="12">
        <f t="shared" si="18"/>
        <v>0.33141678955021864</v>
      </c>
      <c r="AD29" s="12">
        <f t="shared" si="19"/>
        <v>1.8188636825480025</v>
      </c>
      <c r="AE29" s="12">
        <f t="shared" si="20"/>
        <v>3.3082650956920805</v>
      </c>
      <c r="AF29" s="12">
        <f t="shared" si="21"/>
        <v>0.20256667238309231</v>
      </c>
    </row>
    <row r="30" spans="1:32" x14ac:dyDescent="0.25">
      <c r="A30" s="21"/>
      <c r="B30" s="16" t="s">
        <v>12</v>
      </c>
      <c r="C30" s="15">
        <v>2.8</v>
      </c>
      <c r="D30" s="15">
        <v>2</v>
      </c>
      <c r="E30" s="15">
        <v>1.9</v>
      </c>
      <c r="F30" s="15">
        <v>2.1994488977725299</v>
      </c>
      <c r="G30" s="15">
        <f t="shared" si="0"/>
        <v>0.3392857142857143</v>
      </c>
      <c r="H30" s="12">
        <v>0.15177977378576199</v>
      </c>
      <c r="I30" s="15">
        <v>16.7</v>
      </c>
      <c r="J30" s="12">
        <v>1.4E-2</v>
      </c>
      <c r="K30" s="14">
        <f t="shared" si="23"/>
        <v>9.1685842349223209E-2</v>
      </c>
      <c r="L30" s="12">
        <f t="shared" si="2"/>
        <v>1.3170352681272635E-2</v>
      </c>
      <c r="M30" s="12">
        <v>0.11590928827229501</v>
      </c>
      <c r="N30" s="12">
        <f t="shared" si="3"/>
        <v>-0.23633244811722001</v>
      </c>
      <c r="O30" s="12">
        <f t="shared" si="4"/>
        <v>5.5853026033078491E-2</v>
      </c>
      <c r="P30" s="12">
        <f t="shared" si="5"/>
        <v>1.3711394085293668E-2</v>
      </c>
      <c r="Q30" s="12">
        <f t="shared" si="6"/>
        <v>0.69909108348569093</v>
      </c>
      <c r="R30" s="12">
        <f t="shared" si="7"/>
        <v>3.6059568152503765</v>
      </c>
      <c r="S30" s="12">
        <f t="shared" si="8"/>
        <v>13.002924553450638</v>
      </c>
      <c r="T30" s="12">
        <f t="shared" si="9"/>
        <v>0.43999323901642345</v>
      </c>
      <c r="U30" s="12">
        <f t="shared" si="10"/>
        <v>0.27454210438975862</v>
      </c>
      <c r="V30" s="12">
        <f t="shared" si="11"/>
        <v>0.80881877434655003</v>
      </c>
      <c r="W30" s="12">
        <f t="shared" si="12"/>
        <v>0.65418780973545543</v>
      </c>
      <c r="X30" s="12">
        <f t="shared" si="13"/>
        <v>6.62522153943612E-2</v>
      </c>
      <c r="Y30" s="12">
        <f t="shared" si="14"/>
        <v>0.22896913042837833</v>
      </c>
      <c r="Z30" s="12">
        <f t="shared" si="15"/>
        <v>0.50856154754565353</v>
      </c>
      <c r="AA30" s="12">
        <f t="shared" si="16"/>
        <v>0.25863484764202999</v>
      </c>
      <c r="AB30" s="12">
        <f t="shared" si="17"/>
        <v>3.1884756960960187E-2</v>
      </c>
      <c r="AC30" s="12">
        <f t="shared" si="18"/>
        <v>0.30033293265678995</v>
      </c>
      <c r="AD30" s="12">
        <f t="shared" si="19"/>
        <v>0.97874146973437703</v>
      </c>
      <c r="AE30" s="12">
        <f t="shared" si="20"/>
        <v>0.95793486457780852</v>
      </c>
      <c r="AF30" s="12">
        <f t="shared" si="21"/>
        <v>8.7846472309358326E-2</v>
      </c>
    </row>
    <row r="31" spans="1:32" x14ac:dyDescent="0.25">
      <c r="A31" s="21"/>
      <c r="B31" s="16" t="s">
        <v>12</v>
      </c>
      <c r="C31" s="15">
        <v>2.7</v>
      </c>
      <c r="D31" s="15">
        <v>2</v>
      </c>
      <c r="E31" s="15">
        <v>1.7</v>
      </c>
      <c r="F31" s="15">
        <v>2.0938596140726702</v>
      </c>
      <c r="G31" s="15">
        <f t="shared" si="0"/>
        <v>0.31481481481481477</v>
      </c>
      <c r="H31" s="12">
        <v>0.14484126984126999</v>
      </c>
      <c r="I31" s="15">
        <v>17.5</v>
      </c>
      <c r="J31" s="12">
        <v>1.4E-2</v>
      </c>
      <c r="K31" s="14">
        <f t="shared" si="23"/>
        <v>8.9457987038529696E-2</v>
      </c>
      <c r="L31" s="12">
        <f t="shared" si="2"/>
        <v>1.1964912080415257E-2</v>
      </c>
      <c r="M31" s="12">
        <v>0.123215324776224</v>
      </c>
      <c r="N31" s="12">
        <f t="shared" si="3"/>
        <v>-0.14930789469565983</v>
      </c>
      <c r="O31" s="12">
        <f t="shared" si="4"/>
        <v>2.2292847418450244E-2</v>
      </c>
      <c r="P31" s="12">
        <f t="shared" si="5"/>
        <v>4.9319154602460993E-3</v>
      </c>
      <c r="Q31" s="12">
        <f t="shared" si="6"/>
        <v>0.69310429069577451</v>
      </c>
      <c r="R31" s="12">
        <f t="shared" si="7"/>
        <v>3.7852679795982191</v>
      </c>
      <c r="S31" s="12">
        <f t="shared" si="8"/>
        <v>14.328253677371585</v>
      </c>
      <c r="T31" s="12">
        <f t="shared" si="9"/>
        <v>0.46227252742062558</v>
      </c>
      <c r="U31" s="12">
        <f t="shared" si="10"/>
        <v>0.27182413650916226</v>
      </c>
      <c r="V31" s="12">
        <f t="shared" si="11"/>
        <v>0.87670362740572105</v>
      </c>
      <c r="W31" s="12">
        <f t="shared" si="12"/>
        <v>0.76860925030634941</v>
      </c>
      <c r="X31" s="12">
        <f t="shared" si="13"/>
        <v>7.4745205185228716E-2</v>
      </c>
      <c r="Y31" s="12">
        <f t="shared" si="14"/>
        <v>0.22675305658616282</v>
      </c>
      <c r="Z31" s="12">
        <f t="shared" si="15"/>
        <v>0.56552795232090336</v>
      </c>
      <c r="AA31" s="12">
        <f t="shared" si="16"/>
        <v>0.31982186485627395</v>
      </c>
      <c r="AB31" s="12">
        <f t="shared" si="17"/>
        <v>3.7892837295803075E-2</v>
      </c>
      <c r="AC31" s="12">
        <f t="shared" si="18"/>
        <v>0.29768301265569264</v>
      </c>
      <c r="AD31" s="12">
        <f t="shared" si="19"/>
        <v>1.0552361421708072</v>
      </c>
      <c r="AE31" s="12">
        <f t="shared" si="20"/>
        <v>1.113523315743528</v>
      </c>
      <c r="AF31" s="12">
        <f t="shared" si="21"/>
        <v>9.7882461205118926E-2</v>
      </c>
    </row>
    <row r="32" spans="1:32" x14ac:dyDescent="0.25">
      <c r="A32" s="21"/>
      <c r="B32" s="16" t="s">
        <v>12</v>
      </c>
      <c r="C32" s="15">
        <v>2.2000000000000002</v>
      </c>
      <c r="D32" s="15">
        <v>2</v>
      </c>
      <c r="E32" s="15">
        <v>1</v>
      </c>
      <c r="F32" s="15">
        <v>1.6386425412012899</v>
      </c>
      <c r="G32" s="15">
        <f t="shared" si="0"/>
        <v>0.22727272727272727</v>
      </c>
      <c r="H32" s="12">
        <v>0.143204645323289</v>
      </c>
      <c r="I32" s="15">
        <v>17.7</v>
      </c>
      <c r="J32" s="12">
        <v>1.4E-2</v>
      </c>
      <c r="K32" s="14">
        <f t="shared" si="23"/>
        <v>7.9138434356962939E-2</v>
      </c>
      <c r="L32" s="12">
        <f t="shared" si="2"/>
        <v>9.2578674644140692E-3</v>
      </c>
      <c r="M32" s="12">
        <v>0.14224437822333899</v>
      </c>
      <c r="N32" s="12">
        <f t="shared" si="3"/>
        <v>-6.7055583132947551E-3</v>
      </c>
      <c r="O32" s="12">
        <f t="shared" si="4"/>
        <v>4.49645122929964E-5</v>
      </c>
      <c r="P32" s="12">
        <f t="shared" si="5"/>
        <v>8.538053391401611E-6</v>
      </c>
      <c r="Q32" s="12">
        <f t="shared" si="6"/>
        <v>0.6399312892004213</v>
      </c>
      <c r="R32" s="12">
        <f t="shared" si="7"/>
        <v>3.4686489586685978</v>
      </c>
      <c r="S32" s="12">
        <f t="shared" si="8"/>
        <v>12.031525598472747</v>
      </c>
      <c r="T32" s="12">
        <f t="shared" si="9"/>
        <v>0.42272914222136865</v>
      </c>
      <c r="U32" s="12">
        <f t="shared" si="10"/>
        <v>0.24981234006310238</v>
      </c>
      <c r="V32" s="12">
        <f t="shared" si="11"/>
        <v>0.74444299274749892</v>
      </c>
      <c r="W32" s="12">
        <f t="shared" si="12"/>
        <v>0.55419536945085268</v>
      </c>
      <c r="X32" s="12">
        <f t="shared" si="13"/>
        <v>5.8398000072627763E-2</v>
      </c>
      <c r="Y32" s="12">
        <f t="shared" si="14"/>
        <v>0.20983091914266974</v>
      </c>
      <c r="Z32" s="12">
        <f t="shared" si="15"/>
        <v>0.46525218276941949</v>
      </c>
      <c r="AA32" s="12">
        <f t="shared" si="16"/>
        <v>0.21645959357170932</v>
      </c>
      <c r="AB32" s="12">
        <f t="shared" si="17"/>
        <v>2.7526916847650563E-2</v>
      </c>
      <c r="AC32" s="12">
        <f t="shared" si="18"/>
        <v>0.27255874115447165</v>
      </c>
      <c r="AD32" s="12">
        <f t="shared" si="19"/>
        <v>0.90328142316306648</v>
      </c>
      <c r="AE32" s="12">
        <f t="shared" si="20"/>
        <v>0.81591732943149475</v>
      </c>
      <c r="AF32" s="12">
        <f t="shared" si="21"/>
        <v>7.8121931885442641E-2</v>
      </c>
    </row>
    <row r="33" spans="1:32" x14ac:dyDescent="0.25">
      <c r="A33" s="21"/>
      <c r="B33" s="16" t="s">
        <v>12</v>
      </c>
      <c r="C33" s="15">
        <v>2</v>
      </c>
      <c r="D33" s="15">
        <v>1.8</v>
      </c>
      <c r="E33" s="15">
        <v>0.3</v>
      </c>
      <c r="F33" s="15">
        <v>1.0259855680060199</v>
      </c>
      <c r="G33" s="15">
        <f t="shared" si="0"/>
        <v>8.3333333333333329E-2</v>
      </c>
      <c r="H33" s="12">
        <v>0.19337606837606799</v>
      </c>
      <c r="I33" s="15">
        <v>13</v>
      </c>
      <c r="J33" s="12">
        <v>1.4E-2</v>
      </c>
      <c r="K33" s="14">
        <f t="shared" si="23"/>
        <v>6.262041872200319E-2</v>
      </c>
      <c r="L33" s="12">
        <f t="shared" si="2"/>
        <v>7.892196676969384E-3</v>
      </c>
      <c r="M33" s="12">
        <v>0.16821244016992201</v>
      </c>
      <c r="N33" s="12">
        <f t="shared" si="3"/>
        <v>-0.13012793370692091</v>
      </c>
      <c r="O33" s="12">
        <f t="shared" si="4"/>
        <v>1.6933279130832802E-2</v>
      </c>
      <c r="P33" s="12">
        <f t="shared" si="5"/>
        <v>3.6656504278078125E-3</v>
      </c>
      <c r="Q33" s="12">
        <f t="shared" si="6"/>
        <v>0.52001280154921292</v>
      </c>
      <c r="R33" s="12">
        <f t="shared" si="7"/>
        <v>1.689126973757261</v>
      </c>
      <c r="S33" s="12">
        <f t="shared" si="8"/>
        <v>2.8531499334743624</v>
      </c>
      <c r="T33" s="12">
        <f t="shared" si="9"/>
        <v>0.18456587681356235</v>
      </c>
      <c r="U33" s="12">
        <f t="shared" si="10"/>
        <v>0.20227158333278006</v>
      </c>
      <c r="V33" s="12">
        <f t="shared" si="11"/>
        <v>4.6001116019240375E-2</v>
      </c>
      <c r="W33" s="12">
        <f t="shared" si="12"/>
        <v>2.1161026750156136E-3</v>
      </c>
      <c r="X33" s="12">
        <f t="shared" si="13"/>
        <v>3.8150480147664629E-4</v>
      </c>
      <c r="Y33" s="12">
        <f t="shared" si="14"/>
        <v>0.17516013321501056</v>
      </c>
      <c r="Z33" s="12">
        <f t="shared" si="15"/>
        <v>-9.4199532103590014E-2</v>
      </c>
      <c r="AA33" s="12">
        <f t="shared" si="16"/>
        <v>8.8735518485352858E-3</v>
      </c>
      <c r="AB33" s="12">
        <f t="shared" si="17"/>
        <v>1.8462025600468701E-3</v>
      </c>
      <c r="AC33" s="12">
        <f t="shared" si="18"/>
        <v>0.21613395910969901</v>
      </c>
      <c r="AD33" s="12">
        <f t="shared" si="19"/>
        <v>0.1176872139595507</v>
      </c>
      <c r="AE33" s="12">
        <f t="shared" si="20"/>
        <v>1.3850280329561065E-2</v>
      </c>
      <c r="AF33" s="12">
        <f t="shared" si="21"/>
        <v>2.3348497248305063E-3</v>
      </c>
    </row>
    <row r="34" spans="1:32" x14ac:dyDescent="0.25">
      <c r="A34" s="21"/>
      <c r="B34" s="16" t="s">
        <v>12</v>
      </c>
      <c r="C34" s="15">
        <v>2</v>
      </c>
      <c r="D34" s="15">
        <v>1.9</v>
      </c>
      <c r="E34" s="15">
        <v>0.3</v>
      </c>
      <c r="F34" s="15">
        <v>1.04464392682232</v>
      </c>
      <c r="G34" s="15">
        <f t="shared" si="0"/>
        <v>7.8947368421052627E-2</v>
      </c>
      <c r="H34" s="12">
        <v>0.187603648424544</v>
      </c>
      <c r="I34" s="15">
        <v>13.4</v>
      </c>
      <c r="J34" s="12">
        <v>1.4E-2</v>
      </c>
      <c r="K34" s="14">
        <f t="shared" si="23"/>
        <v>6.3187254160272752E-2</v>
      </c>
      <c r="L34" s="12">
        <f t="shared" si="2"/>
        <v>7.7958502001665665E-3</v>
      </c>
      <c r="M34" s="12">
        <v>0.173874248822834</v>
      </c>
      <c r="N34" s="12">
        <f t="shared" si="3"/>
        <v>-7.3183009589667378E-2</v>
      </c>
      <c r="O34" s="12">
        <f t="shared" si="4"/>
        <v>5.3557528926013471E-3</v>
      </c>
      <c r="P34" s="12">
        <f t="shared" si="5"/>
        <v>1.0893969154154358E-3</v>
      </c>
      <c r="Q34" s="12">
        <f t="shared" si="6"/>
        <v>0.52579520364962773</v>
      </c>
      <c r="R34" s="12">
        <f t="shared" si="7"/>
        <v>1.8026917816638712</v>
      </c>
      <c r="S34" s="12">
        <f t="shared" si="8"/>
        <v>3.2496976596784624</v>
      </c>
      <c r="T34" s="12">
        <f t="shared" si="9"/>
        <v>0.20032368501426023</v>
      </c>
      <c r="U34" s="12">
        <f t="shared" si="10"/>
        <v>0.20445982187123171</v>
      </c>
      <c r="V34" s="12">
        <f t="shared" si="11"/>
        <v>8.9849923432951964E-2</v>
      </c>
      <c r="W34" s="12">
        <f t="shared" si="12"/>
        <v>8.0730087409073299E-3</v>
      </c>
      <c r="X34" s="12">
        <f t="shared" si="13"/>
        <v>1.3962701209975087E-3</v>
      </c>
      <c r="Y34" s="12">
        <f t="shared" si="14"/>
        <v>0.17675703121701947</v>
      </c>
      <c r="Z34" s="12">
        <f t="shared" si="15"/>
        <v>-5.781666454044012E-2</v>
      </c>
      <c r="AA34" s="12">
        <f t="shared" si="16"/>
        <v>3.3427666985817858E-3</v>
      </c>
      <c r="AB34" s="12">
        <f t="shared" si="17"/>
        <v>6.6897657423719615E-4</v>
      </c>
      <c r="AC34" s="12">
        <f t="shared" si="18"/>
        <v>0.21885786578979127</v>
      </c>
      <c r="AD34" s="12">
        <f t="shared" si="19"/>
        <v>0.16659706582315228</v>
      </c>
      <c r="AE34" s="12">
        <f t="shared" si="20"/>
        <v>2.7754582340883734E-2</v>
      </c>
      <c r="AF34" s="12">
        <f t="shared" si="21"/>
        <v>4.4784041499661385E-3</v>
      </c>
    </row>
    <row r="35" spans="1:32" x14ac:dyDescent="0.25">
      <c r="A35" s="21"/>
      <c r="B35" s="16" t="s">
        <v>12</v>
      </c>
      <c r="C35" s="15">
        <v>2</v>
      </c>
      <c r="D35" s="15">
        <v>1.8</v>
      </c>
      <c r="E35" s="15">
        <v>0.3</v>
      </c>
      <c r="F35" s="15">
        <v>1.0259855680060199</v>
      </c>
      <c r="G35" s="15">
        <f t="shared" si="0"/>
        <v>8.3333333333333329E-2</v>
      </c>
      <c r="H35" s="12">
        <v>0.187603648424544</v>
      </c>
      <c r="I35" s="15">
        <v>13.4</v>
      </c>
      <c r="J35" s="12">
        <v>1.4E-2</v>
      </c>
      <c r="K35" s="14">
        <f t="shared" si="23"/>
        <v>6.262041872200319E-2</v>
      </c>
      <c r="L35" s="12">
        <f t="shared" si="2"/>
        <v>7.6566087164628349E-3</v>
      </c>
      <c r="M35" s="12">
        <v>0.17162642243618501</v>
      </c>
      <c r="N35" s="12">
        <f t="shared" si="3"/>
        <v>-8.5164793555628449E-2</v>
      </c>
      <c r="O35" s="12">
        <f t="shared" si="4"/>
        <v>7.2530420613728126E-3</v>
      </c>
      <c r="P35" s="12">
        <f t="shared" si="5"/>
        <v>1.4943737299767123E-3</v>
      </c>
      <c r="Q35" s="12">
        <f t="shared" si="6"/>
        <v>0.52264597416807246</v>
      </c>
      <c r="R35" s="12">
        <f t="shared" si="7"/>
        <v>1.7859051705931279</v>
      </c>
      <c r="S35" s="12">
        <f t="shared" si="8"/>
        <v>3.1894572783512691</v>
      </c>
      <c r="T35" s="12">
        <f t="shared" si="9"/>
        <v>0.1979950342931821</v>
      </c>
      <c r="U35" s="12">
        <f t="shared" si="10"/>
        <v>0.20314520911170547</v>
      </c>
      <c r="V35" s="12">
        <f t="shared" si="11"/>
        <v>8.2842529010902693E-2</v>
      </c>
      <c r="W35" s="12">
        <f t="shared" si="12"/>
        <v>6.8628846129222543E-3</v>
      </c>
      <c r="X35" s="12">
        <f t="shared" si="13"/>
        <v>1.1947602750285221E-3</v>
      </c>
      <c r="Y35" s="12">
        <f t="shared" si="14"/>
        <v>0.17590868085236058</v>
      </c>
      <c r="Z35" s="12">
        <f t="shared" si="15"/>
        <v>-6.2338700075373225E-2</v>
      </c>
      <c r="AA35" s="12">
        <f t="shared" si="16"/>
        <v>3.8861135270873378E-3</v>
      </c>
      <c r="AB35" s="12">
        <f t="shared" si="17"/>
        <v>7.8142657719777102E-4</v>
      </c>
      <c r="AC35" s="12">
        <f t="shared" si="18"/>
        <v>0.21744794018640687</v>
      </c>
      <c r="AD35" s="12">
        <f t="shared" si="19"/>
        <v>0.15908161708201821</v>
      </c>
      <c r="AE35" s="12">
        <f t="shared" si="20"/>
        <v>2.5306960893429868E-2</v>
      </c>
      <c r="AF35" s="12">
        <f t="shared" si="21"/>
        <v>4.1106073063350889E-3</v>
      </c>
    </row>
    <row r="36" spans="1:32" x14ac:dyDescent="0.25">
      <c r="A36" s="21" t="s">
        <v>11</v>
      </c>
      <c r="B36" s="16" t="s">
        <v>12</v>
      </c>
      <c r="C36" s="15">
        <v>3.5</v>
      </c>
      <c r="D36" s="15">
        <v>3</v>
      </c>
      <c r="E36" s="15">
        <v>1.2</v>
      </c>
      <c r="F36" s="15">
        <v>2.32696677145056</v>
      </c>
      <c r="G36" s="15">
        <f t="shared" si="0"/>
        <v>0.11428571428571428</v>
      </c>
      <c r="H36" s="15">
        <v>0.17361111111111099</v>
      </c>
      <c r="I36" s="15">
        <v>14.4</v>
      </c>
      <c r="J36" s="12">
        <v>1.4E-2</v>
      </c>
      <c r="K36" s="14">
        <f t="shared" ref="K36:K46" si="24">(9.8*(F36/1000)*((1560-1000)/1000))^0.5</f>
        <v>0.11300616638803687</v>
      </c>
      <c r="L36" s="12">
        <f t="shared" si="2"/>
        <v>1.6159491468406666E-2</v>
      </c>
      <c r="M36" s="12">
        <v>0.17196214079366601</v>
      </c>
      <c r="N36" s="12">
        <f t="shared" si="3"/>
        <v>-9.4980690284831287E-3</v>
      </c>
      <c r="O36" s="12">
        <f t="shared" si="4"/>
        <v>9.021331526983045E-5</v>
      </c>
      <c r="P36" s="12">
        <f t="shared" si="5"/>
        <v>1.7178318195940022E-5</v>
      </c>
      <c r="Q36" s="12">
        <f t="shared" si="6"/>
        <v>0.69497129733562324</v>
      </c>
      <c r="R36" s="12">
        <f t="shared" si="7"/>
        <v>3.0030346726531927</v>
      </c>
      <c r="S36" s="12">
        <f t="shared" si="8"/>
        <v>9.0182172451572686</v>
      </c>
      <c r="T36" s="12">
        <f t="shared" si="9"/>
        <v>0.36287293116565872</v>
      </c>
      <c r="U36" s="12">
        <f t="shared" si="10"/>
        <v>0.32774254967990435</v>
      </c>
      <c r="V36" s="12">
        <f t="shared" si="11"/>
        <v>0.8877970861562503</v>
      </c>
      <c r="W36" s="12">
        <f t="shared" si="12"/>
        <v>0.78818366618752855</v>
      </c>
      <c r="X36" s="12">
        <f t="shared" si="13"/>
        <v>7.6151333897635662E-2</v>
      </c>
      <c r="Y36" s="12">
        <f t="shared" si="14"/>
        <v>0.27260907263563361</v>
      </c>
      <c r="Z36" s="12">
        <f t="shared" si="15"/>
        <v>0.57022825838125069</v>
      </c>
      <c r="AA36" s="12">
        <f t="shared" si="16"/>
        <v>0.32516026665651437</v>
      </c>
      <c r="AB36" s="12">
        <f t="shared" si="17"/>
        <v>3.8401414598365026E-2</v>
      </c>
      <c r="AC36" s="12">
        <f t="shared" si="18"/>
        <v>0.35675401386569883</v>
      </c>
      <c r="AD36" s="12">
        <f t="shared" si="19"/>
        <v>1.0549031198664267</v>
      </c>
      <c r="AE36" s="12">
        <f t="shared" si="20"/>
        <v>1.1128205923039207</v>
      </c>
      <c r="AF36" s="12">
        <f t="shared" si="21"/>
        <v>9.7838429583583464E-2</v>
      </c>
    </row>
    <row r="37" spans="1:32" x14ac:dyDescent="0.25">
      <c r="A37" s="21"/>
      <c r="B37" s="16" t="s">
        <v>12</v>
      </c>
      <c r="C37" s="15">
        <v>3</v>
      </c>
      <c r="D37" s="15">
        <v>3</v>
      </c>
      <c r="E37" s="15">
        <v>1.8</v>
      </c>
      <c r="F37" s="15">
        <v>2.5302979959052498</v>
      </c>
      <c r="G37" s="15">
        <f t="shared" si="0"/>
        <v>0.2</v>
      </c>
      <c r="H37" s="15">
        <v>0.142440025252525</v>
      </c>
      <c r="I37" s="15">
        <v>17.600000000000001</v>
      </c>
      <c r="J37" s="12">
        <v>1.4E-2</v>
      </c>
      <c r="K37" s="14">
        <f t="shared" si="24"/>
        <v>0.11784004158828192</v>
      </c>
      <c r="L37" s="12">
        <f t="shared" si="2"/>
        <v>1.4376693158552554E-2</v>
      </c>
      <c r="M37" s="12">
        <v>0.16428087313071199</v>
      </c>
      <c r="N37" s="12">
        <f t="shared" si="3"/>
        <v>0.15333364227833021</v>
      </c>
      <c r="O37" s="12">
        <f t="shared" si="4"/>
        <v>2.3511205854338933E-2</v>
      </c>
      <c r="P37" s="12">
        <f t="shared" si="5"/>
        <v>3.8384171191770183E-3</v>
      </c>
      <c r="Q37" s="12">
        <f t="shared" si="6"/>
        <v>0.73895681871374208</v>
      </c>
      <c r="R37" s="12">
        <f t="shared" si="7"/>
        <v>4.1878453222939376</v>
      </c>
      <c r="S37" s="12">
        <f t="shared" si="8"/>
        <v>17.538048443459214</v>
      </c>
      <c r="T37" s="12">
        <f t="shared" si="9"/>
        <v>0.51120643725196768</v>
      </c>
      <c r="U37" s="12">
        <f t="shared" si="10"/>
        <v>0.3481033820087312</v>
      </c>
      <c r="V37" s="12">
        <f t="shared" si="11"/>
        <v>1.4438593112546536</v>
      </c>
      <c r="W37" s="12">
        <f t="shared" si="12"/>
        <v>2.0847297106967626</v>
      </c>
      <c r="X37" s="12">
        <f t="shared" si="13"/>
        <v>0.15060313755707821</v>
      </c>
      <c r="Y37" s="12">
        <f t="shared" si="14"/>
        <v>0.28856968161488744</v>
      </c>
      <c r="Z37" s="12">
        <f t="shared" si="15"/>
        <v>1.0259030500963213</v>
      </c>
      <c r="AA37" s="12">
        <f t="shared" si="16"/>
        <v>1.0524770681969351</v>
      </c>
      <c r="AB37" s="12">
        <f t="shared" si="17"/>
        <v>9.4015001612763063E-2</v>
      </c>
      <c r="AC37" s="12">
        <f t="shared" si="18"/>
        <v>0.38309419900041664</v>
      </c>
      <c r="AD37" s="12">
        <f t="shared" si="19"/>
        <v>1.689512293481046</v>
      </c>
      <c r="AE37" s="12">
        <f t="shared" si="20"/>
        <v>2.8544517898235844</v>
      </c>
      <c r="AF37" s="12">
        <f t="shared" si="21"/>
        <v>0.18461934559431686</v>
      </c>
    </row>
    <row r="38" spans="1:32" x14ac:dyDescent="0.25">
      <c r="A38" s="21"/>
      <c r="B38" s="16" t="s">
        <v>12</v>
      </c>
      <c r="C38" s="15">
        <v>3</v>
      </c>
      <c r="D38" s="15">
        <v>3</v>
      </c>
      <c r="E38" s="15">
        <v>2</v>
      </c>
      <c r="F38" s="15">
        <v>2.6207413942089</v>
      </c>
      <c r="G38" s="15">
        <f t="shared" si="0"/>
        <v>0.22222222222222221</v>
      </c>
      <c r="H38" s="15">
        <v>0.14619883040935699</v>
      </c>
      <c r="I38" s="15">
        <v>17.100000000000001</v>
      </c>
      <c r="J38" s="12">
        <v>1.4E-2</v>
      </c>
      <c r="K38" s="14">
        <f t="shared" si="24"/>
        <v>0.1199275980390604</v>
      </c>
      <c r="L38" s="12">
        <f t="shared" si="2"/>
        <v>1.532597306554912E-2</v>
      </c>
      <c r="M38" s="12">
        <v>0.15534737107197999</v>
      </c>
      <c r="N38" s="12">
        <f t="shared" si="3"/>
        <v>6.2576018132341163E-2</v>
      </c>
      <c r="O38" s="12">
        <f t="shared" si="4"/>
        <v>3.9157580452990901E-3</v>
      </c>
      <c r="P38" s="12">
        <f t="shared" si="5"/>
        <v>6.9485011935664176E-4</v>
      </c>
      <c r="Q38" s="12">
        <f t="shared" si="6"/>
        <v>0.74407572065524308</v>
      </c>
      <c r="R38" s="12">
        <f t="shared" si="7"/>
        <v>4.0894779292818528</v>
      </c>
      <c r="S38" s="12">
        <f t="shared" si="8"/>
        <v>16.723829734083392</v>
      </c>
      <c r="T38" s="12">
        <f t="shared" si="9"/>
        <v>0.4993870615883631</v>
      </c>
      <c r="U38" s="12">
        <f t="shared" si="10"/>
        <v>0.35074000030073316</v>
      </c>
      <c r="V38" s="12">
        <f t="shared" si="11"/>
        <v>1.3990616020570104</v>
      </c>
      <c r="W38" s="12">
        <f t="shared" si="12"/>
        <v>1.9573733663503283</v>
      </c>
      <c r="X38" s="12">
        <f t="shared" si="13"/>
        <v>0.14443146551269959</v>
      </c>
      <c r="Y38" s="12">
        <f t="shared" si="14"/>
        <v>0.29091045788532599</v>
      </c>
      <c r="Z38" s="12">
        <f t="shared" si="15"/>
        <v>0.98982753193562611</v>
      </c>
      <c r="AA38" s="12">
        <f t="shared" si="16"/>
        <v>0.97975854297777298</v>
      </c>
      <c r="AB38" s="12">
        <f t="shared" si="17"/>
        <v>8.9290664563836358E-2</v>
      </c>
      <c r="AC38" s="12">
        <f t="shared" si="18"/>
        <v>0.38589614256862337</v>
      </c>
      <c r="AD38" s="12">
        <f t="shared" si="19"/>
        <v>1.639529615169379</v>
      </c>
      <c r="AE38" s="12">
        <f t="shared" si="20"/>
        <v>2.6880573590174519</v>
      </c>
      <c r="AF38" s="12">
        <f t="shared" si="21"/>
        <v>0.17768462315747591</v>
      </c>
    </row>
    <row r="39" spans="1:32" x14ac:dyDescent="0.25">
      <c r="A39" s="21"/>
      <c r="B39" s="16" t="s">
        <v>12</v>
      </c>
      <c r="C39" s="15">
        <v>2.8</v>
      </c>
      <c r="D39" s="15">
        <v>2</v>
      </c>
      <c r="E39" s="15">
        <v>2</v>
      </c>
      <c r="F39" s="15">
        <v>2.23737788416279</v>
      </c>
      <c r="G39" s="15">
        <f t="shared" si="0"/>
        <v>0.35714285714285715</v>
      </c>
      <c r="H39" s="15">
        <v>0.145348837209302</v>
      </c>
      <c r="I39" s="15">
        <v>17.2</v>
      </c>
      <c r="J39" s="12">
        <v>1.4E-2</v>
      </c>
      <c r="K39" s="14">
        <f t="shared" si="24"/>
        <v>0.11080943023175145</v>
      </c>
      <c r="L39" s="12">
        <f t="shared" si="2"/>
        <v>1.3008010954434827E-2</v>
      </c>
      <c r="M39" s="12">
        <v>0.139120907452079</v>
      </c>
      <c r="N39" s="12">
        <f t="shared" si="3"/>
        <v>-4.2848156729694331E-2</v>
      </c>
      <c r="O39" s="12">
        <f t="shared" si="4"/>
        <v>1.8359645351324497E-3</v>
      </c>
      <c r="P39" s="12">
        <f t="shared" si="5"/>
        <v>3.6172844568211536E-4</v>
      </c>
      <c r="Q39" s="12">
        <f t="shared" si="6"/>
        <v>0.70655219063574637</v>
      </c>
      <c r="R39" s="12">
        <f t="shared" si="7"/>
        <v>3.8610790715739456</v>
      </c>
      <c r="S39" s="12">
        <f t="shared" si="8"/>
        <v>14.907931596946321</v>
      </c>
      <c r="T39" s="12">
        <f t="shared" si="9"/>
        <v>0.47160178130488123</v>
      </c>
      <c r="U39" s="12">
        <f t="shared" si="10"/>
        <v>0.33243805132815002</v>
      </c>
      <c r="V39" s="12">
        <f t="shared" si="11"/>
        <v>1.2871737931376772</v>
      </c>
      <c r="W39" s="12">
        <f t="shared" si="12"/>
        <v>1.6568163737404358</v>
      </c>
      <c r="X39" s="12">
        <f t="shared" si="13"/>
        <v>0.12909589079721179</v>
      </c>
      <c r="Y39" s="12">
        <f t="shared" si="14"/>
        <v>0.27575933937702923</v>
      </c>
      <c r="Z39" s="12">
        <f t="shared" si="15"/>
        <v>0.8972242549139654</v>
      </c>
      <c r="AA39" s="12">
        <f t="shared" si="16"/>
        <v>0.8050113636059204</v>
      </c>
      <c r="AB39" s="12">
        <f t="shared" si="17"/>
        <v>7.7349993611855614E-2</v>
      </c>
      <c r="AC39" s="12">
        <f t="shared" si="18"/>
        <v>0.3643167131806373</v>
      </c>
      <c r="AD39" s="12">
        <f t="shared" si="19"/>
        <v>1.5064989866827903</v>
      </c>
      <c r="AE39" s="12">
        <f t="shared" si="20"/>
        <v>2.2695391968762739</v>
      </c>
      <c r="AF39" s="12">
        <f t="shared" si="21"/>
        <v>0.1592548961934499</v>
      </c>
    </row>
    <row r="40" spans="1:32" x14ac:dyDescent="0.25">
      <c r="A40" s="21"/>
      <c r="B40" s="16" t="s">
        <v>12</v>
      </c>
      <c r="C40" s="15">
        <v>3</v>
      </c>
      <c r="D40" s="15">
        <v>2</v>
      </c>
      <c r="E40" s="15">
        <v>1</v>
      </c>
      <c r="F40" s="15">
        <v>1.8171205928321399</v>
      </c>
      <c r="G40" s="15">
        <f t="shared" si="0"/>
        <v>0.16666666666666666</v>
      </c>
      <c r="H40" s="15">
        <v>0.16070156695156701</v>
      </c>
      <c r="I40" s="15">
        <v>15.6</v>
      </c>
      <c r="J40" s="12">
        <v>1.4E-2</v>
      </c>
      <c r="K40" s="14">
        <f t="shared" si="24"/>
        <v>9.9861693423768785E-2</v>
      </c>
      <c r="L40" s="12">
        <f t="shared" si="2"/>
        <v>1.1648208928411154E-2</v>
      </c>
      <c r="M40" s="12">
        <v>0.168907763358043</v>
      </c>
      <c r="N40" s="12">
        <f t="shared" si="3"/>
        <v>5.1064818857361936E-2</v>
      </c>
      <c r="O40" s="12">
        <f t="shared" si="4"/>
        <v>2.6076157249351872E-3</v>
      </c>
      <c r="P40" s="12">
        <f t="shared" si="5"/>
        <v>4.6783525583271915E-4</v>
      </c>
      <c r="Q40" s="12">
        <f t="shared" si="6"/>
        <v>0.6485723187139123</v>
      </c>
      <c r="R40" s="12">
        <f t="shared" si="7"/>
        <v>3.0358804896369311</v>
      </c>
      <c r="S40" s="12">
        <f t="shared" si="8"/>
        <v>9.2165703473581733</v>
      </c>
      <c r="T40" s="12">
        <f t="shared" si="9"/>
        <v>0.36716122030578097</v>
      </c>
      <c r="U40" s="12">
        <f t="shared" si="10"/>
        <v>0.30466973128476005</v>
      </c>
      <c r="V40" s="12">
        <f t="shared" si="11"/>
        <v>0.89587280985619033</v>
      </c>
      <c r="W40" s="12">
        <f t="shared" si="12"/>
        <v>0.80258809143962573</v>
      </c>
      <c r="X40" s="12">
        <f t="shared" si="13"/>
        <v>7.7177950532499928E-2</v>
      </c>
      <c r="Y40" s="12">
        <f t="shared" si="14"/>
        <v>0.25357354613056088</v>
      </c>
      <c r="Z40" s="12">
        <f t="shared" si="15"/>
        <v>0.57791582833155608</v>
      </c>
      <c r="AA40" s="12">
        <f t="shared" si="16"/>
        <v>0.3339867046361486</v>
      </c>
      <c r="AB40" s="12">
        <f t="shared" si="17"/>
        <v>3.9237204765952639E-2</v>
      </c>
      <c r="AC40" s="12">
        <f t="shared" si="18"/>
        <v>0.33081462228817865</v>
      </c>
      <c r="AD40" s="12">
        <f t="shared" si="19"/>
        <v>1.0585650069478234</v>
      </c>
      <c r="AE40" s="12">
        <f t="shared" si="20"/>
        <v>1.1205598739344453</v>
      </c>
      <c r="AF40" s="12">
        <f t="shared" si="21"/>
        <v>9.832274961527783E-2</v>
      </c>
    </row>
    <row r="41" spans="1:32" x14ac:dyDescent="0.25">
      <c r="A41" s="21"/>
      <c r="B41" s="16" t="s">
        <v>12</v>
      </c>
      <c r="C41" s="15">
        <v>2.4</v>
      </c>
      <c r="D41" s="15">
        <v>1.2</v>
      </c>
      <c r="E41" s="15">
        <v>1</v>
      </c>
      <c r="F41" s="15">
        <v>1.4227573217960201</v>
      </c>
      <c r="G41" s="15">
        <f t="shared" si="0"/>
        <v>0.34722222222222221</v>
      </c>
      <c r="H41" s="15">
        <v>0.16712962962962999</v>
      </c>
      <c r="I41" s="15">
        <v>15</v>
      </c>
      <c r="J41" s="12">
        <v>1.4E-2</v>
      </c>
      <c r="K41" s="14">
        <f t="shared" si="24"/>
        <v>8.8363409746436111E-2</v>
      </c>
      <c r="L41" s="12">
        <f t="shared" si="2"/>
        <v>9.485048811973467E-3</v>
      </c>
      <c r="M41" s="12">
        <v>0.13792465245747601</v>
      </c>
      <c r="N41" s="12">
        <f t="shared" si="3"/>
        <v>-0.17474446175028382</v>
      </c>
      <c r="O41" s="12">
        <f t="shared" si="4"/>
        <v>3.0535626912396408E-2</v>
      </c>
      <c r="P41" s="12">
        <f t="shared" si="5"/>
        <v>6.9574870835803189E-3</v>
      </c>
      <c r="Q41" s="12">
        <f t="shared" si="6"/>
        <v>0.59388434698216253</v>
      </c>
      <c r="R41" s="12">
        <f t="shared" si="7"/>
        <v>2.5534354279265052</v>
      </c>
      <c r="S41" s="12">
        <f t="shared" si="8"/>
        <v>6.5200324845902147</v>
      </c>
      <c r="T41" s="12">
        <f t="shared" si="9"/>
        <v>0.30321369122314029</v>
      </c>
      <c r="U41" s="12">
        <f t="shared" si="10"/>
        <v>0.27794619416011374</v>
      </c>
      <c r="V41" s="12">
        <f t="shared" si="11"/>
        <v>0.66305756062560772</v>
      </c>
      <c r="W41" s="12">
        <f t="shared" si="12"/>
        <v>0.43964532870278145</v>
      </c>
      <c r="X41" s="12">
        <f t="shared" si="13"/>
        <v>4.8800026793106389E-2</v>
      </c>
      <c r="Y41" s="12">
        <f t="shared" si="14"/>
        <v>0.23279574310556203</v>
      </c>
      <c r="Z41" s="12">
        <f t="shared" si="15"/>
        <v>0.39290527730751496</v>
      </c>
      <c r="AA41" s="12">
        <f t="shared" si="16"/>
        <v>0.15437455693609523</v>
      </c>
      <c r="AB41" s="12">
        <f t="shared" si="17"/>
        <v>2.0713422284286326E-2</v>
      </c>
      <c r="AC41" s="12">
        <f t="shared" si="18"/>
        <v>0.30002214584349585</v>
      </c>
      <c r="AD41" s="12">
        <f t="shared" si="19"/>
        <v>0.79514635740152251</v>
      </c>
      <c r="AE41" s="12">
        <f t="shared" si="20"/>
        <v>0.63225772968890981</v>
      </c>
      <c r="AF41" s="12">
        <f t="shared" si="21"/>
        <v>6.4566739956734023E-2</v>
      </c>
    </row>
    <row r="42" spans="1:32" x14ac:dyDescent="0.25">
      <c r="A42" s="21"/>
      <c r="B42" s="16" t="s">
        <v>12</v>
      </c>
      <c r="C42" s="15">
        <v>3</v>
      </c>
      <c r="D42" s="15">
        <v>1.6</v>
      </c>
      <c r="E42" s="15">
        <v>1</v>
      </c>
      <c r="F42" s="15">
        <v>1.6868653306035</v>
      </c>
      <c r="G42" s="15">
        <f t="shared" si="0"/>
        <v>0.20833333333333331</v>
      </c>
      <c r="H42" s="15">
        <v>0.16173835125448</v>
      </c>
      <c r="I42" s="15">
        <v>15.5</v>
      </c>
      <c r="J42" s="12">
        <v>1.4E-2</v>
      </c>
      <c r="K42" s="14">
        <f t="shared" si="24"/>
        <v>9.6215991053213226E-2</v>
      </c>
      <c r="L42" s="12">
        <f t="shared" si="2"/>
        <v>1.0883002132925807E-2</v>
      </c>
      <c r="M42" s="12">
        <v>0.159395078705696</v>
      </c>
      <c r="N42" s="12">
        <f t="shared" si="3"/>
        <v>-1.4488045232370893E-2</v>
      </c>
      <c r="O42" s="12">
        <f t="shared" si="4"/>
        <v>2.0990345465522495E-4</v>
      </c>
      <c r="P42" s="12">
        <f t="shared" si="5"/>
        <v>4.0171551373000905E-5</v>
      </c>
      <c r="Q42" s="12">
        <f t="shared" si="6"/>
        <v>0.63201174097518165</v>
      </c>
      <c r="R42" s="12">
        <f t="shared" si="7"/>
        <v>2.9076182987717671</v>
      </c>
      <c r="S42" s="12">
        <f t="shared" si="8"/>
        <v>8.4542441713524248</v>
      </c>
      <c r="T42" s="12">
        <f t="shared" si="9"/>
        <v>0.35035997516930489</v>
      </c>
      <c r="U42" s="12">
        <f t="shared" si="10"/>
        <v>0.29655673474325389</v>
      </c>
      <c r="V42" s="12">
        <f t="shared" si="11"/>
        <v>0.83355853724915197</v>
      </c>
      <c r="W42" s="12">
        <f t="shared" si="12"/>
        <v>0.69481983502094591</v>
      </c>
      <c r="X42" s="12">
        <f t="shared" si="13"/>
        <v>6.9324140954483582E-2</v>
      </c>
      <c r="Y42" s="12">
        <f t="shared" si="14"/>
        <v>0.24717515901464443</v>
      </c>
      <c r="Z42" s="12">
        <f t="shared" si="15"/>
        <v>0.52824087235647466</v>
      </c>
      <c r="AA42" s="12">
        <f t="shared" si="16"/>
        <v>0.27903841922792932</v>
      </c>
      <c r="AB42" s="12">
        <f t="shared" si="17"/>
        <v>3.3926623085421805E-2</v>
      </c>
      <c r="AC42" s="12">
        <f t="shared" si="18"/>
        <v>0.32145930871678691</v>
      </c>
      <c r="AD42" s="12">
        <f t="shared" si="19"/>
        <v>0.98752680624894651</v>
      </c>
      <c r="AE42" s="12">
        <f t="shared" si="20"/>
        <v>0.97520919306024434</v>
      </c>
      <c r="AF42" s="12">
        <f t="shared" si="21"/>
        <v>8.8990642867415107E-2</v>
      </c>
    </row>
    <row r="43" spans="1:32" x14ac:dyDescent="0.25">
      <c r="A43" s="21"/>
      <c r="B43" s="16" t="s">
        <v>12</v>
      </c>
      <c r="C43" s="15">
        <v>2</v>
      </c>
      <c r="D43" s="15">
        <v>1.7</v>
      </c>
      <c r="E43" s="15">
        <v>0.5</v>
      </c>
      <c r="F43" s="15">
        <v>1.1934831919273401</v>
      </c>
      <c r="G43" s="15">
        <f t="shared" si="0"/>
        <v>0.14705882352941177</v>
      </c>
      <c r="H43" s="15">
        <v>0.19284188034187999</v>
      </c>
      <c r="I43" s="15">
        <v>13</v>
      </c>
      <c r="J43" s="12">
        <v>1.4E-2</v>
      </c>
      <c r="K43" s="14">
        <f t="shared" si="24"/>
        <v>8.0931055580025918E-2</v>
      </c>
      <c r="L43" s="12">
        <f t="shared" si="2"/>
        <v>9.1806399379026158E-3</v>
      </c>
      <c r="M43" s="12">
        <v>0.16632075531172899</v>
      </c>
      <c r="N43" s="12">
        <f t="shared" si="3"/>
        <v>-0.13752782841119879</v>
      </c>
      <c r="O43" s="12">
        <f t="shared" si="4"/>
        <v>1.8913903587500138E-2</v>
      </c>
      <c r="P43" s="12">
        <f t="shared" si="5"/>
        <v>4.1286933198062146E-3</v>
      </c>
      <c r="Q43" s="12">
        <f t="shared" si="6"/>
        <v>0.54689722561240528</v>
      </c>
      <c r="R43" s="12">
        <f t="shared" si="7"/>
        <v>1.8359878292144725</v>
      </c>
      <c r="S43" s="12">
        <f t="shared" si="8"/>
        <v>3.3708513090236707</v>
      </c>
      <c r="T43" s="12">
        <f t="shared" si="9"/>
        <v>0.20494124002413178</v>
      </c>
      <c r="U43" s="12">
        <f t="shared" si="10"/>
        <v>0.25578311105632873</v>
      </c>
      <c r="V43" s="12">
        <f t="shared" si="11"/>
        <v>0.32638776702894251</v>
      </c>
      <c r="W43" s="12">
        <f t="shared" si="12"/>
        <v>0.10652897446613925</v>
      </c>
      <c r="X43" s="12">
        <f t="shared" si="13"/>
        <v>1.5048053490282929E-2</v>
      </c>
      <c r="Y43" s="12">
        <f t="shared" si="14"/>
        <v>0.21593510162256441</v>
      </c>
      <c r="Z43" s="12">
        <f t="shared" si="15"/>
        <v>0.11975210592089006</v>
      </c>
      <c r="AA43" s="12">
        <f t="shared" si="16"/>
        <v>1.434056687248807E-2</v>
      </c>
      <c r="AB43" s="12">
        <f t="shared" si="17"/>
        <v>2.4129598704995836E-3</v>
      </c>
      <c r="AC43" s="12">
        <f t="shared" si="18"/>
        <v>0.27349559799731915</v>
      </c>
      <c r="AD43" s="12">
        <f t="shared" si="19"/>
        <v>0.41823756080604541</v>
      </c>
      <c r="AE43" s="12">
        <f t="shared" si="20"/>
        <v>0.17492265726899053</v>
      </c>
      <c r="AF43" s="12">
        <f t="shared" si="21"/>
        <v>2.3027753874279983E-2</v>
      </c>
    </row>
    <row r="44" spans="1:32" x14ac:dyDescent="0.25">
      <c r="A44" s="21"/>
      <c r="B44" s="16" t="s">
        <v>12</v>
      </c>
      <c r="C44" s="15">
        <v>2.7</v>
      </c>
      <c r="D44" s="15">
        <v>2.5</v>
      </c>
      <c r="E44" s="15">
        <v>0.5</v>
      </c>
      <c r="F44" s="15">
        <v>1.5</v>
      </c>
      <c r="G44" s="15">
        <f t="shared" si="0"/>
        <v>7.407407407407407E-2</v>
      </c>
      <c r="H44" s="15">
        <v>0.18992003367003399</v>
      </c>
      <c r="I44" s="15">
        <v>13.2</v>
      </c>
      <c r="J44" s="12">
        <v>1.4E-2</v>
      </c>
      <c r="K44" s="14">
        <f t="shared" si="24"/>
        <v>9.0730369777710054E-2</v>
      </c>
      <c r="L44" s="12">
        <f t="shared" si="2"/>
        <v>1.1363636363636364E-2</v>
      </c>
      <c r="M44" s="12">
        <v>0.198161388973536</v>
      </c>
      <c r="N44" s="12">
        <f t="shared" si="3"/>
        <v>4.3393817620212161E-2</v>
      </c>
      <c r="O44" s="12">
        <f t="shared" si="4"/>
        <v>1.8830234076562353E-3</v>
      </c>
      <c r="P44" s="12">
        <f t="shared" si="5"/>
        <v>3.403382633116117E-4</v>
      </c>
      <c r="Q44" s="12">
        <f t="shared" si="6"/>
        <v>0.59170122356898813</v>
      </c>
      <c r="R44" s="12">
        <f t="shared" si="7"/>
        <v>2.1155282154014703</v>
      </c>
      <c r="S44" s="12">
        <f t="shared" si="8"/>
        <v>4.4754596301597296</v>
      </c>
      <c r="T44" s="12">
        <f t="shared" si="9"/>
        <v>0.24357352779413058</v>
      </c>
      <c r="U44" s="12">
        <f t="shared" si="10"/>
        <v>0.27784390760116057</v>
      </c>
      <c r="V44" s="12">
        <f t="shared" si="11"/>
        <v>0.46295207636644076</v>
      </c>
      <c r="W44" s="12">
        <f t="shared" si="12"/>
        <v>0.21432462501199878</v>
      </c>
      <c r="X44" s="12">
        <f t="shared" si="13"/>
        <v>2.7300985835516697E-2</v>
      </c>
      <c r="Y44" s="12">
        <f t="shared" si="14"/>
        <v>0.23257808446367878</v>
      </c>
      <c r="Z44" s="12">
        <f t="shared" si="15"/>
        <v>0.22461058988520743</v>
      </c>
      <c r="AA44" s="12">
        <f t="shared" si="16"/>
        <v>5.0449917088580848E-2</v>
      </c>
      <c r="AB44" s="12">
        <f t="shared" si="17"/>
        <v>7.7436498872599149E-3</v>
      </c>
      <c r="AC44" s="12">
        <f t="shared" si="18"/>
        <v>0.29816194628123605</v>
      </c>
      <c r="AD44" s="12">
        <f t="shared" si="19"/>
        <v>0.56993414817554711</v>
      </c>
      <c r="AE44" s="12">
        <f t="shared" si="20"/>
        <v>0.32482493325658651</v>
      </c>
      <c r="AF44" s="12">
        <f t="shared" si="21"/>
        <v>3.8369536989064985E-2</v>
      </c>
    </row>
    <row r="45" spans="1:32" x14ac:dyDescent="0.25">
      <c r="A45" s="21"/>
      <c r="B45" s="16" t="s">
        <v>12</v>
      </c>
      <c r="C45" s="15">
        <v>3</v>
      </c>
      <c r="D45" s="15">
        <v>1.8</v>
      </c>
      <c r="E45" s="15">
        <v>0.5</v>
      </c>
      <c r="F45" s="15">
        <v>1.3924766500838299</v>
      </c>
      <c r="G45" s="15">
        <f t="shared" si="0"/>
        <v>9.2592592592592587E-2</v>
      </c>
      <c r="H45" s="15">
        <v>0.18992003367003399</v>
      </c>
      <c r="I45" s="15">
        <v>13.2</v>
      </c>
      <c r="J45" s="12">
        <v>1.4E-2</v>
      </c>
      <c r="K45" s="14">
        <f t="shared" si="24"/>
        <v>8.7418029351273185E-2</v>
      </c>
      <c r="L45" s="12">
        <f t="shared" si="2"/>
        <v>1.0549065530938106E-2</v>
      </c>
      <c r="M45" s="12">
        <v>0.18780019025147901</v>
      </c>
      <c r="N45" s="12">
        <f t="shared" si="3"/>
        <v>-1.1161768337920489E-2</v>
      </c>
      <c r="O45" s="12">
        <f t="shared" si="4"/>
        <v>1.2458507242940433E-4</v>
      </c>
      <c r="P45" s="12">
        <f t="shared" si="5"/>
        <v>2.3763194495093153E-5</v>
      </c>
      <c r="Q45" s="12">
        <f t="shared" si="6"/>
        <v>0.57721111856316321</v>
      </c>
      <c r="R45" s="12">
        <f t="shared" si="7"/>
        <v>2.0392323938084731</v>
      </c>
      <c r="S45" s="12">
        <f t="shared" si="8"/>
        <v>4.1584687559578359</v>
      </c>
      <c r="T45" s="12">
        <f t="shared" si="9"/>
        <v>0.23306099233552074</v>
      </c>
      <c r="U45" s="12">
        <f t="shared" si="10"/>
        <v>0.27069384446638445</v>
      </c>
      <c r="V45" s="12">
        <f t="shared" si="11"/>
        <v>0.42530432011551994</v>
      </c>
      <c r="W45" s="12">
        <f t="shared" si="12"/>
        <v>0.18088376470892467</v>
      </c>
      <c r="X45" s="12">
        <f t="shared" si="13"/>
        <v>2.3687549797315924E-2</v>
      </c>
      <c r="Y45" s="12">
        <f t="shared" si="14"/>
        <v>0.22709229014742663</v>
      </c>
      <c r="Z45" s="12">
        <f t="shared" si="15"/>
        <v>0.19572583133581112</v>
      </c>
      <c r="AA45" s="12">
        <f t="shared" si="16"/>
        <v>3.8308601052094382E-2</v>
      </c>
      <c r="AB45" s="12">
        <f t="shared" si="17"/>
        <v>6.0266670940297071E-3</v>
      </c>
      <c r="AC45" s="12">
        <f t="shared" si="18"/>
        <v>0.29015924225920697</v>
      </c>
      <c r="AD45" s="12">
        <f t="shared" si="19"/>
        <v>0.52779691879861412</v>
      </c>
      <c r="AE45" s="12">
        <f t="shared" si="20"/>
        <v>0.27856958749331084</v>
      </c>
      <c r="AF45" s="12">
        <f t="shared" si="21"/>
        <v>3.3880156082627129E-2</v>
      </c>
    </row>
    <row r="46" spans="1:32" x14ac:dyDescent="0.25">
      <c r="A46" s="21"/>
      <c r="B46" s="16" t="s">
        <v>12</v>
      </c>
      <c r="C46" s="15">
        <v>3.8</v>
      </c>
      <c r="D46" s="15">
        <v>1.8</v>
      </c>
      <c r="E46" s="15">
        <v>0.5</v>
      </c>
      <c r="F46" s="15">
        <v>1.5066372545837301</v>
      </c>
      <c r="G46" s="15">
        <f t="shared" si="0"/>
        <v>7.3099415204678359E-2</v>
      </c>
      <c r="H46" s="15">
        <v>0.19284188034187999</v>
      </c>
      <c r="I46" s="15">
        <v>13</v>
      </c>
      <c r="J46" s="12">
        <v>1.4E-2</v>
      </c>
      <c r="K46" s="14">
        <f t="shared" si="24"/>
        <v>9.0930881735280189E-2</v>
      </c>
      <c r="L46" s="12">
        <f t="shared" si="2"/>
        <v>1.158951734295177E-2</v>
      </c>
      <c r="M46" s="12">
        <v>0.19679196293882201</v>
      </c>
      <c r="N46" s="12">
        <f t="shared" si="3"/>
        <v>2.0483530807411273E-2</v>
      </c>
      <c r="O46" s="12">
        <f t="shared" si="4"/>
        <v>4.1957503433816674E-4</v>
      </c>
      <c r="P46" s="12">
        <f t="shared" si="5"/>
        <v>7.7545639459910767E-5</v>
      </c>
      <c r="Q46" s="12">
        <f t="shared" si="6"/>
        <v>0.59106673554827516</v>
      </c>
      <c r="R46" s="12">
        <f t="shared" si="7"/>
        <v>2.0650330441727789</v>
      </c>
      <c r="S46" s="12">
        <f t="shared" si="8"/>
        <v>4.2643614735254944</v>
      </c>
      <c r="T46" s="12">
        <f t="shared" si="9"/>
        <v>0.23661916587245163</v>
      </c>
      <c r="U46" s="12">
        <f t="shared" si="10"/>
        <v>0.27763402010858235</v>
      </c>
      <c r="V46" s="12">
        <f t="shared" si="11"/>
        <v>0.43969774416417479</v>
      </c>
      <c r="W46" s="12">
        <f t="shared" si="12"/>
        <v>0.1933341062230641</v>
      </c>
      <c r="X46" s="12">
        <f t="shared" si="13"/>
        <v>2.5049812052818522E-2</v>
      </c>
      <c r="Y46" s="12">
        <f t="shared" si="14"/>
        <v>0.23241211131570375</v>
      </c>
      <c r="Z46" s="12">
        <f t="shared" si="15"/>
        <v>0.20519521435733576</v>
      </c>
      <c r="AA46" s="12">
        <f t="shared" si="16"/>
        <v>4.2105075995152973E-2</v>
      </c>
      <c r="AB46" s="12">
        <f t="shared" si="17"/>
        <v>6.5703018497937195E-3</v>
      </c>
      <c r="AC46" s="12">
        <f t="shared" si="18"/>
        <v>0.2977341374566348</v>
      </c>
      <c r="AD46" s="12">
        <f t="shared" si="19"/>
        <v>0.54392882359784311</v>
      </c>
      <c r="AE46" s="12">
        <f t="shared" si="20"/>
        <v>0.29585856514053355</v>
      </c>
      <c r="AF46" s="12">
        <f t="shared" si="21"/>
        <v>3.5580248920924276E-2</v>
      </c>
    </row>
    <row r="47" spans="1:32" x14ac:dyDescent="0.25">
      <c r="A47" s="21" t="s">
        <v>8</v>
      </c>
      <c r="B47" s="17" t="s">
        <v>14</v>
      </c>
      <c r="C47" s="15">
        <v>3</v>
      </c>
      <c r="D47" s="15">
        <v>2.2000000000000002</v>
      </c>
      <c r="E47" s="15">
        <v>1.9</v>
      </c>
      <c r="F47" s="15">
        <v>2.3232672949869899</v>
      </c>
      <c r="G47" s="15">
        <f t="shared" si="0"/>
        <v>0.28787878787878785</v>
      </c>
      <c r="H47" s="15">
        <v>8.1811263318112601E-2</v>
      </c>
      <c r="I47" s="15">
        <v>14.6</v>
      </c>
      <c r="J47" s="15">
        <v>2.1999999999999999E-2</v>
      </c>
      <c r="K47" s="14">
        <f t="shared" ref="K47:K56" si="25">(9.8*(F47/1000)*((1050-1000)/1000))^0.5</f>
        <v>3.3740198199530856E-2</v>
      </c>
      <c r="L47" s="12">
        <f t="shared" si="2"/>
        <v>1.5912789691691711E-2</v>
      </c>
      <c r="M47" s="12">
        <v>0.104927452138491</v>
      </c>
      <c r="N47" s="12">
        <f t="shared" si="3"/>
        <v>0.28255508939513702</v>
      </c>
      <c r="O47" s="12">
        <f t="shared" si="4"/>
        <v>7.9837378543093876E-2</v>
      </c>
      <c r="P47" s="12">
        <f t="shared" si="5"/>
        <v>1.1680427908191876E-2</v>
      </c>
      <c r="Q47" s="12">
        <f t="shared" si="6"/>
        <v>0.69620145732438665</v>
      </c>
      <c r="R47" s="12">
        <f t="shared" si="7"/>
        <v>7.509848510923204</v>
      </c>
      <c r="S47" s="12">
        <f t="shared" si="8"/>
        <v>56.397824657015462</v>
      </c>
      <c r="T47" s="12">
        <f t="shared" si="9"/>
        <v>0.86475460806690696</v>
      </c>
      <c r="U47" s="12">
        <f t="shared" si="10"/>
        <v>9.8092896109461855E-2</v>
      </c>
      <c r="V47" s="12">
        <f t="shared" si="11"/>
        <v>0.19901456267751561</v>
      </c>
      <c r="W47" s="12">
        <f t="shared" si="12"/>
        <v>3.9606796157722786E-2</v>
      </c>
      <c r="X47" s="12">
        <f t="shared" si="13"/>
        <v>6.2132951586925615E-3</v>
      </c>
      <c r="Y47" s="12">
        <f t="shared" si="14"/>
        <v>8.9743183686970596E-2</v>
      </c>
      <c r="Z47" s="12">
        <f t="shared" si="15"/>
        <v>9.6953891764459621E-2</v>
      </c>
      <c r="AA47" s="12">
        <f t="shared" si="16"/>
        <v>9.4000571282745506E-3</v>
      </c>
      <c r="AB47" s="12">
        <f t="shared" si="17"/>
        <v>1.6151053460275091E-3</v>
      </c>
      <c r="AC47" s="12">
        <f t="shared" si="18"/>
        <v>0.10683205718007448</v>
      </c>
      <c r="AD47" s="12">
        <f t="shared" si="19"/>
        <v>0.30583556404295736</v>
      </c>
      <c r="AE47" s="12">
        <f t="shared" si="20"/>
        <v>9.3535392233473874E-2</v>
      </c>
      <c r="AF47" s="12">
        <f t="shared" si="21"/>
        <v>1.3430142649995298E-2</v>
      </c>
    </row>
    <row r="48" spans="1:32" x14ac:dyDescent="0.25">
      <c r="A48" s="21"/>
      <c r="B48" s="17" t="s">
        <v>13</v>
      </c>
      <c r="C48" s="15">
        <v>3</v>
      </c>
      <c r="D48" s="15">
        <v>2</v>
      </c>
      <c r="E48" s="15">
        <v>1.9</v>
      </c>
      <c r="F48" s="15">
        <v>2.2506171146771301</v>
      </c>
      <c r="G48" s="15">
        <f t="shared" si="0"/>
        <v>0.31666666666666665</v>
      </c>
      <c r="H48" s="15">
        <v>7.9629629629629606E-2</v>
      </c>
      <c r="I48" s="15">
        <v>15</v>
      </c>
      <c r="J48" s="15">
        <v>2.1999999999999999E-2</v>
      </c>
      <c r="K48" s="14">
        <f t="shared" si="25"/>
        <v>3.3208468591487232E-2</v>
      </c>
      <c r="L48" s="12">
        <f t="shared" si="2"/>
        <v>1.5004114097847533E-2</v>
      </c>
      <c r="M48" s="12">
        <v>0.103235227349445</v>
      </c>
      <c r="N48" s="12">
        <f t="shared" si="3"/>
        <v>0.29644238996977479</v>
      </c>
      <c r="O48" s="12">
        <f t="shared" si="4"/>
        <v>8.7878090570992037E-2</v>
      </c>
      <c r="P48" s="12">
        <f t="shared" si="5"/>
        <v>1.2713289248097443E-2</v>
      </c>
      <c r="Q48" s="12">
        <f t="shared" si="6"/>
        <v>0.69197776761915242</v>
      </c>
      <c r="R48" s="12">
        <f t="shared" si="7"/>
        <v>7.6899533607986612</v>
      </c>
      <c r="S48" s="12">
        <f t="shared" si="8"/>
        <v>59.135382691258627</v>
      </c>
      <c r="T48" s="12">
        <f t="shared" si="9"/>
        <v>0.88175376311365383</v>
      </c>
      <c r="U48" s="12">
        <f t="shared" si="10"/>
        <v>9.7445889246979916E-2</v>
      </c>
      <c r="V48" s="12">
        <f t="shared" si="11"/>
        <v>0.22373907426439932</v>
      </c>
      <c r="W48" s="12">
        <f t="shared" si="12"/>
        <v>5.0059173352690396E-2</v>
      </c>
      <c r="X48" s="12">
        <f t="shared" si="13"/>
        <v>7.689330447073049E-3</v>
      </c>
      <c r="Y48" s="12">
        <f t="shared" si="14"/>
        <v>8.9538620975234032E-2</v>
      </c>
      <c r="Z48" s="12">
        <f t="shared" si="15"/>
        <v>0.12443849596805562</v>
      </c>
      <c r="AA48" s="12">
        <f t="shared" si="16"/>
        <v>1.5484939278791795E-2</v>
      </c>
      <c r="AB48" s="12">
        <f t="shared" si="17"/>
        <v>2.5944461025997167E-3</v>
      </c>
      <c r="AC48" s="12">
        <f t="shared" si="18"/>
        <v>0.10615305623032965</v>
      </c>
      <c r="AD48" s="12">
        <f t="shared" si="19"/>
        <v>0.33308489219483789</v>
      </c>
      <c r="AE48" s="12">
        <f t="shared" si="20"/>
        <v>0.11094554540844678</v>
      </c>
      <c r="AF48" s="12">
        <f t="shared" si="21"/>
        <v>1.5589471870596864E-2</v>
      </c>
    </row>
    <row r="49" spans="1:32" x14ac:dyDescent="0.25">
      <c r="A49" s="21"/>
      <c r="B49" s="17" t="s">
        <v>13</v>
      </c>
      <c r="C49" s="15">
        <v>3</v>
      </c>
      <c r="D49" s="15">
        <v>2.6</v>
      </c>
      <c r="E49" s="15">
        <v>2</v>
      </c>
      <c r="F49" s="15">
        <v>2.4986659549227799</v>
      </c>
      <c r="G49" s="15">
        <f t="shared" si="0"/>
        <v>0.25641025641025639</v>
      </c>
      <c r="H49" s="15">
        <v>8.2286910197869101E-2</v>
      </c>
      <c r="I49" s="15">
        <v>14.6</v>
      </c>
      <c r="J49" s="15">
        <v>2.1999999999999999E-2</v>
      </c>
      <c r="K49" s="14">
        <f t="shared" si="25"/>
        <v>3.4990660438353575E-2</v>
      </c>
      <c r="L49" s="12">
        <f t="shared" si="2"/>
        <v>1.7114150376183426E-2</v>
      </c>
      <c r="M49" s="12">
        <v>0.10882101416149199</v>
      </c>
      <c r="N49" s="12">
        <f t="shared" si="3"/>
        <v>0.32245838250358827</v>
      </c>
      <c r="O49" s="12">
        <f t="shared" si="4"/>
        <v>0.10397940844683044</v>
      </c>
      <c r="P49" s="12">
        <f t="shared" si="5"/>
        <v>1.473359326521613E-2</v>
      </c>
      <c r="Q49" s="12">
        <f t="shared" si="6"/>
        <v>0.71329843020036521</v>
      </c>
      <c r="R49" s="12">
        <f t="shared" si="7"/>
        <v>7.6684313274754219</v>
      </c>
      <c r="S49" s="12">
        <f t="shared" si="8"/>
        <v>58.804839024206458</v>
      </c>
      <c r="T49" s="12">
        <f t="shared" si="9"/>
        <v>0.87973240591564417</v>
      </c>
      <c r="U49" s="12">
        <f t="shared" si="10"/>
        <v>0.10055598390145909</v>
      </c>
      <c r="V49" s="12">
        <f t="shared" si="11"/>
        <v>0.22201676621056413</v>
      </c>
      <c r="W49" s="12">
        <f t="shared" si="12"/>
        <v>4.9291444478596291E-2</v>
      </c>
      <c r="X49" s="12">
        <f t="shared" si="13"/>
        <v>7.5824325804334358E-3</v>
      </c>
      <c r="Y49" s="12">
        <f t="shared" si="14"/>
        <v>9.1085222554659992E-2</v>
      </c>
      <c r="Z49" s="12">
        <f t="shared" si="15"/>
        <v>0.10692238091859636</v>
      </c>
      <c r="AA49" s="12">
        <f t="shared" si="16"/>
        <v>1.143239554130142E-2</v>
      </c>
      <c r="AB49" s="12">
        <f t="shared" si="17"/>
        <v>1.9463245614507799E-3</v>
      </c>
      <c r="AC49" s="12">
        <f t="shared" si="18"/>
        <v>0.10975770885992484</v>
      </c>
      <c r="AD49" s="12">
        <f t="shared" si="19"/>
        <v>0.33384165957864725</v>
      </c>
      <c r="AE49" s="12">
        <f t="shared" si="20"/>
        <v>0.1114502536702254</v>
      </c>
      <c r="AF49" s="12">
        <f t="shared" si="21"/>
        <v>1.5651080253055248E-2</v>
      </c>
    </row>
    <row r="50" spans="1:32" x14ac:dyDescent="0.25">
      <c r="A50" s="21"/>
      <c r="B50" s="17" t="s">
        <v>13</v>
      </c>
      <c r="C50" s="15">
        <v>3</v>
      </c>
      <c r="D50" s="15">
        <v>1.6</v>
      </c>
      <c r="E50" s="15">
        <v>1.2</v>
      </c>
      <c r="F50" s="15">
        <v>1.79256189862287</v>
      </c>
      <c r="G50" s="15">
        <f t="shared" si="0"/>
        <v>0.24999999999999994</v>
      </c>
      <c r="H50" s="15">
        <v>8.89917695473251E-2</v>
      </c>
      <c r="I50" s="15">
        <v>13.5</v>
      </c>
      <c r="J50" s="15">
        <v>2.1999999999999999E-2</v>
      </c>
      <c r="K50" s="14">
        <f t="shared" si="25"/>
        <v>2.9637060082356455E-2</v>
      </c>
      <c r="L50" s="12">
        <f t="shared" si="2"/>
        <v>1.3278236286095334E-2</v>
      </c>
      <c r="M50" s="12">
        <v>9.9939773950692007E-2</v>
      </c>
      <c r="N50" s="12">
        <f t="shared" si="3"/>
        <v>0.12302266219737149</v>
      </c>
      <c r="O50" s="12">
        <f t="shared" si="4"/>
        <v>1.5134575414128574E-2</v>
      </c>
      <c r="P50" s="12">
        <f t="shared" si="5"/>
        <v>2.5390029737768762E-3</v>
      </c>
      <c r="Q50" s="12">
        <f t="shared" si="6"/>
        <v>0.63026531509724826</v>
      </c>
      <c r="R50" s="12">
        <f t="shared" si="7"/>
        <v>6.0822877025956679</v>
      </c>
      <c r="S50" s="12">
        <f t="shared" si="8"/>
        <v>36.994223697146488</v>
      </c>
      <c r="T50" s="12">
        <f t="shared" si="9"/>
        <v>0.72279509071486558</v>
      </c>
      <c r="U50" s="12">
        <f t="shared" si="10"/>
        <v>8.8633268089588962E-2</v>
      </c>
      <c r="V50" s="12">
        <f t="shared" si="11"/>
        <v>-4.0284788083182199E-3</v>
      </c>
      <c r="W50" s="12">
        <f t="shared" si="12"/>
        <v>1.6228641509068985E-5</v>
      </c>
      <c r="X50" s="12">
        <f t="shared" si="13"/>
        <v>3.0732881350717582E-6</v>
      </c>
      <c r="Y50" s="12">
        <f t="shared" si="14"/>
        <v>8.5067295593004244E-2</v>
      </c>
      <c r="Z50" s="12">
        <f t="shared" si="15"/>
        <v>-4.4099291139882917E-2</v>
      </c>
      <c r="AA50" s="12">
        <f t="shared" si="16"/>
        <v>1.944747479040156E-3</v>
      </c>
      <c r="AB50" s="12">
        <f t="shared" si="17"/>
        <v>3.8365904381239729E-4</v>
      </c>
      <c r="AC50" s="12">
        <f t="shared" si="18"/>
        <v>9.5551712187837076E-2</v>
      </c>
      <c r="AD50" s="12">
        <f t="shared" si="19"/>
        <v>7.3714037532689486E-2</v>
      </c>
      <c r="AE50" s="12">
        <f t="shared" si="20"/>
        <v>5.4337593293707544E-3</v>
      </c>
      <c r="AF50" s="12">
        <f t="shared" si="21"/>
        <v>9.5410752691167005E-4</v>
      </c>
    </row>
    <row r="51" spans="1:32" x14ac:dyDescent="0.25">
      <c r="A51" s="21"/>
      <c r="B51" s="17" t="s">
        <v>13</v>
      </c>
      <c r="C51" s="15">
        <v>3</v>
      </c>
      <c r="D51" s="15">
        <v>2.2999999999999998</v>
      </c>
      <c r="E51" s="15">
        <v>1.7</v>
      </c>
      <c r="F51" s="15">
        <v>2.2721273568098401</v>
      </c>
      <c r="G51" s="15">
        <f t="shared" si="0"/>
        <v>0.24637681159420291</v>
      </c>
      <c r="H51" s="15">
        <v>8.9655887230514097E-2</v>
      </c>
      <c r="I51" s="15">
        <v>13.4</v>
      </c>
      <c r="J51" s="15">
        <v>2.1999999999999999E-2</v>
      </c>
      <c r="K51" s="14">
        <f t="shared" si="25"/>
        <v>3.3366785953052501E-2</v>
      </c>
      <c r="L51" s="12">
        <f t="shared" si="2"/>
        <v>1.6956174304551045E-2</v>
      </c>
      <c r="M51" s="12">
        <v>0.104847883322521</v>
      </c>
      <c r="N51" s="12">
        <f t="shared" si="3"/>
        <v>0.16944783617997985</v>
      </c>
      <c r="O51" s="12">
        <f t="shared" si="4"/>
        <v>2.8712569186077289E-2</v>
      </c>
      <c r="P51" s="12">
        <f t="shared" si="5"/>
        <v>4.6213965988472772E-3</v>
      </c>
      <c r="Q51" s="12">
        <f t="shared" si="6"/>
        <v>0.68124722949071637</v>
      </c>
      <c r="R51" s="12">
        <f t="shared" si="7"/>
        <v>6.5984662082386487</v>
      </c>
      <c r="S51" s="12">
        <f t="shared" si="8"/>
        <v>43.539756301267332</v>
      </c>
      <c r="T51" s="12">
        <f t="shared" si="9"/>
        <v>0.77567817508717196</v>
      </c>
      <c r="U51" s="12">
        <f t="shared" si="10"/>
        <v>9.6031748376736115E-2</v>
      </c>
      <c r="V51" s="12">
        <f t="shared" si="11"/>
        <v>7.1114807328034713E-2</v>
      </c>
      <c r="W51" s="12">
        <f t="shared" si="12"/>
        <v>5.0573158213034998E-3</v>
      </c>
      <c r="X51" s="12">
        <f t="shared" si="13"/>
        <v>8.9018827652088592E-4</v>
      </c>
      <c r="Y51" s="12">
        <f t="shared" si="14"/>
        <v>8.8281119050943754E-2</v>
      </c>
      <c r="Z51" s="12">
        <f t="shared" si="15"/>
        <v>-1.5333830516178809E-2</v>
      </c>
      <c r="AA51" s="12">
        <f t="shared" si="16"/>
        <v>2.3512635829889649E-4</v>
      </c>
      <c r="AB51" s="12">
        <f t="shared" si="17"/>
        <v>4.5037293228156989E-5</v>
      </c>
      <c r="AC51" s="12">
        <f t="shared" si="18"/>
        <v>0.10415181937205367</v>
      </c>
      <c r="AD51" s="12">
        <f t="shared" si="19"/>
        <v>0.16168410786309112</v>
      </c>
      <c r="AE51" s="12">
        <f t="shared" si="20"/>
        <v>2.6141750735483683E-2</v>
      </c>
      <c r="AF51" s="12">
        <f t="shared" si="21"/>
        <v>4.2364540103826285E-3</v>
      </c>
    </row>
    <row r="52" spans="1:32" x14ac:dyDescent="0.25">
      <c r="A52" s="21"/>
      <c r="B52" s="17" t="s">
        <v>13</v>
      </c>
      <c r="C52" s="15">
        <v>3</v>
      </c>
      <c r="D52" s="15">
        <v>2</v>
      </c>
      <c r="E52" s="15">
        <v>2</v>
      </c>
      <c r="F52" s="15">
        <v>2.2894284851066602</v>
      </c>
      <c r="G52" s="15">
        <f t="shared" si="0"/>
        <v>0.33333333333333331</v>
      </c>
      <c r="H52" s="15">
        <v>8.89917695473251E-2</v>
      </c>
      <c r="I52" s="15">
        <v>13.5</v>
      </c>
      <c r="J52" s="15">
        <v>2.1999999999999999E-2</v>
      </c>
      <c r="K52" s="14">
        <f t="shared" si="25"/>
        <v>3.3493580843234179E-2</v>
      </c>
      <c r="L52" s="12">
        <f t="shared" si="2"/>
        <v>1.6958729519308595E-2</v>
      </c>
      <c r="M52" s="12">
        <v>9.9397514737449399E-2</v>
      </c>
      <c r="N52" s="12">
        <f t="shared" si="3"/>
        <v>0.11692929855261062</v>
      </c>
      <c r="O52" s="12">
        <f t="shared" si="4"/>
        <v>1.3672460860005549E-2</v>
      </c>
      <c r="P52" s="12">
        <f t="shared" si="5"/>
        <v>2.3064662481573268E-3</v>
      </c>
      <c r="Q52" s="12">
        <f t="shared" si="6"/>
        <v>0.68381881786556098</v>
      </c>
      <c r="R52" s="12">
        <f t="shared" si="7"/>
        <v>6.6840681036453784</v>
      </c>
      <c r="S52" s="12">
        <f t="shared" si="8"/>
        <v>44.676766414169528</v>
      </c>
      <c r="T52" s="12">
        <f t="shared" si="9"/>
        <v>0.78427178298363842</v>
      </c>
      <c r="U52" s="12">
        <f t="shared" si="10"/>
        <v>9.6394348825646639E-2</v>
      </c>
      <c r="V52" s="12">
        <f t="shared" si="11"/>
        <v>8.3182740561023538E-2</v>
      </c>
      <c r="W52" s="12">
        <f t="shared" si="12"/>
        <v>6.9193683272425503E-3</v>
      </c>
      <c r="X52" s="12">
        <f t="shared" si="13"/>
        <v>1.2042101583992475E-3</v>
      </c>
      <c r="Y52" s="12">
        <f t="shared" si="14"/>
        <v>8.8502540158543364E-2</v>
      </c>
      <c r="Z52" s="12">
        <f t="shared" si="15"/>
        <v>-5.4974678138248337E-3</v>
      </c>
      <c r="AA52" s="12">
        <f t="shared" si="16"/>
        <v>3.0222152364039997E-5</v>
      </c>
      <c r="AB52" s="12">
        <f t="shared" si="17"/>
        <v>5.7317471044932394E-6</v>
      </c>
      <c r="AC52" s="12">
        <f t="shared" si="18"/>
        <v>0.10460063328026423</v>
      </c>
      <c r="AD52" s="12">
        <f t="shared" si="19"/>
        <v>0.17539671154239111</v>
      </c>
      <c r="AE52" s="12">
        <f t="shared" si="20"/>
        <v>3.0764006419884755E-2</v>
      </c>
      <c r="AF52" s="12">
        <f t="shared" si="21"/>
        <v>4.9258600166925629E-3</v>
      </c>
    </row>
    <row r="53" spans="1:32" x14ac:dyDescent="0.25">
      <c r="A53" s="21"/>
      <c r="B53" s="17" t="s">
        <v>13</v>
      </c>
      <c r="C53" s="15">
        <v>4</v>
      </c>
      <c r="D53" s="15">
        <v>2.2000000000000002</v>
      </c>
      <c r="E53" s="15">
        <v>0.8</v>
      </c>
      <c r="F53" s="15">
        <v>1.9165679428251099</v>
      </c>
      <c r="G53" s="15">
        <f t="shared" si="0"/>
        <v>9.0909090909090912E-2</v>
      </c>
      <c r="H53" s="15">
        <v>9.5348324514991201E-2</v>
      </c>
      <c r="I53" s="15">
        <v>12.6</v>
      </c>
      <c r="J53" s="15">
        <v>2.1999999999999999E-2</v>
      </c>
      <c r="K53" s="14">
        <f t="shared" si="25"/>
        <v>3.0645036987810997E-2</v>
      </c>
      <c r="L53" s="12">
        <f t="shared" si="2"/>
        <v>1.5210856689088174E-2</v>
      </c>
      <c r="M53" s="12">
        <v>0.120113905046433</v>
      </c>
      <c r="N53" s="12">
        <f t="shared" si="3"/>
        <v>0.25973797292628903</v>
      </c>
      <c r="O53" s="12">
        <f t="shared" si="4"/>
        <v>6.7463814579857659E-2</v>
      </c>
      <c r="P53" s="12">
        <f t="shared" si="5"/>
        <v>1.0056122666788831E-2</v>
      </c>
      <c r="Q53" s="12">
        <f t="shared" si="6"/>
        <v>0.63710775273319808</v>
      </c>
      <c r="R53" s="12">
        <f t="shared" si="7"/>
        <v>5.6818977257752277</v>
      </c>
      <c r="S53" s="12">
        <f t="shared" si="8"/>
        <v>32.283961766169703</v>
      </c>
      <c r="T53" s="12">
        <f t="shared" si="9"/>
        <v>0.6804597195861789</v>
      </c>
      <c r="U53" s="12">
        <f t="shared" si="10"/>
        <v>8.9730774760687998E-2</v>
      </c>
      <c r="V53" s="12">
        <f t="shared" si="11"/>
        <v>-5.8916082509871265E-2</v>
      </c>
      <c r="W53" s="12">
        <f t="shared" si="12"/>
        <v>3.4711047783099586E-3</v>
      </c>
      <c r="X53" s="12">
        <f t="shared" si="13"/>
        <v>6.9546383555641779E-4</v>
      </c>
      <c r="Y53" s="12">
        <f t="shared" si="14"/>
        <v>8.5022433773749254E-2</v>
      </c>
      <c r="Z53" s="12">
        <f t="shared" si="15"/>
        <v>-0.10829650960063228</v>
      </c>
      <c r="AA53" s="12">
        <f t="shared" si="16"/>
        <v>1.1728133991679839E-2</v>
      </c>
      <c r="AB53" s="12">
        <f t="shared" si="17"/>
        <v>2.4780019449022954E-3</v>
      </c>
      <c r="AC53" s="12">
        <f t="shared" si="18"/>
        <v>9.6597441162522682E-2</v>
      </c>
      <c r="AD53" s="12">
        <f t="shared" si="19"/>
        <v>1.3100562111451556E-2</v>
      </c>
      <c r="AE53" s="12">
        <f t="shared" si="20"/>
        <v>1.7162472763600006E-4</v>
      </c>
      <c r="AF53" s="12">
        <f t="shared" si="21"/>
        <v>3.1951392953754801E-5</v>
      </c>
    </row>
    <row r="54" spans="1:32" x14ac:dyDescent="0.25">
      <c r="A54" s="21"/>
      <c r="B54" s="17" t="s">
        <v>13</v>
      </c>
      <c r="C54" s="15">
        <v>4</v>
      </c>
      <c r="D54" s="15">
        <v>2.2999999999999998</v>
      </c>
      <c r="E54" s="15">
        <v>0.8</v>
      </c>
      <c r="F54" s="15">
        <v>1.94517765243771</v>
      </c>
      <c r="G54" s="15">
        <f t="shared" si="0"/>
        <v>8.6956521739130446E-2</v>
      </c>
      <c r="H54" s="15">
        <v>9.6111111111111105E-2</v>
      </c>
      <c r="I54" s="15">
        <v>12.5</v>
      </c>
      <c r="J54" s="15">
        <v>2.1999999999999999E-2</v>
      </c>
      <c r="K54" s="14">
        <f t="shared" si="25"/>
        <v>3.087291773860187E-2</v>
      </c>
      <c r="L54" s="12">
        <f t="shared" si="2"/>
        <v>1.5561421219501681E-2</v>
      </c>
      <c r="M54" s="12">
        <v>0.12119670470437501</v>
      </c>
      <c r="N54" s="12">
        <f t="shared" si="3"/>
        <v>0.26100617611488452</v>
      </c>
      <c r="O54" s="12">
        <f t="shared" si="4"/>
        <v>6.8124223970114112E-2</v>
      </c>
      <c r="P54" s="12">
        <f t="shared" si="5"/>
        <v>1.014395712574743E-2</v>
      </c>
      <c r="Q54" s="12">
        <f t="shared" si="6"/>
        <v>0.63941254365696742</v>
      </c>
      <c r="R54" s="12">
        <f t="shared" si="7"/>
        <v>5.6528472750435919</v>
      </c>
      <c r="S54" s="12">
        <f t="shared" si="8"/>
        <v>31.954682314967762</v>
      </c>
      <c r="T54" s="12">
        <f t="shared" si="9"/>
        <v>0.67734143353467691</v>
      </c>
      <c r="U54" s="12">
        <f t="shared" si="10"/>
        <v>9.007418938427314E-2</v>
      </c>
      <c r="V54" s="12">
        <f t="shared" si="11"/>
        <v>-6.2811902360163804E-2</v>
      </c>
      <c r="W54" s="12">
        <f t="shared" si="12"/>
        <v>3.9453350781027512E-3</v>
      </c>
      <c r="X54" s="12">
        <f t="shared" si="13"/>
        <v>7.9373120490689331E-4</v>
      </c>
      <c r="Y54" s="12">
        <f t="shared" si="14"/>
        <v>8.5115220248982021E-2</v>
      </c>
      <c r="Z54" s="12">
        <f t="shared" si="15"/>
        <v>-0.11440811301637198</v>
      </c>
      <c r="AA54" s="12">
        <f t="shared" si="16"/>
        <v>1.3089216323966944E-2</v>
      </c>
      <c r="AB54" s="12">
        <f t="shared" si="17"/>
        <v>2.7842898806868278E-3</v>
      </c>
      <c r="AC54" s="12">
        <f t="shared" si="18"/>
        <v>9.6972989078689384E-2</v>
      </c>
      <c r="AD54" s="12">
        <f t="shared" si="19"/>
        <v>8.967516425669949E-3</v>
      </c>
      <c r="AE54" s="12">
        <f t="shared" si="20"/>
        <v>8.0416350844660342E-5</v>
      </c>
      <c r="AF54" s="12">
        <f t="shared" si="21"/>
        <v>1.5032558942826691E-5</v>
      </c>
    </row>
    <row r="55" spans="1:32" x14ac:dyDescent="0.25">
      <c r="A55" s="21"/>
      <c r="B55" s="17" t="s">
        <v>13</v>
      </c>
      <c r="C55" s="15">
        <v>3</v>
      </c>
      <c r="D55" s="15">
        <v>2</v>
      </c>
      <c r="E55" s="15">
        <v>0.8</v>
      </c>
      <c r="F55" s="15">
        <v>1.6868653306035</v>
      </c>
      <c r="G55" s="15">
        <f t="shared" si="0"/>
        <v>0.13333333333333333</v>
      </c>
      <c r="H55" s="15">
        <v>0.105384990253411</v>
      </c>
      <c r="I55" s="15">
        <v>11.4</v>
      </c>
      <c r="J55" s="15">
        <v>2.1999999999999999E-2</v>
      </c>
      <c r="K55" s="14">
        <f t="shared" si="25"/>
        <v>2.8750026295565626E-2</v>
      </c>
      <c r="L55" s="12">
        <f t="shared" si="2"/>
        <v>1.4797064303539473E-2</v>
      </c>
      <c r="M55" s="12">
        <v>0.10568860809371899</v>
      </c>
      <c r="N55" s="12">
        <f t="shared" si="3"/>
        <v>2.881034951731835E-3</v>
      </c>
      <c r="O55" s="12">
        <f t="shared" si="4"/>
        <v>8.3003623931004577E-6</v>
      </c>
      <c r="P55" s="12">
        <f t="shared" si="5"/>
        <v>1.5610469262474579E-6</v>
      </c>
      <c r="Q55" s="12">
        <f t="shared" si="6"/>
        <v>0.60046450260732376</v>
      </c>
      <c r="R55" s="12">
        <f t="shared" si="7"/>
        <v>4.6978180779201484</v>
      </c>
      <c r="S55" s="12">
        <f t="shared" si="8"/>
        <v>22.069494693233356</v>
      </c>
      <c r="T55" s="12">
        <f t="shared" si="9"/>
        <v>0.57109545608273993</v>
      </c>
      <c r="U55" s="12">
        <f t="shared" si="10"/>
        <v>8.4547086537674898E-2</v>
      </c>
      <c r="V55" s="12">
        <f t="shared" si="11"/>
        <v>-0.19773122970955193</v>
      </c>
      <c r="W55" s="12">
        <f t="shared" si="12"/>
        <v>3.9097639202451587E-2</v>
      </c>
      <c r="X55" s="12">
        <f t="shared" si="13"/>
        <v>9.1546840500591788E-3</v>
      </c>
      <c r="Y55" s="12">
        <f t="shared" si="14"/>
        <v>8.2450791542279037E-2</v>
      </c>
      <c r="Z55" s="12">
        <f t="shared" si="15"/>
        <v>-0.21762300927279965</v>
      </c>
      <c r="AA55" s="12">
        <f t="shared" si="16"/>
        <v>4.7359774164949041E-2</v>
      </c>
      <c r="AB55" s="12">
        <f t="shared" si="17"/>
        <v>1.1360134217842825E-2</v>
      </c>
      <c r="AC55" s="12">
        <f t="shared" si="18"/>
        <v>9.032992002843275E-2</v>
      </c>
      <c r="AD55" s="12">
        <f t="shared" si="19"/>
        <v>-0.14285782243540096</v>
      </c>
      <c r="AE55" s="12">
        <f t="shared" si="20"/>
        <v>2.0408357430984549E-2</v>
      </c>
      <c r="AF55" s="12">
        <f t="shared" si="21"/>
        <v>4.4819187451036026E-3</v>
      </c>
    </row>
    <row r="56" spans="1:32" x14ac:dyDescent="0.25">
      <c r="A56" s="21"/>
      <c r="B56" s="17" t="s">
        <v>13</v>
      </c>
      <c r="C56" s="15">
        <v>3</v>
      </c>
      <c r="D56" s="15">
        <v>2.5</v>
      </c>
      <c r="E56" s="15">
        <v>0.8</v>
      </c>
      <c r="F56" s="15">
        <v>1.8171205928321399</v>
      </c>
      <c r="G56" s="15">
        <f t="shared" si="0"/>
        <v>0.10666666666666667</v>
      </c>
      <c r="H56" s="15">
        <v>0.106317600786627</v>
      </c>
      <c r="I56" s="15">
        <v>11.3</v>
      </c>
      <c r="J56" s="15">
        <v>2.1999999999999999E-2</v>
      </c>
      <c r="K56" s="14">
        <f t="shared" si="25"/>
        <v>2.9839388239167181E-2</v>
      </c>
      <c r="L56" s="12">
        <f t="shared" si="2"/>
        <v>1.6080713210903892E-2</v>
      </c>
      <c r="M56" s="12">
        <v>0.111598129636372</v>
      </c>
      <c r="N56" s="12">
        <f t="shared" si="3"/>
        <v>4.9667494475752E-2</v>
      </c>
      <c r="O56" s="12">
        <f t="shared" si="4"/>
        <v>2.4668600074988552E-3</v>
      </c>
      <c r="P56" s="12">
        <f t="shared" si="5"/>
        <v>4.4317611148559722E-4</v>
      </c>
      <c r="Q56" s="12">
        <f t="shared" si="6"/>
        <v>0.61463513563327787</v>
      </c>
      <c r="R56" s="12">
        <f t="shared" si="7"/>
        <v>4.7811230792050461</v>
      </c>
      <c r="S56" s="12">
        <f t="shared" si="8"/>
        <v>22.859137898507143</v>
      </c>
      <c r="T56" s="12">
        <f t="shared" si="9"/>
        <v>0.58066261662463647</v>
      </c>
      <c r="U56" s="12">
        <f t="shared" si="10"/>
        <v>8.6607869725646269E-2</v>
      </c>
      <c r="V56" s="12">
        <f t="shared" si="11"/>
        <v>-0.18538540105449677</v>
      </c>
      <c r="W56" s="12">
        <f t="shared" si="12"/>
        <v>3.4367746924136612E-2</v>
      </c>
      <c r="X56" s="12">
        <f t="shared" si="13"/>
        <v>7.9295126549995248E-3</v>
      </c>
      <c r="Y56" s="12">
        <f t="shared" si="14"/>
        <v>8.309861694104391E-2</v>
      </c>
      <c r="Z56" s="12">
        <f t="shared" si="15"/>
        <v>-0.21839266192793597</v>
      </c>
      <c r="AA56" s="12">
        <f t="shared" si="16"/>
        <v>4.7695354783969732E-2</v>
      </c>
      <c r="AB56" s="12">
        <f t="shared" si="17"/>
        <v>1.1451433720908847E-2</v>
      </c>
      <c r="AC56" s="12">
        <f t="shared" si="18"/>
        <v>9.2675823799495335E-2</v>
      </c>
      <c r="AD56" s="12">
        <f t="shared" si="19"/>
        <v>-0.1283115578812758</v>
      </c>
      <c r="AE56" s="12">
        <f t="shared" si="20"/>
        <v>1.646385588591999E-2</v>
      </c>
      <c r="AF56" s="12">
        <f t="shared" si="21"/>
        <v>3.5567760129743184E-3</v>
      </c>
    </row>
    <row r="57" spans="1:32" x14ac:dyDescent="0.25">
      <c r="A57" s="21" t="s">
        <v>9</v>
      </c>
      <c r="B57" s="18" t="s">
        <v>13</v>
      </c>
      <c r="C57" s="15">
        <v>3.2</v>
      </c>
      <c r="D57" s="15">
        <v>2.2999999999999998</v>
      </c>
      <c r="E57" s="15">
        <v>2.1</v>
      </c>
      <c r="F57" s="15">
        <v>2.49095397391102</v>
      </c>
      <c r="G57" s="15">
        <f t="shared" si="0"/>
        <v>0.28532608695652178</v>
      </c>
      <c r="H57" s="15">
        <v>0.14117324561403499</v>
      </c>
      <c r="I57" s="15">
        <v>15.2</v>
      </c>
      <c r="J57" s="15">
        <v>2.1999999999999999E-2</v>
      </c>
      <c r="K57" s="14">
        <f t="shared" ref="K57:K71" si="26">(9.8*(F57/1000)*((1140-1000)/1000))^0.5</f>
        <v>5.8460147555457989E-2</v>
      </c>
      <c r="L57" s="12">
        <f t="shared" si="2"/>
        <v>1.6387855091519871E-2</v>
      </c>
      <c r="M57" s="12">
        <v>0.180509371683545</v>
      </c>
      <c r="N57" s="12">
        <f t="shared" si="3"/>
        <v>0.27863725806130601</v>
      </c>
      <c r="O57" s="12">
        <f t="shared" si="4"/>
        <v>7.763872157992284E-2</v>
      </c>
      <c r="P57" s="12">
        <f t="shared" si="5"/>
        <v>1.139499782901511E-2</v>
      </c>
      <c r="Q57" s="12">
        <f t="shared" si="6"/>
        <v>0.71736286536894944</v>
      </c>
      <c r="R57" s="12">
        <f t="shared" si="7"/>
        <v>4.08143637449695</v>
      </c>
      <c r="S57" s="12">
        <f t="shared" si="8"/>
        <v>16.658122879066806</v>
      </c>
      <c r="T57" s="12">
        <f t="shared" si="9"/>
        <v>0.49841692699363033</v>
      </c>
      <c r="U57" s="12">
        <f t="shared" si="10"/>
        <v>0.16916953080617636</v>
      </c>
      <c r="V57" s="12">
        <f t="shared" si="11"/>
        <v>0.19831155025423647</v>
      </c>
      <c r="W57" s="12">
        <f t="shared" si="12"/>
        <v>3.9327470964238553E-2</v>
      </c>
      <c r="X57" s="12">
        <f t="shared" si="13"/>
        <v>6.1732048927959915E-3</v>
      </c>
      <c r="Y57" s="12">
        <f t="shared" si="14"/>
        <v>0.14440807467584171</v>
      </c>
      <c r="Z57" s="12">
        <f t="shared" si="15"/>
        <v>2.2913895956254225E-2</v>
      </c>
      <c r="AA57" s="12">
        <f t="shared" si="16"/>
        <v>5.2504662789404377E-4</v>
      </c>
      <c r="AB57" s="12">
        <f t="shared" si="17"/>
        <v>9.6807463751138372E-5</v>
      </c>
      <c r="AC57" s="12">
        <f t="shared" si="18"/>
        <v>0.18493263151033437</v>
      </c>
      <c r="AD57" s="12">
        <f t="shared" si="19"/>
        <v>0.30996939757223346</v>
      </c>
      <c r="AE57" s="12">
        <f t="shared" si="20"/>
        <v>9.6081027431293334E-2</v>
      </c>
      <c r="AF57" s="12">
        <f t="shared" si="21"/>
        <v>1.3750177333032862E-2</v>
      </c>
    </row>
    <row r="58" spans="1:32" x14ac:dyDescent="0.25">
      <c r="A58" s="21"/>
      <c r="B58" s="18" t="s">
        <v>13</v>
      </c>
      <c r="C58" s="15">
        <v>3.2</v>
      </c>
      <c r="D58" s="15">
        <v>2.1</v>
      </c>
      <c r="E58" s="15">
        <v>2</v>
      </c>
      <c r="F58" s="15">
        <v>2.3775687811052499</v>
      </c>
      <c r="G58" s="15">
        <f t="shared" si="0"/>
        <v>0.29761904761904762</v>
      </c>
      <c r="H58" s="15">
        <v>0.14498873873873899</v>
      </c>
      <c r="I58" s="15">
        <v>14.8</v>
      </c>
      <c r="J58" s="15">
        <v>2.1999999999999999E-2</v>
      </c>
      <c r="K58" s="14">
        <f t="shared" si="26"/>
        <v>5.711413456996791E-2</v>
      </c>
      <c r="L58" s="12">
        <f t="shared" si="2"/>
        <v>1.6064653926386823E-2</v>
      </c>
      <c r="M58" s="12">
        <v>0.176001485458394</v>
      </c>
      <c r="N58" s="12">
        <f t="shared" si="3"/>
        <v>0.21389762397711534</v>
      </c>
      <c r="O58" s="12">
        <f t="shared" si="4"/>
        <v>4.5752193543055431E-2</v>
      </c>
      <c r="P58" s="12">
        <f t="shared" si="5"/>
        <v>7.0866194539549211E-3</v>
      </c>
      <c r="Q58" s="12">
        <f t="shared" si="6"/>
        <v>0.703176543069847</v>
      </c>
      <c r="R58" s="12">
        <f t="shared" si="7"/>
        <v>3.849870060163286</v>
      </c>
      <c r="S58" s="12">
        <f t="shared" si="8"/>
        <v>14.821499480141664</v>
      </c>
      <c r="T58" s="12">
        <f t="shared" si="9"/>
        <v>0.47022577409279137</v>
      </c>
      <c r="U58" s="12">
        <f t="shared" si="10"/>
        <v>0.16579821905967146</v>
      </c>
      <c r="V58" s="12">
        <f t="shared" si="11"/>
        <v>0.14352480407757667</v>
      </c>
      <c r="W58" s="12">
        <f t="shared" si="12"/>
        <v>2.0599369385506768E-2</v>
      </c>
      <c r="X58" s="12">
        <f t="shared" si="13"/>
        <v>3.3925486707337476E-3</v>
      </c>
      <c r="Y58" s="12">
        <f t="shared" si="14"/>
        <v>0.14188506857376709</v>
      </c>
      <c r="Z58" s="12">
        <f t="shared" si="15"/>
        <v>-2.140628432229159E-2</v>
      </c>
      <c r="AA58" s="12">
        <f t="shared" si="16"/>
        <v>4.5822900848678673E-4</v>
      </c>
      <c r="AB58" s="12">
        <f t="shared" si="17"/>
        <v>8.8314463143336963E-5</v>
      </c>
      <c r="AC58" s="12">
        <f t="shared" si="18"/>
        <v>0.18079456116858852</v>
      </c>
      <c r="AD58" s="12">
        <f t="shared" si="19"/>
        <v>0.2469558859627676</v>
      </c>
      <c r="AE58" s="12">
        <f t="shared" si="20"/>
        <v>6.0987209611655477E-2</v>
      </c>
      <c r="AF58" s="12">
        <f t="shared" si="21"/>
        <v>9.1874313674707112E-3</v>
      </c>
    </row>
    <row r="59" spans="1:32" x14ac:dyDescent="0.25">
      <c r="A59" s="21"/>
      <c r="B59" s="18" t="s">
        <v>13</v>
      </c>
      <c r="C59" s="15">
        <v>3.2</v>
      </c>
      <c r="D59" s="15">
        <v>2.7</v>
      </c>
      <c r="E59" s="15">
        <v>2.5</v>
      </c>
      <c r="F59" s="15">
        <v>2.7849533001676701</v>
      </c>
      <c r="G59" s="15">
        <f t="shared" si="0"/>
        <v>0.28935185185185186</v>
      </c>
      <c r="H59" s="15">
        <v>0.14117324561403499</v>
      </c>
      <c r="I59" s="15">
        <v>15.2</v>
      </c>
      <c r="J59" s="15">
        <v>2.1999999999999999E-2</v>
      </c>
      <c r="K59" s="14">
        <f t="shared" si="26"/>
        <v>6.1813881352250029E-2</v>
      </c>
      <c r="L59" s="12">
        <f t="shared" si="2"/>
        <v>1.8322061185313619E-2</v>
      </c>
      <c r="M59" s="12">
        <v>0.18409422831842401</v>
      </c>
      <c r="N59" s="12">
        <f t="shared" si="3"/>
        <v>0.3040305726322548</v>
      </c>
      <c r="O59" s="12">
        <f t="shared" si="4"/>
        <v>9.2434589095096761E-2</v>
      </c>
      <c r="P59" s="12">
        <f t="shared" si="5"/>
        <v>1.3291270701982992E-2</v>
      </c>
      <c r="Q59" s="12">
        <f t="shared" si="6"/>
        <v>0.74454273360312162</v>
      </c>
      <c r="R59" s="12">
        <f t="shared" si="7"/>
        <v>4.2739648391926011</v>
      </c>
      <c r="S59" s="12">
        <f t="shared" si="8"/>
        <v>18.266775446654638</v>
      </c>
      <c r="T59" s="12">
        <f t="shared" si="9"/>
        <v>0.52148217907444883</v>
      </c>
      <c r="U59" s="12">
        <f t="shared" si="10"/>
        <v>0.17569970487575112</v>
      </c>
      <c r="V59" s="12">
        <f t="shared" si="11"/>
        <v>0.24456800657619521</v>
      </c>
      <c r="W59" s="12">
        <f t="shared" si="12"/>
        <v>5.981350984065386E-2</v>
      </c>
      <c r="X59" s="12">
        <f t="shared" si="13"/>
        <v>9.0285405455558104E-3</v>
      </c>
      <c r="Y59" s="12">
        <f t="shared" si="14"/>
        <v>0.14941015093473162</v>
      </c>
      <c r="Z59" s="12">
        <f t="shared" si="15"/>
        <v>5.8346078854177294E-2</v>
      </c>
      <c r="AA59" s="12">
        <f t="shared" si="16"/>
        <v>3.4042649176578748E-3</v>
      </c>
      <c r="AB59" s="12">
        <f t="shared" si="17"/>
        <v>6.0652385802059433E-4</v>
      </c>
      <c r="AC59" s="12">
        <f t="shared" si="18"/>
        <v>0.19276384266408983</v>
      </c>
      <c r="AD59" s="12">
        <f t="shared" si="19"/>
        <v>0.36544174376427219</v>
      </c>
      <c r="AE59" s="12">
        <f t="shared" si="20"/>
        <v>0.13354766808547197</v>
      </c>
      <c r="AF59" s="12">
        <f t="shared" si="21"/>
        <v>1.8298832092071213E-2</v>
      </c>
    </row>
    <row r="60" spans="1:32" x14ac:dyDescent="0.25">
      <c r="A60" s="21"/>
      <c r="B60" s="18" t="s">
        <v>13</v>
      </c>
      <c r="C60" s="15">
        <v>3</v>
      </c>
      <c r="D60" s="15">
        <v>2.7</v>
      </c>
      <c r="E60" s="15">
        <v>2.2000000000000002</v>
      </c>
      <c r="F60" s="15">
        <v>2.6119763073520801</v>
      </c>
      <c r="G60" s="15">
        <f t="shared" si="0"/>
        <v>0.27160493827160492</v>
      </c>
      <c r="H60" s="15">
        <v>0.14798850574712599</v>
      </c>
      <c r="I60" s="15">
        <v>14.5</v>
      </c>
      <c r="J60" s="15">
        <v>2.1999999999999999E-2</v>
      </c>
      <c r="K60" s="14">
        <f t="shared" si="26"/>
        <v>5.9863440376301917E-2</v>
      </c>
      <c r="L60" s="12">
        <f t="shared" si="2"/>
        <v>1.8013629705876416E-2</v>
      </c>
      <c r="M60" s="12">
        <v>0.18135231613937</v>
      </c>
      <c r="N60" s="12">
        <f t="shared" si="3"/>
        <v>0.22544866051458154</v>
      </c>
      <c r="O60" s="12">
        <f t="shared" si="4"/>
        <v>5.082709852781904E-2</v>
      </c>
      <c r="P60" s="12">
        <f t="shared" si="5"/>
        <v>7.7960284710019735E-3</v>
      </c>
      <c r="Q60" s="12">
        <f t="shared" si="6"/>
        <v>0.72309296659739575</v>
      </c>
      <c r="R60" s="12">
        <f t="shared" si="7"/>
        <v>3.8861427645804754</v>
      </c>
      <c r="S60" s="12">
        <f t="shared" si="8"/>
        <v>15.10210558670118</v>
      </c>
      <c r="T60" s="12">
        <f t="shared" si="9"/>
        <v>0.47467435880985276</v>
      </c>
      <c r="U60" s="12">
        <f t="shared" si="10"/>
        <v>0.17062363546119827</v>
      </c>
      <c r="V60" s="12">
        <f t="shared" si="11"/>
        <v>0.15295194447567331</v>
      </c>
      <c r="W60" s="12">
        <f t="shared" si="12"/>
        <v>2.3394297318889451E-2</v>
      </c>
      <c r="X60" s="12">
        <f t="shared" si="13"/>
        <v>3.8206251988412128E-3</v>
      </c>
      <c r="Y60" s="12">
        <f t="shared" si="14"/>
        <v>0.14552760709808202</v>
      </c>
      <c r="Z60" s="12">
        <f t="shared" si="15"/>
        <v>-1.6628985045967101E-2</v>
      </c>
      <c r="AA60" s="12">
        <f t="shared" si="16"/>
        <v>2.7652314365899744E-4</v>
      </c>
      <c r="AB60" s="12">
        <f t="shared" si="17"/>
        <v>5.303621569834395E-5</v>
      </c>
      <c r="AC60" s="12">
        <f t="shared" si="18"/>
        <v>0.18645498469260147</v>
      </c>
      <c r="AD60" s="12">
        <f t="shared" si="19"/>
        <v>0.25992882860243699</v>
      </c>
      <c r="AE60" s="12">
        <f t="shared" si="20"/>
        <v>6.7562995938635059E-2</v>
      </c>
      <c r="AF60" s="12">
        <f t="shared" si="21"/>
        <v>1.0069322364800824E-2</v>
      </c>
    </row>
    <row r="61" spans="1:32" x14ac:dyDescent="0.25">
      <c r="A61" s="21"/>
      <c r="B61" s="18" t="s">
        <v>13</v>
      </c>
      <c r="C61" s="15">
        <v>3</v>
      </c>
      <c r="D61" s="15">
        <v>2.8</v>
      </c>
      <c r="E61" s="15">
        <v>1.2</v>
      </c>
      <c r="F61" s="15">
        <v>2.16016459651058</v>
      </c>
      <c r="G61" s="15">
        <f t="shared" si="0"/>
        <v>0.14285714285714288</v>
      </c>
      <c r="H61" s="15">
        <v>0.191592261904762</v>
      </c>
      <c r="I61" s="15">
        <v>11.2</v>
      </c>
      <c r="J61" s="15">
        <v>2.1999999999999999E-2</v>
      </c>
      <c r="K61" s="14">
        <f t="shared" si="26"/>
        <v>5.4440295980206763E-2</v>
      </c>
      <c r="L61" s="12">
        <f t="shared" si="2"/>
        <v>1.9287183897415894E-2</v>
      </c>
      <c r="M61" s="12">
        <v>0.18243971389469299</v>
      </c>
      <c r="N61" s="12">
        <f t="shared" si="3"/>
        <v>-4.7770969031195126E-2</v>
      </c>
      <c r="O61" s="12">
        <f t="shared" si="4"/>
        <v>2.2820654821794038E-3</v>
      </c>
      <c r="P61" s="12">
        <f t="shared" si="5"/>
        <v>4.5192731539158646E-4</v>
      </c>
      <c r="Q61" s="12">
        <f t="shared" si="6"/>
        <v>0.65014218163331183</v>
      </c>
      <c r="R61" s="12">
        <f t="shared" si="7"/>
        <v>2.3933634645249349</v>
      </c>
      <c r="S61" s="12">
        <f t="shared" si="8"/>
        <v>5.7281886733227996</v>
      </c>
      <c r="T61" s="12">
        <f t="shared" si="9"/>
        <v>0.28156859974712317</v>
      </c>
      <c r="U61" s="12">
        <f t="shared" si="10"/>
        <v>0.1534544924580184</v>
      </c>
      <c r="V61" s="12">
        <f t="shared" si="11"/>
        <v>-0.19905694033562477</v>
      </c>
      <c r="W61" s="12">
        <f t="shared" si="12"/>
        <v>3.9623665495780475E-2</v>
      </c>
      <c r="X61" s="12">
        <f t="shared" si="13"/>
        <v>9.2926433314831566E-3</v>
      </c>
      <c r="Y61" s="12">
        <f t="shared" si="14"/>
        <v>0.13268707435755941</v>
      </c>
      <c r="Z61" s="12">
        <f t="shared" si="15"/>
        <v>-0.30745076529491355</v>
      </c>
      <c r="AA61" s="12">
        <f t="shared" si="16"/>
        <v>9.4525973080428025E-2</v>
      </c>
      <c r="AB61" s="12">
        <f t="shared" si="17"/>
        <v>2.5455993906633428E-2</v>
      </c>
      <c r="AC61" s="12">
        <f t="shared" si="18"/>
        <v>0.16501946828561456</v>
      </c>
      <c r="AD61" s="12">
        <f t="shared" si="19"/>
        <v>-0.13869450339469569</v>
      </c>
      <c r="AE61" s="12">
        <f t="shared" si="20"/>
        <v>1.9236165271901254E-2</v>
      </c>
      <c r="AF61" s="12">
        <f t="shared" si="21"/>
        <v>4.2045862778794371E-3</v>
      </c>
    </row>
    <row r="62" spans="1:32" x14ac:dyDescent="0.25">
      <c r="A62" s="21"/>
      <c r="B62" s="18" t="s">
        <v>13</v>
      </c>
      <c r="C62" s="15">
        <v>3</v>
      </c>
      <c r="D62" s="15">
        <v>2.2000000000000002</v>
      </c>
      <c r="E62" s="15">
        <v>1</v>
      </c>
      <c r="F62" s="15">
        <v>1.8757774553669</v>
      </c>
      <c r="G62" s="15">
        <f t="shared" si="0"/>
        <v>0.15151515151515149</v>
      </c>
      <c r="H62" s="15">
        <v>0.189896755162242</v>
      </c>
      <c r="I62" s="15">
        <v>11.3</v>
      </c>
      <c r="J62" s="15">
        <v>2.1999999999999999E-2</v>
      </c>
      <c r="K62" s="14">
        <f t="shared" si="26"/>
        <v>5.0730332827248301E-2</v>
      </c>
      <c r="L62" s="12">
        <f t="shared" si="2"/>
        <v>1.6599800489972564E-2</v>
      </c>
      <c r="M62" s="12">
        <v>0.17586793999250899</v>
      </c>
      <c r="N62" s="12">
        <f t="shared" si="3"/>
        <v>-7.3876013087992021E-2</v>
      </c>
      <c r="O62" s="12">
        <f t="shared" si="4"/>
        <v>5.4576653097771688E-3</v>
      </c>
      <c r="P62" s="12">
        <f t="shared" si="5"/>
        <v>1.1109467139341904E-3</v>
      </c>
      <c r="Q62" s="12">
        <f t="shared" si="6"/>
        <v>0.62117872119554995</v>
      </c>
      <c r="R62" s="12">
        <f t="shared" si="7"/>
        <v>2.2711392075385057</v>
      </c>
      <c r="S62" s="12">
        <f t="shared" si="8"/>
        <v>5.1580733000186321</v>
      </c>
      <c r="T62" s="12">
        <f t="shared" si="9"/>
        <v>0.26491508785823709</v>
      </c>
      <c r="U62" s="12">
        <f t="shared" si="10"/>
        <v>0.14650121584554715</v>
      </c>
      <c r="V62" s="12">
        <f t="shared" si="11"/>
        <v>-0.22852175267354632</v>
      </c>
      <c r="W62" s="12">
        <f t="shared" si="12"/>
        <v>5.2222191444989477E-2</v>
      </c>
      <c r="X62" s="12">
        <f t="shared" si="13"/>
        <v>1.2695951925120812E-2</v>
      </c>
      <c r="Y62" s="12">
        <f t="shared" si="14"/>
        <v>0.12776920369379788</v>
      </c>
      <c r="Z62" s="12">
        <f t="shared" si="15"/>
        <v>-0.32716489239304924</v>
      </c>
      <c r="AA62" s="12">
        <f t="shared" si="16"/>
        <v>0.10703686681455549</v>
      </c>
      <c r="AB62" s="12">
        <f t="shared" si="17"/>
        <v>2.9615434717839201E-2</v>
      </c>
      <c r="AC62" s="12">
        <f t="shared" si="18"/>
        <v>0.15690485805638571</v>
      </c>
      <c r="AD62" s="12">
        <f t="shared" si="19"/>
        <v>-0.1737359707788004</v>
      </c>
      <c r="AE62" s="12">
        <f t="shared" si="20"/>
        <v>3.0184187542452189E-2</v>
      </c>
      <c r="AF62" s="12">
        <f t="shared" si="21"/>
        <v>6.8692856077136964E-3</v>
      </c>
    </row>
    <row r="63" spans="1:32" x14ac:dyDescent="0.25">
      <c r="A63" s="21"/>
      <c r="B63" s="18" t="s">
        <v>13</v>
      </c>
      <c r="C63" s="15">
        <v>3.1</v>
      </c>
      <c r="D63" s="15">
        <v>2.4</v>
      </c>
      <c r="E63" s="15">
        <v>1.2</v>
      </c>
      <c r="F63" s="15">
        <v>2.0745220750562998</v>
      </c>
      <c r="G63" s="15">
        <f t="shared" si="0"/>
        <v>0.16129032258064516</v>
      </c>
      <c r="H63" s="15">
        <v>0.18740902474526899</v>
      </c>
      <c r="I63" s="15">
        <v>11.3</v>
      </c>
      <c r="J63" s="15">
        <v>2.1999999999999999E-2</v>
      </c>
      <c r="K63" s="14">
        <f t="shared" si="26"/>
        <v>5.3350204188711815E-2</v>
      </c>
      <c r="L63" s="12">
        <f t="shared" si="2"/>
        <v>1.8358602434126545E-2</v>
      </c>
      <c r="M63" s="12">
        <v>0.177338181941913</v>
      </c>
      <c r="N63" s="12">
        <f t="shared" si="3"/>
        <v>-5.3737234997324856E-2</v>
      </c>
      <c r="O63" s="12">
        <f t="shared" si="4"/>
        <v>2.8876904251577155E-3</v>
      </c>
      <c r="P63" s="12">
        <f t="shared" si="5"/>
        <v>5.7543608324644785E-4</v>
      </c>
      <c r="Q63" s="12">
        <f t="shared" si="6"/>
        <v>0.64238514074049968</v>
      </c>
      <c r="R63" s="12">
        <f t="shared" si="7"/>
        <v>2.427717216999798</v>
      </c>
      <c r="S63" s="12">
        <f t="shared" si="8"/>
        <v>5.8938108857172447</v>
      </c>
      <c r="T63" s="12">
        <f t="shared" si="9"/>
        <v>0.28623033493706695</v>
      </c>
      <c r="U63" s="12">
        <f t="shared" si="10"/>
        <v>0.15159362560757245</v>
      </c>
      <c r="V63" s="12">
        <f t="shared" si="11"/>
        <v>-0.19110818802017526</v>
      </c>
      <c r="W63" s="12">
        <f t="shared" si="12"/>
        <v>3.652233952835466E-2</v>
      </c>
      <c r="X63" s="12">
        <f t="shared" si="13"/>
        <v>8.4841711749697388E-3</v>
      </c>
      <c r="Y63" s="12">
        <f t="shared" si="14"/>
        <v>0.13134145286059945</v>
      </c>
      <c r="Z63" s="12">
        <f t="shared" si="15"/>
        <v>-0.2991722088137323</v>
      </c>
      <c r="AA63" s="12">
        <f t="shared" si="16"/>
        <v>8.9504010526487446E-2</v>
      </c>
      <c r="AB63" s="12">
        <f t="shared" si="17"/>
        <v>2.3835865944081786E-2</v>
      </c>
      <c r="AC63" s="12">
        <f t="shared" si="18"/>
        <v>0.1628555081374784</v>
      </c>
      <c r="AD63" s="12">
        <f t="shared" si="19"/>
        <v>-0.13101565754991973</v>
      </c>
      <c r="AE63" s="12">
        <f t="shared" si="20"/>
        <v>1.716510252323784E-2</v>
      </c>
      <c r="AF63" s="12">
        <f t="shared" si="21"/>
        <v>3.7195420834756862E-3</v>
      </c>
    </row>
    <row r="64" spans="1:32" x14ac:dyDescent="0.25">
      <c r="A64" s="21"/>
      <c r="B64" s="18" t="s">
        <v>13</v>
      </c>
      <c r="C64" s="15">
        <v>3.1</v>
      </c>
      <c r="D64" s="15">
        <v>2</v>
      </c>
      <c r="E64" s="15">
        <v>1</v>
      </c>
      <c r="F64" s="15">
        <v>1.8370905500142301</v>
      </c>
      <c r="G64" s="15">
        <f t="shared" si="0"/>
        <v>0.16129032258064516</v>
      </c>
      <c r="H64" s="15">
        <v>0.21458333333333299</v>
      </c>
      <c r="I64" s="15">
        <v>10</v>
      </c>
      <c r="J64" s="15">
        <v>2.1999999999999999E-2</v>
      </c>
      <c r="K64" s="14">
        <f t="shared" si="26"/>
        <v>5.0204464289737467E-2</v>
      </c>
      <c r="L64" s="12">
        <f t="shared" si="2"/>
        <v>1.8370905500142302E-2</v>
      </c>
      <c r="M64" s="12">
        <v>0.166848082263307</v>
      </c>
      <c r="N64" s="12">
        <f t="shared" si="3"/>
        <v>-0.22245553896711179</v>
      </c>
      <c r="O64" s="12">
        <f t="shared" si="4"/>
        <v>4.9486466817148189E-2</v>
      </c>
      <c r="P64" s="12">
        <f t="shared" si="5"/>
        <v>1.194097493268473E-2</v>
      </c>
      <c r="Q64" s="12">
        <f t="shared" si="6"/>
        <v>0.60444006951265239</v>
      </c>
      <c r="R64" s="12">
        <f t="shared" si="7"/>
        <v>1.8168080909327533</v>
      </c>
      <c r="S64" s="12">
        <f t="shared" si="8"/>
        <v>3.3007916392787156</v>
      </c>
      <c r="T64" s="12">
        <f t="shared" si="9"/>
        <v>0.20228159249192018</v>
      </c>
      <c r="U64" s="12">
        <f t="shared" si="10"/>
        <v>0.14263958024377879</v>
      </c>
      <c r="V64" s="12">
        <f t="shared" si="11"/>
        <v>-0.33527185905811718</v>
      </c>
      <c r="W64" s="12">
        <f t="shared" si="12"/>
        <v>0.112407219476286</v>
      </c>
      <c r="X64" s="12">
        <f t="shared" si="13"/>
        <v>3.1455127747631088E-2</v>
      </c>
      <c r="Y64" s="12">
        <f t="shared" si="14"/>
        <v>0.12489975516001944</v>
      </c>
      <c r="Z64" s="12">
        <f t="shared" si="15"/>
        <v>-0.41794288857466572</v>
      </c>
      <c r="AA64" s="12">
        <f t="shared" si="16"/>
        <v>0.17467625811013543</v>
      </c>
      <c r="AB64" s="12">
        <f t="shared" si="17"/>
        <v>5.5241169323711786E-2</v>
      </c>
      <c r="AC64" s="12">
        <f t="shared" si="18"/>
        <v>0.15194300300796418</v>
      </c>
      <c r="AD64" s="12">
        <f t="shared" si="19"/>
        <v>-0.2919161024871561</v>
      </c>
      <c r="AE64" s="12">
        <f t="shared" si="20"/>
        <v>8.5215010891291826E-2</v>
      </c>
      <c r="AF64" s="12">
        <f t="shared" si="21"/>
        <v>2.2474591705753329E-2</v>
      </c>
    </row>
    <row r="65" spans="1:32" x14ac:dyDescent="0.25">
      <c r="A65" s="21"/>
      <c r="B65" s="18" t="s">
        <v>13</v>
      </c>
      <c r="C65" s="15">
        <v>2.2000000000000002</v>
      </c>
      <c r="D65" s="15">
        <v>2</v>
      </c>
      <c r="E65" s="15">
        <v>1</v>
      </c>
      <c r="F65" s="15">
        <v>1.6386425412012899</v>
      </c>
      <c r="G65" s="15">
        <f t="shared" si="0"/>
        <v>0.22727272727272727</v>
      </c>
      <c r="H65" s="15">
        <v>0.23842592592592601</v>
      </c>
      <c r="I65" s="15">
        <v>9</v>
      </c>
      <c r="J65" s="15">
        <v>2.1999999999999999E-2</v>
      </c>
      <c r="K65" s="14">
        <f t="shared" si="26"/>
        <v>4.7415372681527776E-2</v>
      </c>
      <c r="L65" s="12">
        <f t="shared" si="2"/>
        <v>1.8207139346681001E-2</v>
      </c>
      <c r="M65" s="12">
        <v>0.14808641896588801</v>
      </c>
      <c r="N65" s="12">
        <f t="shared" si="3"/>
        <v>-0.37889967967705246</v>
      </c>
      <c r="O65" s="12">
        <f t="shared" si="4"/>
        <v>0.14356496725937296</v>
      </c>
      <c r="P65" s="12">
        <f t="shared" si="5"/>
        <v>4.2782060328411843E-2</v>
      </c>
      <c r="Q65" s="12">
        <f t="shared" si="6"/>
        <v>0.57171319955547195</v>
      </c>
      <c r="R65" s="12">
        <f t="shared" si="7"/>
        <v>1.3978650699802309</v>
      </c>
      <c r="S65" s="12">
        <f t="shared" si="8"/>
        <v>1.9540267538708358</v>
      </c>
      <c r="T65" s="12">
        <f t="shared" si="9"/>
        <v>0.14426683411126187</v>
      </c>
      <c r="U65" s="12">
        <f t="shared" si="10"/>
        <v>0.13491074241823542</v>
      </c>
      <c r="V65" s="12">
        <f t="shared" si="11"/>
        <v>-0.43416076966332351</v>
      </c>
      <c r="W65" s="12">
        <f t="shared" si="12"/>
        <v>0.18849557391464944</v>
      </c>
      <c r="X65" s="12">
        <f t="shared" si="13"/>
        <v>6.1160725371340804E-2</v>
      </c>
      <c r="Y65" s="12">
        <f t="shared" si="14"/>
        <v>0.11952438443330497</v>
      </c>
      <c r="Z65" s="12">
        <f t="shared" si="15"/>
        <v>-0.49869384393021621</v>
      </c>
      <c r="AA65" s="12">
        <f t="shared" si="16"/>
        <v>0.24869554997389484</v>
      </c>
      <c r="AB65" s="12">
        <f t="shared" si="17"/>
        <v>8.9938187931876148E-2</v>
      </c>
      <c r="AC65" s="12">
        <f t="shared" si="18"/>
        <v>0.14264142790223885</v>
      </c>
      <c r="AD65" s="12">
        <f t="shared" si="19"/>
        <v>-0.40173692374983339</v>
      </c>
      <c r="AE65" s="12">
        <f t="shared" si="20"/>
        <v>0.16139255590397944</v>
      </c>
      <c r="AF65" s="12">
        <f t="shared" si="21"/>
        <v>4.9777090521708305E-2</v>
      </c>
    </row>
    <row r="66" spans="1:32" x14ac:dyDescent="0.25">
      <c r="A66" s="21"/>
      <c r="B66" s="18" t="s">
        <v>13</v>
      </c>
      <c r="C66" s="15">
        <v>3</v>
      </c>
      <c r="D66" s="15">
        <v>2</v>
      </c>
      <c r="E66" s="15">
        <v>1</v>
      </c>
      <c r="F66" s="15">
        <v>1.8171205928321399</v>
      </c>
      <c r="G66" s="15">
        <f t="shared" si="0"/>
        <v>0.16666666666666666</v>
      </c>
      <c r="H66" s="15">
        <v>0.23842592592592601</v>
      </c>
      <c r="I66" s="15">
        <v>9</v>
      </c>
      <c r="J66" s="15">
        <v>2.1999999999999999E-2</v>
      </c>
      <c r="K66" s="14">
        <f t="shared" si="26"/>
        <v>4.9930846711884393E-2</v>
      </c>
      <c r="L66" s="12">
        <f t="shared" si="2"/>
        <v>2.0190228809245998E-2</v>
      </c>
      <c r="M66" s="12">
        <v>0.16030725090804501</v>
      </c>
      <c r="N66" s="12">
        <f t="shared" si="3"/>
        <v>-0.32764337483227746</v>
      </c>
      <c r="O66" s="12">
        <f t="shared" si="4"/>
        <v>0.10735018107148427</v>
      </c>
      <c r="P66" s="12">
        <f t="shared" si="5"/>
        <v>2.9721867364116725E-2</v>
      </c>
      <c r="Q66" s="12">
        <f t="shared" si="6"/>
        <v>0.59175880327275154</v>
      </c>
      <c r="R66" s="12">
        <f t="shared" si="7"/>
        <v>1.4819398350857143</v>
      </c>
      <c r="S66" s="12">
        <f t="shared" si="8"/>
        <v>2.1961456748138741</v>
      </c>
      <c r="T66" s="12">
        <f t="shared" si="9"/>
        <v>0.15586013069827287</v>
      </c>
      <c r="U66" s="12">
        <f t="shared" si="10"/>
        <v>0.13969162558071341</v>
      </c>
      <c r="V66" s="12">
        <f t="shared" si="11"/>
        <v>-0.41410891018574592</v>
      </c>
      <c r="W66" s="12">
        <f t="shared" si="12"/>
        <v>0.17148618949522618</v>
      </c>
      <c r="X66" s="12">
        <f t="shared" si="13"/>
        <v>5.3908995017677507E-2</v>
      </c>
      <c r="Y66" s="12">
        <f t="shared" si="14"/>
        <v>0.12271047644570915</v>
      </c>
      <c r="Z66" s="12">
        <f t="shared" si="15"/>
        <v>-0.48533081723741422</v>
      </c>
      <c r="AA66" s="12">
        <f t="shared" si="16"/>
        <v>0.23554600216033636</v>
      </c>
      <c r="AB66" s="12">
        <f t="shared" si="17"/>
        <v>8.3215999906590482E-2</v>
      </c>
      <c r="AC66" s="12">
        <f t="shared" si="18"/>
        <v>0.14817614233893692</v>
      </c>
      <c r="AD66" s="12">
        <f t="shared" si="19"/>
        <v>-0.37852336417067256</v>
      </c>
      <c r="AE66" s="12">
        <f t="shared" si="20"/>
        <v>0.1432799372230836</v>
      </c>
      <c r="AF66" s="12">
        <f t="shared" si="21"/>
        <v>4.2673310712660707E-2</v>
      </c>
    </row>
    <row r="67" spans="1:32" x14ac:dyDescent="0.25">
      <c r="A67" s="21"/>
      <c r="B67" s="18" t="s">
        <v>13</v>
      </c>
      <c r="C67" s="15">
        <v>2.9</v>
      </c>
      <c r="D67" s="15">
        <v>1.2</v>
      </c>
      <c r="E67" s="15">
        <v>1</v>
      </c>
      <c r="F67" s="15">
        <v>1.5153969703350201</v>
      </c>
      <c r="G67" s="15">
        <f t="shared" ref="G67:G130" si="27">E67/(C67*D67)</f>
        <v>0.28735632183908044</v>
      </c>
      <c r="H67" s="15">
        <v>0.235805860805861</v>
      </c>
      <c r="I67" s="15">
        <v>9.1</v>
      </c>
      <c r="J67" s="15">
        <v>2.1999999999999999E-2</v>
      </c>
      <c r="K67" s="14">
        <f t="shared" si="26"/>
        <v>4.5597419261397328E-2</v>
      </c>
      <c r="L67" s="12">
        <f t="shared" ref="L67:L130" si="28">(F67/10)/I67</f>
        <v>1.6652713959725497E-2</v>
      </c>
      <c r="M67" s="12">
        <v>0.139929491223234</v>
      </c>
      <c r="N67" s="12">
        <f t="shared" si="3"/>
        <v>-0.40659027411350906</v>
      </c>
      <c r="O67" s="12">
        <f t="shared" si="4"/>
        <v>0.16531565100369844</v>
      </c>
      <c r="P67" s="12">
        <f t="shared" si="5"/>
        <v>5.1368110119545972E-2</v>
      </c>
      <c r="Q67" s="12">
        <f t="shared" si="6"/>
        <v>0.55803156149886124</v>
      </c>
      <c r="R67" s="12">
        <f t="shared" si="7"/>
        <v>1.3664872433272077</v>
      </c>
      <c r="S67" s="12">
        <f t="shared" si="8"/>
        <v>1.8672873861759913</v>
      </c>
      <c r="T67" s="12">
        <f t="shared" si="9"/>
        <v>0.13995392830793457</v>
      </c>
      <c r="U67" s="12">
        <f t="shared" si="10"/>
        <v>0.13161136541595675</v>
      </c>
      <c r="V67" s="12">
        <f t="shared" si="11"/>
        <v>-0.44186558821660327</v>
      </c>
      <c r="W67" s="12">
        <f t="shared" si="12"/>
        <v>0.19524519805000481</v>
      </c>
      <c r="X67" s="12">
        <f t="shared" si="13"/>
        <v>6.4141235540278368E-2</v>
      </c>
      <c r="Y67" s="12">
        <f t="shared" si="14"/>
        <v>0.11749236443748558</v>
      </c>
      <c r="Z67" s="12">
        <f t="shared" si="15"/>
        <v>-0.50174111857967318</v>
      </c>
      <c r="AA67" s="12">
        <f t="shared" si="16"/>
        <v>0.25174415007358164</v>
      </c>
      <c r="AB67" s="12">
        <f t="shared" si="17"/>
        <v>9.1533447555846456E-2</v>
      </c>
      <c r="AC67" s="12">
        <f t="shared" si="18"/>
        <v>0.13891236426605327</v>
      </c>
      <c r="AD67" s="12">
        <f t="shared" si="19"/>
        <v>-0.41090368241347552</v>
      </c>
      <c r="AE67" s="12">
        <f t="shared" si="20"/>
        <v>0.16884183622095436</v>
      </c>
      <c r="AF67" s="12">
        <f t="shared" si="21"/>
        <v>5.2814333035256428E-2</v>
      </c>
    </row>
    <row r="68" spans="1:32" x14ac:dyDescent="0.25">
      <c r="A68" s="21"/>
      <c r="B68" s="18" t="s">
        <v>13</v>
      </c>
      <c r="C68" s="15">
        <v>2.7</v>
      </c>
      <c r="D68" s="15">
        <v>2.2999999999999998</v>
      </c>
      <c r="E68" s="15">
        <v>0.5</v>
      </c>
      <c r="F68" s="15">
        <v>1.45888323932828</v>
      </c>
      <c r="G68" s="15">
        <f t="shared" si="27"/>
        <v>8.0515297906602251E-2</v>
      </c>
      <c r="H68" s="15">
        <v>0.24110486891385799</v>
      </c>
      <c r="I68" s="15">
        <v>8.9</v>
      </c>
      <c r="J68" s="15">
        <v>2.1999999999999999E-2</v>
      </c>
      <c r="K68" s="14">
        <f t="shared" si="26"/>
        <v>4.4739108220419418E-2</v>
      </c>
      <c r="L68" s="12">
        <f t="shared" si="28"/>
        <v>1.6391946509306515E-2</v>
      </c>
      <c r="M68" s="12">
        <v>0.175445877487935</v>
      </c>
      <c r="N68" s="12">
        <f t="shared" ref="N68:N131" si="29">(M68-H68)/H68</f>
        <v>-0.27232544793353658</v>
      </c>
      <c r="O68" s="12">
        <f t="shared" ref="O68:O131" si="30">((M68-H68)/H68)^2</f>
        <v>7.4161149592201339E-2</v>
      </c>
      <c r="P68" s="12">
        <f t="shared" ref="P68:P131" si="31">(LOG10(M68/H68))^2</f>
        <v>1.9061340272730373E-2</v>
      </c>
      <c r="Q68" s="12">
        <f t="shared" ref="Q68:Q131" si="32">0.089*(26/((F68/1000)^(1/6)))*(9.8*F68/1000)^(0.5)*(I68/100)^(1/6)</f>
        <v>0.54896952807031274</v>
      </c>
      <c r="R68" s="12">
        <f t="shared" ref="R68:R131" si="33">(Q68-H68)/H68</f>
        <v>1.2768910911809448</v>
      </c>
      <c r="S68" s="12">
        <f t="shared" ref="S68:S131" si="34">((Q68-H68)/H68)^2</f>
        <v>1.6304508587372639</v>
      </c>
      <c r="T68" s="12">
        <f t="shared" ref="T68:T131" si="35">(LOG10(Q68/H68))^2</f>
        <v>0.12769348923149573</v>
      </c>
      <c r="U68" s="12">
        <f t="shared" ref="U68:U131" si="36">1.06*K68*LOG10((8.8*I68/100)/(F68/1000))</f>
        <v>0.12945901952391642</v>
      </c>
      <c r="V68" s="12">
        <f t="shared" ref="V68:V131" si="37">(U68-H68)/H68</f>
        <v>-0.46305928989692213</v>
      </c>
      <c r="W68" s="12">
        <f t="shared" ref="W68:W131" si="38">((U68-H68)/H68)^2</f>
        <v>0.21442390595984176</v>
      </c>
      <c r="X68" s="12">
        <f t="shared" ref="X68:X131" si="39">(LOG10(U68/H68))^2</f>
        <v>7.2939785704386695E-2</v>
      </c>
      <c r="Y68" s="12">
        <f t="shared" ref="Y68:Y131" si="40">1.34*(10*I68/F68)^0.14*(K68^2+0.000000336*((10+(I68/100))/((F68/1000)^0.72)))^0.5</f>
        <v>0.11611298619571765</v>
      </c>
      <c r="Z68" s="12">
        <f t="shared" ref="Z68:Z131" si="41">(Y68-H68)/H68</f>
        <v>-0.51841293492416973</v>
      </c>
      <c r="AA68" s="12">
        <f t="shared" ref="AA68:AA131" si="42">((Y68-H68)/H68)^2</f>
        <v>0.26875197109669147</v>
      </c>
      <c r="AB68" s="12">
        <f t="shared" ref="AB68:AB131" si="43">(LOG10(Y68/H68))^2</f>
        <v>0.1006952738530327</v>
      </c>
      <c r="AC68" s="12">
        <f t="shared" ref="AC68:AC131" si="44">K68*(I68/100)^0.2*(266*((0.0001/F68)^0.25)+6.66*10^9*0.3^4*(0.0001/F68)^2)^0.5</f>
        <v>0.13638474002483988</v>
      </c>
      <c r="AD68" s="12">
        <f t="shared" ref="AD68:AD131" si="45">(AC68-H68)/H68</f>
        <v>-0.43433435981930557</v>
      </c>
      <c r="AE68" s="12">
        <f t="shared" ref="AE68:AE131" si="46">((AC68-H68)/H68)^2</f>
        <v>0.18864633611964601</v>
      </c>
      <c r="AF68" s="12">
        <f t="shared" ref="AF68:AF131" si="47">(LOG10(AC68/H68))^2</f>
        <v>6.1226652820699674E-2</v>
      </c>
    </row>
    <row r="69" spans="1:32" x14ac:dyDescent="0.25">
      <c r="A69" s="21"/>
      <c r="B69" s="18" t="s">
        <v>13</v>
      </c>
      <c r="C69" s="15">
        <v>2.2000000000000002</v>
      </c>
      <c r="D69" s="15">
        <v>2.2000000000000002</v>
      </c>
      <c r="E69" s="15">
        <v>0.5</v>
      </c>
      <c r="F69" s="15">
        <v>1.34257468891731</v>
      </c>
      <c r="G69" s="15">
        <f t="shared" si="27"/>
        <v>0.10330578512396693</v>
      </c>
      <c r="H69" s="15">
        <v>0.24384469696969699</v>
      </c>
      <c r="I69" s="15">
        <v>8.8000000000000007</v>
      </c>
      <c r="J69" s="15">
        <v>2.1999999999999999E-2</v>
      </c>
      <c r="K69" s="14">
        <f t="shared" si="26"/>
        <v>4.2918672779974798E-2</v>
      </c>
      <c r="L69" s="12">
        <f t="shared" si="28"/>
        <v>1.5256530555878523E-2</v>
      </c>
      <c r="M69" s="12">
        <v>0.164057471036856</v>
      </c>
      <c r="N69" s="12">
        <f t="shared" si="29"/>
        <v>-0.32720508965079642</v>
      </c>
      <c r="O69" s="12">
        <f t="shared" si="30"/>
        <v>0.10706317069338572</v>
      </c>
      <c r="P69" s="12">
        <f t="shared" si="31"/>
        <v>2.9624365857022692E-2</v>
      </c>
      <c r="Q69" s="12">
        <f t="shared" si="32"/>
        <v>0.53297027685793541</v>
      </c>
      <c r="R69" s="12">
        <f t="shared" si="33"/>
        <v>1.1856955819882709</v>
      </c>
      <c r="S69" s="12">
        <f t="shared" si="34"/>
        <v>1.4058740131465044</v>
      </c>
      <c r="T69" s="12">
        <f t="shared" si="35"/>
        <v>0.11532114697032228</v>
      </c>
      <c r="U69" s="12">
        <f t="shared" si="36"/>
        <v>0.12560958615964066</v>
      </c>
      <c r="V69" s="12">
        <f t="shared" si="37"/>
        <v>-0.48487874569094941</v>
      </c>
      <c r="W69" s="12">
        <f t="shared" si="38"/>
        <v>0.2351073980228284</v>
      </c>
      <c r="X69" s="12">
        <f t="shared" si="39"/>
        <v>8.2996153715963944E-2</v>
      </c>
      <c r="Y69" s="12">
        <f t="shared" si="40"/>
        <v>0.11386277200358254</v>
      </c>
      <c r="Z69" s="12">
        <f t="shared" si="41"/>
        <v>-0.53305208840472562</v>
      </c>
      <c r="AA69" s="12">
        <f t="shared" si="42"/>
        <v>0.28414452895263942</v>
      </c>
      <c r="AB69" s="12">
        <f t="shared" si="43"/>
        <v>0.10938336651379887</v>
      </c>
      <c r="AC69" s="12">
        <f t="shared" si="44"/>
        <v>0.13200957517226219</v>
      </c>
      <c r="AD69" s="12">
        <f t="shared" si="45"/>
        <v>-0.45863257715763545</v>
      </c>
      <c r="AE69" s="12">
        <f t="shared" si="46"/>
        <v>0.21034384083025442</v>
      </c>
      <c r="AF69" s="12">
        <f t="shared" si="47"/>
        <v>7.1026451034273685E-2</v>
      </c>
    </row>
    <row r="70" spans="1:32" x14ac:dyDescent="0.25">
      <c r="A70" s="21"/>
      <c r="B70" s="18" t="s">
        <v>13</v>
      </c>
      <c r="C70" s="15">
        <v>3</v>
      </c>
      <c r="D70" s="15">
        <v>2.1</v>
      </c>
      <c r="E70" s="15">
        <v>0.5</v>
      </c>
      <c r="F70" s="15">
        <v>1.46589720887824</v>
      </c>
      <c r="G70" s="15">
        <f t="shared" si="27"/>
        <v>7.9365079365079361E-2</v>
      </c>
      <c r="H70" s="15">
        <v>0.24384469696969699</v>
      </c>
      <c r="I70" s="15">
        <v>8.8000000000000007</v>
      </c>
      <c r="J70" s="15">
        <v>2.1999999999999999E-2</v>
      </c>
      <c r="K70" s="14">
        <f t="shared" si="26"/>
        <v>4.4846526850815839E-2</v>
      </c>
      <c r="L70" s="12">
        <f t="shared" si="28"/>
        <v>1.6657922828161819E-2</v>
      </c>
      <c r="M70" s="12">
        <v>0.17549656304542999</v>
      </c>
      <c r="N70" s="12">
        <f t="shared" si="29"/>
        <v>-0.28029370650107166</v>
      </c>
      <c r="O70" s="12">
        <f t="shared" si="30"/>
        <v>7.8564561904108904E-2</v>
      </c>
      <c r="P70" s="12">
        <f t="shared" si="31"/>
        <v>2.0404608201347259E-2</v>
      </c>
      <c r="Q70" s="12">
        <f t="shared" si="32"/>
        <v>0.54881336263515823</v>
      </c>
      <c r="R70" s="12">
        <f t="shared" si="33"/>
        <v>1.2506676153115612</v>
      </c>
      <c r="S70" s="12">
        <f t="shared" si="34"/>
        <v>1.5641694839891074</v>
      </c>
      <c r="T70" s="12">
        <f t="shared" si="35"/>
        <v>0.12412329575968313</v>
      </c>
      <c r="U70" s="12">
        <f t="shared" si="36"/>
        <v>0.12943754976782781</v>
      </c>
      <c r="V70" s="12">
        <f t="shared" si="37"/>
        <v>-0.46918037842785959</v>
      </c>
      <c r="W70" s="12">
        <f t="shared" si="38"/>
        <v>0.22013022750170952</v>
      </c>
      <c r="X70" s="12">
        <f t="shared" si="39"/>
        <v>7.5654170389663572E-2</v>
      </c>
      <c r="Y70" s="12">
        <f t="shared" si="40"/>
        <v>0.1160538791381325</v>
      </c>
      <c r="Z70" s="12">
        <f t="shared" si="41"/>
        <v>-0.52406642186459063</v>
      </c>
      <c r="AA70" s="12">
        <f t="shared" si="42"/>
        <v>0.2746456145259551</v>
      </c>
      <c r="AB70" s="12">
        <f t="shared" si="43"/>
        <v>0.10397635879255122</v>
      </c>
      <c r="AC70" s="12">
        <f t="shared" si="44"/>
        <v>0.13631593321996241</v>
      </c>
      <c r="AD70" s="12">
        <f t="shared" si="45"/>
        <v>-0.44097232823192117</v>
      </c>
      <c r="AE70" s="12">
        <f t="shared" si="46"/>
        <v>0.19445659426628123</v>
      </c>
      <c r="AF70" s="12">
        <f t="shared" si="47"/>
        <v>6.3789934960334735E-2</v>
      </c>
    </row>
    <row r="71" spans="1:32" x14ac:dyDescent="0.25">
      <c r="A71" s="21"/>
      <c r="B71" s="18" t="s">
        <v>13</v>
      </c>
      <c r="C71" s="15">
        <v>2.2000000000000002</v>
      </c>
      <c r="D71" s="15">
        <v>1.4</v>
      </c>
      <c r="E71" s="15">
        <v>0.5</v>
      </c>
      <c r="F71" s="15">
        <v>1.15480035029155</v>
      </c>
      <c r="G71" s="15">
        <f t="shared" si="27"/>
        <v>0.16233766233766234</v>
      </c>
      <c r="H71" s="15">
        <v>0.24664750957854401</v>
      </c>
      <c r="I71" s="15">
        <v>8.6999999999999993</v>
      </c>
      <c r="J71" s="15">
        <v>2.1999999999999999E-2</v>
      </c>
      <c r="K71" s="14">
        <f t="shared" si="26"/>
        <v>3.9804347508783595E-2</v>
      </c>
      <c r="L71" s="12">
        <f t="shared" si="28"/>
        <v>1.3273567244730462E-2</v>
      </c>
      <c r="M71" s="12">
        <v>0.14565352149043001</v>
      </c>
      <c r="N71" s="12">
        <f t="shared" si="29"/>
        <v>-0.40946688762714967</v>
      </c>
      <c r="O71" s="12">
        <f t="shared" si="30"/>
        <v>0.16766313206306482</v>
      </c>
      <c r="P71" s="12">
        <f t="shared" si="31"/>
        <v>5.2329191148396653E-2</v>
      </c>
      <c r="Q71" s="12">
        <f t="shared" si="32"/>
        <v>0.50590064938679646</v>
      </c>
      <c r="R71" s="12">
        <f t="shared" si="33"/>
        <v>1.0511078755720997</v>
      </c>
      <c r="S71" s="12">
        <f t="shared" si="34"/>
        <v>1.1048277660896926</v>
      </c>
      <c r="T71" s="12">
        <f t="shared" si="35"/>
        <v>9.7336825485829503E-2</v>
      </c>
      <c r="U71" s="12">
        <f t="shared" si="36"/>
        <v>0.11904623427476455</v>
      </c>
      <c r="V71" s="12">
        <f t="shared" si="37"/>
        <v>-0.51734264628017779</v>
      </c>
      <c r="W71" s="12">
        <f t="shared" si="38"/>
        <v>0.26764341366017713</v>
      </c>
      <c r="X71" s="12">
        <f t="shared" si="39"/>
        <v>0.10008432822852228</v>
      </c>
      <c r="Y71" s="12">
        <f t="shared" si="40"/>
        <v>0.110461792437849</v>
      </c>
      <c r="Z71" s="12">
        <f t="shared" si="41"/>
        <v>-0.55214714056266256</v>
      </c>
      <c r="AA71" s="12">
        <f t="shared" si="42"/>
        <v>0.30486646483152463</v>
      </c>
      <c r="AB71" s="12">
        <f t="shared" si="43"/>
        <v>0.12170654302218099</v>
      </c>
      <c r="AC71" s="12">
        <f t="shared" si="44"/>
        <v>0.1246976904867146</v>
      </c>
      <c r="AD71" s="12">
        <f t="shared" si="45"/>
        <v>-0.49442955779366965</v>
      </c>
      <c r="AE71" s="12">
        <f t="shared" si="46"/>
        <v>0.24446058762004372</v>
      </c>
      <c r="AF71" s="12">
        <f t="shared" si="47"/>
        <v>8.7745295877419444E-2</v>
      </c>
    </row>
    <row r="72" spans="1:32" x14ac:dyDescent="0.25">
      <c r="A72" s="21" t="s">
        <v>10</v>
      </c>
      <c r="B72" s="18" t="s">
        <v>13</v>
      </c>
      <c r="C72" s="15">
        <v>2.9</v>
      </c>
      <c r="D72" s="15">
        <v>2.9</v>
      </c>
      <c r="E72" s="15">
        <v>2</v>
      </c>
      <c r="F72" s="15">
        <v>2.5621742596055199</v>
      </c>
      <c r="G72" s="15">
        <f t="shared" si="27"/>
        <v>0.23781212841854935</v>
      </c>
      <c r="H72" s="12">
        <v>0.28935185185185203</v>
      </c>
      <c r="I72" s="15">
        <v>12</v>
      </c>
      <c r="J72" s="15">
        <v>2.1999999999999999E-2</v>
      </c>
      <c r="K72" s="14">
        <f t="shared" ref="K72:K77" si="48">(9.8*(F72/1000)*((1390-1000)/1000))^0.5</f>
        <v>9.8957718345828366E-2</v>
      </c>
      <c r="L72" s="12">
        <f t="shared" si="28"/>
        <v>2.1351452163379331E-2</v>
      </c>
      <c r="M72" s="12">
        <v>0.292125348568606</v>
      </c>
      <c r="N72" s="12">
        <f t="shared" si="29"/>
        <v>9.5852046531017341E-3</v>
      </c>
      <c r="O72" s="12">
        <f t="shared" si="30"/>
        <v>9.187614824184313E-5</v>
      </c>
      <c r="P72" s="12">
        <f t="shared" si="31"/>
        <v>1.7164261857239367E-5</v>
      </c>
      <c r="Q72" s="12">
        <f t="shared" si="32"/>
        <v>0.69616067665809367</v>
      </c>
      <c r="R72" s="12">
        <f t="shared" si="33"/>
        <v>1.4059312985303702</v>
      </c>
      <c r="S72" s="12">
        <f t="shared" si="34"/>
        <v>1.9766428161872931</v>
      </c>
      <c r="T72" s="12">
        <f t="shared" si="35"/>
        <v>0.14537689528997505</v>
      </c>
      <c r="U72" s="12">
        <f t="shared" si="36"/>
        <v>0.27430669540071989</v>
      </c>
      <c r="V72" s="12">
        <f t="shared" si="37"/>
        <v>-5.1996060695112631E-2</v>
      </c>
      <c r="W72" s="12">
        <f t="shared" si="38"/>
        <v>2.7035903278098366E-3</v>
      </c>
      <c r="X72" s="12">
        <f t="shared" si="39"/>
        <v>5.377695142897447E-4</v>
      </c>
      <c r="Y72" s="12">
        <f t="shared" si="40"/>
        <v>0.23009172441500511</v>
      </c>
      <c r="Z72" s="12">
        <f t="shared" si="41"/>
        <v>-0.20480300042174282</v>
      </c>
      <c r="AA72" s="12">
        <f t="shared" si="42"/>
        <v>4.1944268981748391E-2</v>
      </c>
      <c r="AB72" s="12">
        <f t="shared" si="43"/>
        <v>9.9052788269730994E-3</v>
      </c>
      <c r="AC72" s="12">
        <f t="shared" si="44"/>
        <v>0.2975073695157463</v>
      </c>
      <c r="AD72" s="12">
        <f t="shared" si="45"/>
        <v>2.8185469046418592E-2</v>
      </c>
      <c r="AE72" s="12">
        <f t="shared" si="46"/>
        <v>7.9442066536662063E-4</v>
      </c>
      <c r="AF72" s="12">
        <f t="shared" si="47"/>
        <v>1.4572019133851579E-4</v>
      </c>
    </row>
    <row r="73" spans="1:32" x14ac:dyDescent="0.25">
      <c r="A73" s="21"/>
      <c r="B73" s="18" t="s">
        <v>13</v>
      </c>
      <c r="C73" s="15">
        <v>2.9</v>
      </c>
      <c r="D73" s="15">
        <v>2.8</v>
      </c>
      <c r="E73" s="15">
        <v>2</v>
      </c>
      <c r="F73" s="15">
        <v>2.5323788340107098</v>
      </c>
      <c r="G73" s="15">
        <f t="shared" si="27"/>
        <v>0.24630541871921185</v>
      </c>
      <c r="H73" s="12">
        <v>0.29425612052730699</v>
      </c>
      <c r="I73" s="15">
        <v>11.8</v>
      </c>
      <c r="J73" s="15">
        <v>2.1999999999999999E-2</v>
      </c>
      <c r="K73" s="14">
        <f t="shared" si="48"/>
        <v>9.8380648013666472E-2</v>
      </c>
      <c r="L73" s="12">
        <f t="shared" si="28"/>
        <v>2.1460837576361948E-2</v>
      </c>
      <c r="M73" s="12">
        <v>0.288060108899582</v>
      </c>
      <c r="N73" s="12">
        <f t="shared" si="29"/>
        <v>-2.1056525915660585E-2</v>
      </c>
      <c r="O73" s="12">
        <f t="shared" si="30"/>
        <v>4.4337728363688585E-4</v>
      </c>
      <c r="P73" s="12">
        <f t="shared" si="31"/>
        <v>8.5421669380718329E-5</v>
      </c>
      <c r="Q73" s="12">
        <f t="shared" si="32"/>
        <v>0.69151183715191045</v>
      </c>
      <c r="R73" s="12">
        <f t="shared" si="33"/>
        <v>1.3500338273770522</v>
      </c>
      <c r="S73" s="12">
        <f t="shared" si="34"/>
        <v>1.8225913350623324</v>
      </c>
      <c r="T73" s="12">
        <f t="shared" si="35"/>
        <v>0.13769599788383244</v>
      </c>
      <c r="U73" s="12">
        <f t="shared" si="36"/>
        <v>0.27247564923145728</v>
      </c>
      <c r="V73" s="12">
        <f t="shared" si="37"/>
        <v>-7.4018753651815622E-2</v>
      </c>
      <c r="W73" s="12">
        <f t="shared" si="38"/>
        <v>5.4787758921681683E-3</v>
      </c>
      <c r="X73" s="12">
        <f t="shared" si="39"/>
        <v>1.1154136379577843E-3</v>
      </c>
      <c r="Y73" s="12">
        <f t="shared" si="40"/>
        <v>0.22864352074354549</v>
      </c>
      <c r="Z73" s="12">
        <f t="shared" si="41"/>
        <v>-0.22297785910513504</v>
      </c>
      <c r="AA73" s="12">
        <f t="shared" si="42"/>
        <v>4.9719125651109454E-2</v>
      </c>
      <c r="AB73" s="12">
        <f t="shared" si="43"/>
        <v>1.2004841149858281E-2</v>
      </c>
      <c r="AC73" s="12">
        <f t="shared" si="44"/>
        <v>0.29522312145787283</v>
      </c>
      <c r="AD73" s="12">
        <f t="shared" si="45"/>
        <v>3.2862559624349582E-3</v>
      </c>
      <c r="AE73" s="12">
        <f t="shared" si="46"/>
        <v>1.0799478250639313E-5</v>
      </c>
      <c r="AF73" s="12">
        <f t="shared" si="47"/>
        <v>2.0302342232502154E-6</v>
      </c>
    </row>
    <row r="74" spans="1:32" x14ac:dyDescent="0.25">
      <c r="A74" s="21"/>
      <c r="B74" s="18" t="s">
        <v>13</v>
      </c>
      <c r="C74" s="15">
        <v>2.4</v>
      </c>
      <c r="D74" s="15">
        <v>2</v>
      </c>
      <c r="E74" s="15">
        <v>1.1000000000000001</v>
      </c>
      <c r="F74" s="15">
        <v>1.7413175382347199</v>
      </c>
      <c r="G74" s="15">
        <f t="shared" si="27"/>
        <v>0.22916666666666669</v>
      </c>
      <c r="H74" s="12">
        <v>0.44394841269841301</v>
      </c>
      <c r="I74" s="15">
        <v>11.2</v>
      </c>
      <c r="J74" s="15">
        <v>2.1999999999999999E-2</v>
      </c>
      <c r="K74" s="14">
        <f t="shared" si="48"/>
        <v>8.1580117866629123E-2</v>
      </c>
      <c r="L74" s="12">
        <f t="shared" si="28"/>
        <v>1.5547478019952857E-2</v>
      </c>
      <c r="M74" s="12">
        <v>0.26673115220993698</v>
      </c>
      <c r="N74" s="12">
        <f t="shared" si="29"/>
        <v>-0.39918435435169541</v>
      </c>
      <c r="O74" s="12">
        <f t="shared" si="30"/>
        <v>0.15934814875917994</v>
      </c>
      <c r="P74" s="12">
        <f t="shared" si="31"/>
        <v>4.8955441767599021E-2</v>
      </c>
      <c r="Q74" s="12">
        <f t="shared" si="32"/>
        <v>0.60506967529355249</v>
      </c>
      <c r="R74" s="12">
        <f t="shared" si="33"/>
        <v>0.36292789429251504</v>
      </c>
      <c r="S74" s="12">
        <f t="shared" si="34"/>
        <v>0.13171665645559896</v>
      </c>
      <c r="T74" s="12">
        <f t="shared" si="35"/>
        <v>1.8082955479850903E-2</v>
      </c>
      <c r="U74" s="12">
        <f t="shared" si="36"/>
        <v>0.23805013813689932</v>
      </c>
      <c r="V74" s="12">
        <f t="shared" si="37"/>
        <v>-0.46378873912403495</v>
      </c>
      <c r="W74" s="12">
        <f t="shared" si="38"/>
        <v>0.21509999453826215</v>
      </c>
      <c r="X74" s="12">
        <f t="shared" si="39"/>
        <v>7.3259038635928378E-2</v>
      </c>
      <c r="Y74" s="12">
        <f t="shared" si="40"/>
        <v>0.20060754154298419</v>
      </c>
      <c r="Z74" s="12">
        <f t="shared" si="41"/>
        <v>-0.54812871089312198</v>
      </c>
      <c r="AA74" s="12">
        <f t="shared" si="42"/>
        <v>0.30044508370535572</v>
      </c>
      <c r="AB74" s="12">
        <f t="shared" si="43"/>
        <v>0.11901482402452235</v>
      </c>
      <c r="AC74" s="12">
        <f t="shared" si="44"/>
        <v>0.2543437146701909</v>
      </c>
      <c r="AD74" s="12">
        <f t="shared" si="45"/>
        <v>-0.42708723041887764</v>
      </c>
      <c r="AE74" s="12">
        <f t="shared" si="46"/>
        <v>0.18240350238686748</v>
      </c>
      <c r="AF74" s="12">
        <f t="shared" si="47"/>
        <v>5.8521172722880883E-2</v>
      </c>
    </row>
    <row r="75" spans="1:32" x14ac:dyDescent="0.25">
      <c r="A75" s="21"/>
      <c r="B75" s="18" t="s">
        <v>13</v>
      </c>
      <c r="C75" s="15">
        <v>2.8</v>
      </c>
      <c r="D75" s="15">
        <v>2</v>
      </c>
      <c r="E75" s="15">
        <v>1.7</v>
      </c>
      <c r="F75" s="15">
        <v>2.1193970042496302</v>
      </c>
      <c r="G75" s="15">
        <f t="shared" si="27"/>
        <v>0.3035714285714286</v>
      </c>
      <c r="H75" s="12">
        <v>0.44394841269841301</v>
      </c>
      <c r="I75" s="15">
        <v>11.2</v>
      </c>
      <c r="J75" s="15">
        <v>2.1999999999999999E-2</v>
      </c>
      <c r="K75" s="14">
        <f t="shared" si="48"/>
        <v>9.000186303761766E-2</v>
      </c>
      <c r="L75" s="12">
        <f t="shared" si="28"/>
        <v>1.8923187537943129E-2</v>
      </c>
      <c r="M75" s="12">
        <v>0.26306430560958199</v>
      </c>
      <c r="N75" s="12">
        <f t="shared" si="29"/>
        <v>-0.4074439775319364</v>
      </c>
      <c r="O75" s="12">
        <f t="shared" si="30"/>
        <v>0.16601059482704508</v>
      </c>
      <c r="P75" s="12">
        <f t="shared" si="31"/>
        <v>5.1651918146303127E-2</v>
      </c>
      <c r="Q75" s="12">
        <f t="shared" si="32"/>
        <v>0.64602625480684006</v>
      </c>
      <c r="R75" s="12">
        <f t="shared" si="33"/>
        <v>0.45518316166546219</v>
      </c>
      <c r="S75" s="12">
        <f t="shared" si="34"/>
        <v>0.20719171066376629</v>
      </c>
      <c r="T75" s="12">
        <f t="shared" si="35"/>
        <v>2.6542164181201165E-2</v>
      </c>
      <c r="U75" s="12">
        <f t="shared" si="36"/>
        <v>0.25448365913630094</v>
      </c>
      <c r="V75" s="12">
        <f t="shared" si="37"/>
        <v>-0.42677200355443312</v>
      </c>
      <c r="W75" s="12">
        <f t="shared" si="38"/>
        <v>0.18213434301786507</v>
      </c>
      <c r="X75" s="12">
        <f t="shared" si="39"/>
        <v>5.8405648887956609E-2</v>
      </c>
      <c r="Y75" s="12">
        <f t="shared" si="40"/>
        <v>0.2138506836609414</v>
      </c>
      <c r="Z75" s="12">
        <f t="shared" si="41"/>
        <v>-0.5182983483123379</v>
      </c>
      <c r="AA75" s="12">
        <f t="shared" si="42"/>
        <v>0.26863317786329755</v>
      </c>
      <c r="AB75" s="12">
        <f t="shared" si="43"/>
        <v>0.10062971134725412</v>
      </c>
      <c r="AC75" s="12">
        <f t="shared" si="44"/>
        <v>0.27348852309401034</v>
      </c>
      <c r="AD75" s="12">
        <f t="shared" si="45"/>
        <v>-0.38396328205863189</v>
      </c>
      <c r="AE75" s="12">
        <f t="shared" si="46"/>
        <v>0.14742780196923652</v>
      </c>
      <c r="AF75" s="12">
        <f t="shared" si="47"/>
        <v>4.4265383434790688E-2</v>
      </c>
    </row>
    <row r="76" spans="1:32" x14ac:dyDescent="0.25">
      <c r="A76" s="21"/>
      <c r="B76" s="18" t="s">
        <v>13</v>
      </c>
      <c r="C76" s="15">
        <v>2.2000000000000002</v>
      </c>
      <c r="D76" s="15">
        <v>2</v>
      </c>
      <c r="E76" s="15">
        <v>0.3</v>
      </c>
      <c r="F76" s="15">
        <v>1.0969613104865199</v>
      </c>
      <c r="G76" s="15">
        <f t="shared" si="27"/>
        <v>6.8181818181818177E-2</v>
      </c>
      <c r="H76" s="12">
        <v>0.37713675213675202</v>
      </c>
      <c r="I76" s="15">
        <v>13</v>
      </c>
      <c r="J76" s="15">
        <v>2.1999999999999999E-2</v>
      </c>
      <c r="K76" s="14">
        <f t="shared" si="48"/>
        <v>6.4750182460588321E-2</v>
      </c>
      <c r="L76" s="12">
        <f t="shared" si="28"/>
        <v>8.4381639268193837E-3</v>
      </c>
      <c r="M76" s="12">
        <v>0.31978586949391002</v>
      </c>
      <c r="N76" s="12">
        <f t="shared" si="29"/>
        <v>-0.15206919590283322</v>
      </c>
      <c r="O76" s="12">
        <f t="shared" si="30"/>
        <v>2.3125040342534268E-2</v>
      </c>
      <c r="P76" s="12">
        <f t="shared" si="31"/>
        <v>5.132230448378414E-3</v>
      </c>
      <c r="Q76" s="12">
        <f t="shared" si="32"/>
        <v>0.5317376207362069</v>
      </c>
      <c r="R76" s="12">
        <f t="shared" si="33"/>
        <v>0.4099331813288663</v>
      </c>
      <c r="S76" s="12">
        <f t="shared" si="34"/>
        <v>0.16804521315440518</v>
      </c>
      <c r="T76" s="12">
        <f t="shared" si="35"/>
        <v>2.2260201751242811E-2</v>
      </c>
      <c r="U76" s="12">
        <f t="shared" si="36"/>
        <v>0.20715712335058334</v>
      </c>
      <c r="V76" s="12">
        <f t="shared" si="37"/>
        <v>-0.45071085706474201</v>
      </c>
      <c r="W76" s="12">
        <f t="shared" si="38"/>
        <v>0.20314027667603429</v>
      </c>
      <c r="X76" s="12">
        <f t="shared" si="39"/>
        <v>6.770351180163682E-2</v>
      </c>
      <c r="Y76" s="12">
        <f t="shared" si="40"/>
        <v>0.1783568578159169</v>
      </c>
      <c r="Z76" s="12">
        <f t="shared" si="41"/>
        <v>-0.52707643366657719</v>
      </c>
      <c r="AA76" s="12">
        <f t="shared" si="42"/>
        <v>0.27780956692667774</v>
      </c>
      <c r="AB76" s="12">
        <f t="shared" si="43"/>
        <v>0.105760922328207</v>
      </c>
      <c r="AC76" s="12">
        <f t="shared" si="44"/>
        <v>0.22139103388829953</v>
      </c>
      <c r="AD76" s="12">
        <f t="shared" si="45"/>
        <v>-0.41296881665878632</v>
      </c>
      <c r="AE76" s="12">
        <f t="shared" si="46"/>
        <v>0.17054324353255826</v>
      </c>
      <c r="AF76" s="12">
        <f t="shared" si="47"/>
        <v>5.3517653449453098E-2</v>
      </c>
    </row>
    <row r="77" spans="1:32" x14ac:dyDescent="0.25">
      <c r="A77" s="21"/>
      <c r="B77" s="18" t="s">
        <v>13</v>
      </c>
      <c r="C77" s="15">
        <v>2.8</v>
      </c>
      <c r="D77" s="15">
        <v>2.2999999999999998</v>
      </c>
      <c r="E77" s="15">
        <v>0.3</v>
      </c>
      <c r="F77" s="15">
        <v>1.24547698695551</v>
      </c>
      <c r="G77" s="15">
        <f t="shared" si="27"/>
        <v>4.6583850931677023E-2</v>
      </c>
      <c r="H77" s="12">
        <v>0.36316872427983499</v>
      </c>
      <c r="I77" s="15">
        <v>13.5</v>
      </c>
      <c r="J77" s="15">
        <v>2.1999999999999999E-2</v>
      </c>
      <c r="K77" s="14">
        <f t="shared" si="48"/>
        <v>6.8994297185665715E-2</v>
      </c>
      <c r="L77" s="12">
        <f t="shared" si="28"/>
        <v>9.2257554589297037E-3</v>
      </c>
      <c r="M77" s="12">
        <v>0.35651035349624199</v>
      </c>
      <c r="N77" s="12">
        <f t="shared" si="29"/>
        <v>-1.833409745510594E-2</v>
      </c>
      <c r="O77" s="12">
        <f t="shared" si="30"/>
        <v>3.361391294933221E-4</v>
      </c>
      <c r="P77" s="12">
        <f t="shared" si="31"/>
        <v>6.4582015599350221E-5</v>
      </c>
      <c r="Q77" s="12">
        <f t="shared" si="32"/>
        <v>0.55822668032977807</v>
      </c>
      <c r="R77" s="12">
        <f t="shared" si="33"/>
        <v>0.53710009427916394</v>
      </c>
      <c r="S77" s="12">
        <f t="shared" si="34"/>
        <v>0.28847651127468682</v>
      </c>
      <c r="T77" s="12">
        <f t="shared" si="35"/>
        <v>3.4857692516971968E-2</v>
      </c>
      <c r="U77" s="12">
        <f t="shared" si="36"/>
        <v>0.21790120992152995</v>
      </c>
      <c r="V77" s="12">
        <f t="shared" si="37"/>
        <v>-0.40000006786479508</v>
      </c>
      <c r="W77" s="12">
        <f t="shared" si="38"/>
        <v>0.16000005429184067</v>
      </c>
      <c r="X77" s="12">
        <f t="shared" si="39"/>
        <v>4.9216889501731365E-2</v>
      </c>
      <c r="Y77" s="12">
        <f t="shared" si="40"/>
        <v>0.18586147032987949</v>
      </c>
      <c r="Z77" s="12">
        <f t="shared" si="41"/>
        <v>-0.48822280691035957</v>
      </c>
      <c r="AA77" s="12">
        <f t="shared" si="42"/>
        <v>0.23836150918743024</v>
      </c>
      <c r="AB77" s="12">
        <f t="shared" si="43"/>
        <v>8.4633906440301637E-2</v>
      </c>
      <c r="AC77" s="12">
        <f t="shared" si="44"/>
        <v>0.2335513625528734</v>
      </c>
      <c r="AD77" s="12">
        <f t="shared" si="45"/>
        <v>-0.35690672974109577</v>
      </c>
      <c r="AE77" s="12">
        <f t="shared" si="46"/>
        <v>0.12738241373448358</v>
      </c>
      <c r="AF77" s="12">
        <f t="shared" si="47"/>
        <v>3.6758872546630593E-2</v>
      </c>
    </row>
    <row r="78" spans="1:32" x14ac:dyDescent="0.25">
      <c r="A78" s="21" t="s">
        <v>11</v>
      </c>
      <c r="B78" s="18" t="s">
        <v>13</v>
      </c>
      <c r="C78" s="15">
        <v>4</v>
      </c>
      <c r="D78" s="15">
        <v>3.8</v>
      </c>
      <c r="E78" s="15">
        <v>1.8</v>
      </c>
      <c r="F78" s="15">
        <v>3.01327450916747</v>
      </c>
      <c r="G78" s="15">
        <f t="shared" si="27"/>
        <v>0.11842105263157895</v>
      </c>
      <c r="H78" s="15">
        <v>0.32325467059980301</v>
      </c>
      <c r="I78" s="15">
        <v>11.3</v>
      </c>
      <c r="J78" s="15">
        <v>2.1999999999999999E-2</v>
      </c>
      <c r="K78" s="14">
        <f t="shared" ref="K78:K86" si="49">(9.8*(F78/1000)*((1560-1000)/1000))^0.5</f>
        <v>0.12859568618857742</v>
      </c>
      <c r="L78" s="12">
        <f t="shared" si="28"/>
        <v>2.6666146098827167E-2</v>
      </c>
      <c r="M78" s="12">
        <v>0.40515040766414301</v>
      </c>
      <c r="N78" s="12">
        <f t="shared" si="29"/>
        <v>0.25334742081957068</v>
      </c>
      <c r="O78" s="12">
        <f t="shared" si="30"/>
        <v>6.4184915635928638E-2</v>
      </c>
      <c r="P78" s="12">
        <f t="shared" si="31"/>
        <v>9.6180135530331001E-3</v>
      </c>
      <c r="Q78" s="12">
        <f t="shared" si="32"/>
        <v>0.72750452500905616</v>
      </c>
      <c r="R78" s="12">
        <f t="shared" si="33"/>
        <v>1.2505615267960788</v>
      </c>
      <c r="S78" s="12">
        <f t="shared" si="34"/>
        <v>1.5639041323025398</v>
      </c>
      <c r="T78" s="12">
        <f t="shared" si="35"/>
        <v>0.12410887143184639</v>
      </c>
      <c r="U78" s="12">
        <f t="shared" si="36"/>
        <v>0.34330338562877311</v>
      </c>
      <c r="V78" s="12">
        <f t="shared" si="37"/>
        <v>6.2021424135247485E-2</v>
      </c>
      <c r="W78" s="12">
        <f t="shared" si="38"/>
        <v>3.8466570517642594E-3</v>
      </c>
      <c r="X78" s="12">
        <f t="shared" si="39"/>
        <v>6.8294821102960867E-4</v>
      </c>
      <c r="Y78" s="12">
        <f t="shared" si="40"/>
        <v>0.28813246922773944</v>
      </c>
      <c r="Z78" s="12">
        <f t="shared" si="41"/>
        <v>-0.10865179861715189</v>
      </c>
      <c r="AA78" s="12">
        <f t="shared" si="42"/>
        <v>1.180521334274213E-2</v>
      </c>
      <c r="AB78" s="12">
        <f t="shared" si="43"/>
        <v>2.4952629985644124E-3</v>
      </c>
      <c r="AC78" s="12">
        <f t="shared" si="44"/>
        <v>0.37414603849688355</v>
      </c>
      <c r="AD78" s="12">
        <f t="shared" si="45"/>
        <v>0.15743428487096872</v>
      </c>
      <c r="AE78" s="12">
        <f t="shared" si="46"/>
        <v>2.4785554052833329E-2</v>
      </c>
      <c r="AF78" s="12">
        <f t="shared" si="47"/>
        <v>4.0317855294539334E-3</v>
      </c>
    </row>
    <row r="79" spans="1:32" x14ac:dyDescent="0.25">
      <c r="A79" s="21"/>
      <c r="B79" s="18" t="s">
        <v>13</v>
      </c>
      <c r="C79" s="15">
        <v>3.8</v>
      </c>
      <c r="D79" s="15">
        <v>3.2</v>
      </c>
      <c r="E79" s="15">
        <v>2</v>
      </c>
      <c r="F79" s="15">
        <v>2.8972625773766998</v>
      </c>
      <c r="G79" s="15">
        <f t="shared" si="27"/>
        <v>0.16447368421052633</v>
      </c>
      <c r="H79" s="15">
        <v>0.36527777777777798</v>
      </c>
      <c r="I79" s="15">
        <v>10</v>
      </c>
      <c r="J79" s="15">
        <v>2.1999999999999999E-2</v>
      </c>
      <c r="K79" s="14">
        <f t="shared" si="49"/>
        <v>0.12609590407560164</v>
      </c>
      <c r="L79" s="12">
        <f t="shared" si="28"/>
        <v>2.8972625773766997E-2</v>
      </c>
      <c r="M79" s="12">
        <v>0.36418195323219299</v>
      </c>
      <c r="N79" s="12">
        <f t="shared" si="29"/>
        <v>-2.9999759422859001E-3</v>
      </c>
      <c r="O79" s="12">
        <f t="shared" si="30"/>
        <v>8.9998556542941748E-6</v>
      </c>
      <c r="P79" s="12">
        <f t="shared" si="31"/>
        <v>1.7025844833885035E-6</v>
      </c>
      <c r="Q79" s="12">
        <f t="shared" si="32"/>
        <v>0.7035673513891253</v>
      </c>
      <c r="R79" s="12">
        <f t="shared" si="33"/>
        <v>0.92611594296642563</v>
      </c>
      <c r="S79" s="12">
        <f t="shared" si="34"/>
        <v>0.85769073981659172</v>
      </c>
      <c r="T79" s="12">
        <f t="shared" si="35"/>
        <v>8.1044083687928467E-2</v>
      </c>
      <c r="U79" s="12">
        <f t="shared" si="36"/>
        <v>0.33181437378190576</v>
      </c>
      <c r="V79" s="12">
        <f t="shared" si="37"/>
        <v>-9.161083983660831E-2</v>
      </c>
      <c r="W79" s="12">
        <f t="shared" si="38"/>
        <v>8.3925459755687E-3</v>
      </c>
      <c r="X79" s="12">
        <f t="shared" si="39"/>
        <v>1.7412307302447703E-3</v>
      </c>
      <c r="Y79" s="12">
        <f t="shared" si="40"/>
        <v>0.27939575771745534</v>
      </c>
      <c r="Z79" s="12">
        <f t="shared" si="41"/>
        <v>-0.2351142754503128</v>
      </c>
      <c r="AA79" s="12">
        <f t="shared" si="42"/>
        <v>5.5278722520525563E-2</v>
      </c>
      <c r="AB79" s="12">
        <f t="shared" si="43"/>
        <v>1.3549761882224202E-2</v>
      </c>
      <c r="AC79" s="12">
        <f t="shared" si="44"/>
        <v>0.35981288172631537</v>
      </c>
      <c r="AD79" s="12">
        <f t="shared" si="45"/>
        <v>-1.4960932156095346E-2</v>
      </c>
      <c r="AE79" s="12">
        <f t="shared" si="46"/>
        <v>2.2382949097928776E-4</v>
      </c>
      <c r="AF79" s="12">
        <f t="shared" si="47"/>
        <v>4.2857245087131159E-5</v>
      </c>
    </row>
    <row r="80" spans="1:32" x14ac:dyDescent="0.25">
      <c r="A80" s="21"/>
      <c r="B80" s="18" t="s">
        <v>13</v>
      </c>
      <c r="C80" s="15">
        <v>3</v>
      </c>
      <c r="D80" s="15">
        <v>2</v>
      </c>
      <c r="E80" s="15">
        <v>2</v>
      </c>
      <c r="F80" s="15">
        <v>2.2894284851066602</v>
      </c>
      <c r="G80" s="15">
        <f t="shared" si="27"/>
        <v>0.33333333333333331</v>
      </c>
      <c r="H80" s="15">
        <v>0.35122863247863201</v>
      </c>
      <c r="I80" s="15">
        <v>10.4</v>
      </c>
      <c r="J80" s="15">
        <v>2.1999999999999999E-2</v>
      </c>
      <c r="K80" s="14">
        <f t="shared" si="49"/>
        <v>0.11209096094808606</v>
      </c>
      <c r="L80" s="12">
        <f t="shared" si="28"/>
        <v>2.2013735433717884E-2</v>
      </c>
      <c r="M80" s="12">
        <v>0.30760572093288902</v>
      </c>
      <c r="N80" s="12">
        <f t="shared" si="29"/>
        <v>-0.12420089796749961</v>
      </c>
      <c r="O80" s="12">
        <f t="shared" si="30"/>
        <v>1.5425863055933249E-2</v>
      </c>
      <c r="P80" s="12">
        <f t="shared" si="31"/>
        <v>3.3172421306721061E-3</v>
      </c>
      <c r="Q80" s="12">
        <f t="shared" si="32"/>
        <v>0.65472306835236371</v>
      </c>
      <c r="R80" s="12">
        <f t="shared" si="33"/>
        <v>0.86409366381083885</v>
      </c>
      <c r="S80" s="12">
        <f t="shared" si="34"/>
        <v>0.74665785983803901</v>
      </c>
      <c r="T80" s="12">
        <f t="shared" si="35"/>
        <v>7.3152793110566869E-2</v>
      </c>
      <c r="U80" s="12">
        <f t="shared" si="36"/>
        <v>0.30913524256130021</v>
      </c>
      <c r="V80" s="12">
        <f t="shared" si="37"/>
        <v>-0.1198461230802209</v>
      </c>
      <c r="W80" s="12">
        <f t="shared" si="38"/>
        <v>1.4363093217359455E-2</v>
      </c>
      <c r="X80" s="12">
        <f t="shared" si="39"/>
        <v>3.0737481349934069E-3</v>
      </c>
      <c r="Y80" s="12">
        <f t="shared" si="40"/>
        <v>0.25901211508534971</v>
      </c>
      <c r="Z80" s="12">
        <f t="shared" si="41"/>
        <v>-0.26255409971136834</v>
      </c>
      <c r="AA80" s="12">
        <f t="shared" si="42"/>
        <v>6.8934655275247142E-2</v>
      </c>
      <c r="AB80" s="12">
        <f t="shared" si="43"/>
        <v>1.7495309098800163E-2</v>
      </c>
      <c r="AC80" s="12">
        <f t="shared" si="44"/>
        <v>0.33226396197489527</v>
      </c>
      <c r="AD80" s="12">
        <f t="shared" si="45"/>
        <v>-5.3995229175658126E-2</v>
      </c>
      <c r="AE80" s="12">
        <f t="shared" si="46"/>
        <v>2.9154847737318424E-3</v>
      </c>
      <c r="AF80" s="12">
        <f t="shared" si="47"/>
        <v>5.8113170190679357E-4</v>
      </c>
    </row>
    <row r="81" spans="1:32" x14ac:dyDescent="0.25">
      <c r="A81" s="21"/>
      <c r="B81" s="18" t="s">
        <v>13</v>
      </c>
      <c r="C81" s="15">
        <v>3</v>
      </c>
      <c r="D81" s="15">
        <v>2</v>
      </c>
      <c r="E81" s="15">
        <v>1</v>
      </c>
      <c r="F81" s="15">
        <v>1.8171205928321399</v>
      </c>
      <c r="G81" s="15">
        <f t="shared" si="27"/>
        <v>0.16666666666666666</v>
      </c>
      <c r="H81" s="15">
        <v>0.33822016460905402</v>
      </c>
      <c r="I81" s="15">
        <v>10.8</v>
      </c>
      <c r="J81" s="15">
        <v>2.1999999999999999E-2</v>
      </c>
      <c r="K81" s="14">
        <f t="shared" si="49"/>
        <v>9.9861693423768785E-2</v>
      </c>
      <c r="L81" s="12">
        <f t="shared" si="28"/>
        <v>1.6825190674371663E-2</v>
      </c>
      <c r="M81" s="12">
        <v>0.338639438989358</v>
      </c>
      <c r="N81" s="12">
        <f t="shared" si="29"/>
        <v>1.2396492704348835E-3</v>
      </c>
      <c r="O81" s="12">
        <f t="shared" si="30"/>
        <v>1.5367303136897389E-6</v>
      </c>
      <c r="P81" s="12">
        <f t="shared" si="31"/>
        <v>2.8948641362092581E-7</v>
      </c>
      <c r="Q81" s="12">
        <f t="shared" si="32"/>
        <v>0.61001652751750413</v>
      </c>
      <c r="R81" s="12">
        <f t="shared" si="33"/>
        <v>0.80360780151182687</v>
      </c>
      <c r="S81" s="12">
        <f t="shared" si="34"/>
        <v>0.6457854986506717</v>
      </c>
      <c r="T81" s="12">
        <f t="shared" si="35"/>
        <v>6.560877804649802E-2</v>
      </c>
      <c r="U81" s="12">
        <f t="shared" si="36"/>
        <v>0.28776485487820996</v>
      </c>
      <c r="V81" s="12">
        <f t="shared" si="37"/>
        <v>-0.14917889295324821</v>
      </c>
      <c r="W81" s="12">
        <f t="shared" si="38"/>
        <v>2.2254342102756688E-2</v>
      </c>
      <c r="X81" s="12">
        <f t="shared" si="39"/>
        <v>4.9226704223064958E-3</v>
      </c>
      <c r="Y81" s="12">
        <f t="shared" si="40"/>
        <v>0.24083180063106274</v>
      </c>
      <c r="Z81" s="12">
        <f t="shared" si="41"/>
        <v>-0.28794369516838747</v>
      </c>
      <c r="AA81" s="12">
        <f t="shared" si="42"/>
        <v>8.2911571587225244E-2</v>
      </c>
      <c r="AB81" s="12">
        <f t="shared" si="43"/>
        <v>2.1752021024081546E-2</v>
      </c>
      <c r="AC81" s="12">
        <f t="shared" si="44"/>
        <v>0.30735800521953277</v>
      </c>
      <c r="AD81" s="12">
        <f t="shared" si="45"/>
        <v>-9.1248726772972188E-2</v>
      </c>
      <c r="AE81" s="12">
        <f t="shared" si="46"/>
        <v>8.3263301376885323E-3</v>
      </c>
      <c r="AF81" s="12">
        <f t="shared" si="47"/>
        <v>1.7268153367360158E-3</v>
      </c>
    </row>
    <row r="82" spans="1:32" x14ac:dyDescent="0.25">
      <c r="A82" s="21"/>
      <c r="B82" s="18" t="s">
        <v>13</v>
      </c>
      <c r="C82" s="15">
        <v>3.1</v>
      </c>
      <c r="D82" s="15">
        <v>2</v>
      </c>
      <c r="E82" s="15">
        <v>1</v>
      </c>
      <c r="F82" s="15">
        <v>1.8370905500142301</v>
      </c>
      <c r="G82" s="15">
        <f t="shared" si="27"/>
        <v>0.16129032258064516</v>
      </c>
      <c r="H82" s="15">
        <v>0.28098290598290598</v>
      </c>
      <c r="I82" s="15">
        <v>13</v>
      </c>
      <c r="J82" s="15">
        <v>2.1999999999999999E-2</v>
      </c>
      <c r="K82" s="14">
        <f t="shared" si="49"/>
        <v>0.10040892857947493</v>
      </c>
      <c r="L82" s="12">
        <f t="shared" si="28"/>
        <v>1.4131465769340231E-2</v>
      </c>
      <c r="M82" s="12">
        <v>0.361022459563342</v>
      </c>
      <c r="N82" s="12">
        <f t="shared" si="29"/>
        <v>0.28485559753341488</v>
      </c>
      <c r="O82" s="12">
        <f t="shared" si="30"/>
        <v>8.1142711446118843E-2</v>
      </c>
      <c r="P82" s="12">
        <f t="shared" si="31"/>
        <v>1.1849263174806867E-2</v>
      </c>
      <c r="Q82" s="12">
        <f t="shared" si="32"/>
        <v>0.63145703430884037</v>
      </c>
      <c r="R82" s="12">
        <f t="shared" si="33"/>
        <v>1.2473147684907779</v>
      </c>
      <c r="S82" s="12">
        <f t="shared" si="34"/>
        <v>1.5557941316952029</v>
      </c>
      <c r="T82" s="12">
        <f t="shared" si="35"/>
        <v>0.12366750265434596</v>
      </c>
      <c r="U82" s="12">
        <f t="shared" si="36"/>
        <v>0.29740654620687362</v>
      </c>
      <c r="V82" s="12">
        <f t="shared" si="37"/>
        <v>5.8450673952979884E-2</v>
      </c>
      <c r="W82" s="12">
        <f t="shared" si="38"/>
        <v>3.416481285557561E-3</v>
      </c>
      <c r="X82" s="12">
        <f t="shared" si="39"/>
        <v>6.0863967782996459E-4</v>
      </c>
      <c r="Y82" s="12">
        <f t="shared" si="40"/>
        <v>0.24807574761799636</v>
      </c>
      <c r="Z82" s="12">
        <f t="shared" si="41"/>
        <v>-0.11711444954203576</v>
      </c>
      <c r="AA82" s="12">
        <f t="shared" si="42"/>
        <v>1.371579429153404E-2</v>
      </c>
      <c r="AB82" s="12">
        <f t="shared" si="43"/>
        <v>2.9263329551115023E-3</v>
      </c>
      <c r="AC82" s="12">
        <f t="shared" si="44"/>
        <v>0.32025754613627727</v>
      </c>
      <c r="AD82" s="12">
        <f t="shared" si="45"/>
        <v>0.13977590564089554</v>
      </c>
      <c r="AE82" s="12">
        <f t="shared" si="46"/>
        <v>1.9537303797732532E-2</v>
      </c>
      <c r="AF82" s="12">
        <f t="shared" si="47"/>
        <v>3.2284523916959735E-3</v>
      </c>
    </row>
    <row r="83" spans="1:32" x14ac:dyDescent="0.25">
      <c r="A83" s="21"/>
      <c r="B83" s="18" t="s">
        <v>13</v>
      </c>
      <c r="C83" s="15">
        <v>4</v>
      </c>
      <c r="D83" s="15">
        <v>1.1000000000000001</v>
      </c>
      <c r="E83" s="15">
        <v>1</v>
      </c>
      <c r="F83" s="15">
        <v>1.6386425412012899</v>
      </c>
      <c r="G83" s="15">
        <f t="shared" si="27"/>
        <v>0.22727272727272727</v>
      </c>
      <c r="H83" s="15">
        <v>0.27057613168724298</v>
      </c>
      <c r="I83" s="15">
        <v>13.5</v>
      </c>
      <c r="J83" s="15">
        <v>2.1999999999999999E-2</v>
      </c>
      <c r="K83" s="14">
        <f t="shared" si="49"/>
        <v>9.4830745363055552E-2</v>
      </c>
      <c r="L83" s="12">
        <f t="shared" si="28"/>
        <v>1.2138092897787334E-2</v>
      </c>
      <c r="M83" s="12">
        <v>0.33448188688381097</v>
      </c>
      <c r="N83" s="12">
        <f t="shared" si="29"/>
        <v>0.23618400779872262</v>
      </c>
      <c r="O83" s="12">
        <f t="shared" si="30"/>
        <v>5.5782885539867065E-2</v>
      </c>
      <c r="P83" s="12">
        <f t="shared" si="31"/>
        <v>8.4793011609045899E-3</v>
      </c>
      <c r="Q83" s="12">
        <f t="shared" si="32"/>
        <v>0.61168349535042854</v>
      </c>
      <c r="R83" s="12">
        <f t="shared" si="33"/>
        <v>1.260670560762799</v>
      </c>
      <c r="S83" s="12">
        <f t="shared" si="34"/>
        <v>1.5892902627739902</v>
      </c>
      <c r="T83" s="12">
        <f t="shared" si="35"/>
        <v>0.1254840497006931</v>
      </c>
      <c r="U83" s="12">
        <f t="shared" si="36"/>
        <v>0.28752228210553016</v>
      </c>
      <c r="V83" s="12">
        <f t="shared" si="37"/>
        <v>6.2629879112452935E-2</v>
      </c>
      <c r="W83" s="12">
        <f t="shared" si="38"/>
        <v>3.9225017576404687E-3</v>
      </c>
      <c r="X83" s="12">
        <f t="shared" si="39"/>
        <v>6.9601115195572693E-4</v>
      </c>
      <c r="Y83" s="12">
        <f t="shared" si="40"/>
        <v>0.24012981575794151</v>
      </c>
      <c r="Z83" s="12">
        <f t="shared" si="41"/>
        <v>-0.11252402693262742</v>
      </c>
      <c r="AA83" s="12">
        <f t="shared" si="42"/>
        <v>1.2661656637134661E-2</v>
      </c>
      <c r="AB83" s="12">
        <f t="shared" si="43"/>
        <v>2.6877376997793208E-3</v>
      </c>
      <c r="AC83" s="12">
        <f t="shared" si="44"/>
        <v>0.30938120392661961</v>
      </c>
      <c r="AD83" s="12">
        <f t="shared" si="45"/>
        <v>0.14341646470218272</v>
      </c>
      <c r="AE83" s="12">
        <f t="shared" si="46"/>
        <v>2.0568282347672422E-2</v>
      </c>
      <c r="AF83" s="12">
        <f t="shared" si="47"/>
        <v>3.3877570191555256E-3</v>
      </c>
    </row>
    <row r="84" spans="1:32" x14ac:dyDescent="0.25">
      <c r="A84" s="21"/>
      <c r="B84" s="18" t="s">
        <v>13</v>
      </c>
      <c r="C84" s="15">
        <v>2.8</v>
      </c>
      <c r="D84" s="15">
        <v>1.6</v>
      </c>
      <c r="E84" s="15">
        <v>1</v>
      </c>
      <c r="F84" s="15">
        <v>1.6485141199234199</v>
      </c>
      <c r="G84" s="15">
        <f t="shared" si="27"/>
        <v>0.22321428571428573</v>
      </c>
      <c r="H84" s="15">
        <v>0.29222222222222199</v>
      </c>
      <c r="I84" s="15">
        <v>12.5</v>
      </c>
      <c r="J84" s="15">
        <v>2.1999999999999999E-2</v>
      </c>
      <c r="K84" s="14">
        <f t="shared" si="49"/>
        <v>9.5115958125541328E-2</v>
      </c>
      <c r="L84" s="12">
        <f t="shared" si="28"/>
        <v>1.318811295938736E-2</v>
      </c>
      <c r="M84" s="12">
        <v>0.32835690676395102</v>
      </c>
      <c r="N84" s="12">
        <f t="shared" si="29"/>
        <v>0.12365481402112603</v>
      </c>
      <c r="O84" s="12">
        <f t="shared" si="30"/>
        <v>1.5290513030599268E-2</v>
      </c>
      <c r="P84" s="12">
        <f t="shared" si="31"/>
        <v>2.5636922594191656E-3</v>
      </c>
      <c r="Q84" s="12">
        <f t="shared" si="32"/>
        <v>0.60509786195911675</v>
      </c>
      <c r="R84" s="12">
        <f t="shared" si="33"/>
        <v>1.0706770941566748</v>
      </c>
      <c r="S84" s="12">
        <f t="shared" si="34"/>
        <v>1.1463494399517811</v>
      </c>
      <c r="T84" s="12">
        <f t="shared" si="35"/>
        <v>9.9927036382823783E-2</v>
      </c>
      <c r="U84" s="12">
        <f t="shared" si="36"/>
        <v>0.28475416195993269</v>
      </c>
      <c r="V84" s="12">
        <f t="shared" si="37"/>
        <v>-2.5556099756883555E-2</v>
      </c>
      <c r="W84" s="12">
        <f t="shared" si="38"/>
        <v>6.5311423478378366E-4</v>
      </c>
      <c r="X84" s="12">
        <f t="shared" si="39"/>
        <v>1.2640861564833545E-4</v>
      </c>
      <c r="Y84" s="12">
        <f t="shared" si="40"/>
        <v>0.23802112979438034</v>
      </c>
      <c r="Z84" s="12">
        <f t="shared" si="41"/>
        <v>-0.18547902351732901</v>
      </c>
      <c r="AA84" s="12">
        <f t="shared" si="42"/>
        <v>3.4402468164941885E-2</v>
      </c>
      <c r="AB84" s="12">
        <f t="shared" si="43"/>
        <v>7.9384049137217975E-3</v>
      </c>
      <c r="AC84" s="12">
        <f t="shared" si="44"/>
        <v>0.30532903356034713</v>
      </c>
      <c r="AD84" s="12">
        <f t="shared" si="45"/>
        <v>4.4852206100048024E-2</v>
      </c>
      <c r="AE84" s="12">
        <f t="shared" si="46"/>
        <v>2.0117203920411854E-3</v>
      </c>
      <c r="AF84" s="12">
        <f t="shared" si="47"/>
        <v>3.6308784288452872E-4</v>
      </c>
    </row>
    <row r="85" spans="1:32" x14ac:dyDescent="0.25">
      <c r="A85" s="21"/>
      <c r="B85" s="18" t="s">
        <v>13</v>
      </c>
      <c r="C85" s="15">
        <v>4</v>
      </c>
      <c r="D85" s="15">
        <v>2.8</v>
      </c>
      <c r="E85" s="15">
        <v>0.5</v>
      </c>
      <c r="F85" s="15">
        <v>1.7758080034852</v>
      </c>
      <c r="G85" s="15">
        <f t="shared" si="27"/>
        <v>4.4642857142857144E-2</v>
      </c>
      <c r="H85" s="15">
        <v>0.36527777777777798</v>
      </c>
      <c r="I85" s="15">
        <v>10</v>
      </c>
      <c r="J85" s="15">
        <v>2.1999999999999999E-2</v>
      </c>
      <c r="K85" s="14">
        <f t="shared" si="49"/>
        <v>9.8719979351328771E-2</v>
      </c>
      <c r="L85" s="12">
        <f t="shared" si="28"/>
        <v>1.7758080034851999E-2</v>
      </c>
      <c r="M85" s="12">
        <v>0.42251209938607398</v>
      </c>
      <c r="N85" s="12">
        <f t="shared" si="29"/>
        <v>0.15668711619001177</v>
      </c>
      <c r="O85" s="12">
        <f t="shared" si="30"/>
        <v>2.4550852379942249E-2</v>
      </c>
      <c r="P85" s="12">
        <f t="shared" si="31"/>
        <v>3.9962497853428649E-3</v>
      </c>
      <c r="Q85" s="12">
        <f t="shared" si="32"/>
        <v>0.59764285093451164</v>
      </c>
      <c r="R85" s="12">
        <f t="shared" si="33"/>
        <v>0.63613251966862416</v>
      </c>
      <c r="S85" s="12">
        <f t="shared" si="34"/>
        <v>0.40466458257995253</v>
      </c>
      <c r="T85" s="12">
        <f t="shared" si="35"/>
        <v>4.571834099434937E-2</v>
      </c>
      <c r="U85" s="12">
        <f t="shared" si="36"/>
        <v>0.28202243372018354</v>
      </c>
      <c r="V85" s="12">
        <f t="shared" si="37"/>
        <v>-0.22792337536679833</v>
      </c>
      <c r="W85" s="12">
        <f t="shared" si="38"/>
        <v>5.194906503859445E-2</v>
      </c>
      <c r="X85" s="12">
        <f t="shared" si="39"/>
        <v>1.2620184836662929E-2</v>
      </c>
      <c r="Y85" s="12">
        <f t="shared" si="40"/>
        <v>0.23643135378276289</v>
      </c>
      <c r="Z85" s="12">
        <f t="shared" si="41"/>
        <v>-0.35273545732475592</v>
      </c>
      <c r="AA85" s="12">
        <f t="shared" si="42"/>
        <v>0.1244223028541047</v>
      </c>
      <c r="AB85" s="12">
        <f t="shared" si="43"/>
        <v>3.5690079905174137E-2</v>
      </c>
      <c r="AC85" s="12">
        <f t="shared" si="44"/>
        <v>0.30010795472811663</v>
      </c>
      <c r="AD85" s="12">
        <f t="shared" si="45"/>
        <v>-0.17841168287359752</v>
      </c>
      <c r="AE85" s="12">
        <f t="shared" si="46"/>
        <v>3.1830728585789128E-2</v>
      </c>
      <c r="AF85" s="12">
        <f t="shared" si="47"/>
        <v>7.2838961853472581E-3</v>
      </c>
    </row>
    <row r="86" spans="1:32" x14ac:dyDescent="0.25">
      <c r="A86" s="21"/>
      <c r="B86" s="18" t="s">
        <v>13</v>
      </c>
      <c r="C86" s="15">
        <v>3.9</v>
      </c>
      <c r="D86" s="15">
        <v>2.8</v>
      </c>
      <c r="E86" s="15">
        <v>0.5</v>
      </c>
      <c r="F86" s="15">
        <v>1.7608845415981</v>
      </c>
      <c r="G86" s="15">
        <f t="shared" si="27"/>
        <v>4.5787545787545784E-2</v>
      </c>
      <c r="H86" s="15">
        <v>0.36527777777777798</v>
      </c>
      <c r="I86" s="15">
        <v>10</v>
      </c>
      <c r="J86" s="15">
        <v>2.1999999999999999E-2</v>
      </c>
      <c r="K86" s="14">
        <f t="shared" si="49"/>
        <v>9.8304294739804593E-2</v>
      </c>
      <c r="L86" s="12">
        <f t="shared" si="28"/>
        <v>1.7608845415981001E-2</v>
      </c>
      <c r="M86" s="12">
        <v>0.41978604483154403</v>
      </c>
      <c r="N86" s="12">
        <f t="shared" si="29"/>
        <v>0.14922415315099441</v>
      </c>
      <c r="O86" s="12">
        <f t="shared" si="30"/>
        <v>2.2267847883631436E-2</v>
      </c>
      <c r="P86" s="12">
        <f t="shared" si="31"/>
        <v>3.6487332122083463E-3</v>
      </c>
      <c r="Q86" s="12">
        <f t="shared" si="32"/>
        <v>0.59596399044060899</v>
      </c>
      <c r="R86" s="12">
        <f t="shared" si="33"/>
        <v>0.6315363996853165</v>
      </c>
      <c r="S86" s="12">
        <f t="shared" si="34"/>
        <v>0.39883822412749181</v>
      </c>
      <c r="T86" s="12">
        <f t="shared" si="35"/>
        <v>4.5197385496463564E-2</v>
      </c>
      <c r="U86" s="12">
        <f t="shared" si="36"/>
        <v>0.2812168250074657</v>
      </c>
      <c r="V86" s="12">
        <f t="shared" si="37"/>
        <v>-0.23012884408602588</v>
      </c>
      <c r="W86" s="12">
        <f t="shared" si="38"/>
        <v>5.2959284880370411E-2</v>
      </c>
      <c r="X86" s="12">
        <f t="shared" si="39"/>
        <v>1.2900859682911344E-2</v>
      </c>
      <c r="Y86" s="12">
        <f t="shared" si="40"/>
        <v>0.23576964128048314</v>
      </c>
      <c r="Z86" s="12">
        <f t="shared" si="41"/>
        <v>-0.35454698965038872</v>
      </c>
      <c r="AA86" s="12">
        <f t="shared" si="42"/>
        <v>0.12570356787015285</v>
      </c>
      <c r="AB86" s="12">
        <f t="shared" si="43"/>
        <v>3.6151458672789204E-2</v>
      </c>
      <c r="AC86" s="12">
        <f t="shared" si="44"/>
        <v>0.29917609631596315</v>
      </c>
      <c r="AD86" s="12">
        <f t="shared" si="45"/>
        <v>-0.18096277814641312</v>
      </c>
      <c r="AE86" s="12">
        <f t="shared" si="46"/>
        <v>3.2747527074467937E-2</v>
      </c>
      <c r="AF86" s="12">
        <f t="shared" si="47"/>
        <v>7.5162589939012699E-3</v>
      </c>
    </row>
    <row r="87" spans="1:32" x14ac:dyDescent="0.25">
      <c r="A87" s="21" t="s">
        <v>8</v>
      </c>
      <c r="B87" s="19" t="s">
        <v>15</v>
      </c>
      <c r="C87" s="15">
        <v>3</v>
      </c>
      <c r="D87" s="15">
        <v>3</v>
      </c>
      <c r="E87" s="15">
        <v>2.2999999999999998</v>
      </c>
      <c r="F87" s="15">
        <v>2.7457233802771599</v>
      </c>
      <c r="G87" s="15">
        <f t="shared" si="27"/>
        <v>0.25555555555555554</v>
      </c>
      <c r="H87" s="15">
        <v>0.119047619047619</v>
      </c>
      <c r="I87" s="15">
        <v>10.5</v>
      </c>
      <c r="J87" s="12">
        <v>2.7E-2</v>
      </c>
      <c r="K87" s="14">
        <f t="shared" ref="K87:K97" si="50">(9.8*(F87/1000)*((1050-1000)/1000))^0.5</f>
        <v>3.6679755401799075E-2</v>
      </c>
      <c r="L87" s="12">
        <f t="shared" si="28"/>
        <v>2.6149746478830092E-2</v>
      </c>
      <c r="M87" s="12">
        <v>0.115923496026778</v>
      </c>
      <c r="N87" s="12">
        <f t="shared" si="29"/>
        <v>-2.6242633375064429E-2</v>
      </c>
      <c r="O87" s="12">
        <f t="shared" si="30"/>
        <v>6.8867580645804545E-4</v>
      </c>
      <c r="P87" s="12">
        <f t="shared" si="31"/>
        <v>1.3338503240016341E-4</v>
      </c>
      <c r="Q87" s="12">
        <f t="shared" si="32"/>
        <v>0.6967230887953324</v>
      </c>
      <c r="R87" s="12">
        <f t="shared" si="33"/>
        <v>4.8524739458807948</v>
      </c>
      <c r="S87" s="12">
        <f t="shared" si="34"/>
        <v>23.546503395451932</v>
      </c>
      <c r="T87" s="12">
        <f t="shared" si="35"/>
        <v>0.58880989134068118</v>
      </c>
      <c r="U87" s="12">
        <f t="shared" si="36"/>
        <v>9.8251716986496429E-2</v>
      </c>
      <c r="V87" s="12">
        <f t="shared" si="37"/>
        <v>-0.17468557731342965</v>
      </c>
      <c r="W87" s="12">
        <f t="shared" si="38"/>
        <v>3.0515050921326208E-2</v>
      </c>
      <c r="X87" s="12">
        <f t="shared" si="39"/>
        <v>6.9523186799932022E-3</v>
      </c>
      <c r="Y87" s="12">
        <f t="shared" si="40"/>
        <v>8.8785112579542927E-2</v>
      </c>
      <c r="Z87" s="12">
        <f t="shared" si="41"/>
        <v>-0.2542050543318391</v>
      </c>
      <c r="AA87" s="12">
        <f t="shared" si="42"/>
        <v>6.4620209647853269E-2</v>
      </c>
      <c r="AB87" s="12">
        <f t="shared" si="43"/>
        <v>1.6225808142211189E-2</v>
      </c>
      <c r="AC87" s="12">
        <f t="shared" si="44"/>
        <v>0.10642009721667536</v>
      </c>
      <c r="AD87" s="12">
        <f t="shared" si="45"/>
        <v>-0.10607118337992659</v>
      </c>
      <c r="AE87" s="12">
        <f t="shared" si="46"/>
        <v>1.1251095943618014E-2</v>
      </c>
      <c r="AF87" s="12">
        <f t="shared" si="47"/>
        <v>2.3714039071736706E-3</v>
      </c>
    </row>
    <row r="88" spans="1:32" x14ac:dyDescent="0.25">
      <c r="A88" s="21"/>
      <c r="B88" s="19" t="s">
        <v>15</v>
      </c>
      <c r="C88" s="15">
        <v>3</v>
      </c>
      <c r="D88" s="15">
        <v>2.8</v>
      </c>
      <c r="E88" s="15">
        <v>2.4</v>
      </c>
      <c r="F88" s="15">
        <v>2.7216368463813501</v>
      </c>
      <c r="G88" s="15">
        <f t="shared" si="27"/>
        <v>0.28571428571428575</v>
      </c>
      <c r="H88" s="15">
        <v>0.122147817460317</v>
      </c>
      <c r="I88" s="15">
        <v>11.2</v>
      </c>
      <c r="J88" s="12">
        <v>2.7E-2</v>
      </c>
      <c r="K88" s="14">
        <f t="shared" si="50"/>
        <v>3.6518516600854173E-2</v>
      </c>
      <c r="L88" s="12">
        <f t="shared" si="28"/>
        <v>2.4300328985547771E-2</v>
      </c>
      <c r="M88" s="12">
        <v>0.114190469071892</v>
      </c>
      <c r="N88" s="12">
        <f t="shared" si="29"/>
        <v>-6.5145235943410623E-2</v>
      </c>
      <c r="O88" s="12">
        <f t="shared" si="30"/>
        <v>4.2439017661226397E-3</v>
      </c>
      <c r="P88" s="12">
        <f t="shared" si="31"/>
        <v>8.5590501907167687E-4</v>
      </c>
      <c r="Q88" s="12">
        <f t="shared" si="32"/>
        <v>0.70219239493774954</v>
      </c>
      <c r="R88" s="12">
        <f t="shared" si="33"/>
        <v>4.7487101246477499</v>
      </c>
      <c r="S88" s="12">
        <f t="shared" si="34"/>
        <v>22.550247847932049</v>
      </c>
      <c r="T88" s="12">
        <f t="shared" si="35"/>
        <v>0.57694720797900489</v>
      </c>
      <c r="U88" s="12">
        <f t="shared" si="36"/>
        <v>9.9052924855158653E-2</v>
      </c>
      <c r="V88" s="12">
        <f t="shared" si="37"/>
        <v>-0.18907331367309402</v>
      </c>
      <c r="W88" s="12">
        <f t="shared" si="38"/>
        <v>3.5748717943324203E-2</v>
      </c>
      <c r="X88" s="12">
        <f t="shared" si="39"/>
        <v>8.2843504847913731E-3</v>
      </c>
      <c r="Y88" s="12">
        <f t="shared" si="40"/>
        <v>8.9414052817199732E-2</v>
      </c>
      <c r="Z88" s="12">
        <f t="shared" si="41"/>
        <v>-0.26798485084477019</v>
      </c>
      <c r="AA88" s="12">
        <f t="shared" si="42"/>
        <v>7.1815880282293729E-2</v>
      </c>
      <c r="AB88" s="12">
        <f t="shared" si="43"/>
        <v>1.8354811721093791E-2</v>
      </c>
      <c r="AC88" s="12">
        <f t="shared" si="44"/>
        <v>0.10744991159242481</v>
      </c>
      <c r="AD88" s="12">
        <f t="shared" si="45"/>
        <v>-0.12032884560272389</v>
      </c>
      <c r="AE88" s="12">
        <f t="shared" si="46"/>
        <v>1.4479031084084165E-2</v>
      </c>
      <c r="AF88" s="12">
        <f t="shared" si="47"/>
        <v>3.1002233013054221E-3</v>
      </c>
    </row>
    <row r="89" spans="1:32" x14ac:dyDescent="0.25">
      <c r="A89" s="21"/>
      <c r="B89" s="19" t="s">
        <v>15</v>
      </c>
      <c r="C89" s="15">
        <v>3</v>
      </c>
      <c r="D89" s="15">
        <v>2.9</v>
      </c>
      <c r="E89" s="15">
        <v>2.1</v>
      </c>
      <c r="F89" s="15">
        <v>2.6337801232323601</v>
      </c>
      <c r="G89" s="15">
        <f t="shared" si="27"/>
        <v>0.24137931034482762</v>
      </c>
      <c r="H89" s="15">
        <v>0.129449838187702</v>
      </c>
      <c r="I89" s="15">
        <v>10.3</v>
      </c>
      <c r="J89" s="12">
        <v>2.7E-2</v>
      </c>
      <c r="K89" s="14">
        <f t="shared" si="50"/>
        <v>3.5924257269759334E-2</v>
      </c>
      <c r="L89" s="12">
        <f t="shared" si="28"/>
        <v>2.5570680808081163E-2</v>
      </c>
      <c r="M89" s="12">
        <v>0.115311451234322</v>
      </c>
      <c r="N89" s="12">
        <f t="shared" si="29"/>
        <v>-0.10921903921486074</v>
      </c>
      <c r="O89" s="12">
        <f t="shared" si="30"/>
        <v>1.1928798527017288E-2</v>
      </c>
      <c r="P89" s="12">
        <f t="shared" si="31"/>
        <v>2.5229598733466554E-3</v>
      </c>
      <c r="Q89" s="12">
        <f t="shared" si="32"/>
        <v>0.68492408019891549</v>
      </c>
      <c r="R89" s="12">
        <f t="shared" si="33"/>
        <v>4.2910385195366336</v>
      </c>
      <c r="S89" s="12">
        <f t="shared" si="34"/>
        <v>18.413011576147145</v>
      </c>
      <c r="T89" s="12">
        <f t="shared" si="35"/>
        <v>0.52351146764800494</v>
      </c>
      <c r="U89" s="12">
        <f t="shared" si="36"/>
        <v>9.6598344920759041E-2</v>
      </c>
      <c r="V89" s="12">
        <f t="shared" si="37"/>
        <v>-0.25377778548713492</v>
      </c>
      <c r="W89" s="12">
        <f t="shared" si="38"/>
        <v>6.4403164406754268E-2</v>
      </c>
      <c r="X89" s="12">
        <f t="shared" si="39"/>
        <v>1.6162501299078137E-2</v>
      </c>
      <c r="Y89" s="12">
        <f t="shared" si="40"/>
        <v>8.7711807251151352E-2</v>
      </c>
      <c r="Z89" s="12">
        <f t="shared" si="41"/>
        <v>-0.32242628898485443</v>
      </c>
      <c r="AA89" s="12">
        <f t="shared" si="42"/>
        <v>0.10395871182854485</v>
      </c>
      <c r="AB89" s="12">
        <f t="shared" si="43"/>
        <v>2.8575688804535967E-2</v>
      </c>
      <c r="AC89" s="12">
        <f t="shared" si="44"/>
        <v>0.1043832647111395</v>
      </c>
      <c r="AD89" s="12">
        <f t="shared" si="45"/>
        <v>-0.19363928010644577</v>
      </c>
      <c r="AE89" s="12">
        <f t="shared" si="46"/>
        <v>3.7496170800142566E-2</v>
      </c>
      <c r="AF89" s="12">
        <f t="shared" si="47"/>
        <v>8.7367598116684982E-3</v>
      </c>
    </row>
    <row r="90" spans="1:32" x14ac:dyDescent="0.25">
      <c r="A90" s="21"/>
      <c r="B90" s="19" t="s">
        <v>15</v>
      </c>
      <c r="C90" s="15">
        <v>3</v>
      </c>
      <c r="D90" s="15">
        <v>2.8</v>
      </c>
      <c r="E90" s="15">
        <v>1.9</v>
      </c>
      <c r="F90" s="15">
        <v>2.5177404790484501</v>
      </c>
      <c r="G90" s="15">
        <f t="shared" si="27"/>
        <v>0.22619047619047622</v>
      </c>
      <c r="H90" s="15">
        <v>0.13680555555555601</v>
      </c>
      <c r="I90" s="15">
        <v>10</v>
      </c>
      <c r="J90" s="12">
        <v>2.7E-2</v>
      </c>
      <c r="K90" s="14">
        <f t="shared" si="50"/>
        <v>3.512396382434279E-2</v>
      </c>
      <c r="L90" s="12">
        <f t="shared" si="28"/>
        <v>2.5177404790484505E-2</v>
      </c>
      <c r="M90" s="12">
        <v>0.11456013697487601</v>
      </c>
      <c r="N90" s="12">
        <f t="shared" si="29"/>
        <v>-0.16260610536131526</v>
      </c>
      <c r="O90" s="12">
        <f t="shared" si="30"/>
        <v>2.6440745500775159E-2</v>
      </c>
      <c r="P90" s="12">
        <f t="shared" si="31"/>
        <v>5.93981724386956E-3</v>
      </c>
      <c r="Q90" s="12">
        <f t="shared" si="32"/>
        <v>0.67139800519879489</v>
      </c>
      <c r="R90" s="12">
        <f t="shared" si="33"/>
        <v>3.9076808501840676</v>
      </c>
      <c r="S90" s="12">
        <f t="shared" si="34"/>
        <v>15.269969626895278</v>
      </c>
      <c r="T90" s="12">
        <f t="shared" si="35"/>
        <v>0.47731007918517582</v>
      </c>
      <c r="U90" s="12">
        <f t="shared" si="36"/>
        <v>9.4697016823093991E-2</v>
      </c>
      <c r="V90" s="12">
        <f t="shared" si="37"/>
        <v>-0.30779845570936604</v>
      </c>
      <c r="W90" s="12">
        <f t="shared" si="38"/>
        <v>9.473988933707056E-2</v>
      </c>
      <c r="X90" s="12">
        <f t="shared" si="39"/>
        <v>2.5525633649704036E-2</v>
      </c>
      <c r="Y90" s="12">
        <f t="shared" si="40"/>
        <v>8.6491402171885695E-2</v>
      </c>
      <c r="Z90" s="12">
        <f t="shared" si="41"/>
        <v>-0.36777858310906097</v>
      </c>
      <c r="AA90" s="12">
        <f t="shared" si="42"/>
        <v>0.13526108619370847</v>
      </c>
      <c r="AB90" s="12">
        <f t="shared" si="43"/>
        <v>3.9653074016537872E-2</v>
      </c>
      <c r="AC90" s="12">
        <f t="shared" si="44"/>
        <v>0.10204490383899482</v>
      </c>
      <c r="AD90" s="12">
        <f t="shared" si="45"/>
        <v>-0.2540880125474515</v>
      </c>
      <c r="AE90" s="12">
        <f t="shared" si="46"/>
        <v>6.4560718120313873E-2</v>
      </c>
      <c r="AF90" s="12">
        <f t="shared" si="47"/>
        <v>1.6208450581036437E-2</v>
      </c>
    </row>
    <row r="91" spans="1:32" x14ac:dyDescent="0.25">
      <c r="A91" s="21"/>
      <c r="B91" s="19" t="s">
        <v>15</v>
      </c>
      <c r="C91" s="15">
        <v>3.2</v>
      </c>
      <c r="D91" s="15">
        <v>2</v>
      </c>
      <c r="E91" s="15">
        <v>1</v>
      </c>
      <c r="F91" s="15">
        <v>1.8566355334451099</v>
      </c>
      <c r="G91" s="15">
        <f t="shared" si="27"/>
        <v>0.15625</v>
      </c>
      <c r="H91" s="15">
        <v>0.139597505668934</v>
      </c>
      <c r="I91" s="15">
        <v>9.8000000000000007</v>
      </c>
      <c r="J91" s="12">
        <v>2.7E-2</v>
      </c>
      <c r="K91" s="14">
        <f t="shared" si="50"/>
        <v>3.0162085660446362E-2</v>
      </c>
      <c r="L91" s="12">
        <f t="shared" si="28"/>
        <v>1.8945260545358264E-2</v>
      </c>
      <c r="M91" s="12">
        <v>0.111361712139979</v>
      </c>
      <c r="N91" s="12">
        <f t="shared" si="29"/>
        <v>-0.20226574532010844</v>
      </c>
      <c r="O91" s="12">
        <f t="shared" si="30"/>
        <v>4.0911431729898966E-2</v>
      </c>
      <c r="P91" s="12">
        <f t="shared" si="31"/>
        <v>9.6318048515883492E-3</v>
      </c>
      <c r="Q91" s="12">
        <f t="shared" si="32"/>
        <v>0.60453709915461096</v>
      </c>
      <c r="R91" s="12">
        <f t="shared" si="33"/>
        <v>3.3305723569897889</v>
      </c>
      <c r="S91" s="12">
        <f t="shared" si="34"/>
        <v>11.092712225144519</v>
      </c>
      <c r="T91" s="12">
        <f t="shared" si="35"/>
        <v>0.40518991814803479</v>
      </c>
      <c r="U91" s="12">
        <f t="shared" si="36"/>
        <v>8.5268246783805041E-2</v>
      </c>
      <c r="V91" s="12">
        <f t="shared" si="37"/>
        <v>-0.38918502608474176</v>
      </c>
      <c r="W91" s="12">
        <f t="shared" si="38"/>
        <v>0.15146498452858112</v>
      </c>
      <c r="X91" s="12">
        <f t="shared" si="39"/>
        <v>4.5834667219180815E-2</v>
      </c>
      <c r="Y91" s="12">
        <f t="shared" si="40"/>
        <v>8.1681194606949989E-2</v>
      </c>
      <c r="Z91" s="12">
        <f t="shared" si="41"/>
        <v>-0.41488070137396943</v>
      </c>
      <c r="AA91" s="12">
        <f t="shared" si="42"/>
        <v>0.17212599637255679</v>
      </c>
      <c r="AB91" s="12">
        <f t="shared" si="43"/>
        <v>5.4175158898407405E-2</v>
      </c>
      <c r="AC91" s="12">
        <f t="shared" si="44"/>
        <v>9.0790990989328413E-2</v>
      </c>
      <c r="AD91" s="12">
        <f t="shared" si="45"/>
        <v>-0.34962311429370319</v>
      </c>
      <c r="AE91" s="12">
        <f t="shared" si="46"/>
        <v>0.12223632204842784</v>
      </c>
      <c r="AF91" s="12">
        <f t="shared" si="47"/>
        <v>3.4907280567342609E-2</v>
      </c>
    </row>
    <row r="92" spans="1:32" x14ac:dyDescent="0.25">
      <c r="A92" s="21"/>
      <c r="B92" s="19" t="s">
        <v>15</v>
      </c>
      <c r="C92" s="15">
        <v>3</v>
      </c>
      <c r="D92" s="15">
        <v>2.1</v>
      </c>
      <c r="E92" s="15">
        <v>1.4</v>
      </c>
      <c r="F92" s="15">
        <v>2.0661231082930098</v>
      </c>
      <c r="G92" s="15">
        <f t="shared" si="27"/>
        <v>0.22222222222222218</v>
      </c>
      <c r="H92" s="15">
        <v>0.14925373134328401</v>
      </c>
      <c r="I92" s="15">
        <v>13.4</v>
      </c>
      <c r="J92" s="12">
        <v>2.7E-2</v>
      </c>
      <c r="K92" s="14">
        <f t="shared" si="50"/>
        <v>3.1818238842895988E-2</v>
      </c>
      <c r="L92" s="12">
        <f t="shared" si="28"/>
        <v>1.5418829166365744E-2</v>
      </c>
      <c r="M92" s="12">
        <v>0.113101101434617</v>
      </c>
      <c r="N92" s="12">
        <f t="shared" si="29"/>
        <v>-0.24222262038806824</v>
      </c>
      <c r="O92" s="12">
        <f t="shared" si="30"/>
        <v>5.8671797827662214E-2</v>
      </c>
      <c r="P92" s="12">
        <f t="shared" si="31"/>
        <v>1.4510217211358211E-2</v>
      </c>
      <c r="Q92" s="12">
        <f t="shared" si="32"/>
        <v>0.66000302168258285</v>
      </c>
      <c r="R92" s="12">
        <f t="shared" si="33"/>
        <v>3.4220202452732922</v>
      </c>
      <c r="S92" s="12">
        <f t="shared" si="34"/>
        <v>11.710222559060282</v>
      </c>
      <c r="T92" s="12">
        <f t="shared" si="35"/>
        <v>0.41682612257882046</v>
      </c>
      <c r="U92" s="12">
        <f t="shared" si="36"/>
        <v>9.2967075997583845E-2</v>
      </c>
      <c r="V92" s="12">
        <f t="shared" si="37"/>
        <v>-0.37712059081619004</v>
      </c>
      <c r="W92" s="12">
        <f t="shared" si="38"/>
        <v>0.14221994001755223</v>
      </c>
      <c r="X92" s="12">
        <f t="shared" si="39"/>
        <v>4.226972572793565E-2</v>
      </c>
      <c r="Y92" s="12">
        <f t="shared" si="40"/>
        <v>8.6788753753150677E-2</v>
      </c>
      <c r="Z92" s="12">
        <f t="shared" si="41"/>
        <v>-0.41851534985389216</v>
      </c>
      <c r="AA92" s="12">
        <f t="shared" si="42"/>
        <v>0.17515509806332574</v>
      </c>
      <c r="AB92" s="12">
        <f t="shared" si="43"/>
        <v>5.5442233432418594E-2</v>
      </c>
      <c r="AC92" s="12">
        <f t="shared" si="44"/>
        <v>0.10054875744079753</v>
      </c>
      <c r="AD92" s="12">
        <f t="shared" si="45"/>
        <v>-0.32632332514665852</v>
      </c>
      <c r="AE92" s="12">
        <f t="shared" si="46"/>
        <v>0.10648691253477181</v>
      </c>
      <c r="AF92" s="12">
        <f t="shared" si="47"/>
        <v>2.9428884163257348E-2</v>
      </c>
    </row>
    <row r="93" spans="1:32" x14ac:dyDescent="0.25">
      <c r="A93" s="21"/>
      <c r="B93" s="19" t="s">
        <v>15</v>
      </c>
      <c r="C93" s="15">
        <v>3</v>
      </c>
      <c r="D93" s="15">
        <v>2</v>
      </c>
      <c r="E93" s="15">
        <v>1.3</v>
      </c>
      <c r="F93" s="15">
        <v>1.9831924826807701</v>
      </c>
      <c r="G93" s="15">
        <f t="shared" si="27"/>
        <v>0.21666666666666667</v>
      </c>
      <c r="H93" s="15">
        <v>0.14285714285714299</v>
      </c>
      <c r="I93" s="15">
        <v>14</v>
      </c>
      <c r="J93" s="12">
        <v>2.7E-2</v>
      </c>
      <c r="K93" s="14">
        <f t="shared" si="50"/>
        <v>3.1173134531413061E-2</v>
      </c>
      <c r="L93" s="12">
        <f t="shared" si="28"/>
        <v>1.4165660590576929E-2</v>
      </c>
      <c r="M93" s="12">
        <v>0.112985071981868</v>
      </c>
      <c r="N93" s="12">
        <f t="shared" si="29"/>
        <v>-0.20910449612692475</v>
      </c>
      <c r="O93" s="12">
        <f t="shared" si="30"/>
        <v>4.3724690300495091E-2</v>
      </c>
      <c r="P93" s="12">
        <f t="shared" si="31"/>
        <v>1.0379716430486215E-2</v>
      </c>
      <c r="Q93" s="12">
        <f t="shared" si="32"/>
        <v>0.6558220598669745</v>
      </c>
      <c r="R93" s="12">
        <f t="shared" si="33"/>
        <v>3.590754419068817</v>
      </c>
      <c r="S93" s="12">
        <f t="shared" si="34"/>
        <v>12.893517298062237</v>
      </c>
      <c r="T93" s="12">
        <f t="shared" si="35"/>
        <v>0.43809051013141864</v>
      </c>
      <c r="U93" s="12">
        <f t="shared" si="36"/>
        <v>9.2298682059361384E-2</v>
      </c>
      <c r="V93" s="12">
        <f t="shared" si="37"/>
        <v>-0.35390922558447091</v>
      </c>
      <c r="W93" s="12">
        <f t="shared" si="38"/>
        <v>0.12525173995379993</v>
      </c>
      <c r="X93" s="12">
        <f t="shared" si="39"/>
        <v>3.5988541057915976E-2</v>
      </c>
      <c r="Y93" s="12">
        <f t="shared" si="40"/>
        <v>8.6750327294342747E-2</v>
      </c>
      <c r="Z93" s="12">
        <f t="shared" si="41"/>
        <v>-0.39274770893960131</v>
      </c>
      <c r="AA93" s="12">
        <f t="shared" si="42"/>
        <v>0.1542507628773058</v>
      </c>
      <c r="AB93" s="12">
        <f t="shared" si="43"/>
        <v>4.6928919972566367E-2</v>
      </c>
      <c r="AC93" s="12">
        <f t="shared" si="44"/>
        <v>9.9908167278337526E-2</v>
      </c>
      <c r="AD93" s="12">
        <f t="shared" si="45"/>
        <v>-0.30064282905163797</v>
      </c>
      <c r="AE93" s="12">
        <f t="shared" si="46"/>
        <v>9.0386110660172408E-2</v>
      </c>
      <c r="AF93" s="12">
        <f t="shared" si="47"/>
        <v>2.4118390558109538E-2</v>
      </c>
    </row>
    <row r="94" spans="1:32" x14ac:dyDescent="0.25">
      <c r="A94" s="21"/>
      <c r="B94" s="19" t="s">
        <v>15</v>
      </c>
      <c r="C94" s="15">
        <v>3.9</v>
      </c>
      <c r="D94" s="15">
        <v>2.9</v>
      </c>
      <c r="E94" s="15">
        <v>0.8</v>
      </c>
      <c r="F94" s="15">
        <v>2.0837751951661598</v>
      </c>
      <c r="G94" s="15">
        <f t="shared" si="27"/>
        <v>7.073386383731213E-2</v>
      </c>
      <c r="H94" s="15">
        <v>0.19047619047618999</v>
      </c>
      <c r="I94" s="15">
        <v>10.5</v>
      </c>
      <c r="J94" s="12">
        <v>2.7E-2</v>
      </c>
      <c r="K94" s="14">
        <f t="shared" si="50"/>
        <v>3.1953870589201218E-2</v>
      </c>
      <c r="L94" s="12">
        <f t="shared" si="28"/>
        <v>1.9845478049201521E-2</v>
      </c>
      <c r="M94" s="12">
        <v>0.13782076048168501</v>
      </c>
      <c r="N94" s="12">
        <f t="shared" si="29"/>
        <v>-0.27644100747115186</v>
      </c>
      <c r="O94" s="12">
        <f t="shared" si="30"/>
        <v>7.6419630611665443E-2</v>
      </c>
      <c r="P94" s="12">
        <f t="shared" si="31"/>
        <v>1.974757202527281E-2</v>
      </c>
      <c r="Q94" s="12">
        <f t="shared" si="32"/>
        <v>0.63551367033752848</v>
      </c>
      <c r="R94" s="12">
        <f t="shared" si="33"/>
        <v>2.3364467692720328</v>
      </c>
      <c r="S94" s="12">
        <f t="shared" si="34"/>
        <v>5.4589835056417195</v>
      </c>
      <c r="T94" s="12">
        <f t="shared" si="35"/>
        <v>0.27382635435730407</v>
      </c>
      <c r="U94" s="12">
        <f t="shared" si="36"/>
        <v>8.9650749881782843E-2</v>
      </c>
      <c r="V94" s="12">
        <f t="shared" si="37"/>
        <v>-0.52933356312063884</v>
      </c>
      <c r="W94" s="12">
        <f t="shared" si="38"/>
        <v>0.28019402104599134</v>
      </c>
      <c r="X94" s="12">
        <f t="shared" si="39"/>
        <v>0.10711662983911063</v>
      </c>
      <c r="Y94" s="12">
        <f t="shared" si="40"/>
        <v>8.3969350127858097E-2</v>
      </c>
      <c r="Z94" s="12">
        <f t="shared" si="41"/>
        <v>-0.55916091182874383</v>
      </c>
      <c r="AA94" s="12">
        <f t="shared" si="42"/>
        <v>0.31266092531715223</v>
      </c>
      <c r="AB94" s="12">
        <f t="shared" si="43"/>
        <v>0.12653665050917451</v>
      </c>
      <c r="AC94" s="12">
        <f t="shared" si="44"/>
        <v>9.6064059367346757E-2</v>
      </c>
      <c r="AD94" s="12">
        <f t="shared" si="45"/>
        <v>-0.49566368832142826</v>
      </c>
      <c r="AE94" s="12">
        <f t="shared" si="46"/>
        <v>0.24568249192040198</v>
      </c>
      <c r="AF94" s="12">
        <f t="shared" si="47"/>
        <v>8.8375256879261899E-2</v>
      </c>
    </row>
    <row r="95" spans="1:32" x14ac:dyDescent="0.25">
      <c r="A95" s="21"/>
      <c r="B95" s="19" t="s">
        <v>15</v>
      </c>
      <c r="C95" s="15">
        <v>3.7</v>
      </c>
      <c r="D95" s="15">
        <v>2.1</v>
      </c>
      <c r="E95" s="15">
        <v>0.8</v>
      </c>
      <c r="F95" s="15">
        <v>1.8386694855143</v>
      </c>
      <c r="G95" s="15">
        <f t="shared" si="27"/>
        <v>0.10296010296010295</v>
      </c>
      <c r="H95" s="15">
        <v>0.18867924528301899</v>
      </c>
      <c r="I95" s="15">
        <v>10.6</v>
      </c>
      <c r="J95" s="12">
        <v>2.7E-2</v>
      </c>
      <c r="K95" s="14">
        <f t="shared" si="50"/>
        <v>3.0015796639469808E-2</v>
      </c>
      <c r="L95" s="12">
        <f t="shared" si="28"/>
        <v>1.7345938542587737E-2</v>
      </c>
      <c r="M95" s="12">
        <v>0.122567799601307</v>
      </c>
      <c r="N95" s="12">
        <f t="shared" si="29"/>
        <v>-0.35039066211307335</v>
      </c>
      <c r="O95" s="12">
        <f t="shared" si="30"/>
        <v>0.12277361609603793</v>
      </c>
      <c r="P95" s="12">
        <f t="shared" si="31"/>
        <v>3.509917602189587E-2</v>
      </c>
      <c r="Q95" s="12">
        <f t="shared" si="32"/>
        <v>0.61051348285036078</v>
      </c>
      <c r="R95" s="12">
        <f t="shared" si="33"/>
        <v>2.2357214591069101</v>
      </c>
      <c r="S95" s="12">
        <f t="shared" si="34"/>
        <v>4.9984504427111309</v>
      </c>
      <c r="T95" s="12">
        <f t="shared" si="35"/>
        <v>0.26007055255575062</v>
      </c>
      <c r="U95" s="12">
        <f t="shared" si="36"/>
        <v>8.6073357302710721E-2</v>
      </c>
      <c r="V95" s="12">
        <f t="shared" si="37"/>
        <v>-0.54381120629563351</v>
      </c>
      <c r="W95" s="12">
        <f t="shared" si="38"/>
        <v>0.29573062809271206</v>
      </c>
      <c r="X95" s="12">
        <f t="shared" si="39"/>
        <v>0.11618239511233777</v>
      </c>
      <c r="Y95" s="12">
        <f t="shared" si="40"/>
        <v>8.2481321852895112E-2</v>
      </c>
      <c r="Z95" s="12">
        <f t="shared" si="41"/>
        <v>-0.56284899417965617</v>
      </c>
      <c r="AA95" s="12">
        <f t="shared" si="42"/>
        <v>0.31679899024905062</v>
      </c>
      <c r="AB95" s="12">
        <f t="shared" si="43"/>
        <v>0.12914573174859018</v>
      </c>
      <c r="AC95" s="12">
        <f t="shared" si="44"/>
        <v>9.1896825877514451E-2</v>
      </c>
      <c r="AD95" s="12">
        <f t="shared" si="45"/>
        <v>-0.5129468228491737</v>
      </c>
      <c r="AE95" s="12">
        <f t="shared" si="46"/>
        <v>0.26311444307106158</v>
      </c>
      <c r="AF95" s="12">
        <f t="shared" si="47"/>
        <v>9.7608517905491618E-2</v>
      </c>
    </row>
    <row r="96" spans="1:32" x14ac:dyDescent="0.25">
      <c r="A96" s="21"/>
      <c r="B96" s="19" t="s">
        <v>15</v>
      </c>
      <c r="C96" s="15">
        <v>2.2999999999999998</v>
      </c>
      <c r="D96" s="15">
        <v>2.1</v>
      </c>
      <c r="E96" s="15">
        <v>0.8</v>
      </c>
      <c r="F96" s="15">
        <v>1.56920267302489</v>
      </c>
      <c r="G96" s="15">
        <f t="shared" si="27"/>
        <v>0.16563146997929606</v>
      </c>
      <c r="H96" s="15">
        <v>0.18518518518518501</v>
      </c>
      <c r="I96" s="15">
        <v>10.8</v>
      </c>
      <c r="J96" s="12">
        <v>2.7E-2</v>
      </c>
      <c r="K96" s="14">
        <f t="shared" si="50"/>
        <v>2.772921401306204E-2</v>
      </c>
      <c r="L96" s="12">
        <f t="shared" si="28"/>
        <v>1.4529654379860093E-2</v>
      </c>
      <c r="M96" s="12">
        <v>0.10576861005647401</v>
      </c>
      <c r="N96" s="12">
        <f t="shared" si="29"/>
        <v>-0.42884950569503982</v>
      </c>
      <c r="O96" s="12">
        <f t="shared" si="30"/>
        <v>0.18391189853487999</v>
      </c>
      <c r="P96" s="12">
        <f t="shared" si="31"/>
        <v>5.917029152320364E-2</v>
      </c>
      <c r="Q96" s="12">
        <f t="shared" si="32"/>
        <v>0.58090711813129459</v>
      </c>
      <c r="R96" s="12">
        <f t="shared" si="33"/>
        <v>2.1368984379089939</v>
      </c>
      <c r="S96" s="12">
        <f t="shared" si="34"/>
        <v>4.566334933937898</v>
      </c>
      <c r="T96" s="12">
        <f t="shared" si="35"/>
        <v>0.24651270474328035</v>
      </c>
      <c r="U96" s="12">
        <f t="shared" si="36"/>
        <v>8.1777917406788553E-2</v>
      </c>
      <c r="V96" s="12">
        <f t="shared" si="37"/>
        <v>-0.55839924600334134</v>
      </c>
      <c r="W96" s="12">
        <f t="shared" si="38"/>
        <v>0.31180971793710011</v>
      </c>
      <c r="X96" s="12">
        <f t="shared" si="39"/>
        <v>0.12600383845546995</v>
      </c>
      <c r="Y96" s="12">
        <f t="shared" si="40"/>
        <v>8.1233822138343764E-2</v>
      </c>
      <c r="Z96" s="12">
        <f t="shared" si="41"/>
        <v>-0.56133736045294325</v>
      </c>
      <c r="AA96" s="12">
        <f t="shared" si="42"/>
        <v>0.31509963224027754</v>
      </c>
      <c r="AB96" s="12">
        <f t="shared" si="43"/>
        <v>0.12807047341681965</v>
      </c>
      <c r="AC96" s="12">
        <f t="shared" si="44"/>
        <v>8.7015326657055331E-2</v>
      </c>
      <c r="AD96" s="12">
        <f t="shared" si="45"/>
        <v>-0.53011723605190075</v>
      </c>
      <c r="AE96" s="12">
        <f t="shared" si="46"/>
        <v>0.28102428395930668</v>
      </c>
      <c r="AF96" s="12">
        <f t="shared" si="47"/>
        <v>0.10759087846780814</v>
      </c>
    </row>
    <row r="97" spans="1:32" x14ac:dyDescent="0.25">
      <c r="A97" s="21"/>
      <c r="B97" s="19" t="s">
        <v>15</v>
      </c>
      <c r="C97" s="15">
        <v>2.4</v>
      </c>
      <c r="D97" s="15">
        <v>2</v>
      </c>
      <c r="E97" s="15">
        <v>0.8</v>
      </c>
      <c r="F97" s="15">
        <v>1.5659470564675499</v>
      </c>
      <c r="G97" s="15">
        <f t="shared" si="27"/>
        <v>0.16666666666666669</v>
      </c>
      <c r="H97" s="15">
        <v>0.18181818181818199</v>
      </c>
      <c r="I97" s="15">
        <v>11</v>
      </c>
      <c r="J97" s="12">
        <v>2.7E-2</v>
      </c>
      <c r="K97" s="14">
        <f t="shared" si="50"/>
        <v>2.770043425055101E-2</v>
      </c>
      <c r="L97" s="12">
        <f t="shared" si="28"/>
        <v>1.423588233152318E-2</v>
      </c>
      <c r="M97" s="12">
        <v>0.105886041111399</v>
      </c>
      <c r="N97" s="12">
        <f t="shared" si="29"/>
        <v>-0.41762677388730607</v>
      </c>
      <c r="O97" s="12">
        <f t="shared" si="30"/>
        <v>0.17441212226751907</v>
      </c>
      <c r="P97" s="12">
        <f t="shared" si="31"/>
        <v>5.513038227392611E-2</v>
      </c>
      <c r="Q97" s="12">
        <f t="shared" si="32"/>
        <v>0.58228311714258485</v>
      </c>
      <c r="R97" s="12">
        <f t="shared" si="33"/>
        <v>2.2025571442842136</v>
      </c>
      <c r="S97" s="12">
        <f t="shared" si="34"/>
        <v>4.8512579738374297</v>
      </c>
      <c r="T97" s="12">
        <f t="shared" si="35"/>
        <v>0.25552710352054026</v>
      </c>
      <c r="U97" s="12">
        <f t="shared" si="36"/>
        <v>8.1953512529454334E-2</v>
      </c>
      <c r="V97" s="12">
        <f t="shared" si="37"/>
        <v>-0.5492556810880016</v>
      </c>
      <c r="W97" s="12">
        <f t="shared" si="38"/>
        <v>0.30168180320744453</v>
      </c>
      <c r="X97" s="12">
        <f t="shared" si="39"/>
        <v>0.11976426378691565</v>
      </c>
      <c r="Y97" s="12">
        <f t="shared" si="40"/>
        <v>8.1430424499500595E-2</v>
      </c>
      <c r="Z97" s="12">
        <f t="shared" si="41"/>
        <v>-0.55213266525274718</v>
      </c>
      <c r="AA97" s="12">
        <f t="shared" si="42"/>
        <v>0.30485048003910215</v>
      </c>
      <c r="AB97" s="12">
        <f t="shared" si="43"/>
        <v>0.12169674929427608</v>
      </c>
      <c r="AC97" s="12">
        <f t="shared" si="44"/>
        <v>8.7268703859912242E-2</v>
      </c>
      <c r="AD97" s="12">
        <f t="shared" si="45"/>
        <v>-0.52002212877048315</v>
      </c>
      <c r="AE97" s="12">
        <f t="shared" si="46"/>
        <v>0.27042301441098499</v>
      </c>
      <c r="AF97" s="12">
        <f t="shared" si="47"/>
        <v>0.10161991361221842</v>
      </c>
    </row>
    <row r="98" spans="1:32" x14ac:dyDescent="0.25">
      <c r="A98" s="21" t="s">
        <v>9</v>
      </c>
      <c r="B98" s="20" t="s">
        <v>15</v>
      </c>
      <c r="C98" s="15">
        <v>3.1</v>
      </c>
      <c r="D98" s="15">
        <v>2.5</v>
      </c>
      <c r="E98" s="15">
        <v>2.2999999999999998</v>
      </c>
      <c r="F98" s="15">
        <v>2.61222057709141</v>
      </c>
      <c r="G98" s="15">
        <f t="shared" si="27"/>
        <v>0.29677419354838708</v>
      </c>
      <c r="H98" s="15">
        <v>0.16618773946360199</v>
      </c>
      <c r="I98" s="15">
        <v>14.5</v>
      </c>
      <c r="J98" s="12">
        <v>2.7E-2</v>
      </c>
      <c r="K98" s="14">
        <f t="shared" ref="K98:K112" si="51">(9.8*(F98/1000)*((1140-1000)/1000))^0.5</f>
        <v>5.9866239499148557E-2</v>
      </c>
      <c r="L98" s="12">
        <f t="shared" si="28"/>
        <v>1.8015314324768342E-2</v>
      </c>
      <c r="M98" s="12">
        <v>0.19531514441661199</v>
      </c>
      <c r="N98" s="12">
        <f t="shared" si="29"/>
        <v>0.17526807360773691</v>
      </c>
      <c r="O98" s="12">
        <f t="shared" si="30"/>
        <v>3.0718897626167085E-2</v>
      </c>
      <c r="P98" s="12">
        <f t="shared" si="31"/>
        <v>4.9191901584371856E-3</v>
      </c>
      <c r="Q98" s="12">
        <f t="shared" si="32"/>
        <v>0.72311550690198767</v>
      </c>
      <c r="R98" s="12">
        <f t="shared" si="33"/>
        <v>3.3511964795716027</v>
      </c>
      <c r="S98" s="12">
        <f t="shared" si="34"/>
        <v>11.230517844693104</v>
      </c>
      <c r="T98" s="12">
        <f t="shared" si="35"/>
        <v>0.4078210646041886</v>
      </c>
      <c r="U98" s="12">
        <f t="shared" si="36"/>
        <v>0.17062903633654364</v>
      </c>
      <c r="V98" s="12">
        <f t="shared" si="37"/>
        <v>2.6724575996259749E-2</v>
      </c>
      <c r="W98" s="12">
        <f t="shared" si="38"/>
        <v>7.1420296217986274E-4</v>
      </c>
      <c r="X98" s="12">
        <f t="shared" si="39"/>
        <v>1.3119314363088208E-4</v>
      </c>
      <c r="Y98" s="12">
        <f t="shared" si="40"/>
        <v>0.14553175231303267</v>
      </c>
      <c r="Z98" s="12">
        <f t="shared" si="41"/>
        <v>-0.12429308694636491</v>
      </c>
      <c r="AA98" s="12">
        <f t="shared" si="42"/>
        <v>1.5448771462656628E-2</v>
      </c>
      <c r="AB98" s="12">
        <f t="shared" si="43"/>
        <v>3.3225104560642002E-3</v>
      </c>
      <c r="AC98" s="12">
        <f t="shared" si="44"/>
        <v>0.18646146598051688</v>
      </c>
      <c r="AD98" s="12">
        <f t="shared" si="45"/>
        <v>0.12199291345048466</v>
      </c>
      <c r="AE98" s="12">
        <f t="shared" si="46"/>
        <v>1.4882270932137441E-2</v>
      </c>
      <c r="AF98" s="12">
        <f t="shared" si="47"/>
        <v>2.4990114885842267E-3</v>
      </c>
    </row>
    <row r="99" spans="1:32" x14ac:dyDescent="0.25">
      <c r="A99" s="21"/>
      <c r="B99" s="20" t="s">
        <v>15</v>
      </c>
      <c r="C99" s="15">
        <v>3</v>
      </c>
      <c r="D99" s="15">
        <v>2.5</v>
      </c>
      <c r="E99" s="15">
        <v>2.2000000000000002</v>
      </c>
      <c r="F99" s="15">
        <v>2.5458216848297401</v>
      </c>
      <c r="G99" s="15">
        <f t="shared" si="27"/>
        <v>0.29333333333333333</v>
      </c>
      <c r="H99" s="15">
        <v>0.16281906906906901</v>
      </c>
      <c r="I99" s="15">
        <v>14.8</v>
      </c>
      <c r="J99" s="12">
        <v>2.7E-2</v>
      </c>
      <c r="K99" s="14">
        <f t="shared" si="51"/>
        <v>5.9100485206015053E-2</v>
      </c>
      <c r="L99" s="12">
        <f t="shared" si="28"/>
        <v>1.7201497870471216E-2</v>
      </c>
      <c r="M99" s="12">
        <v>0.194787469330822</v>
      </c>
      <c r="N99" s="12">
        <f t="shared" si="29"/>
        <v>0.1963430969390432</v>
      </c>
      <c r="O99" s="12">
        <f t="shared" si="30"/>
        <v>3.8550611715614518E-2</v>
      </c>
      <c r="P99" s="12">
        <f t="shared" si="31"/>
        <v>6.0615174960091198E-3</v>
      </c>
      <c r="Q99" s="12">
        <f t="shared" si="32"/>
        <v>0.71938714364604572</v>
      </c>
      <c r="R99" s="12">
        <f t="shared" si="33"/>
        <v>3.418322422301018</v>
      </c>
      <c r="S99" s="12">
        <f t="shared" si="34"/>
        <v>11.6849281828059</v>
      </c>
      <c r="T99" s="12">
        <f t="shared" si="35"/>
        <v>0.41635711852926388</v>
      </c>
      <c r="U99" s="12">
        <f t="shared" si="36"/>
        <v>0.16970417042456384</v>
      </c>
      <c r="V99" s="12">
        <f t="shared" si="37"/>
        <v>4.2286824232941188E-2</v>
      </c>
      <c r="W99" s="12">
        <f t="shared" si="38"/>
        <v>1.7881755037076621E-3</v>
      </c>
      <c r="X99" s="12">
        <f t="shared" si="39"/>
        <v>3.2354108317414763E-4</v>
      </c>
      <c r="Y99" s="12">
        <f t="shared" si="40"/>
        <v>0.14481523802766613</v>
      </c>
      <c r="Z99" s="12">
        <f t="shared" si="41"/>
        <v>-0.11057569082258741</v>
      </c>
      <c r="AA99" s="12">
        <f t="shared" si="42"/>
        <v>1.2226983400892441E-2</v>
      </c>
      <c r="AB99" s="12">
        <f t="shared" si="43"/>
        <v>2.5898943762045126E-3</v>
      </c>
      <c r="AC99" s="12">
        <f t="shared" si="44"/>
        <v>0.18544379495278601</v>
      </c>
      <c r="AD99" s="12">
        <f t="shared" si="45"/>
        <v>0.13895624150829305</v>
      </c>
      <c r="AE99" s="12">
        <f t="shared" si="46"/>
        <v>1.9308837054111065E-2</v>
      </c>
      <c r="AF99" s="12">
        <f t="shared" si="47"/>
        <v>3.1930454435046395E-3</v>
      </c>
    </row>
    <row r="100" spans="1:32" x14ac:dyDescent="0.25">
      <c r="A100" s="21"/>
      <c r="B100" s="20" t="s">
        <v>15</v>
      </c>
      <c r="C100" s="15">
        <v>3</v>
      </c>
      <c r="D100" s="15">
        <v>2.7</v>
      </c>
      <c r="E100" s="15">
        <v>2.5</v>
      </c>
      <c r="F100" s="15">
        <v>2.7256808892482098</v>
      </c>
      <c r="G100" s="15">
        <f t="shared" si="27"/>
        <v>0.3086419753086419</v>
      </c>
      <c r="H100" s="15">
        <v>0.16064814814814801</v>
      </c>
      <c r="I100" s="15">
        <v>15</v>
      </c>
      <c r="J100" s="12">
        <v>2.7E-2</v>
      </c>
      <c r="K100" s="14">
        <f t="shared" si="51"/>
        <v>6.1152548434619994E-2</v>
      </c>
      <c r="L100" s="12">
        <f t="shared" si="28"/>
        <v>1.8171205928321398E-2</v>
      </c>
      <c r="M100" s="12">
        <v>0.19762046458812901</v>
      </c>
      <c r="N100" s="12">
        <f t="shared" si="29"/>
        <v>0.23014467870420469</v>
      </c>
      <c r="O100" s="12">
        <f t="shared" si="30"/>
        <v>5.2966573135861603E-2</v>
      </c>
      <c r="P100" s="12">
        <f t="shared" si="31"/>
        <v>8.0921165344690436E-3</v>
      </c>
      <c r="Q100" s="12">
        <f t="shared" si="32"/>
        <v>0.73759269242178538</v>
      </c>
      <c r="R100" s="12">
        <f t="shared" si="33"/>
        <v>3.591355088273942</v>
      </c>
      <c r="S100" s="12">
        <f t="shared" si="34"/>
        <v>12.897831370071135</v>
      </c>
      <c r="T100" s="12">
        <f t="shared" si="35"/>
        <v>0.43816573089997835</v>
      </c>
      <c r="U100" s="12">
        <f t="shared" si="36"/>
        <v>0.17405268039355673</v>
      </c>
      <c r="V100" s="12">
        <f t="shared" si="37"/>
        <v>8.3440315994475087E-2</v>
      </c>
      <c r="W100" s="12">
        <f t="shared" si="38"/>
        <v>6.9622863332578552E-3</v>
      </c>
      <c r="X100" s="12">
        <f t="shared" si="39"/>
        <v>1.2113874766588705E-3</v>
      </c>
      <c r="Y100" s="12">
        <f t="shared" si="40"/>
        <v>0.14814400976359487</v>
      </c>
      <c r="Z100" s="12">
        <f t="shared" si="41"/>
        <v>-7.7835558820273196E-2</v>
      </c>
      <c r="AA100" s="12">
        <f t="shared" si="42"/>
        <v>6.0583742168642081E-3</v>
      </c>
      <c r="AB100" s="12">
        <f t="shared" si="43"/>
        <v>1.2384506998749398E-3</v>
      </c>
      <c r="AC100" s="12">
        <f t="shared" si="44"/>
        <v>0.19072146026110881</v>
      </c>
      <c r="AD100" s="12">
        <f t="shared" si="45"/>
        <v>0.18719986790776766</v>
      </c>
      <c r="AE100" s="12">
        <f t="shared" si="46"/>
        <v>3.5043790544685663E-2</v>
      </c>
      <c r="AF100" s="12">
        <f t="shared" si="47"/>
        <v>5.5538026707759444E-3</v>
      </c>
    </row>
    <row r="101" spans="1:32" x14ac:dyDescent="0.25">
      <c r="A101" s="21"/>
      <c r="B101" s="20" t="s">
        <v>15</v>
      </c>
      <c r="C101" s="15">
        <v>3</v>
      </c>
      <c r="D101" s="15">
        <v>2</v>
      </c>
      <c r="E101" s="15">
        <v>2</v>
      </c>
      <c r="F101" s="15">
        <v>2.2894284851066602</v>
      </c>
      <c r="G101" s="15">
        <f t="shared" si="27"/>
        <v>0.33333333333333331</v>
      </c>
      <c r="H101" s="15">
        <v>0.17212301587301601</v>
      </c>
      <c r="I101" s="15">
        <v>14</v>
      </c>
      <c r="J101" s="12">
        <v>2.7E-2</v>
      </c>
      <c r="K101" s="14">
        <f t="shared" si="51"/>
        <v>5.6045480474043029E-2</v>
      </c>
      <c r="L101" s="12">
        <f t="shared" si="28"/>
        <v>1.6353060607904715E-2</v>
      </c>
      <c r="M101" s="12">
        <v>0.18145314042364699</v>
      </c>
      <c r="N101" s="12">
        <f t="shared" si="29"/>
        <v>5.4206141481475623E-2</v>
      </c>
      <c r="O101" s="12">
        <f t="shared" si="30"/>
        <v>2.9383057743097522E-3</v>
      </c>
      <c r="P101" s="12">
        <f t="shared" si="31"/>
        <v>5.2558047382444723E-4</v>
      </c>
      <c r="Q101" s="12">
        <f t="shared" si="32"/>
        <v>0.68797621794881625</v>
      </c>
      <c r="R101" s="12">
        <f t="shared" si="33"/>
        <v>2.9970030414547906</v>
      </c>
      <c r="S101" s="12">
        <f t="shared" si="34"/>
        <v>8.9820272304892654</v>
      </c>
      <c r="T101" s="12">
        <f t="shared" si="35"/>
        <v>0.36208438289197081</v>
      </c>
      <c r="U101" s="12">
        <f t="shared" si="36"/>
        <v>0.16223690602300173</v>
      </c>
      <c r="V101" s="12">
        <f t="shared" si="37"/>
        <v>-5.7436303912474881E-2</v>
      </c>
      <c r="W101" s="12">
        <f t="shared" si="38"/>
        <v>3.2989290071261772E-3</v>
      </c>
      <c r="X101" s="12">
        <f t="shared" si="39"/>
        <v>6.5993970291136487E-4</v>
      </c>
      <c r="Y101" s="12">
        <f t="shared" si="40"/>
        <v>0.13922832973695484</v>
      </c>
      <c r="Z101" s="12">
        <f t="shared" si="41"/>
        <v>-0.19111149063486818</v>
      </c>
      <c r="AA101" s="12">
        <f t="shared" si="42"/>
        <v>3.652360185268131E-2</v>
      </c>
      <c r="AB101" s="12">
        <f t="shared" si="43"/>
        <v>8.4844978316576426E-3</v>
      </c>
      <c r="AC101" s="12">
        <f t="shared" si="44"/>
        <v>0.17630806660381704</v>
      </c>
      <c r="AD101" s="12">
        <f t="shared" si="45"/>
        <v>2.4314300499408827E-2</v>
      </c>
      <c r="AE101" s="12">
        <f t="shared" si="46"/>
        <v>5.9118520877555233E-4</v>
      </c>
      <c r="AF101" s="12">
        <f t="shared" si="47"/>
        <v>1.0885241269632062E-4</v>
      </c>
    </row>
    <row r="102" spans="1:32" x14ac:dyDescent="0.25">
      <c r="A102" s="21"/>
      <c r="B102" s="20" t="s">
        <v>15</v>
      </c>
      <c r="C102" s="15">
        <v>3.2</v>
      </c>
      <c r="D102" s="15">
        <v>2.2999999999999998</v>
      </c>
      <c r="E102" s="15">
        <v>2</v>
      </c>
      <c r="F102" s="15">
        <v>2.4507702700913701</v>
      </c>
      <c r="G102" s="15">
        <f t="shared" si="27"/>
        <v>0.27173913043478265</v>
      </c>
      <c r="H102" s="15">
        <v>0.16504946727549499</v>
      </c>
      <c r="I102" s="15">
        <v>14.6</v>
      </c>
      <c r="J102" s="12">
        <v>2.7E-2</v>
      </c>
      <c r="K102" s="14">
        <f t="shared" si="51"/>
        <v>5.7986695116771056E-2</v>
      </c>
      <c r="L102" s="12">
        <f t="shared" si="28"/>
        <v>1.6786097740351849E-2</v>
      </c>
      <c r="M102" s="12">
        <v>0.19494989427588899</v>
      </c>
      <c r="N102" s="12">
        <f t="shared" si="29"/>
        <v>0.18116039690382771</v>
      </c>
      <c r="O102" s="12">
        <f t="shared" si="30"/>
        <v>3.2819089406352385E-2</v>
      </c>
      <c r="P102" s="12">
        <f t="shared" si="31"/>
        <v>5.2285737058406631E-3</v>
      </c>
      <c r="Q102" s="12">
        <f t="shared" si="32"/>
        <v>0.70871137420850461</v>
      </c>
      <c r="R102" s="12">
        <f t="shared" si="33"/>
        <v>3.2939331214292715</v>
      </c>
      <c r="S102" s="12">
        <f t="shared" si="34"/>
        <v>10.849995408448784</v>
      </c>
      <c r="T102" s="12">
        <f t="shared" si="35"/>
        <v>0.40050580030973959</v>
      </c>
      <c r="U102" s="12">
        <f t="shared" si="36"/>
        <v>0.16715853015237686</v>
      </c>
      <c r="V102" s="12">
        <f t="shared" si="37"/>
        <v>1.2778368277684235E-2</v>
      </c>
      <c r="W102" s="12">
        <f t="shared" si="38"/>
        <v>1.6328669584012677E-4</v>
      </c>
      <c r="X102" s="12">
        <f t="shared" si="39"/>
        <v>3.0408792279269342E-5</v>
      </c>
      <c r="Y102" s="12">
        <f t="shared" si="40"/>
        <v>0.14289567039227433</v>
      </c>
      <c r="Z102" s="12">
        <f t="shared" si="41"/>
        <v>-0.13422519471839492</v>
      </c>
      <c r="AA102" s="12">
        <f t="shared" si="42"/>
        <v>1.8016402897191031E-2</v>
      </c>
      <c r="AB102" s="12">
        <f t="shared" si="43"/>
        <v>3.9181411164244213E-3</v>
      </c>
      <c r="AC102" s="12">
        <f t="shared" si="44"/>
        <v>0.18234437706143883</v>
      </c>
      <c r="AD102" s="12">
        <f t="shared" si="45"/>
        <v>0.10478621998261743</v>
      </c>
      <c r="AE102" s="12">
        <f t="shared" si="46"/>
        <v>1.0980151898245492E-2</v>
      </c>
      <c r="AF102" s="12">
        <f t="shared" si="47"/>
        <v>1.8730068055075716E-3</v>
      </c>
    </row>
    <row r="103" spans="1:32" x14ac:dyDescent="0.25">
      <c r="A103" s="21"/>
      <c r="B103" s="20" t="s">
        <v>15</v>
      </c>
      <c r="C103" s="15">
        <v>2.2000000000000002</v>
      </c>
      <c r="D103" s="15">
        <v>2</v>
      </c>
      <c r="E103" s="15">
        <v>1.6</v>
      </c>
      <c r="F103" s="15">
        <v>1.9165679428251099</v>
      </c>
      <c r="G103" s="15">
        <f t="shared" si="27"/>
        <v>0.36363636363636365</v>
      </c>
      <c r="H103" s="15">
        <v>0.15546594982078901</v>
      </c>
      <c r="I103" s="15">
        <v>15.5</v>
      </c>
      <c r="J103" s="12">
        <v>2.7E-2</v>
      </c>
      <c r="K103" s="14">
        <f t="shared" si="51"/>
        <v>5.1278954918719352E-2</v>
      </c>
      <c r="L103" s="12">
        <f t="shared" si="28"/>
        <v>1.2364954469839418E-2</v>
      </c>
      <c r="M103" s="12">
        <v>0.170912926454238</v>
      </c>
      <c r="N103" s="12">
        <f t="shared" si="29"/>
        <v>9.9359227221492902E-2</v>
      </c>
      <c r="O103" s="12">
        <f t="shared" si="30"/>
        <v>9.8722560340522552E-3</v>
      </c>
      <c r="P103" s="12">
        <f t="shared" si="31"/>
        <v>1.6924688205067321E-3</v>
      </c>
      <c r="Q103" s="12">
        <f t="shared" si="32"/>
        <v>0.65948726781882339</v>
      </c>
      <c r="R103" s="12">
        <f t="shared" si="33"/>
        <v>3.2420045584196235</v>
      </c>
      <c r="S103" s="12">
        <f t="shared" si="34"/>
        <v>10.510593556813618</v>
      </c>
      <c r="T103" s="12">
        <f t="shared" si="35"/>
        <v>0.39384552430108033</v>
      </c>
      <c r="U103" s="12">
        <f t="shared" si="36"/>
        <v>0.15503820553093728</v>
      </c>
      <c r="V103" s="12">
        <f t="shared" si="37"/>
        <v>-2.7513696108042262E-3</v>
      </c>
      <c r="W103" s="12">
        <f t="shared" si="38"/>
        <v>7.5700347352569998E-6</v>
      </c>
      <c r="X103" s="12">
        <f t="shared" si="39"/>
        <v>1.4317354280108113E-6</v>
      </c>
      <c r="Y103" s="12">
        <f t="shared" si="40"/>
        <v>0.13435203583255786</v>
      </c>
      <c r="Z103" s="12">
        <f t="shared" si="41"/>
        <v>-0.13581053608568236</v>
      </c>
      <c r="AA103" s="12">
        <f t="shared" si="42"/>
        <v>1.8444501711880432E-2</v>
      </c>
      <c r="AB103" s="12">
        <f t="shared" si="43"/>
        <v>4.0184230463499769E-3</v>
      </c>
      <c r="AC103" s="12">
        <f t="shared" si="44"/>
        <v>0.16847554444783755</v>
      </c>
      <c r="AD103" s="12">
        <f t="shared" si="45"/>
        <v>8.368131183738399E-2</v>
      </c>
      <c r="AE103" s="12">
        <f t="shared" si="46"/>
        <v>7.0025619508255017E-3</v>
      </c>
      <c r="AF103" s="12">
        <f t="shared" si="47"/>
        <v>1.2181205651902939E-3</v>
      </c>
    </row>
    <row r="104" spans="1:32" x14ac:dyDescent="0.25">
      <c r="A104" s="21"/>
      <c r="B104" s="20" t="s">
        <v>15</v>
      </c>
      <c r="C104" s="15">
        <v>2.7</v>
      </c>
      <c r="D104" s="15">
        <v>2</v>
      </c>
      <c r="E104" s="15">
        <v>1.1000000000000001</v>
      </c>
      <c r="F104" s="15">
        <v>1.8110432210393099</v>
      </c>
      <c r="G104" s="15">
        <f t="shared" si="27"/>
        <v>0.20370370370370372</v>
      </c>
      <c r="H104" s="15">
        <v>0.15446937321937301</v>
      </c>
      <c r="I104" s="15">
        <v>15.6</v>
      </c>
      <c r="J104" s="12">
        <v>2.7E-2</v>
      </c>
      <c r="K104" s="14">
        <f t="shared" si="51"/>
        <v>4.9847279757935972E-2</v>
      </c>
      <c r="L104" s="12">
        <f t="shared" si="28"/>
        <v>1.1609251416918653E-2</v>
      </c>
      <c r="M104" s="12">
        <v>0.18920043464379099</v>
      </c>
      <c r="N104" s="12">
        <f t="shared" si="29"/>
        <v>0.22484108467957536</v>
      </c>
      <c r="O104" s="12">
        <f t="shared" si="30"/>
        <v>5.0553513359887982E-2</v>
      </c>
      <c r="P104" s="12">
        <f t="shared" si="31"/>
        <v>7.7580415525218696E-3</v>
      </c>
      <c r="Q104" s="12">
        <f t="shared" si="32"/>
        <v>0.64784845966523719</v>
      </c>
      <c r="R104" s="12">
        <f t="shared" si="33"/>
        <v>3.1940253019942095</v>
      </c>
      <c r="S104" s="12">
        <f t="shared" si="34"/>
        <v>10.201797629779202</v>
      </c>
      <c r="T104" s="12">
        <f t="shared" si="35"/>
        <v>0.38766941966446666</v>
      </c>
      <c r="U104" s="12">
        <f t="shared" si="36"/>
        <v>0.15215678583983788</v>
      </c>
      <c r="V104" s="12">
        <f t="shared" si="37"/>
        <v>-1.4971170862788829E-2</v>
      </c>
      <c r="W104" s="12">
        <f t="shared" si="38"/>
        <v>2.241359570028172E-4</v>
      </c>
      <c r="X104" s="12">
        <f t="shared" si="39"/>
        <v>4.2916369936062862E-5</v>
      </c>
      <c r="Y104" s="12">
        <f t="shared" si="40"/>
        <v>0.13246628482872747</v>
      </c>
      <c r="Z104" s="12">
        <f t="shared" si="41"/>
        <v>-0.14244304830186233</v>
      </c>
      <c r="AA104" s="12">
        <f t="shared" si="42"/>
        <v>2.0290022009526686E-2</v>
      </c>
      <c r="AB104" s="12">
        <f t="shared" si="43"/>
        <v>4.4538309265296236E-3</v>
      </c>
      <c r="AC104" s="12">
        <f t="shared" si="44"/>
        <v>0.16520308060885638</v>
      </c>
      <c r="AD104" s="12">
        <f t="shared" si="45"/>
        <v>6.948760887531838E-2</v>
      </c>
      <c r="AE104" s="12">
        <f t="shared" si="46"/>
        <v>4.8285277872092257E-3</v>
      </c>
      <c r="AF104" s="12">
        <f t="shared" si="47"/>
        <v>8.512248072643717E-4</v>
      </c>
    </row>
    <row r="105" spans="1:32" x14ac:dyDescent="0.25">
      <c r="A105" s="21"/>
      <c r="B105" s="20" t="s">
        <v>15</v>
      </c>
      <c r="C105" s="15">
        <v>2.1</v>
      </c>
      <c r="D105" s="15">
        <v>2</v>
      </c>
      <c r="E105" s="15">
        <v>1.3</v>
      </c>
      <c r="F105" s="15">
        <v>1.7608845415981</v>
      </c>
      <c r="G105" s="15">
        <f t="shared" si="27"/>
        <v>0.30952380952380953</v>
      </c>
      <c r="H105" s="15">
        <v>0.16618773946360199</v>
      </c>
      <c r="I105" s="15">
        <v>14.5</v>
      </c>
      <c r="J105" s="12">
        <v>2.7E-2</v>
      </c>
      <c r="K105" s="14">
        <f t="shared" si="51"/>
        <v>4.9152147369902296E-2</v>
      </c>
      <c r="L105" s="12">
        <f t="shared" si="28"/>
        <v>1.2144031321366208E-2</v>
      </c>
      <c r="M105" s="12">
        <v>0.169866645056028</v>
      </c>
      <c r="N105" s="12">
        <f t="shared" si="29"/>
        <v>2.2137045755001389E-2</v>
      </c>
      <c r="O105" s="12">
        <f t="shared" si="30"/>
        <v>4.9004879475902496E-4</v>
      </c>
      <c r="P105" s="12">
        <f t="shared" si="31"/>
        <v>9.0423532351593822E-5</v>
      </c>
      <c r="Q105" s="12">
        <f t="shared" si="32"/>
        <v>0.63403712272792134</v>
      </c>
      <c r="R105" s="12">
        <f t="shared" si="33"/>
        <v>2.8151859142821212</v>
      </c>
      <c r="S105" s="12">
        <f t="shared" si="34"/>
        <v>7.9252717319724626</v>
      </c>
      <c r="T105" s="12">
        <f t="shared" si="35"/>
        <v>0.33816051633361388</v>
      </c>
      <c r="U105" s="12">
        <f t="shared" si="36"/>
        <v>0.14901589135997145</v>
      </c>
      <c r="V105" s="12">
        <f t="shared" si="37"/>
        <v>-0.10332800818553448</v>
      </c>
      <c r="W105" s="12">
        <f t="shared" si="38"/>
        <v>1.067667727558988E-2</v>
      </c>
      <c r="X105" s="12">
        <f t="shared" si="39"/>
        <v>2.2435754250607872E-3</v>
      </c>
      <c r="Y105" s="12">
        <f t="shared" si="40"/>
        <v>0.13015723665221612</v>
      </c>
      <c r="Z105" s="12">
        <f t="shared" si="41"/>
        <v>-0.21680602268061522</v>
      </c>
      <c r="AA105" s="12">
        <f t="shared" si="42"/>
        <v>4.7004851470587437E-2</v>
      </c>
      <c r="AB105" s="12">
        <f t="shared" si="43"/>
        <v>1.1263717177061391E-2</v>
      </c>
      <c r="AC105" s="12">
        <f t="shared" si="44"/>
        <v>0.16112780688380188</v>
      </c>
      <c r="AD105" s="12">
        <f t="shared" si="45"/>
        <v>-3.0447087108422501E-2</v>
      </c>
      <c r="AE105" s="12">
        <f t="shared" si="46"/>
        <v>9.2702511338786772E-4</v>
      </c>
      <c r="AF105" s="12">
        <f t="shared" si="47"/>
        <v>1.803241965736293E-4</v>
      </c>
    </row>
    <row r="106" spans="1:32" x14ac:dyDescent="0.25">
      <c r="A106" s="21"/>
      <c r="B106" s="20" t="s">
        <v>15</v>
      </c>
      <c r="C106" s="15">
        <v>2.1</v>
      </c>
      <c r="D106" s="15">
        <v>2</v>
      </c>
      <c r="E106" s="15">
        <v>1</v>
      </c>
      <c r="F106" s="15">
        <v>1.6134286460245399</v>
      </c>
      <c r="G106" s="15">
        <f t="shared" si="27"/>
        <v>0.23809523809523808</v>
      </c>
      <c r="H106" s="15">
        <v>0.15749818445896899</v>
      </c>
      <c r="I106" s="15">
        <v>15.3</v>
      </c>
      <c r="J106" s="12">
        <v>2.7E-2</v>
      </c>
      <c r="K106" s="14">
        <f t="shared" si="51"/>
        <v>4.7049166861334209E-2</v>
      </c>
      <c r="L106" s="12">
        <f t="shared" si="28"/>
        <v>1.0545285268134249E-2</v>
      </c>
      <c r="M106" s="12">
        <v>0.17574745509241099</v>
      </c>
      <c r="N106" s="12">
        <f t="shared" si="29"/>
        <v>0.11586972063285121</v>
      </c>
      <c r="O106" s="12">
        <f t="shared" si="30"/>
        <v>1.3425792159534987E-2</v>
      </c>
      <c r="P106" s="12">
        <f t="shared" si="31"/>
        <v>2.2670447220040631E-3</v>
      </c>
      <c r="Q106" s="12">
        <f t="shared" si="32"/>
        <v>0.62135751044211118</v>
      </c>
      <c r="R106" s="12">
        <f t="shared" si="33"/>
        <v>2.9451725273949783</v>
      </c>
      <c r="S106" s="12">
        <f t="shared" si="34"/>
        <v>8.6740412161221236</v>
      </c>
      <c r="T106" s="12">
        <f t="shared" si="35"/>
        <v>0.35529467660500541</v>
      </c>
      <c r="U106" s="12">
        <f t="shared" si="36"/>
        <v>0.14569761609530238</v>
      </c>
      <c r="V106" s="12">
        <f t="shared" si="37"/>
        <v>-7.4925107258876758E-2</v>
      </c>
      <c r="W106" s="12">
        <f t="shared" si="38"/>
        <v>5.6137716977541869E-3</v>
      </c>
      <c r="X106" s="12">
        <f t="shared" si="39"/>
        <v>1.1440024979394265E-3</v>
      </c>
      <c r="Y106" s="12">
        <f t="shared" si="40"/>
        <v>0.12830839883839548</v>
      </c>
      <c r="Z106" s="12">
        <f t="shared" si="41"/>
        <v>-0.18533410858572755</v>
      </c>
      <c r="AA106" s="12">
        <f t="shared" si="42"/>
        <v>3.434873180526625E-2</v>
      </c>
      <c r="AB106" s="12">
        <f t="shared" si="43"/>
        <v>7.9246434438215128E-3</v>
      </c>
      <c r="AC106" s="12">
        <f t="shared" si="44"/>
        <v>0.15771051305927589</v>
      </c>
      <c r="AD106" s="12">
        <f t="shared" si="45"/>
        <v>1.3481336374529095E-3</v>
      </c>
      <c r="AE106" s="12">
        <f t="shared" si="46"/>
        <v>1.8174643044320129E-6</v>
      </c>
      <c r="AF106" s="12">
        <f t="shared" si="47"/>
        <v>3.4233346361125183E-7</v>
      </c>
    </row>
    <row r="107" spans="1:32" x14ac:dyDescent="0.25">
      <c r="A107" s="21"/>
      <c r="B107" s="20" t="s">
        <v>15</v>
      </c>
      <c r="C107" s="15">
        <v>3</v>
      </c>
      <c r="D107" s="15">
        <v>2.8</v>
      </c>
      <c r="E107" s="15">
        <v>1</v>
      </c>
      <c r="F107" s="15">
        <v>2.0327927136297101</v>
      </c>
      <c r="G107" s="15">
        <f t="shared" si="27"/>
        <v>0.11904761904761907</v>
      </c>
      <c r="H107" s="15">
        <v>0.19277777777777799</v>
      </c>
      <c r="I107" s="15">
        <v>12.5</v>
      </c>
      <c r="J107" s="12">
        <v>2.7E-2</v>
      </c>
      <c r="K107" s="14">
        <f t="shared" si="51"/>
        <v>5.281090420642278E-2</v>
      </c>
      <c r="L107" s="12">
        <f t="shared" si="28"/>
        <v>1.6262341709037682E-2</v>
      </c>
      <c r="M107" s="12">
        <v>0.21157674529131201</v>
      </c>
      <c r="N107" s="12">
        <f t="shared" si="29"/>
        <v>9.7516257995277231E-2</v>
      </c>
      <c r="O107" s="12">
        <f t="shared" si="30"/>
        <v>9.5094205734014697E-3</v>
      </c>
      <c r="P107" s="12">
        <f t="shared" si="31"/>
        <v>1.6330458787529281E-3</v>
      </c>
      <c r="Q107" s="12">
        <f t="shared" si="32"/>
        <v>0.64887208831576793</v>
      </c>
      <c r="R107" s="12">
        <f t="shared" si="33"/>
        <v>2.3659070863642104</v>
      </c>
      <c r="S107" s="12">
        <f t="shared" si="34"/>
        <v>5.5975163413083875</v>
      </c>
      <c r="T107" s="12">
        <f t="shared" si="35"/>
        <v>0.27783664848618933</v>
      </c>
      <c r="U107" s="12">
        <f t="shared" si="36"/>
        <v>0.15300890417288412</v>
      </c>
      <c r="V107" s="12">
        <f t="shared" si="37"/>
        <v>-0.20629386884382964</v>
      </c>
      <c r="W107" s="12">
        <f t="shared" si="38"/>
        <v>4.2557160322555181E-2</v>
      </c>
      <c r="X107" s="12">
        <f t="shared" si="39"/>
        <v>1.0068168755974395E-2</v>
      </c>
      <c r="Y107" s="12">
        <f t="shared" si="40"/>
        <v>0.13246460191056308</v>
      </c>
      <c r="Z107" s="12">
        <f t="shared" si="41"/>
        <v>-0.31286373648699339</v>
      </c>
      <c r="AA107" s="12">
        <f t="shared" si="42"/>
        <v>9.7883717608602844E-2</v>
      </c>
      <c r="AB107" s="12">
        <f t="shared" si="43"/>
        <v>2.6555026552968711E-2</v>
      </c>
      <c r="AC107" s="12">
        <f t="shared" si="44"/>
        <v>0.16493149897576406</v>
      </c>
      <c r="AD107" s="12">
        <f t="shared" si="45"/>
        <v>-0.14444755574531706</v>
      </c>
      <c r="AE107" s="12">
        <f t="shared" si="46"/>
        <v>2.0865096360796479E-2</v>
      </c>
      <c r="AF107" s="12">
        <f t="shared" si="47"/>
        <v>4.5905182816481007E-3</v>
      </c>
    </row>
    <row r="108" spans="1:32" x14ac:dyDescent="0.25">
      <c r="A108" s="21"/>
      <c r="B108" s="20" t="s">
        <v>15</v>
      </c>
      <c r="C108" s="15">
        <v>2.9</v>
      </c>
      <c r="D108" s="15">
        <v>2.1</v>
      </c>
      <c r="E108" s="15">
        <v>1</v>
      </c>
      <c r="F108" s="15">
        <v>1.8261611426037601</v>
      </c>
      <c r="G108" s="15">
        <f t="shared" si="27"/>
        <v>0.16420361247947454</v>
      </c>
      <c r="H108" s="15">
        <v>0.16618773946360199</v>
      </c>
      <c r="I108" s="15">
        <v>14.5</v>
      </c>
      <c r="J108" s="12">
        <v>2.7E-2</v>
      </c>
      <c r="K108" s="14">
        <f t="shared" si="51"/>
        <v>5.005490073561588E-2</v>
      </c>
      <c r="L108" s="12">
        <f t="shared" si="28"/>
        <v>1.2594214776577654E-2</v>
      </c>
      <c r="M108" s="12">
        <v>0.19591630272556301</v>
      </c>
      <c r="N108" s="12">
        <f t="shared" si="29"/>
        <v>0.17888541812960934</v>
      </c>
      <c r="O108" s="12">
        <f t="shared" si="30"/>
        <v>3.1999992819405167E-2</v>
      </c>
      <c r="P108" s="12">
        <f t="shared" si="31"/>
        <v>5.1081890142765478E-3</v>
      </c>
      <c r="Q108" s="12">
        <f t="shared" si="32"/>
        <v>0.641776916094141</v>
      </c>
      <c r="R108" s="12">
        <f t="shared" si="33"/>
        <v>2.8617585037595465</v>
      </c>
      <c r="S108" s="12">
        <f t="shared" si="34"/>
        <v>8.1896617338400794</v>
      </c>
      <c r="T108" s="12">
        <f t="shared" si="35"/>
        <v>0.34431676714291165</v>
      </c>
      <c r="U108" s="12">
        <f t="shared" si="36"/>
        <v>0.15091403765832789</v>
      </c>
      <c r="V108" s="12">
        <f t="shared" si="37"/>
        <v>-9.1906309421937255E-2</v>
      </c>
      <c r="W108" s="12">
        <f t="shared" si="38"/>
        <v>8.4467697115608725E-3</v>
      </c>
      <c r="X108" s="12">
        <f t="shared" si="39"/>
        <v>1.7530417815186175E-3</v>
      </c>
      <c r="Y108" s="12">
        <f t="shared" si="40"/>
        <v>0.13139502700441139</v>
      </c>
      <c r="Z108" s="12">
        <f t="shared" si="41"/>
        <v>-0.20935787785242013</v>
      </c>
      <c r="AA108" s="12">
        <f t="shared" si="42"/>
        <v>4.3830721018868868E-2</v>
      </c>
      <c r="AB108" s="12">
        <f t="shared" si="43"/>
        <v>1.0408091001914782E-2</v>
      </c>
      <c r="AC108" s="12">
        <f t="shared" si="44"/>
        <v>0.16330457126333925</v>
      </c>
      <c r="AD108" s="12">
        <f t="shared" si="45"/>
        <v>-1.7348862254030518E-2</v>
      </c>
      <c r="AE108" s="12">
        <f t="shared" si="46"/>
        <v>3.0098302150932487E-4</v>
      </c>
      <c r="AF108" s="12">
        <f t="shared" si="47"/>
        <v>5.7769708215929819E-5</v>
      </c>
    </row>
    <row r="109" spans="1:32" x14ac:dyDescent="0.25">
      <c r="A109" s="21"/>
      <c r="B109" s="20" t="s">
        <v>15</v>
      </c>
      <c r="C109" s="15">
        <v>3.1</v>
      </c>
      <c r="D109" s="15">
        <v>2</v>
      </c>
      <c r="E109" s="15">
        <v>1</v>
      </c>
      <c r="F109" s="15">
        <v>1.8370905500142301</v>
      </c>
      <c r="G109" s="15">
        <f t="shared" si="27"/>
        <v>0.16129032258064516</v>
      </c>
      <c r="H109" s="15">
        <v>0.179830016583748</v>
      </c>
      <c r="I109" s="15">
        <v>13.4</v>
      </c>
      <c r="J109" s="12">
        <v>2.7E-2</v>
      </c>
      <c r="K109" s="14">
        <f t="shared" si="51"/>
        <v>5.0204464289737467E-2</v>
      </c>
      <c r="L109" s="12">
        <f t="shared" si="28"/>
        <v>1.3709630970255448E-2</v>
      </c>
      <c r="M109" s="12">
        <v>0.19443580854298301</v>
      </c>
      <c r="N109" s="12">
        <f t="shared" si="29"/>
        <v>8.1219988946800728E-2</v>
      </c>
      <c r="O109" s="12">
        <f t="shared" si="30"/>
        <v>6.5966866045184328E-3</v>
      </c>
      <c r="P109" s="12">
        <f t="shared" si="31"/>
        <v>1.1501638778657888E-3</v>
      </c>
      <c r="Q109" s="12">
        <f t="shared" si="32"/>
        <v>0.63465452361636254</v>
      </c>
      <c r="R109" s="12">
        <f t="shared" si="33"/>
        <v>2.5291912644672414</v>
      </c>
      <c r="S109" s="12">
        <f t="shared" si="34"/>
        <v>6.3968084522574031</v>
      </c>
      <c r="T109" s="12">
        <f t="shared" si="35"/>
        <v>0.2999481198543118</v>
      </c>
      <c r="U109" s="12">
        <f t="shared" si="36"/>
        <v>0.14940368225297268</v>
      </c>
      <c r="V109" s="12">
        <f t="shared" si="37"/>
        <v>-0.16919497038808079</v>
      </c>
      <c r="W109" s="12">
        <f t="shared" si="38"/>
        <v>2.8626938004623535E-2</v>
      </c>
      <c r="X109" s="12">
        <f t="shared" si="39"/>
        <v>6.4803921561981444E-3</v>
      </c>
      <c r="Y109" s="12">
        <f t="shared" si="40"/>
        <v>0.13014809423386142</v>
      </c>
      <c r="Z109" s="12">
        <f t="shared" si="41"/>
        <v>-0.27627157742461417</v>
      </c>
      <c r="AA109" s="12">
        <f t="shared" si="42"/>
        <v>7.6325984492684587E-2</v>
      </c>
      <c r="AB109" s="12">
        <f t="shared" si="43"/>
        <v>1.97190040377122E-2</v>
      </c>
      <c r="AC109" s="12">
        <f t="shared" si="44"/>
        <v>0.16110227199683402</v>
      </c>
      <c r="AD109" s="12">
        <f t="shared" si="45"/>
        <v>-0.1041413716279804</v>
      </c>
      <c r="AE109" s="12">
        <f t="shared" si="46"/>
        <v>1.0845425284557121E-2</v>
      </c>
      <c r="AF109" s="12">
        <f t="shared" si="47"/>
        <v>2.2810671837636778E-3</v>
      </c>
    </row>
    <row r="110" spans="1:32" x14ac:dyDescent="0.25">
      <c r="A110" s="21"/>
      <c r="B110" s="20" t="s">
        <v>15</v>
      </c>
      <c r="C110" s="15">
        <v>3.2</v>
      </c>
      <c r="D110" s="15">
        <v>2.1</v>
      </c>
      <c r="E110" s="15">
        <v>0.5</v>
      </c>
      <c r="F110" s="15">
        <v>1.4977744774437001</v>
      </c>
      <c r="G110" s="15">
        <f t="shared" si="27"/>
        <v>7.4404761904761904E-2</v>
      </c>
      <c r="H110" s="15">
        <v>0.184294871794872</v>
      </c>
      <c r="I110" s="15">
        <v>13</v>
      </c>
      <c r="J110" s="12">
        <v>2.7E-2</v>
      </c>
      <c r="K110" s="14">
        <f t="shared" si="51"/>
        <v>4.5331518649310183E-2</v>
      </c>
      <c r="L110" s="12">
        <f t="shared" si="28"/>
        <v>1.152134213418231E-2</v>
      </c>
      <c r="M110" s="12">
        <v>0.21200180335039701</v>
      </c>
      <c r="N110" s="12">
        <f t="shared" si="29"/>
        <v>0.15034021991867463</v>
      </c>
      <c r="O110" s="12">
        <f t="shared" si="30"/>
        <v>2.2602181725195455E-2</v>
      </c>
      <c r="P110" s="12">
        <f t="shared" si="31"/>
        <v>3.6998393205032107E-3</v>
      </c>
      <c r="Q110" s="12">
        <f t="shared" si="32"/>
        <v>0.58990547432916152</v>
      </c>
      <c r="R110" s="12">
        <f t="shared" si="33"/>
        <v>2.2008783998382291</v>
      </c>
      <c r="S110" s="12">
        <f t="shared" si="34"/>
        <v>4.8438657308744837</v>
      </c>
      <c r="T110" s="12">
        <f t="shared" si="35"/>
        <v>0.25529693998747294</v>
      </c>
      <c r="U110" s="12">
        <f t="shared" si="36"/>
        <v>0.13853123404878959</v>
      </c>
      <c r="V110" s="12">
        <f t="shared" si="37"/>
        <v>-0.24831747785700342</v>
      </c>
      <c r="W110" s="12">
        <f t="shared" si="38"/>
        <v>6.1661569809263385E-2</v>
      </c>
      <c r="X110" s="12">
        <f t="shared" si="39"/>
        <v>1.5367457016237067E-2</v>
      </c>
      <c r="Y110" s="12">
        <f t="shared" si="40"/>
        <v>0.12321101773598804</v>
      </c>
      <c r="Z110" s="12">
        <f t="shared" si="41"/>
        <v>-0.33144630376298739</v>
      </c>
      <c r="AA110" s="12">
        <f t="shared" si="42"/>
        <v>0.1098566522781465</v>
      </c>
      <c r="AB110" s="12">
        <f t="shared" si="43"/>
        <v>3.0577315593826353E-2</v>
      </c>
      <c r="AC110" s="12">
        <f t="shared" si="44"/>
        <v>0.148545626774718</v>
      </c>
      <c r="AD110" s="12">
        <f t="shared" si="45"/>
        <v>-0.19397851210935715</v>
      </c>
      <c r="AE110" s="12">
        <f t="shared" si="46"/>
        <v>3.7627663160160023E-2</v>
      </c>
      <c r="AF110" s="12">
        <f t="shared" si="47"/>
        <v>8.7709556033549359E-3</v>
      </c>
    </row>
    <row r="111" spans="1:32" x14ac:dyDescent="0.25">
      <c r="A111" s="21"/>
      <c r="B111" s="20" t="s">
        <v>15</v>
      </c>
      <c r="C111" s="15">
        <v>3</v>
      </c>
      <c r="D111" s="15">
        <v>1.4</v>
      </c>
      <c r="E111" s="15">
        <v>0.5</v>
      </c>
      <c r="F111" s="15">
        <v>1.28057916498749</v>
      </c>
      <c r="G111" s="15">
        <f t="shared" si="27"/>
        <v>0.11904761904761907</v>
      </c>
      <c r="H111" s="15">
        <v>0.178793532338308</v>
      </c>
      <c r="I111" s="15">
        <v>13.4</v>
      </c>
      <c r="J111" s="12">
        <v>2.7E-2</v>
      </c>
      <c r="K111" s="14">
        <f t="shared" si="51"/>
        <v>4.1916042446333561E-2</v>
      </c>
      <c r="L111" s="12">
        <f t="shared" si="28"/>
        <v>9.5565609327424635E-3</v>
      </c>
      <c r="M111" s="12">
        <v>0.18361691381640799</v>
      </c>
      <c r="N111" s="12">
        <f t="shared" si="29"/>
        <v>2.6977382319251501E-2</v>
      </c>
      <c r="O111" s="12">
        <f t="shared" si="30"/>
        <v>7.2777915679906355E-4</v>
      </c>
      <c r="P111" s="12">
        <f t="shared" si="31"/>
        <v>1.3365392323681899E-4</v>
      </c>
      <c r="Q111" s="12">
        <f t="shared" si="32"/>
        <v>0.56272473162175329</v>
      </c>
      <c r="R111" s="12">
        <f t="shared" si="33"/>
        <v>2.1473438902531536</v>
      </c>
      <c r="S111" s="12">
        <f t="shared" si="34"/>
        <v>4.6110857830075478</v>
      </c>
      <c r="T111" s="12">
        <f t="shared" si="35"/>
        <v>0.24794842442366388</v>
      </c>
      <c r="U111" s="12">
        <f t="shared" si="36"/>
        <v>0.13170154254150263</v>
      </c>
      <c r="V111" s="12">
        <f t="shared" si="37"/>
        <v>-0.26338754641135037</v>
      </c>
      <c r="W111" s="12">
        <f t="shared" si="38"/>
        <v>6.9372999604591243E-2</v>
      </c>
      <c r="X111" s="12">
        <f t="shared" si="39"/>
        <v>1.762546798353571E-2</v>
      </c>
      <c r="Y111" s="12">
        <f t="shared" si="40"/>
        <v>0.11966782205346364</v>
      </c>
      <c r="Z111" s="12">
        <f t="shared" si="41"/>
        <v>-0.33069266830619121</v>
      </c>
      <c r="AA111" s="12">
        <f t="shared" si="42"/>
        <v>0.1093576408714686</v>
      </c>
      <c r="AB111" s="12">
        <f t="shared" si="43"/>
        <v>3.0406437528321291E-2</v>
      </c>
      <c r="AC111" s="12">
        <f t="shared" si="44"/>
        <v>0.14114137925723269</v>
      </c>
      <c r="AD111" s="12">
        <f t="shared" si="45"/>
        <v>-0.21059012923258869</v>
      </c>
      <c r="AE111" s="12">
        <f t="shared" si="46"/>
        <v>4.4348202530198402E-2</v>
      </c>
      <c r="AF111" s="12">
        <f t="shared" si="47"/>
        <v>1.0546765722160744E-2</v>
      </c>
    </row>
    <row r="112" spans="1:32" x14ac:dyDescent="0.25">
      <c r="A112" s="21"/>
      <c r="B112" s="20" t="s">
        <v>15</v>
      </c>
      <c r="C112" s="15">
        <v>2.2000000000000002</v>
      </c>
      <c r="D112" s="15">
        <v>2</v>
      </c>
      <c r="E112" s="15">
        <v>0.5</v>
      </c>
      <c r="F112" s="15">
        <v>1.3005914468513899</v>
      </c>
      <c r="G112" s="15">
        <f t="shared" si="27"/>
        <v>0.11363636363636363</v>
      </c>
      <c r="H112" s="15">
        <v>0.17718545751633999</v>
      </c>
      <c r="I112" s="15">
        <v>13.6</v>
      </c>
      <c r="J112" s="12">
        <v>2.7E-2</v>
      </c>
      <c r="K112" s="14">
        <f t="shared" si="51"/>
        <v>4.2242294742119622E-2</v>
      </c>
      <c r="L112" s="12">
        <f t="shared" si="28"/>
        <v>9.5631724033190431E-3</v>
      </c>
      <c r="M112" s="12">
        <v>0.186806228768259</v>
      </c>
      <c r="N112" s="12">
        <f t="shared" si="29"/>
        <v>5.4297747607372285E-2</v>
      </c>
      <c r="O112" s="12">
        <f t="shared" si="30"/>
        <v>2.9482453952339028E-3</v>
      </c>
      <c r="P112" s="12">
        <f t="shared" si="31"/>
        <v>5.2731216846985357E-4</v>
      </c>
      <c r="Q112" s="12">
        <f t="shared" si="32"/>
        <v>0.5670393199988415</v>
      </c>
      <c r="R112" s="12">
        <f t="shared" si="33"/>
        <v>2.2002588019761684</v>
      </c>
      <c r="S112" s="12">
        <f t="shared" si="34"/>
        <v>4.8411387956736043</v>
      </c>
      <c r="T112" s="12">
        <f t="shared" si="35"/>
        <v>0.25521198600369782</v>
      </c>
      <c r="U112" s="12">
        <f t="shared" si="36"/>
        <v>0.13271318885047745</v>
      </c>
      <c r="V112" s="12">
        <f t="shared" si="37"/>
        <v>-0.25099276932341541</v>
      </c>
      <c r="W112" s="12">
        <f t="shared" si="38"/>
        <v>6.2997370252637214E-2</v>
      </c>
      <c r="X112" s="12">
        <f t="shared" si="39"/>
        <v>1.5753761620471596E-2</v>
      </c>
      <c r="Y112" s="12">
        <f t="shared" si="40"/>
        <v>0.12028803617134419</v>
      </c>
      <c r="Z112" s="12">
        <f t="shared" si="41"/>
        <v>-0.3211178961442066</v>
      </c>
      <c r="AA112" s="12">
        <f t="shared" si="42"/>
        <v>0.10311670322408147</v>
      </c>
      <c r="AB112" s="12">
        <f t="shared" si="43"/>
        <v>2.8293137225768074E-2</v>
      </c>
      <c r="AC112" s="12">
        <f t="shared" si="44"/>
        <v>0.14236102370848144</v>
      </c>
      <c r="AD112" s="12">
        <f t="shared" si="45"/>
        <v>-0.19654228002683036</v>
      </c>
      <c r="AE112" s="12">
        <f t="shared" si="46"/>
        <v>3.8628867838145002E-2</v>
      </c>
      <c r="AF112" s="12">
        <f t="shared" si="47"/>
        <v>9.0320260469590134E-3</v>
      </c>
    </row>
    <row r="113" spans="1:32" x14ac:dyDescent="0.25">
      <c r="A113" s="21" t="s">
        <v>10</v>
      </c>
      <c r="B113" s="20" t="s">
        <v>15</v>
      </c>
      <c r="C113" s="15">
        <v>3</v>
      </c>
      <c r="D113" s="15">
        <v>3</v>
      </c>
      <c r="E113" s="15">
        <v>2</v>
      </c>
      <c r="F113" s="15">
        <v>2.6207413942089</v>
      </c>
      <c r="G113" s="15">
        <f t="shared" si="27"/>
        <v>0.22222222222222221</v>
      </c>
      <c r="H113" s="12">
        <v>0.35133744855967097</v>
      </c>
      <c r="I113" s="15">
        <v>13.5</v>
      </c>
      <c r="J113" s="12">
        <v>2.7E-2</v>
      </c>
      <c r="K113" s="14">
        <f t="shared" ref="K113:K124" si="52">(9.8*(F113/1000)*((1390-1000)/1000))^0.5</f>
        <v>0.10008233414877182</v>
      </c>
      <c r="L113" s="12">
        <f t="shared" si="28"/>
        <v>1.9412899216362221E-2</v>
      </c>
      <c r="M113" s="12">
        <v>0.34224851292321301</v>
      </c>
      <c r="N113" s="12">
        <f t="shared" si="29"/>
        <v>-2.5869532763212692E-2</v>
      </c>
      <c r="O113" s="12">
        <f t="shared" si="30"/>
        <v>6.6923272538693484E-4</v>
      </c>
      <c r="P113" s="12">
        <f t="shared" si="31"/>
        <v>1.2956980455370489E-4</v>
      </c>
      <c r="Q113" s="12">
        <f t="shared" si="32"/>
        <v>0.71533050099714168</v>
      </c>
      <c r="R113" s="12">
        <f t="shared" si="33"/>
        <v>1.0360212209933275</v>
      </c>
      <c r="S113" s="12">
        <f t="shared" si="34"/>
        <v>1.0733399703485051</v>
      </c>
      <c r="T113" s="12">
        <f t="shared" si="35"/>
        <v>9.5346508943023864E-2</v>
      </c>
      <c r="U113" s="12">
        <f t="shared" si="36"/>
        <v>0.28180941536573956</v>
      </c>
      <c r="V113" s="12">
        <f t="shared" si="37"/>
        <v>-0.1978953097057139</v>
      </c>
      <c r="W113" s="12">
        <f t="shared" si="38"/>
        <v>3.9162553603520417E-2</v>
      </c>
      <c r="X113" s="12">
        <f t="shared" si="39"/>
        <v>9.1716906583372022E-3</v>
      </c>
      <c r="Y113" s="12">
        <f t="shared" si="40"/>
        <v>0.23572069877410709</v>
      </c>
      <c r="Z113" s="12">
        <f t="shared" si="41"/>
        <v>-0.32907607845261505</v>
      </c>
      <c r="AA113" s="12">
        <f t="shared" si="42"/>
        <v>0.10829106540975166</v>
      </c>
      <c r="AB113" s="12">
        <f t="shared" si="43"/>
        <v>3.0042152988054002E-2</v>
      </c>
      <c r="AC113" s="12">
        <f t="shared" si="44"/>
        <v>0.30716820440861781</v>
      </c>
      <c r="AD113" s="12">
        <f t="shared" si="45"/>
        <v>-0.12571743869640895</v>
      </c>
      <c r="AE113" s="12">
        <f t="shared" si="46"/>
        <v>1.5804874392385343E-2</v>
      </c>
      <c r="AF113" s="12">
        <f t="shared" si="47"/>
        <v>3.4045105866399019E-3</v>
      </c>
    </row>
    <row r="114" spans="1:32" x14ac:dyDescent="0.25">
      <c r="A114" s="21"/>
      <c r="B114" s="20" t="s">
        <v>15</v>
      </c>
      <c r="C114" s="15">
        <v>2.9</v>
      </c>
      <c r="D114" s="15">
        <v>2.9</v>
      </c>
      <c r="E114" s="15">
        <v>2</v>
      </c>
      <c r="F114" s="15">
        <v>2.5621742596055199</v>
      </c>
      <c r="G114" s="15">
        <f t="shared" si="27"/>
        <v>0.23781212841854935</v>
      </c>
      <c r="H114" s="12">
        <v>0.35477053140096598</v>
      </c>
      <c r="I114" s="15">
        <v>13.8</v>
      </c>
      <c r="J114" s="12">
        <v>2.7E-2</v>
      </c>
      <c r="K114" s="14">
        <f t="shared" si="52"/>
        <v>9.8957718345828366E-2</v>
      </c>
      <c r="L114" s="12">
        <f t="shared" si="28"/>
        <v>1.8566480142068981E-2</v>
      </c>
      <c r="M114" s="12">
        <v>0.33621760785480498</v>
      </c>
      <c r="N114" s="12">
        <f t="shared" si="29"/>
        <v>-5.2295559816923645E-2</v>
      </c>
      <c r="O114" s="12">
        <f t="shared" si="30"/>
        <v>2.7348255765654392E-3</v>
      </c>
      <c r="P114" s="12">
        <f t="shared" si="31"/>
        <v>5.4415287662254116E-4</v>
      </c>
      <c r="Q114" s="12">
        <f t="shared" si="32"/>
        <v>0.71256714622687267</v>
      </c>
      <c r="R114" s="12">
        <f t="shared" si="33"/>
        <v>1.0085296921731095</v>
      </c>
      <c r="S114" s="12">
        <f t="shared" si="34"/>
        <v>1.017132139994787</v>
      </c>
      <c r="T114" s="12">
        <f t="shared" si="35"/>
        <v>9.1735238143860795E-2</v>
      </c>
      <c r="U114" s="12">
        <f t="shared" si="36"/>
        <v>0.28067360637802741</v>
      </c>
      <c r="V114" s="12">
        <f t="shared" si="37"/>
        <v>-0.20885873674550867</v>
      </c>
      <c r="W114" s="12">
        <f t="shared" si="38"/>
        <v>4.3621971914929697E-2</v>
      </c>
      <c r="X114" s="12">
        <f t="shared" si="39"/>
        <v>1.0352241101520459E-2</v>
      </c>
      <c r="Y114" s="12">
        <f t="shared" si="40"/>
        <v>0.23464337557981804</v>
      </c>
      <c r="Z114" s="12">
        <f t="shared" si="41"/>
        <v>-0.33860522559969547</v>
      </c>
      <c r="AA114" s="12">
        <f t="shared" si="42"/>
        <v>0.11465349880342067</v>
      </c>
      <c r="AB114" s="12">
        <f t="shared" si="43"/>
        <v>3.2234338957113993E-2</v>
      </c>
      <c r="AC114" s="12">
        <f t="shared" si="44"/>
        <v>0.30594072824217478</v>
      </c>
      <c r="AD114" s="12">
        <f t="shared" si="45"/>
        <v>-0.13763770898886515</v>
      </c>
      <c r="AE114" s="12">
        <f t="shared" si="46"/>
        <v>1.8944138935703531E-2</v>
      </c>
      <c r="AF114" s="12">
        <f t="shared" si="47"/>
        <v>4.1358072743495709E-3</v>
      </c>
    </row>
    <row r="115" spans="1:32" x14ac:dyDescent="0.25">
      <c r="A115" s="21"/>
      <c r="B115" s="20" t="s">
        <v>15</v>
      </c>
      <c r="C115" s="15">
        <v>3</v>
      </c>
      <c r="D115" s="15">
        <v>2.7</v>
      </c>
      <c r="E115" s="15">
        <v>2</v>
      </c>
      <c r="F115" s="15">
        <v>2.5302979959052498</v>
      </c>
      <c r="G115" s="15">
        <f t="shared" si="27"/>
        <v>0.24691358024691354</v>
      </c>
      <c r="H115" s="12">
        <v>0.35736009732360102</v>
      </c>
      <c r="I115" s="15">
        <v>13.7</v>
      </c>
      <c r="J115" s="12">
        <v>2.7E-2</v>
      </c>
      <c r="K115" s="14">
        <f t="shared" si="52"/>
        <v>9.8340220359473804E-2</v>
      </c>
      <c r="L115" s="12">
        <f t="shared" si="28"/>
        <v>1.8469328437264596E-2</v>
      </c>
      <c r="M115" s="12">
        <v>0.33183690181891101</v>
      </c>
      <c r="N115" s="12">
        <f t="shared" si="29"/>
        <v>-7.1421503676102754E-2</v>
      </c>
      <c r="O115" s="12">
        <f t="shared" si="30"/>
        <v>5.1010311873555597E-3</v>
      </c>
      <c r="P115" s="12">
        <f t="shared" si="31"/>
        <v>1.0356410760626925E-3</v>
      </c>
      <c r="Q115" s="12">
        <f t="shared" si="32"/>
        <v>0.70874016305219545</v>
      </c>
      <c r="R115" s="12">
        <f t="shared" si="33"/>
        <v>0.98326609031116452</v>
      </c>
      <c r="S115" s="12">
        <f t="shared" si="34"/>
        <v>0.96681220435580317</v>
      </c>
      <c r="T115" s="12">
        <f t="shared" si="35"/>
        <v>8.8435451083958089E-2</v>
      </c>
      <c r="U115" s="12">
        <f t="shared" si="36"/>
        <v>0.27915970737670798</v>
      </c>
      <c r="V115" s="12">
        <f t="shared" si="37"/>
        <v>-0.21882798480458238</v>
      </c>
      <c r="W115" s="12">
        <f t="shared" si="38"/>
        <v>4.7885686933634534E-2</v>
      </c>
      <c r="X115" s="12">
        <f t="shared" si="39"/>
        <v>1.1503275364404032E-2</v>
      </c>
      <c r="Y115" s="12">
        <f t="shared" si="40"/>
        <v>0.23341346899047311</v>
      </c>
      <c r="Z115" s="12">
        <f t="shared" si="41"/>
        <v>-0.34683958634836132</v>
      </c>
      <c r="AA115" s="12">
        <f t="shared" si="42"/>
        <v>0.12029769865830238</v>
      </c>
      <c r="AB115" s="12">
        <f t="shared" si="43"/>
        <v>3.4217653893682511E-2</v>
      </c>
      <c r="AC115" s="12">
        <f t="shared" si="44"/>
        <v>0.30407831190663021</v>
      </c>
      <c r="AD115" s="12">
        <f t="shared" si="45"/>
        <v>-0.14909830676680852</v>
      </c>
      <c r="AE115" s="12">
        <f t="shared" si="46"/>
        <v>2.2230305080729339E-2</v>
      </c>
      <c r="AF115" s="12">
        <f t="shared" si="47"/>
        <v>4.9169002451441004E-3</v>
      </c>
    </row>
    <row r="116" spans="1:32" x14ac:dyDescent="0.25">
      <c r="A116" s="21"/>
      <c r="B116" s="20" t="s">
        <v>15</v>
      </c>
      <c r="C116" s="15">
        <v>2.9</v>
      </c>
      <c r="D116" s="15">
        <v>2.9</v>
      </c>
      <c r="E116" s="15">
        <v>2</v>
      </c>
      <c r="F116" s="15">
        <v>2.5621742596055199</v>
      </c>
      <c r="G116" s="15">
        <f t="shared" si="27"/>
        <v>0.23781212841854935</v>
      </c>
      <c r="H116" s="12">
        <v>0.35998774509803899</v>
      </c>
      <c r="I116" s="15">
        <v>13.6</v>
      </c>
      <c r="J116" s="12">
        <v>2.7E-2</v>
      </c>
      <c r="K116" s="14">
        <f t="shared" si="52"/>
        <v>9.8957718345828366E-2</v>
      </c>
      <c r="L116" s="12">
        <f t="shared" si="28"/>
        <v>1.883951661474647E-2</v>
      </c>
      <c r="M116" s="12">
        <v>0.33539401150876902</v>
      </c>
      <c r="N116" s="12">
        <f t="shared" si="29"/>
        <v>-6.8318252285427442E-2</v>
      </c>
      <c r="O116" s="12">
        <f t="shared" si="30"/>
        <v>4.6673835953353121E-3</v>
      </c>
      <c r="P116" s="12">
        <f t="shared" si="31"/>
        <v>9.4448118144793301E-4</v>
      </c>
      <c r="Q116" s="12">
        <f t="shared" si="32"/>
        <v>0.71083548295792887</v>
      </c>
      <c r="R116" s="12">
        <f t="shared" si="33"/>
        <v>0.97461022670185637</v>
      </c>
      <c r="S116" s="12">
        <f t="shared" si="34"/>
        <v>0.94986509399184382</v>
      </c>
      <c r="T116" s="12">
        <f t="shared" si="35"/>
        <v>8.7309247071966578E-2</v>
      </c>
      <c r="U116" s="12">
        <f t="shared" si="36"/>
        <v>0.28000855225306004</v>
      </c>
      <c r="V116" s="12">
        <f t="shared" si="37"/>
        <v>-0.22217198761362678</v>
      </c>
      <c r="W116" s="12">
        <f t="shared" si="38"/>
        <v>4.9360392080189532E-2</v>
      </c>
      <c r="X116" s="12">
        <f t="shared" si="39"/>
        <v>1.1906393200791975E-2</v>
      </c>
      <c r="Y116" s="12">
        <f t="shared" si="40"/>
        <v>0.234163718517896</v>
      </c>
      <c r="Z116" s="12">
        <f t="shared" si="41"/>
        <v>-0.34952308319794639</v>
      </c>
      <c r="AA116" s="12">
        <f t="shared" si="42"/>
        <v>0.12216638568819856</v>
      </c>
      <c r="AB116" s="12">
        <f t="shared" si="43"/>
        <v>3.4882327082067358E-2</v>
      </c>
      <c r="AC116" s="12">
        <f t="shared" si="44"/>
        <v>0.30504875758064925</v>
      </c>
      <c r="AD116" s="12">
        <f t="shared" si="45"/>
        <v>-0.1526134938355406</v>
      </c>
      <c r="AE116" s="12">
        <f t="shared" si="46"/>
        <v>2.3290878500690587E-2</v>
      </c>
      <c r="AF116" s="12">
        <f t="shared" si="47"/>
        <v>5.1722643152025179E-3</v>
      </c>
    </row>
    <row r="117" spans="1:32" x14ac:dyDescent="0.25">
      <c r="A117" s="21"/>
      <c r="B117" s="20" t="s">
        <v>15</v>
      </c>
      <c r="C117" s="15">
        <v>2.8</v>
      </c>
      <c r="D117" s="15">
        <v>2.6</v>
      </c>
      <c r="E117" s="15">
        <v>2</v>
      </c>
      <c r="F117" s="15">
        <v>2.4418582994935898</v>
      </c>
      <c r="G117" s="15">
        <f t="shared" si="27"/>
        <v>0.27472527472527475</v>
      </c>
      <c r="H117" s="12">
        <v>0.35736009732360102</v>
      </c>
      <c r="I117" s="15">
        <v>13.7</v>
      </c>
      <c r="J117" s="12">
        <v>2.7E-2</v>
      </c>
      <c r="K117" s="14">
        <f t="shared" si="52"/>
        <v>9.6606327021911464E-2</v>
      </c>
      <c r="L117" s="12">
        <f t="shared" si="28"/>
        <v>1.7823783207982408E-2</v>
      </c>
      <c r="M117" s="12">
        <v>0.32080861877228301</v>
      </c>
      <c r="N117" s="12">
        <f t="shared" si="29"/>
        <v>-0.10228192466104989</v>
      </c>
      <c r="O117" s="12">
        <f t="shared" si="30"/>
        <v>1.0461592112368686E-2</v>
      </c>
      <c r="P117" s="12">
        <f t="shared" si="31"/>
        <v>2.1958624409255103E-3</v>
      </c>
      <c r="Q117" s="12">
        <f t="shared" si="32"/>
        <v>0.70038468301971302</v>
      </c>
      <c r="R117" s="12">
        <f t="shared" si="33"/>
        <v>0.95988496831388603</v>
      </c>
      <c r="S117" s="12">
        <f t="shared" si="34"/>
        <v>0.92137915239494994</v>
      </c>
      <c r="T117" s="12">
        <f t="shared" si="35"/>
        <v>8.5398713069809909E-2</v>
      </c>
      <c r="U117" s="12">
        <f t="shared" si="36"/>
        <v>0.27581992706936831</v>
      </c>
      <c r="V117" s="12">
        <f t="shared" si="37"/>
        <v>-0.22817368493269544</v>
      </c>
      <c r="W117" s="12">
        <f t="shared" si="38"/>
        <v>5.2063230495764966E-2</v>
      </c>
      <c r="X117" s="12">
        <f t="shared" si="39"/>
        <v>1.2651844532276846E-2</v>
      </c>
      <c r="Y117" s="12">
        <f t="shared" si="40"/>
        <v>0.23062779217860785</v>
      </c>
      <c r="Z117" s="12">
        <f t="shared" si="41"/>
        <v>-0.35463473984403193</v>
      </c>
      <c r="AA117" s="12">
        <f t="shared" si="42"/>
        <v>0.1257657987042442</v>
      </c>
      <c r="AB117" s="12">
        <f t="shared" si="43"/>
        <v>3.61739159771974E-2</v>
      </c>
      <c r="AC117" s="12">
        <f t="shared" si="44"/>
        <v>0.30008669582569647</v>
      </c>
      <c r="AD117" s="12">
        <f t="shared" si="45"/>
        <v>-0.16026803755328523</v>
      </c>
      <c r="AE117" s="12">
        <f t="shared" si="46"/>
        <v>2.5685843861181244E-2</v>
      </c>
      <c r="AF117" s="12">
        <f t="shared" si="47"/>
        <v>5.7546358374678279E-3</v>
      </c>
    </row>
    <row r="118" spans="1:32" x14ac:dyDescent="0.25">
      <c r="A118" s="21"/>
      <c r="B118" s="20" t="s">
        <v>15</v>
      </c>
      <c r="C118" s="15">
        <v>3</v>
      </c>
      <c r="D118" s="15">
        <v>2</v>
      </c>
      <c r="E118" s="15">
        <v>2</v>
      </c>
      <c r="F118" s="15">
        <v>2.2894284851066602</v>
      </c>
      <c r="G118" s="15">
        <f t="shared" si="27"/>
        <v>0.33333333333333331</v>
      </c>
      <c r="H118" s="12">
        <v>0.37372773536895698</v>
      </c>
      <c r="I118" s="15">
        <v>13.1</v>
      </c>
      <c r="J118" s="12">
        <v>2.7E-2</v>
      </c>
      <c r="K118" s="14">
        <f t="shared" si="52"/>
        <v>9.3542480564060615E-2</v>
      </c>
      <c r="L118" s="12">
        <f t="shared" si="28"/>
        <v>1.7476553321424886E-2</v>
      </c>
      <c r="M118" s="12">
        <v>0.29949173537796703</v>
      </c>
      <c r="N118" s="12">
        <f t="shared" si="29"/>
        <v>-0.19863658210355087</v>
      </c>
      <c r="O118" s="12">
        <f t="shared" si="30"/>
        <v>3.9456491749780706E-2</v>
      </c>
      <c r="P118" s="12">
        <f t="shared" si="31"/>
        <v>9.2487625544211485E-3</v>
      </c>
      <c r="Q118" s="12">
        <f t="shared" si="32"/>
        <v>0.68039947380921273</v>
      </c>
      <c r="R118" s="12">
        <f t="shared" si="33"/>
        <v>0.82057527289886256</v>
      </c>
      <c r="S118" s="12">
        <f t="shared" si="34"/>
        <v>0.67334377849304272</v>
      </c>
      <c r="T118" s="12">
        <f t="shared" si="35"/>
        <v>6.7708536245394052E-2</v>
      </c>
      <c r="U118" s="12">
        <f t="shared" si="36"/>
        <v>0.26791955529444095</v>
      </c>
      <c r="V118" s="12">
        <f t="shared" si="37"/>
        <v>-0.28311567502491763</v>
      </c>
      <c r="W118" s="12">
        <f t="shared" si="38"/>
        <v>8.0154485444814766E-2</v>
      </c>
      <c r="X118" s="12">
        <f t="shared" si="39"/>
        <v>2.0894967192273715E-2</v>
      </c>
      <c r="Y118" s="12">
        <f t="shared" si="40"/>
        <v>0.22428143290950145</v>
      </c>
      <c r="Z118" s="12">
        <f t="shared" si="41"/>
        <v>-0.39988014887874712</v>
      </c>
      <c r="AA118" s="12">
        <f t="shared" si="42"/>
        <v>0.15990413346728896</v>
      </c>
      <c r="AB118" s="12">
        <f t="shared" si="43"/>
        <v>4.9178387813069178E-2</v>
      </c>
      <c r="AC118" s="12">
        <f t="shared" si="44"/>
        <v>0.29038161790368994</v>
      </c>
      <c r="AD118" s="12">
        <f t="shared" si="45"/>
        <v>-0.22301293047727611</v>
      </c>
      <c r="AE118" s="12">
        <f t="shared" si="46"/>
        <v>4.9734767160062386E-2</v>
      </c>
      <c r="AF118" s="12">
        <f t="shared" si="47"/>
        <v>1.2009137112825202E-2</v>
      </c>
    </row>
    <row r="119" spans="1:32" x14ac:dyDescent="0.25">
      <c r="A119" s="21"/>
      <c r="B119" s="20" t="s">
        <v>15</v>
      </c>
      <c r="C119" s="15">
        <v>2.9</v>
      </c>
      <c r="D119" s="15">
        <v>2</v>
      </c>
      <c r="E119" s="15">
        <v>0.3</v>
      </c>
      <c r="F119" s="15">
        <v>1.2027713724296201</v>
      </c>
      <c r="G119" s="15">
        <f t="shared" si="27"/>
        <v>5.1724137931034482E-2</v>
      </c>
      <c r="H119" s="12">
        <v>0.35998774509803899</v>
      </c>
      <c r="I119" s="15">
        <v>13.6</v>
      </c>
      <c r="J119" s="12">
        <v>2.7E-2</v>
      </c>
      <c r="K119" s="14">
        <f t="shared" si="52"/>
        <v>6.7801122302112438E-2</v>
      </c>
      <c r="L119" s="12">
        <f t="shared" si="28"/>
        <v>8.8439071502177946E-3</v>
      </c>
      <c r="M119" s="12">
        <v>0.35727399252519498</v>
      </c>
      <c r="N119" s="12">
        <f t="shared" si="29"/>
        <v>-7.5384582108619985E-3</v>
      </c>
      <c r="O119" s="12">
        <f t="shared" si="30"/>
        <v>5.6828352196912685E-5</v>
      </c>
      <c r="P119" s="12">
        <f t="shared" si="31"/>
        <v>1.0799855057584102E-5</v>
      </c>
      <c r="Q119" s="12">
        <f t="shared" si="32"/>
        <v>0.55245117903423013</v>
      </c>
      <c r="R119" s="12">
        <f t="shared" si="33"/>
        <v>0.53463884967466235</v>
      </c>
      <c r="S119" s="12">
        <f t="shared" si="34"/>
        <v>0.2858386995814462</v>
      </c>
      <c r="T119" s="12">
        <f t="shared" si="35"/>
        <v>3.4598302067805037E-2</v>
      </c>
      <c r="U119" s="12">
        <f t="shared" si="36"/>
        <v>0.21545222350628856</v>
      </c>
      <c r="V119" s="12">
        <f t="shared" si="37"/>
        <v>-0.401501227638701</v>
      </c>
      <c r="W119" s="12">
        <f t="shared" si="38"/>
        <v>0.16120323579538401</v>
      </c>
      <c r="X119" s="12">
        <f t="shared" si="39"/>
        <v>4.9700788294030677E-2</v>
      </c>
      <c r="Y119" s="12">
        <f t="shared" si="40"/>
        <v>0.18419242826555057</v>
      </c>
      <c r="Z119" s="12">
        <f t="shared" si="41"/>
        <v>-0.48833694820531282</v>
      </c>
      <c r="AA119" s="12">
        <f t="shared" si="42"/>
        <v>0.23847297498247838</v>
      </c>
      <c r="AB119" s="12">
        <f t="shared" si="43"/>
        <v>8.4690279174938307E-2</v>
      </c>
      <c r="AC119" s="12">
        <f t="shared" si="44"/>
        <v>0.23095500217631226</v>
      </c>
      <c r="AD119" s="12">
        <f t="shared" si="45"/>
        <v>-0.35843648757150326</v>
      </c>
      <c r="AE119" s="12">
        <f t="shared" si="46"/>
        <v>0.12847671562259641</v>
      </c>
      <c r="AF119" s="12">
        <f t="shared" si="47"/>
        <v>3.7156550066386559E-2</v>
      </c>
    </row>
    <row r="120" spans="1:32" x14ac:dyDescent="0.25">
      <c r="A120" s="21"/>
      <c r="B120" s="20" t="s">
        <v>15</v>
      </c>
      <c r="C120" s="15">
        <v>2.2000000000000002</v>
      </c>
      <c r="D120" s="15">
        <v>2.1</v>
      </c>
      <c r="E120" s="15">
        <v>0.3</v>
      </c>
      <c r="F120" s="15">
        <v>1.11494747954535</v>
      </c>
      <c r="G120" s="15">
        <f t="shared" si="27"/>
        <v>6.4935064935064915E-2</v>
      </c>
      <c r="H120" s="12">
        <v>0.35736009732360102</v>
      </c>
      <c r="I120" s="15">
        <v>13.7</v>
      </c>
      <c r="J120" s="12">
        <v>2.7E-2</v>
      </c>
      <c r="K120" s="14">
        <f t="shared" si="52"/>
        <v>6.5278857732211648E-2</v>
      </c>
      <c r="L120" s="12">
        <f t="shared" si="28"/>
        <v>8.1383027704040149E-3</v>
      </c>
      <c r="M120" s="12">
        <v>0.33285392528589702</v>
      </c>
      <c r="N120" s="12">
        <f t="shared" si="29"/>
        <v>-6.8575569072315518E-2</v>
      </c>
      <c r="O120" s="12">
        <f t="shared" si="30"/>
        <v>4.7026086735919162E-3</v>
      </c>
      <c r="P120" s="12">
        <f t="shared" si="31"/>
        <v>9.5186903486561207E-4</v>
      </c>
      <c r="Q120" s="12">
        <f t="shared" si="32"/>
        <v>0.53932177727352504</v>
      </c>
      <c r="R120" s="12">
        <f t="shared" si="33"/>
        <v>0.50918298185136179</v>
      </c>
      <c r="S120" s="12">
        <f t="shared" si="34"/>
        <v>0.25926730900704426</v>
      </c>
      <c r="T120" s="12">
        <f t="shared" si="35"/>
        <v>3.1948666557845132E-2</v>
      </c>
      <c r="U120" s="12">
        <f t="shared" si="36"/>
        <v>0.20993587682845977</v>
      </c>
      <c r="V120" s="12">
        <f t="shared" si="37"/>
        <v>-0.41253688254299947</v>
      </c>
      <c r="W120" s="12">
        <f t="shared" si="38"/>
        <v>0.17018667945829655</v>
      </c>
      <c r="X120" s="12">
        <f t="shared" si="39"/>
        <v>5.3369960587565587E-2</v>
      </c>
      <c r="Y120" s="12">
        <f t="shared" si="40"/>
        <v>0.18048555586220352</v>
      </c>
      <c r="Z120" s="12">
        <f t="shared" si="41"/>
        <v>-0.49494765304261695</v>
      </c>
      <c r="AA120" s="12">
        <f t="shared" si="42"/>
        <v>0.24497317925239473</v>
      </c>
      <c r="AB120" s="12">
        <f t="shared" si="43"/>
        <v>8.8009295364053358E-2</v>
      </c>
      <c r="AC120" s="12">
        <f t="shared" si="44"/>
        <v>0.22504055823941152</v>
      </c>
      <c r="AD120" s="12">
        <f t="shared" si="45"/>
        <v>-0.37026948468835319</v>
      </c>
      <c r="AE120" s="12">
        <f t="shared" si="46"/>
        <v>0.13709949129137861</v>
      </c>
      <c r="AF120" s="12">
        <f t="shared" si="47"/>
        <v>4.0338818971815196E-2</v>
      </c>
    </row>
    <row r="121" spans="1:32" x14ac:dyDescent="0.25">
      <c r="A121" s="21"/>
      <c r="B121" s="20" t="s">
        <v>15</v>
      </c>
      <c r="C121" s="15">
        <v>2.9</v>
      </c>
      <c r="D121" s="15">
        <v>2</v>
      </c>
      <c r="E121" s="15">
        <v>0.3</v>
      </c>
      <c r="F121" s="15">
        <v>1.2027713724296201</v>
      </c>
      <c r="G121" s="15">
        <f t="shared" si="27"/>
        <v>5.1724137931034482E-2</v>
      </c>
      <c r="H121" s="12">
        <v>0.35736009732360102</v>
      </c>
      <c r="I121" s="15">
        <v>13.7</v>
      </c>
      <c r="J121" s="12">
        <v>2.7E-2</v>
      </c>
      <c r="K121" s="14">
        <f t="shared" si="52"/>
        <v>6.7801122302112438E-2</v>
      </c>
      <c r="L121" s="12">
        <f t="shared" si="28"/>
        <v>8.7793530834278845E-3</v>
      </c>
      <c r="M121" s="12">
        <v>0.357713987040359</v>
      </c>
      <c r="N121" s="12">
        <f t="shared" si="29"/>
        <v>9.9028884144701794E-4</v>
      </c>
      <c r="O121" s="12">
        <f t="shared" si="30"/>
        <v>9.80671989494477E-7</v>
      </c>
      <c r="P121" s="12">
        <f t="shared" si="31"/>
        <v>1.8478320430402863E-7</v>
      </c>
      <c r="Q121" s="12">
        <f t="shared" si="32"/>
        <v>0.55312613759591767</v>
      </c>
      <c r="R121" s="12">
        <f t="shared" si="33"/>
        <v>0.54781169397053364</v>
      </c>
      <c r="S121" s="12">
        <f t="shared" si="34"/>
        <v>0.30009765205086558</v>
      </c>
      <c r="T121" s="12">
        <f t="shared" si="35"/>
        <v>3.5992966385092147E-2</v>
      </c>
      <c r="U121" s="12">
        <f t="shared" si="36"/>
        <v>0.21568088674496372</v>
      </c>
      <c r="V121" s="12">
        <f t="shared" si="37"/>
        <v>-0.39646063351707184</v>
      </c>
      <c r="W121" s="12">
        <f t="shared" si="38"/>
        <v>0.15718103392875796</v>
      </c>
      <c r="X121" s="12">
        <f t="shared" si="39"/>
        <v>4.8090032701843276E-2</v>
      </c>
      <c r="Y121" s="12">
        <f t="shared" si="40"/>
        <v>0.18438222098471885</v>
      </c>
      <c r="Z121" s="12">
        <f t="shared" si="41"/>
        <v>-0.48404362332105916</v>
      </c>
      <c r="AA121" s="12">
        <f t="shared" si="42"/>
        <v>0.23429822927777941</v>
      </c>
      <c r="AB121" s="12">
        <f t="shared" si="43"/>
        <v>8.2591296823757696E-2</v>
      </c>
      <c r="AC121" s="12">
        <f t="shared" si="44"/>
        <v>0.23129364732960633</v>
      </c>
      <c r="AD121" s="12">
        <f t="shared" si="45"/>
        <v>-0.35277147879170595</v>
      </c>
      <c r="AE121" s="12">
        <f t="shared" si="46"/>
        <v>0.12444771624888704</v>
      </c>
      <c r="AF121" s="12">
        <f t="shared" si="47"/>
        <v>3.5699212780119643E-2</v>
      </c>
    </row>
    <row r="122" spans="1:32" x14ac:dyDescent="0.25">
      <c r="A122" s="21"/>
      <c r="B122" s="20" t="s">
        <v>15</v>
      </c>
      <c r="C122" s="15">
        <v>2.1</v>
      </c>
      <c r="D122" s="15">
        <v>1.8</v>
      </c>
      <c r="E122" s="15">
        <v>0.3</v>
      </c>
      <c r="F122" s="15">
        <v>1.04280799346593</v>
      </c>
      <c r="G122" s="15">
        <f t="shared" si="27"/>
        <v>7.9365079365079361E-2</v>
      </c>
      <c r="H122" s="12">
        <v>0.36536069651741299</v>
      </c>
      <c r="I122" s="15">
        <v>13.4</v>
      </c>
      <c r="J122" s="12">
        <v>2.7E-2</v>
      </c>
      <c r="K122" s="14">
        <f t="shared" si="52"/>
        <v>6.3131704800573743E-2</v>
      </c>
      <c r="L122" s="12">
        <f t="shared" si="28"/>
        <v>7.7821492049696267E-3</v>
      </c>
      <c r="M122" s="12">
        <v>0.31120078088062703</v>
      </c>
      <c r="N122" s="12">
        <f t="shared" si="29"/>
        <v>-0.14823684143651372</v>
      </c>
      <c r="O122" s="12">
        <f t="shared" si="30"/>
        <v>2.1974161159074111E-2</v>
      </c>
      <c r="P122" s="12">
        <f t="shared" si="31"/>
        <v>4.8554624505373076E-3</v>
      </c>
      <c r="Q122" s="12">
        <f t="shared" si="32"/>
        <v>0.52548699942430543</v>
      </c>
      <c r="R122" s="12">
        <f t="shared" si="33"/>
        <v>0.43826909799877961</v>
      </c>
      <c r="S122" s="12">
        <f t="shared" si="34"/>
        <v>0.19207980226066387</v>
      </c>
      <c r="T122" s="12">
        <f t="shared" si="35"/>
        <v>2.491351279347466E-2</v>
      </c>
      <c r="U122" s="12">
        <f t="shared" si="36"/>
        <v>0.20433119861420229</v>
      </c>
      <c r="V122" s="12">
        <f t="shared" si="37"/>
        <v>-0.44074116192061746</v>
      </c>
      <c r="W122" s="12">
        <f t="shared" si="38"/>
        <v>0.19425277181113595</v>
      </c>
      <c r="X122" s="12">
        <f t="shared" si="39"/>
        <v>6.369927042339267E-2</v>
      </c>
      <c r="Y122" s="12">
        <f t="shared" si="40"/>
        <v>0.17667369134127969</v>
      </c>
      <c r="Z122" s="12">
        <f t="shared" si="41"/>
        <v>-0.51644034778420811</v>
      </c>
      <c r="AA122" s="12">
        <f t="shared" si="42"/>
        <v>0.26671063281947383</v>
      </c>
      <c r="AB122" s="12">
        <f t="shared" si="43"/>
        <v>9.9571766806300824E-2</v>
      </c>
      <c r="AC122" s="12">
        <f t="shared" si="44"/>
        <v>0.21871976521402231</v>
      </c>
      <c r="AD122" s="12">
        <f t="shared" si="45"/>
        <v>-0.40135934899719516</v>
      </c>
      <c r="AE122" s="12">
        <f t="shared" si="46"/>
        <v>0.16108932702745229</v>
      </c>
      <c r="AF122" s="12">
        <f t="shared" si="47"/>
        <v>4.9654900418375024E-2</v>
      </c>
    </row>
    <row r="123" spans="1:32" x14ac:dyDescent="0.25">
      <c r="A123" s="21"/>
      <c r="B123" s="20" t="s">
        <v>15</v>
      </c>
      <c r="C123" s="15">
        <v>3</v>
      </c>
      <c r="D123" s="15">
        <v>1.5</v>
      </c>
      <c r="E123" s="15">
        <v>0.3</v>
      </c>
      <c r="F123" s="15">
        <v>1.1052094495921201</v>
      </c>
      <c r="G123" s="15">
        <f t="shared" si="27"/>
        <v>6.6666666666666666E-2</v>
      </c>
      <c r="H123" s="12">
        <v>0.34970238095238099</v>
      </c>
      <c r="I123" s="15">
        <v>14</v>
      </c>
      <c r="J123" s="12">
        <v>2.7E-2</v>
      </c>
      <c r="K123" s="14">
        <f t="shared" si="52"/>
        <v>6.4993157457851544E-2</v>
      </c>
      <c r="L123" s="12">
        <f t="shared" si="28"/>
        <v>7.8943532113722858E-3</v>
      </c>
      <c r="M123" s="12">
        <v>0.33129494399889398</v>
      </c>
      <c r="N123" s="12">
        <f t="shared" si="29"/>
        <v>-5.2637436735077744E-2</v>
      </c>
      <c r="O123" s="12">
        <f t="shared" si="30"/>
        <v>2.7706997460393121E-3</v>
      </c>
      <c r="P123" s="12">
        <f t="shared" si="31"/>
        <v>5.5148797927605025E-4</v>
      </c>
      <c r="Q123" s="12">
        <f t="shared" si="32"/>
        <v>0.53969193512228686</v>
      </c>
      <c r="R123" s="12">
        <f t="shared" si="33"/>
        <v>0.54328927830713503</v>
      </c>
      <c r="S123" s="12">
        <f t="shared" si="34"/>
        <v>0.29516323992348764</v>
      </c>
      <c r="T123" s="12">
        <f t="shared" si="35"/>
        <v>3.5512399584932082E-2</v>
      </c>
      <c r="U123" s="12">
        <f t="shared" si="36"/>
        <v>0.20992764416858792</v>
      </c>
      <c r="V123" s="12">
        <f t="shared" si="37"/>
        <v>-0.39969626859025076</v>
      </c>
      <c r="W123" s="12">
        <f t="shared" si="38"/>
        <v>0.15975710712496988</v>
      </c>
      <c r="X123" s="12">
        <f t="shared" si="39"/>
        <v>4.9119394633143049E-2</v>
      </c>
      <c r="Y123" s="12">
        <f t="shared" si="40"/>
        <v>0.18059787825892637</v>
      </c>
      <c r="Z123" s="12">
        <f t="shared" si="41"/>
        <v>-0.48356691834043186</v>
      </c>
      <c r="AA123" s="12">
        <f t="shared" si="42"/>
        <v>0.23383696451326189</v>
      </c>
      <c r="AB123" s="12">
        <f t="shared" si="43"/>
        <v>8.2360932907453568E-2</v>
      </c>
      <c r="AC123" s="12">
        <f t="shared" si="44"/>
        <v>0.22530404453006969</v>
      </c>
      <c r="AD123" s="12">
        <f t="shared" si="45"/>
        <v>-0.35572630670550293</v>
      </c>
      <c r="AE123" s="12">
        <f t="shared" si="46"/>
        <v>0.12654120528233753</v>
      </c>
      <c r="AF123" s="12">
        <f t="shared" si="47"/>
        <v>3.6454112620715032E-2</v>
      </c>
    </row>
    <row r="124" spans="1:32" x14ac:dyDescent="0.25">
      <c r="A124" s="21"/>
      <c r="B124" s="20" t="s">
        <v>15</v>
      </c>
      <c r="C124" s="15">
        <v>2.8</v>
      </c>
      <c r="D124" s="15">
        <v>2</v>
      </c>
      <c r="E124" s="15">
        <v>0.3</v>
      </c>
      <c r="F124" s="15">
        <v>1.1887843905526301</v>
      </c>
      <c r="G124" s="15">
        <f t="shared" si="27"/>
        <v>5.3571428571428575E-2</v>
      </c>
      <c r="H124" s="12">
        <v>0.35736009732360102</v>
      </c>
      <c r="I124" s="15">
        <v>13.7</v>
      </c>
      <c r="J124" s="12">
        <v>2.7E-2</v>
      </c>
      <c r="K124" s="14">
        <f t="shared" si="52"/>
        <v>6.7405741155276616E-2</v>
      </c>
      <c r="L124" s="12">
        <f t="shared" si="28"/>
        <v>8.67725832520168E-3</v>
      </c>
      <c r="M124" s="12">
        <v>0.35376098339422202</v>
      </c>
      <c r="N124" s="12">
        <f t="shared" si="29"/>
        <v>-1.0071392850892058E-2</v>
      </c>
      <c r="O124" s="12">
        <f t="shared" si="30"/>
        <v>1.0143295395699966E-4</v>
      </c>
      <c r="P124" s="12">
        <f t="shared" si="31"/>
        <v>1.9325917126076305E-5</v>
      </c>
      <c r="Q124" s="12">
        <f t="shared" si="32"/>
        <v>0.5509736781152168</v>
      </c>
      <c r="R124" s="12">
        <f t="shared" si="33"/>
        <v>0.54178847118538942</v>
      </c>
      <c r="S124" s="12">
        <f t="shared" si="34"/>
        <v>0.29353474750940156</v>
      </c>
      <c r="T124" s="12">
        <f t="shared" si="35"/>
        <v>3.5353323115312911E-2</v>
      </c>
      <c r="U124" s="12">
        <f t="shared" si="36"/>
        <v>0.21478611278478585</v>
      </c>
      <c r="V124" s="12">
        <f t="shared" si="37"/>
        <v>-0.39896447758606318</v>
      </c>
      <c r="W124" s="12">
        <f t="shared" si="38"/>
        <v>0.15917265437552031</v>
      </c>
      <c r="X124" s="12">
        <f t="shared" si="39"/>
        <v>4.8885147896226555E-2</v>
      </c>
      <c r="Y124" s="12">
        <f t="shared" si="40"/>
        <v>0.18376729985152154</v>
      </c>
      <c r="Z124" s="12">
        <f t="shared" si="41"/>
        <v>-0.48576435581974237</v>
      </c>
      <c r="AA124" s="12">
        <f t="shared" si="42"/>
        <v>0.23596700938496926</v>
      </c>
      <c r="AB124" s="12">
        <f t="shared" si="43"/>
        <v>8.3427288331217681E-2</v>
      </c>
      <c r="AC124" s="12">
        <f t="shared" si="44"/>
        <v>0.23031576957609842</v>
      </c>
      <c r="AD124" s="12">
        <f t="shared" si="45"/>
        <v>-0.35550787202875617</v>
      </c>
      <c r="AE124" s="12">
        <f t="shared" si="46"/>
        <v>0.12638584707441447</v>
      </c>
      <c r="AF124" s="12">
        <f t="shared" si="47"/>
        <v>3.6397917620056806E-2</v>
      </c>
    </row>
    <row r="125" spans="1:32" x14ac:dyDescent="0.25">
      <c r="A125" s="21" t="s">
        <v>11</v>
      </c>
      <c r="B125" s="20" t="s">
        <v>15</v>
      </c>
      <c r="C125" s="15">
        <v>3.9</v>
      </c>
      <c r="D125" s="15">
        <v>3.8</v>
      </c>
      <c r="E125" s="15">
        <v>1.7</v>
      </c>
      <c r="F125" s="15">
        <v>2.9315617171905499</v>
      </c>
      <c r="G125" s="15">
        <f t="shared" si="27"/>
        <v>0.11470985155195683</v>
      </c>
      <c r="H125" s="15">
        <v>0.34477699530516398</v>
      </c>
      <c r="I125" s="15">
        <v>14.2</v>
      </c>
      <c r="J125" s="12">
        <v>2.7E-2</v>
      </c>
      <c r="K125" s="14">
        <f t="shared" ref="K125:K140" si="53">(9.8*(F125/1000)*((1560-1000)/1000))^0.5</f>
        <v>0.12684009895905057</v>
      </c>
      <c r="L125" s="12">
        <f t="shared" si="28"/>
        <v>2.0644800825285563E-2</v>
      </c>
      <c r="M125" s="12">
        <v>0.491940049819101</v>
      </c>
      <c r="N125" s="12">
        <f t="shared" si="29"/>
        <v>0.42683548066680671</v>
      </c>
      <c r="O125" s="12">
        <f t="shared" si="30"/>
        <v>0.18218852755606393</v>
      </c>
      <c r="P125" s="12">
        <f t="shared" si="31"/>
        <v>2.38313010827726E-2</v>
      </c>
      <c r="Q125" s="12">
        <f t="shared" si="32"/>
        <v>0.74884303899680837</v>
      </c>
      <c r="R125" s="12">
        <f t="shared" si="33"/>
        <v>1.1719634697030854</v>
      </c>
      <c r="S125" s="12">
        <f t="shared" si="34"/>
        <v>1.3734983743184948</v>
      </c>
      <c r="T125" s="12">
        <f t="shared" si="35"/>
        <v>0.11346961792000192</v>
      </c>
      <c r="U125" s="12">
        <f t="shared" si="36"/>
        <v>0.35356072473226396</v>
      </c>
      <c r="V125" s="12">
        <f t="shared" si="37"/>
        <v>2.5476553095793001E-2</v>
      </c>
      <c r="W125" s="12">
        <f t="shared" si="38"/>
        <v>6.4905475764275998E-4</v>
      </c>
      <c r="X125" s="12">
        <f t="shared" si="39"/>
        <v>1.1937168389071854E-4</v>
      </c>
      <c r="Y125" s="12">
        <f t="shared" si="40"/>
        <v>0.29466678232454807</v>
      </c>
      <c r="Z125" s="12">
        <f t="shared" si="41"/>
        <v>-0.14534094113867166</v>
      </c>
      <c r="AA125" s="12">
        <f t="shared" si="42"/>
        <v>2.112398917107482E-2</v>
      </c>
      <c r="AB125" s="12">
        <f t="shared" si="43"/>
        <v>4.6522084573077955E-3</v>
      </c>
      <c r="AC125" s="12">
        <f t="shared" si="44"/>
        <v>0.38764765509496196</v>
      </c>
      <c r="AD125" s="12">
        <f t="shared" si="45"/>
        <v>0.12434315622436738</v>
      </c>
      <c r="AE125" s="12">
        <f t="shared" si="46"/>
        <v>1.5461220499837433E-2</v>
      </c>
      <c r="AF125" s="12">
        <f t="shared" si="47"/>
        <v>2.5906960591344803E-3</v>
      </c>
    </row>
    <row r="126" spans="1:32" x14ac:dyDescent="0.25">
      <c r="A126" s="21"/>
      <c r="B126" s="20" t="s">
        <v>15</v>
      </c>
      <c r="C126" s="15">
        <v>4</v>
      </c>
      <c r="D126" s="15">
        <v>3.7</v>
      </c>
      <c r="E126" s="15">
        <v>2</v>
      </c>
      <c r="F126" s="15">
        <v>3.0933607475440699</v>
      </c>
      <c r="G126" s="15">
        <f t="shared" si="27"/>
        <v>0.13513513513513511</v>
      </c>
      <c r="H126" s="15">
        <v>0.41258169934640498</v>
      </c>
      <c r="I126" s="15">
        <v>15.3</v>
      </c>
      <c r="J126" s="12">
        <v>2.7E-2</v>
      </c>
      <c r="K126" s="14">
        <f t="shared" si="53"/>
        <v>0.13029337581980849</v>
      </c>
      <c r="L126" s="12">
        <f t="shared" si="28"/>
        <v>2.0218044101595226E-2</v>
      </c>
      <c r="M126" s="12">
        <v>0.49027691978847499</v>
      </c>
      <c r="N126" s="12">
        <f t="shared" si="29"/>
        <v>0.1883147521209777</v>
      </c>
      <c r="O126" s="12">
        <f t="shared" si="30"/>
        <v>3.5462445866385278E-2</v>
      </c>
      <c r="P126" s="12">
        <f t="shared" si="31"/>
        <v>5.6147279880979731E-3</v>
      </c>
      <c r="Q126" s="12">
        <f t="shared" si="32"/>
        <v>0.77191323577331528</v>
      </c>
      <c r="R126" s="12">
        <f t="shared" si="33"/>
        <v>0.87093425858720486</v>
      </c>
      <c r="S126" s="12">
        <f t="shared" si="34"/>
        <v>0.75852648278084422</v>
      </c>
      <c r="T126" s="12">
        <f t="shared" si="35"/>
        <v>7.4015842334748796E-2</v>
      </c>
      <c r="U126" s="12">
        <f t="shared" si="36"/>
        <v>0.3644394509542917</v>
      </c>
      <c r="V126" s="12">
        <f t="shared" si="37"/>
        <v>-0.11668537036029049</v>
      </c>
      <c r="W126" s="12">
        <f t="shared" si="38"/>
        <v>1.3615475656118158E-2</v>
      </c>
      <c r="X126" s="12">
        <f t="shared" si="39"/>
        <v>2.9035475984258183E-3</v>
      </c>
      <c r="Y126" s="12">
        <f t="shared" si="40"/>
        <v>0.30339125229187924</v>
      </c>
      <c r="Z126" s="12">
        <f t="shared" si="41"/>
        <v>-0.2646516974153259</v>
      </c>
      <c r="AA126" s="12">
        <f t="shared" si="42"/>
        <v>7.0040520944813223E-2</v>
      </c>
      <c r="AB126" s="12">
        <f t="shared" si="43"/>
        <v>1.7824093877857803E-2</v>
      </c>
      <c r="AC126" s="12">
        <f t="shared" si="44"/>
        <v>0.40142749267042216</v>
      </c>
      <c r="AD126" s="12">
        <f t="shared" si="45"/>
        <v>-2.7035146478025716E-2</v>
      </c>
      <c r="AE126" s="12">
        <f t="shared" si="46"/>
        <v>7.308991450883063E-4</v>
      </c>
      <c r="AF126" s="12">
        <f t="shared" si="47"/>
        <v>1.4167777857265878E-4</v>
      </c>
    </row>
    <row r="127" spans="1:32" x14ac:dyDescent="0.25">
      <c r="A127" s="21"/>
      <c r="B127" s="20" t="s">
        <v>15</v>
      </c>
      <c r="C127" s="15">
        <v>3.3</v>
      </c>
      <c r="D127" s="15">
        <v>3.2</v>
      </c>
      <c r="E127" s="15">
        <v>2.1</v>
      </c>
      <c r="F127" s="15">
        <v>2.8094915980128401</v>
      </c>
      <c r="G127" s="15">
        <f t="shared" si="27"/>
        <v>0.19886363636363635</v>
      </c>
      <c r="H127" s="15">
        <v>0.44398148148148098</v>
      </c>
      <c r="I127" s="15">
        <v>15</v>
      </c>
      <c r="J127" s="12">
        <v>2.7E-2</v>
      </c>
      <c r="K127" s="14">
        <f t="shared" si="53"/>
        <v>0.12417121200139132</v>
      </c>
      <c r="L127" s="12">
        <f t="shared" si="28"/>
        <v>1.8729943986752266E-2</v>
      </c>
      <c r="M127" s="12">
        <v>0.43707295856783801</v>
      </c>
      <c r="N127" s="12">
        <f t="shared" si="29"/>
        <v>-1.5560385290374167E-2</v>
      </c>
      <c r="O127" s="12">
        <f t="shared" si="30"/>
        <v>2.4212559038489274E-4</v>
      </c>
      <c r="P127" s="12">
        <f t="shared" si="31"/>
        <v>4.6388607114657847E-5</v>
      </c>
      <c r="Q127" s="12">
        <f t="shared" si="32"/>
        <v>0.74507646978422237</v>
      </c>
      <c r="R127" s="12">
        <f t="shared" si="33"/>
        <v>0.6781701509217124</v>
      </c>
      <c r="S127" s="12">
        <f t="shared" si="34"/>
        <v>0.45991475360117817</v>
      </c>
      <c r="T127" s="12">
        <f t="shared" si="35"/>
        <v>5.0551223373341982E-2</v>
      </c>
      <c r="U127" s="12">
        <f t="shared" si="36"/>
        <v>0.35168552509251638</v>
      </c>
      <c r="V127" s="12">
        <f t="shared" si="37"/>
        <v>-0.20788244608984749</v>
      </c>
      <c r="W127" s="12">
        <f t="shared" si="38"/>
        <v>4.3215111392298347E-2</v>
      </c>
      <c r="X127" s="12">
        <f t="shared" si="39"/>
        <v>1.0243537440336107E-2</v>
      </c>
      <c r="Y127" s="12">
        <f t="shared" si="40"/>
        <v>0.29258073516310457</v>
      </c>
      <c r="Z127" s="12">
        <f t="shared" si="41"/>
        <v>-0.34100689473169282</v>
      </c>
      <c r="AA127" s="12">
        <f t="shared" si="42"/>
        <v>0.11628570225455183</v>
      </c>
      <c r="AB127" s="12">
        <f t="shared" si="43"/>
        <v>3.2804138961803543E-2</v>
      </c>
      <c r="AC127" s="12">
        <f t="shared" si="44"/>
        <v>0.38576484768353198</v>
      </c>
      <c r="AD127" s="12">
        <f t="shared" si="45"/>
        <v>-0.13112401355950989</v>
      </c>
      <c r="AE127" s="12">
        <f t="shared" si="46"/>
        <v>1.7193506931954535E-2</v>
      </c>
      <c r="AF127" s="12">
        <f t="shared" si="47"/>
        <v>3.7261508431124888E-3</v>
      </c>
    </row>
    <row r="128" spans="1:32" x14ac:dyDescent="0.25">
      <c r="A128" s="21"/>
      <c r="B128" s="20" t="s">
        <v>15</v>
      </c>
      <c r="C128" s="15">
        <v>3</v>
      </c>
      <c r="D128" s="15">
        <v>2.2999999999999998</v>
      </c>
      <c r="E128" s="15">
        <v>2.1</v>
      </c>
      <c r="F128" s="15">
        <v>2.4379387770263099</v>
      </c>
      <c r="G128" s="15">
        <f t="shared" si="27"/>
        <v>0.30434782608695654</v>
      </c>
      <c r="H128" s="15">
        <v>0.374141697877653</v>
      </c>
      <c r="I128" s="15">
        <v>17.8</v>
      </c>
      <c r="J128" s="12">
        <v>2.7E-2</v>
      </c>
      <c r="K128" s="14">
        <f t="shared" si="53"/>
        <v>0.11566939097410511</v>
      </c>
      <c r="L128" s="12">
        <f t="shared" si="28"/>
        <v>1.3696285264192752E-2</v>
      </c>
      <c r="M128" s="12">
        <v>0.39311215401606597</v>
      </c>
      <c r="N128" s="12">
        <f t="shared" si="29"/>
        <v>5.0703934487987615E-2</v>
      </c>
      <c r="O128" s="12">
        <f t="shared" si="30"/>
        <v>2.5708889725621397E-3</v>
      </c>
      <c r="P128" s="12">
        <f t="shared" si="31"/>
        <v>4.6140580252564985E-4</v>
      </c>
      <c r="Q128" s="12">
        <f t="shared" si="32"/>
        <v>0.73122998391098137</v>
      </c>
      <c r="R128" s="12">
        <f t="shared" si="33"/>
        <v>0.95441991111639946</v>
      </c>
      <c r="S128" s="12">
        <f t="shared" si="34"/>
        <v>0.91091736673543588</v>
      </c>
      <c r="T128" s="12">
        <f t="shared" si="35"/>
        <v>8.4691405586828167E-2</v>
      </c>
      <c r="U128" s="12">
        <f t="shared" si="36"/>
        <v>0.34427290090134499</v>
      </c>
      <c r="V128" s="12">
        <f t="shared" si="37"/>
        <v>-7.9832847142515831E-2</v>
      </c>
      <c r="W128" s="12">
        <f t="shared" si="38"/>
        <v>6.3732834828802978E-3</v>
      </c>
      <c r="X128" s="12">
        <f t="shared" si="39"/>
        <v>1.3056134736469758E-3</v>
      </c>
      <c r="Y128" s="12">
        <f t="shared" si="40"/>
        <v>0.28535252157436525</v>
      </c>
      <c r="Z128" s="12">
        <f t="shared" si="41"/>
        <v>-0.23731430312887083</v>
      </c>
      <c r="AA128" s="12">
        <f t="shared" si="42"/>
        <v>5.6318078469541594E-2</v>
      </c>
      <c r="AB128" s="12">
        <f t="shared" si="43"/>
        <v>1.3842557400494336E-2</v>
      </c>
      <c r="AC128" s="12">
        <f t="shared" si="44"/>
        <v>0.37869476635146387</v>
      </c>
      <c r="AD128" s="12">
        <f t="shared" si="45"/>
        <v>1.2169369251378548E-2</v>
      </c>
      <c r="AE128" s="12">
        <f t="shared" si="46"/>
        <v>1.4809354797639768E-4</v>
      </c>
      <c r="AF128" s="12">
        <f t="shared" si="47"/>
        <v>2.7596008815742551E-5</v>
      </c>
    </row>
    <row r="129" spans="1:32" x14ac:dyDescent="0.25">
      <c r="A129" s="21"/>
      <c r="B129" s="20" t="s">
        <v>15</v>
      </c>
      <c r="C129" s="15">
        <v>3.1</v>
      </c>
      <c r="D129" s="15">
        <v>2.1</v>
      </c>
      <c r="E129" s="15">
        <v>1.7</v>
      </c>
      <c r="F129" s="15">
        <v>2.2284863074466599</v>
      </c>
      <c r="G129" s="15">
        <f t="shared" si="27"/>
        <v>0.26113671274961592</v>
      </c>
      <c r="H129" s="15">
        <v>0.37839330808080801</v>
      </c>
      <c r="I129" s="15">
        <v>17.600000000000001</v>
      </c>
      <c r="J129" s="12">
        <v>2.7E-2</v>
      </c>
      <c r="K129" s="14">
        <f t="shared" si="53"/>
        <v>0.11058902683027494</v>
      </c>
      <c r="L129" s="12">
        <f t="shared" si="28"/>
        <v>1.2661854019583293E-2</v>
      </c>
      <c r="M129" s="12">
        <v>0.393042260607817</v>
      </c>
      <c r="N129" s="12">
        <f t="shared" si="29"/>
        <v>3.8713561297655449E-2</v>
      </c>
      <c r="O129" s="12">
        <f t="shared" si="30"/>
        <v>1.4987398283473259E-3</v>
      </c>
      <c r="P129" s="12">
        <f t="shared" si="31"/>
        <v>2.721114752203467E-4</v>
      </c>
      <c r="Q129" s="12">
        <f t="shared" si="32"/>
        <v>0.70832378786094063</v>
      </c>
      <c r="R129" s="12">
        <f t="shared" si="33"/>
        <v>0.87192472153781886</v>
      </c>
      <c r="S129" s="12">
        <f t="shared" si="34"/>
        <v>0.76025272002880295</v>
      </c>
      <c r="T129" s="12">
        <f t="shared" si="35"/>
        <v>7.4140961790695625E-2</v>
      </c>
      <c r="U129" s="12">
        <f t="shared" si="36"/>
        <v>0.33314994011213866</v>
      </c>
      <c r="V129" s="12">
        <f t="shared" si="37"/>
        <v>-0.11956704043774308</v>
      </c>
      <c r="W129" s="12">
        <f t="shared" si="38"/>
        <v>1.4296277159040888E-2</v>
      </c>
      <c r="X129" s="12">
        <f t="shared" si="39"/>
        <v>3.0585000883487251E-3</v>
      </c>
      <c r="Y129" s="12">
        <f t="shared" si="40"/>
        <v>0.27627413164991427</v>
      </c>
      <c r="Z129" s="12">
        <f t="shared" si="41"/>
        <v>-0.26987574634667066</v>
      </c>
      <c r="AA129" s="12">
        <f t="shared" si="42"/>
        <v>7.2832918466172528E-2</v>
      </c>
      <c r="AB129" s="12">
        <f t="shared" si="43"/>
        <v>1.8660440997336689E-2</v>
      </c>
      <c r="AC129" s="12">
        <f t="shared" si="44"/>
        <v>0.36545584471419906</v>
      </c>
      <c r="AD129" s="12">
        <f t="shared" si="45"/>
        <v>-3.4190518411192618E-2</v>
      </c>
      <c r="AE129" s="12">
        <f t="shared" si="46"/>
        <v>1.1689915492261013E-3</v>
      </c>
      <c r="AF129" s="12">
        <f t="shared" si="47"/>
        <v>2.2826784009545172E-4</v>
      </c>
    </row>
    <row r="130" spans="1:32" x14ac:dyDescent="0.25">
      <c r="A130" s="21"/>
      <c r="B130" s="20" t="s">
        <v>15</v>
      </c>
      <c r="C130" s="15">
        <v>3</v>
      </c>
      <c r="D130" s="15">
        <v>2.8</v>
      </c>
      <c r="E130" s="15">
        <v>1.2</v>
      </c>
      <c r="F130" s="15">
        <v>2.16016459651058</v>
      </c>
      <c r="G130" s="15">
        <f t="shared" si="27"/>
        <v>0.14285714285714288</v>
      </c>
      <c r="H130" s="15">
        <v>0.35804958183990399</v>
      </c>
      <c r="I130" s="15">
        <v>18.600000000000001</v>
      </c>
      <c r="J130" s="12">
        <v>2.7E-2</v>
      </c>
      <c r="K130" s="14">
        <f t="shared" si="53"/>
        <v>0.10888059196041353</v>
      </c>
      <c r="L130" s="12">
        <f t="shared" si="28"/>
        <v>1.1613788153282689E-2</v>
      </c>
      <c r="M130" s="12">
        <v>0.44457660805953297</v>
      </c>
      <c r="N130" s="12">
        <f t="shared" si="29"/>
        <v>0.24166213454291405</v>
      </c>
      <c r="O130" s="12">
        <f t="shared" si="30"/>
        <v>5.8400587271837494E-2</v>
      </c>
      <c r="P130" s="12">
        <f t="shared" si="31"/>
        <v>8.8366462002930149E-3</v>
      </c>
      <c r="Q130" s="12">
        <f t="shared" si="32"/>
        <v>0.70749628622148764</v>
      </c>
      <c r="R130" s="12">
        <f t="shared" si="33"/>
        <v>0.97597294370764842</v>
      </c>
      <c r="S130" s="12">
        <f t="shared" si="34"/>
        <v>0.95252318684937265</v>
      </c>
      <c r="T130" s="12">
        <f t="shared" si="35"/>
        <v>8.7486396206336942E-2</v>
      </c>
      <c r="U130" s="12">
        <f t="shared" si="36"/>
        <v>0.33233397686786637</v>
      </c>
      <c r="V130" s="12">
        <f t="shared" si="37"/>
        <v>-7.1821351780089304E-2</v>
      </c>
      <c r="W130" s="12">
        <f t="shared" si="38"/>
        <v>5.1583065715193367E-3</v>
      </c>
      <c r="X130" s="12">
        <f t="shared" si="39"/>
        <v>1.0477150206794177E-3</v>
      </c>
      <c r="Y130" s="12">
        <f t="shared" si="40"/>
        <v>0.27548748882750657</v>
      </c>
      <c r="Z130" s="12">
        <f t="shared" si="41"/>
        <v>-0.23058843579187227</v>
      </c>
      <c r="AA130" s="12">
        <f t="shared" si="42"/>
        <v>5.3171026720942399E-2</v>
      </c>
      <c r="AB130" s="12">
        <f t="shared" si="43"/>
        <v>1.2959839436594201E-2</v>
      </c>
      <c r="AC130" s="12">
        <f t="shared" si="44"/>
        <v>0.36527854429350859</v>
      </c>
      <c r="AD130" s="12">
        <f t="shared" si="45"/>
        <v>2.0189836325062143E-2</v>
      </c>
      <c r="AE130" s="12">
        <f t="shared" si="46"/>
        <v>4.0762949083279884E-4</v>
      </c>
      <c r="AF130" s="12">
        <f t="shared" si="47"/>
        <v>7.5359631542056181E-5</v>
      </c>
    </row>
    <row r="131" spans="1:32" x14ac:dyDescent="0.25">
      <c r="A131" s="21"/>
      <c r="B131" s="20" t="s">
        <v>15</v>
      </c>
      <c r="C131" s="15">
        <v>2.8</v>
      </c>
      <c r="D131" s="15">
        <v>2</v>
      </c>
      <c r="E131" s="15">
        <v>2</v>
      </c>
      <c r="F131" s="15">
        <v>2.23737788416279</v>
      </c>
      <c r="G131" s="15">
        <f t="shared" ref="G131:G140" si="54">E131/(C131*D131)</f>
        <v>0.35714285714285715</v>
      </c>
      <c r="H131" s="15">
        <v>0.37839330808080801</v>
      </c>
      <c r="I131" s="15">
        <v>17.600000000000001</v>
      </c>
      <c r="J131" s="12">
        <v>2.7E-2</v>
      </c>
      <c r="K131" s="14">
        <f t="shared" si="53"/>
        <v>0.11080943023175145</v>
      </c>
      <c r="L131" s="12">
        <f t="shared" ref="L131:L140" si="55">(F131/10)/I131</f>
        <v>1.2712374341834034E-2</v>
      </c>
      <c r="M131" s="12">
        <v>0.368979933933269</v>
      </c>
      <c r="N131" s="12">
        <f t="shared" si="29"/>
        <v>-2.487722152192166E-2</v>
      </c>
      <c r="O131" s="12">
        <f t="shared" si="30"/>
        <v>6.1887615065076224E-4</v>
      </c>
      <c r="P131" s="12">
        <f t="shared" si="31"/>
        <v>1.196988836218974E-4</v>
      </c>
      <c r="Q131" s="12">
        <f t="shared" si="32"/>
        <v>0.70926459947558707</v>
      </c>
      <c r="R131" s="12">
        <f t="shared" si="33"/>
        <v>0.87441105413026921</v>
      </c>
      <c r="S131" s="12">
        <f t="shared" si="34"/>
        <v>0.76459469158520854</v>
      </c>
      <c r="T131" s="12">
        <f t="shared" si="35"/>
        <v>7.4455219161759109E-2</v>
      </c>
      <c r="U131" s="12">
        <f t="shared" si="36"/>
        <v>0.33361077790791654</v>
      </c>
      <c r="V131" s="12">
        <f t="shared" si="37"/>
        <v>-0.11834916003146627</v>
      </c>
      <c r="W131" s="12">
        <f t="shared" si="38"/>
        <v>1.4006523680153612E-2</v>
      </c>
      <c r="X131" s="12">
        <f t="shared" si="39"/>
        <v>2.9924591695779539E-3</v>
      </c>
      <c r="Y131" s="12">
        <f t="shared" si="40"/>
        <v>0.27664950815396278</v>
      </c>
      <c r="Z131" s="12">
        <f t="shared" si="41"/>
        <v>-0.2688837190141779</v>
      </c>
      <c r="AA131" s="12">
        <f t="shared" si="42"/>
        <v>7.229845435089538E-2</v>
      </c>
      <c r="AB131" s="12">
        <f t="shared" si="43"/>
        <v>1.8499684376744662E-2</v>
      </c>
      <c r="AC131" s="12">
        <f t="shared" si="44"/>
        <v>0.36599566319142046</v>
      </c>
      <c r="AD131" s="12">
        <f t="shared" si="45"/>
        <v>-3.2763911582548287E-2</v>
      </c>
      <c r="AE131" s="12">
        <f t="shared" si="46"/>
        <v>1.0734739021890417E-3</v>
      </c>
      <c r="AF131" s="12">
        <f t="shared" si="47"/>
        <v>2.0930878602734871E-4</v>
      </c>
    </row>
    <row r="132" spans="1:32" x14ac:dyDescent="0.25">
      <c r="A132" s="21"/>
      <c r="B132" s="20" t="s">
        <v>15</v>
      </c>
      <c r="C132" s="15">
        <v>3.7</v>
      </c>
      <c r="D132" s="15">
        <v>3.2</v>
      </c>
      <c r="E132" s="15">
        <v>1</v>
      </c>
      <c r="F132" s="15">
        <v>2.2792076861220298</v>
      </c>
      <c r="G132" s="15">
        <f t="shared" si="54"/>
        <v>8.4459459459459443E-2</v>
      </c>
      <c r="H132" s="15">
        <v>0.40361952861952899</v>
      </c>
      <c r="I132" s="15">
        <v>16.5</v>
      </c>
      <c r="J132" s="12">
        <v>2.7E-2</v>
      </c>
      <c r="K132" s="14">
        <f t="shared" si="53"/>
        <v>0.11184047470141435</v>
      </c>
      <c r="L132" s="12">
        <f t="shared" si="55"/>
        <v>1.3813379915891089E-2</v>
      </c>
      <c r="M132" s="12">
        <v>0.49426585940171702</v>
      </c>
      <c r="N132" s="12">
        <f t="shared" ref="N132:N140" si="56">(M132-H132)/H132</f>
        <v>0.22458360994627588</v>
      </c>
      <c r="O132" s="12">
        <f t="shared" ref="O132:O140" si="57">((M132-H132)/H132)^2</f>
        <v>5.0437797856500988E-2</v>
      </c>
      <c r="P132" s="12">
        <f t="shared" ref="P132:P140" si="58">(LOG10(M132/H132))^2</f>
        <v>7.7419660066902936E-3</v>
      </c>
      <c r="Q132" s="12">
        <f t="shared" ref="Q132:Q140" si="59">0.089*(26/((F132/1000)^(1/6)))*(9.8*F132/1000)^(0.5)*(I132/100)^(1/6)</f>
        <v>0.70602218857745735</v>
      </c>
      <c r="R132" s="12">
        <f t="shared" ref="R132:R140" si="60">(Q132-H132)/H132</f>
        <v>0.74922702821693132</v>
      </c>
      <c r="S132" s="12">
        <f t="shared" ref="S132:S140" si="61">((Q132-H132)/H132)^2</f>
        <v>0.56134113981077438</v>
      </c>
      <c r="T132" s="12">
        <f t="shared" ref="T132:T140" si="62">(LOG10(Q132/H132))^2</f>
        <v>5.8974266768875488E-2</v>
      </c>
      <c r="U132" s="12">
        <f t="shared" ref="U132:U140" si="63">1.06*K132*LOG10((8.8*I132/100)/(F132/1000))</f>
        <v>0.33243839362219613</v>
      </c>
      <c r="V132" s="12">
        <f t="shared" ref="V132:V140" si="64">(U132-H132)/H132</f>
        <v>-0.17635701434167125</v>
      </c>
      <c r="W132" s="12">
        <f t="shared" ref="W132:W140" si="65">((U132-H132)/H132)^2</f>
        <v>3.1101796507508439E-2</v>
      </c>
      <c r="X132" s="12">
        <f t="shared" ref="X132:X140" si="66">(LOG10(U132/H132))^2</f>
        <v>7.0999154090630335E-3</v>
      </c>
      <c r="Y132" s="12">
        <f t="shared" ref="Y132:Y140" si="67">1.34*(10*I132/F132)^0.14*(K132^2+0.000000336*((10+(I132/100))/((F132/1000)^0.72)))^0.5</f>
        <v>0.27589686055738666</v>
      </c>
      <c r="Z132" s="12">
        <f t="shared" ref="Z132:Z140" si="68">(Y132-H132)/H132</f>
        <v>-0.31644323182028145</v>
      </c>
      <c r="AA132" s="12">
        <f t="shared" ref="AA132:AA140" si="69">((Y132-H132)/H132)^2</f>
        <v>0.10013631896486438</v>
      </c>
      <c r="AB132" s="12">
        <f t="shared" ref="AB132:AB140" si="70">(LOG10(Y132/H132))^2</f>
        <v>2.7299436840089387E-2</v>
      </c>
      <c r="AC132" s="12">
        <f t="shared" ref="AC132:AC140" si="71">K132*(I132/100)^0.2*(266*((0.0001/F132)^0.25)+6.66*10^9*0.3^4*(0.0001/F132)^2)^0.5</f>
        <v>0.36379167203130358</v>
      </c>
      <c r="AD132" s="12">
        <f t="shared" ref="AD132:AD140" si="72">(AC132-H132)/H132</f>
        <v>-9.8676733319732521E-2</v>
      </c>
      <c r="AE132" s="12">
        <f t="shared" ref="AE132:AE140" si="73">((AC132-H132)/H132)^2</f>
        <v>9.7370976986536108E-3</v>
      </c>
      <c r="AF132" s="12">
        <f t="shared" ref="AF132:AF140" si="74">(LOG10(AC132/H132))^2</f>
        <v>2.0357618760483034E-3</v>
      </c>
    </row>
    <row r="133" spans="1:32" x14ac:dyDescent="0.25">
      <c r="A133" s="21"/>
      <c r="B133" s="20" t="s">
        <v>15</v>
      </c>
      <c r="C133" s="15">
        <v>3.8</v>
      </c>
      <c r="D133" s="15">
        <v>2.7</v>
      </c>
      <c r="E133" s="15">
        <v>1</v>
      </c>
      <c r="F133" s="15">
        <v>2.1729469330325202</v>
      </c>
      <c r="G133" s="15">
        <f t="shared" si="54"/>
        <v>9.7465886939571159E-2</v>
      </c>
      <c r="H133" s="15">
        <v>0.41623263888888901</v>
      </c>
      <c r="I133" s="15">
        <v>16</v>
      </c>
      <c r="J133" s="12">
        <v>2.7E-2</v>
      </c>
      <c r="K133" s="14">
        <f t="shared" si="53"/>
        <v>0.10920225624263663</v>
      </c>
      <c r="L133" s="12">
        <f t="shared" si="55"/>
        <v>1.3580918331453251E-2</v>
      </c>
      <c r="M133" s="12">
        <v>0.46991296370572799</v>
      </c>
      <c r="N133" s="12">
        <f t="shared" si="56"/>
        <v>0.1289671203107372</v>
      </c>
      <c r="O133" s="12">
        <f t="shared" si="57"/>
        <v>1.6632518121244166E-2</v>
      </c>
      <c r="P133" s="12">
        <f t="shared" si="58"/>
        <v>2.7753187218119394E-3</v>
      </c>
      <c r="Q133" s="12">
        <f t="shared" si="59"/>
        <v>0.69132049089191794</v>
      </c>
      <c r="R133" s="12">
        <f t="shared" si="60"/>
        <v>0.6608992815588931</v>
      </c>
      <c r="S133" s="12">
        <f t="shared" si="61"/>
        <v>0.43678786036506106</v>
      </c>
      <c r="T133" s="12">
        <f t="shared" si="62"/>
        <v>4.855116863771769E-2</v>
      </c>
      <c r="U133" s="12">
        <f t="shared" si="63"/>
        <v>0.32544966889071902</v>
      </c>
      <c r="V133" s="12">
        <f t="shared" si="64"/>
        <v>-0.21810632208110906</v>
      </c>
      <c r="W133" s="12">
        <f t="shared" si="65"/>
        <v>4.7570367731748477E-2</v>
      </c>
      <c r="X133" s="12">
        <f t="shared" si="66"/>
        <v>1.1417413670858459E-2</v>
      </c>
      <c r="Y133" s="12">
        <f t="shared" si="67"/>
        <v>0.27027452818865044</v>
      </c>
      <c r="Z133" s="12">
        <f t="shared" si="68"/>
        <v>-0.35066474145291926</v>
      </c>
      <c r="AA133" s="12">
        <f t="shared" si="69"/>
        <v>0.12296576089824271</v>
      </c>
      <c r="AB133" s="12">
        <f t="shared" si="70"/>
        <v>3.5167881412784679E-2</v>
      </c>
      <c r="AC133" s="12">
        <f t="shared" si="71"/>
        <v>0.35521781108412098</v>
      </c>
      <c r="AD133" s="12">
        <f t="shared" si="72"/>
        <v>-0.14658828285942177</v>
      </c>
      <c r="AE133" s="12">
        <f t="shared" si="73"/>
        <v>2.1488124671673846E-2</v>
      </c>
      <c r="AF133" s="12">
        <f t="shared" si="74"/>
        <v>4.7391381715969471E-3</v>
      </c>
    </row>
    <row r="134" spans="1:32" x14ac:dyDescent="0.25">
      <c r="A134" s="21"/>
      <c r="B134" s="20" t="s">
        <v>15</v>
      </c>
      <c r="C134" s="15">
        <v>3.8</v>
      </c>
      <c r="D134" s="15">
        <v>3</v>
      </c>
      <c r="E134" s="15">
        <v>1</v>
      </c>
      <c r="F134" s="15">
        <v>2.2506171146771301</v>
      </c>
      <c r="G134" s="15">
        <f t="shared" si="54"/>
        <v>8.7719298245614044E-2</v>
      </c>
      <c r="H134" s="15">
        <v>0.41623263888888901</v>
      </c>
      <c r="I134" s="15">
        <v>16</v>
      </c>
      <c r="J134" s="12">
        <v>2.7E-2</v>
      </c>
      <c r="K134" s="14">
        <f t="shared" si="53"/>
        <v>0.11113679285163888</v>
      </c>
      <c r="L134" s="12">
        <f t="shared" si="55"/>
        <v>1.4066356966732063E-2</v>
      </c>
      <c r="M134" s="12">
        <v>0.485855695631978</v>
      </c>
      <c r="N134" s="12">
        <f t="shared" si="56"/>
        <v>0.16726957532437645</v>
      </c>
      <c r="O134" s="12">
        <f t="shared" si="57"/>
        <v>2.7979110829197247E-2</v>
      </c>
      <c r="P134" s="12">
        <f t="shared" si="58"/>
        <v>4.5119655232397993E-3</v>
      </c>
      <c r="Q134" s="12">
        <f t="shared" si="59"/>
        <v>0.69946114627971534</v>
      </c>
      <c r="R134" s="12">
        <f t="shared" si="60"/>
        <v>0.68045722734980574</v>
      </c>
      <c r="S134" s="12">
        <f t="shared" si="61"/>
        <v>0.4630220382525852</v>
      </c>
      <c r="T134" s="12">
        <f t="shared" si="62"/>
        <v>5.0817541009631109E-2</v>
      </c>
      <c r="U134" s="12">
        <f t="shared" si="63"/>
        <v>0.32941824492763472</v>
      </c>
      <c r="V134" s="12">
        <f t="shared" si="64"/>
        <v>-0.20857180780680898</v>
      </c>
      <c r="W134" s="12">
        <f t="shared" si="65"/>
        <v>4.3502199011800462E-2</v>
      </c>
      <c r="X134" s="12">
        <f t="shared" si="66"/>
        <v>1.0320219957553273E-2</v>
      </c>
      <c r="Y134" s="12">
        <f t="shared" si="67"/>
        <v>0.27352785600240104</v>
      </c>
      <c r="Z134" s="12">
        <f t="shared" si="68"/>
        <v>-0.34284861289934115</v>
      </c>
      <c r="AA134" s="12">
        <f t="shared" si="69"/>
        <v>0.11754517136700228</v>
      </c>
      <c r="AB134" s="12">
        <f t="shared" si="70"/>
        <v>3.3245895805807238E-2</v>
      </c>
      <c r="AC134" s="12">
        <f t="shared" si="71"/>
        <v>0.35987133785838371</v>
      </c>
      <c r="AD134" s="12">
        <f t="shared" si="72"/>
        <v>-0.1354081726530596</v>
      </c>
      <c r="AE134" s="12">
        <f t="shared" si="73"/>
        <v>1.8335373221240799E-2</v>
      </c>
      <c r="AF134" s="12">
        <f t="shared" si="74"/>
        <v>3.9928337975381478E-3</v>
      </c>
    </row>
    <row r="135" spans="1:32" x14ac:dyDescent="0.25">
      <c r="A135" s="21"/>
      <c r="B135" s="20" t="s">
        <v>15</v>
      </c>
      <c r="C135" s="15">
        <v>3</v>
      </c>
      <c r="D135" s="15">
        <v>2.2000000000000002</v>
      </c>
      <c r="E135" s="15">
        <v>1</v>
      </c>
      <c r="F135" s="15">
        <v>1.8757774553669</v>
      </c>
      <c r="G135" s="15">
        <f t="shared" si="54"/>
        <v>0.15151515151515149</v>
      </c>
      <c r="H135" s="15">
        <v>0.41885045422781297</v>
      </c>
      <c r="I135" s="15">
        <v>15.9</v>
      </c>
      <c r="J135" s="12">
        <v>2.7E-2</v>
      </c>
      <c r="K135" s="14">
        <f t="shared" si="53"/>
        <v>0.1014606656544966</v>
      </c>
      <c r="L135" s="12">
        <f t="shared" si="55"/>
        <v>1.1797342486584275E-2</v>
      </c>
      <c r="M135" s="12">
        <v>0.40821181274295998</v>
      </c>
      <c r="N135" s="12">
        <f t="shared" si="56"/>
        <v>-2.5399617876662568E-2</v>
      </c>
      <c r="O135" s="12">
        <f t="shared" si="57"/>
        <v>6.4514058828047673E-4</v>
      </c>
      <c r="P135" s="12">
        <f t="shared" si="58"/>
        <v>1.2484537428784448E-4</v>
      </c>
      <c r="Q135" s="12">
        <f t="shared" si="59"/>
        <v>0.65756145909060226</v>
      </c>
      <c r="R135" s="12">
        <f t="shared" si="60"/>
        <v>0.5699194126525986</v>
      </c>
      <c r="S135" s="12">
        <f t="shared" si="61"/>
        <v>0.32480813691828297</v>
      </c>
      <c r="T135" s="12">
        <f t="shared" si="62"/>
        <v>3.8367940046772811E-2</v>
      </c>
      <c r="U135" s="12">
        <f t="shared" si="63"/>
        <v>0.30895385450301971</v>
      </c>
      <c r="V135" s="12">
        <f t="shared" si="64"/>
        <v>-0.2623766994055125</v>
      </c>
      <c r="W135" s="12">
        <f t="shared" si="65"/>
        <v>6.884153239093066E-2</v>
      </c>
      <c r="X135" s="12">
        <f t="shared" si="66"/>
        <v>1.746768579908713E-2</v>
      </c>
      <c r="Y135" s="12">
        <f t="shared" si="67"/>
        <v>0.25696316112802692</v>
      </c>
      <c r="Z135" s="12">
        <f t="shared" si="68"/>
        <v>-0.38650380217025021</v>
      </c>
      <c r="AA135" s="12">
        <f t="shared" si="69"/>
        <v>0.14938518909205992</v>
      </c>
      <c r="AB135" s="12">
        <f t="shared" si="70"/>
        <v>4.5023800173820162E-2</v>
      </c>
      <c r="AC135" s="12">
        <f t="shared" si="71"/>
        <v>0.33599291696408606</v>
      </c>
      <c r="AD135" s="12">
        <f t="shared" si="72"/>
        <v>-0.1978212902179656</v>
      </c>
      <c r="AE135" s="12">
        <f t="shared" si="73"/>
        <v>3.9133262863500572E-2</v>
      </c>
      <c r="AF135" s="12">
        <f t="shared" si="74"/>
        <v>9.1640162816787156E-3</v>
      </c>
    </row>
    <row r="136" spans="1:32" x14ac:dyDescent="0.25">
      <c r="A136" s="21"/>
      <c r="B136" s="20" t="s">
        <v>15</v>
      </c>
      <c r="C136" s="15">
        <v>3.5</v>
      </c>
      <c r="D136" s="15">
        <v>2.2000000000000002</v>
      </c>
      <c r="E136" s="15">
        <v>0.5</v>
      </c>
      <c r="F136" s="15">
        <v>1.5673052072406699</v>
      </c>
      <c r="G136" s="15">
        <f t="shared" si="54"/>
        <v>6.4935064935064929E-2</v>
      </c>
      <c r="H136" s="15">
        <v>0.43527596223674703</v>
      </c>
      <c r="I136" s="15">
        <v>15.3</v>
      </c>
      <c r="J136" s="12">
        <v>2.7E-2</v>
      </c>
      <c r="K136" s="14">
        <f t="shared" si="53"/>
        <v>9.27435764747985E-2</v>
      </c>
      <c r="L136" s="12">
        <f t="shared" si="55"/>
        <v>1.0243824883925947E-2</v>
      </c>
      <c r="M136" s="12">
        <v>0.45496398708394098</v>
      </c>
      <c r="N136" s="12">
        <f t="shared" si="56"/>
        <v>4.5231132787630517E-2</v>
      </c>
      <c r="O136" s="12">
        <f t="shared" si="57"/>
        <v>2.0458553732522642E-3</v>
      </c>
      <c r="P136" s="12">
        <f t="shared" si="58"/>
        <v>3.6911389105669698E-4</v>
      </c>
      <c r="Q136" s="12">
        <f t="shared" si="59"/>
        <v>0.61537921448467614</v>
      </c>
      <c r="R136" s="12">
        <f t="shared" si="60"/>
        <v>0.41376797221338579</v>
      </c>
      <c r="S136" s="12">
        <f t="shared" si="61"/>
        <v>0.17120393482957719</v>
      </c>
      <c r="T136" s="12">
        <f t="shared" si="62"/>
        <v>2.2613584641395418E-2</v>
      </c>
      <c r="U136" s="12">
        <f t="shared" si="63"/>
        <v>0.28843825049931898</v>
      </c>
      <c r="V136" s="12">
        <f t="shared" si="64"/>
        <v>-0.33734394838362997</v>
      </c>
      <c r="W136" s="12">
        <f t="shared" si="65"/>
        <v>0.1138009395110572</v>
      </c>
      <c r="X136" s="12">
        <f t="shared" si="66"/>
        <v>3.1937918732991552E-2</v>
      </c>
      <c r="Y136" s="12">
        <f t="shared" si="67"/>
        <v>0.24085171139433867</v>
      </c>
      <c r="Z136" s="12">
        <f t="shared" si="68"/>
        <v>-0.44666893582481088</v>
      </c>
      <c r="AA136" s="12">
        <f t="shared" si="69"/>
        <v>0.19951313823086902</v>
      </c>
      <c r="AB136" s="12">
        <f t="shared" si="70"/>
        <v>6.6056683329092689E-2</v>
      </c>
      <c r="AC136" s="12">
        <f t="shared" si="71"/>
        <v>0.31207965465736992</v>
      </c>
      <c r="AD136" s="12">
        <f t="shared" si="72"/>
        <v>-0.28303034917506081</v>
      </c>
      <c r="AE136" s="12">
        <f t="shared" si="73"/>
        <v>8.0106178554156846E-2</v>
      </c>
      <c r="AF136" s="12">
        <f t="shared" si="74"/>
        <v>2.088002675894169E-2</v>
      </c>
    </row>
    <row r="137" spans="1:32" x14ac:dyDescent="0.25">
      <c r="A137" s="21"/>
      <c r="B137" s="20" t="s">
        <v>15</v>
      </c>
      <c r="C137" s="15">
        <v>3</v>
      </c>
      <c r="D137" s="15">
        <v>2</v>
      </c>
      <c r="E137" s="15">
        <v>0.5</v>
      </c>
      <c r="F137" s="15">
        <v>1.4422495703074101</v>
      </c>
      <c r="G137" s="15">
        <f t="shared" si="54"/>
        <v>8.3333333333333329E-2</v>
      </c>
      <c r="H137" s="15">
        <v>0.43244949494949497</v>
      </c>
      <c r="I137" s="15">
        <v>15.4</v>
      </c>
      <c r="J137" s="12">
        <v>2.7E-2</v>
      </c>
      <c r="K137" s="14">
        <f t="shared" si="53"/>
        <v>8.8966654662559208E-2</v>
      </c>
      <c r="L137" s="12">
        <f t="shared" si="55"/>
        <v>9.3652569500481172E-3</v>
      </c>
      <c r="M137" s="12">
        <v>0.42086696835041099</v>
      </c>
      <c r="N137" s="12">
        <f t="shared" si="56"/>
        <v>-2.6783535960509537E-2</v>
      </c>
      <c r="O137" s="12">
        <f t="shared" si="57"/>
        <v>7.1735779854790755E-4</v>
      </c>
      <c r="P137" s="12">
        <f t="shared" si="58"/>
        <v>1.3901713199002355E-4</v>
      </c>
      <c r="Q137" s="12">
        <f t="shared" si="59"/>
        <v>0.59920668793281151</v>
      </c>
      <c r="R137" s="12">
        <f t="shared" si="60"/>
        <v>0.38561079370156698</v>
      </c>
      <c r="S137" s="12">
        <f t="shared" si="61"/>
        <v>0.14869568421915244</v>
      </c>
      <c r="T137" s="12">
        <f t="shared" si="62"/>
        <v>2.0062245904291849E-2</v>
      </c>
      <c r="U137" s="12">
        <f t="shared" si="63"/>
        <v>0.28036424451680042</v>
      </c>
      <c r="V137" s="12">
        <f t="shared" si="64"/>
        <v>-0.35168326523414328</v>
      </c>
      <c r="W137" s="12">
        <f t="shared" si="65"/>
        <v>0.12368111904574877</v>
      </c>
      <c r="X137" s="12">
        <f t="shared" si="66"/>
        <v>3.5424046025315209E-2</v>
      </c>
      <c r="Y137" s="12">
        <f t="shared" si="67"/>
        <v>0.23467771374842381</v>
      </c>
      <c r="Z137" s="12">
        <f t="shared" si="68"/>
        <v>-0.45732919915692949</v>
      </c>
      <c r="AA137" s="12">
        <f t="shared" si="69"/>
        <v>0.20914999640151849</v>
      </c>
      <c r="AB137" s="12">
        <f t="shared" si="70"/>
        <v>7.0470894047985316E-2</v>
      </c>
      <c r="AC137" s="12">
        <f t="shared" si="71"/>
        <v>0.30310980662907017</v>
      </c>
      <c r="AD137" s="12">
        <f t="shared" si="72"/>
        <v>-0.29908622817452973</v>
      </c>
      <c r="AE137" s="12">
        <f t="shared" si="73"/>
        <v>8.9452571883666857E-2</v>
      </c>
      <c r="AF137" s="12">
        <f t="shared" si="74"/>
        <v>2.3819417775547542E-2</v>
      </c>
    </row>
    <row r="138" spans="1:32" x14ac:dyDescent="0.25">
      <c r="A138" s="21"/>
      <c r="B138" s="20" t="s">
        <v>15</v>
      </c>
      <c r="C138" s="15">
        <v>3</v>
      </c>
      <c r="D138" s="15">
        <v>2.1</v>
      </c>
      <c r="E138" s="15">
        <v>0.5</v>
      </c>
      <c r="F138" s="15">
        <v>1.46589720887824</v>
      </c>
      <c r="G138" s="15">
        <f t="shared" si="54"/>
        <v>7.9365079365079361E-2</v>
      </c>
      <c r="H138" s="15">
        <v>0.42150140646976098</v>
      </c>
      <c r="I138" s="15">
        <v>15.8</v>
      </c>
      <c r="J138" s="12">
        <v>2.7E-2</v>
      </c>
      <c r="K138" s="14">
        <f t="shared" si="53"/>
        <v>8.9693053701631678E-2</v>
      </c>
      <c r="L138" s="12">
        <f t="shared" si="55"/>
        <v>9.277830435938229E-3</v>
      </c>
      <c r="M138" s="12">
        <v>0.42926521344751001</v>
      </c>
      <c r="N138" s="12">
        <f t="shared" si="56"/>
        <v>1.8419409422079872E-2</v>
      </c>
      <c r="O138" s="12">
        <f t="shared" si="57"/>
        <v>3.3927464345820477E-4</v>
      </c>
      <c r="P138" s="12">
        <f t="shared" si="58"/>
        <v>6.2832060396239968E-5</v>
      </c>
      <c r="Q138" s="12">
        <f t="shared" si="59"/>
        <v>0.6050441686293978</v>
      </c>
      <c r="R138" s="12">
        <f t="shared" si="60"/>
        <v>0.4354499400058453</v>
      </c>
      <c r="S138" s="12">
        <f t="shared" si="61"/>
        <v>0.18961665025109428</v>
      </c>
      <c r="T138" s="12">
        <f t="shared" si="62"/>
        <v>2.4645248306444587E-2</v>
      </c>
      <c r="U138" s="12">
        <f t="shared" si="63"/>
        <v>0.28304063973847154</v>
      </c>
      <c r="V138" s="12">
        <f t="shared" si="64"/>
        <v>-0.32849419861004137</v>
      </c>
      <c r="W138" s="12">
        <f t="shared" si="65"/>
        <v>0.1079084385204533</v>
      </c>
      <c r="X138" s="12">
        <f t="shared" si="66"/>
        <v>2.9911782384439131E-2</v>
      </c>
      <c r="Y138" s="12">
        <f t="shared" si="67"/>
        <v>0.23675745975707982</v>
      </c>
      <c r="Z138" s="12">
        <f t="shared" si="68"/>
        <v>-0.43829971591313044</v>
      </c>
      <c r="AA138" s="12">
        <f t="shared" si="69"/>
        <v>0.19210664096953084</v>
      </c>
      <c r="AB138" s="12">
        <f t="shared" si="70"/>
        <v>6.2747923615033174E-2</v>
      </c>
      <c r="AC138" s="12">
        <f t="shared" si="71"/>
        <v>0.30648660591452959</v>
      </c>
      <c r="AD138" s="12">
        <f t="shared" si="72"/>
        <v>-0.27286931618692639</v>
      </c>
      <c r="AE138" s="12">
        <f t="shared" si="73"/>
        <v>7.4457663716320815E-2</v>
      </c>
      <c r="AF138" s="12">
        <f t="shared" si="74"/>
        <v>1.915110801676451E-2</v>
      </c>
    </row>
    <row r="139" spans="1:32" x14ac:dyDescent="0.25">
      <c r="A139" s="21"/>
      <c r="B139" s="20" t="s">
        <v>15</v>
      </c>
      <c r="C139" s="15">
        <v>2.5</v>
      </c>
      <c r="D139" s="15">
        <v>2.1</v>
      </c>
      <c r="E139" s="15">
        <v>0.5</v>
      </c>
      <c r="F139" s="15">
        <v>1.3794620881905599</v>
      </c>
      <c r="G139" s="15">
        <f t="shared" si="54"/>
        <v>9.5238095238095233E-2</v>
      </c>
      <c r="H139" s="15">
        <v>0.44398148148148098</v>
      </c>
      <c r="I139" s="15">
        <v>15</v>
      </c>
      <c r="J139" s="12">
        <v>2.7E-2</v>
      </c>
      <c r="K139" s="14">
        <f t="shared" si="53"/>
        <v>8.7008550959028125E-2</v>
      </c>
      <c r="L139" s="12">
        <f t="shared" si="55"/>
        <v>9.1964139212704007E-3</v>
      </c>
      <c r="M139" s="12">
        <v>0.40166184188725801</v>
      </c>
      <c r="N139" s="12">
        <f t="shared" si="56"/>
        <v>-9.5318479169469991E-2</v>
      </c>
      <c r="O139" s="12">
        <f t="shared" si="57"/>
        <v>9.0856124711806846E-3</v>
      </c>
      <c r="P139" s="12">
        <f t="shared" si="58"/>
        <v>1.8926224271534305E-3</v>
      </c>
      <c r="Q139" s="12">
        <f t="shared" si="59"/>
        <v>0.58779811912347013</v>
      </c>
      <c r="R139" s="12">
        <f t="shared" si="60"/>
        <v>0.32392485641991337</v>
      </c>
      <c r="S139" s="12">
        <f t="shared" si="61"/>
        <v>0.10492731260666149</v>
      </c>
      <c r="T139" s="12">
        <f t="shared" si="62"/>
        <v>1.485067266932774E-2</v>
      </c>
      <c r="U139" s="12">
        <f t="shared" si="63"/>
        <v>0.27492231161797154</v>
      </c>
      <c r="V139" s="12">
        <f t="shared" si="64"/>
        <v>-0.38077977779476624</v>
      </c>
      <c r="W139" s="12">
        <f t="shared" si="65"/>
        <v>0.14499323917743157</v>
      </c>
      <c r="X139" s="12">
        <f t="shared" si="66"/>
        <v>4.3328449532918208E-2</v>
      </c>
      <c r="Y139" s="12">
        <f t="shared" si="67"/>
        <v>0.23051343865060198</v>
      </c>
      <c r="Z139" s="12">
        <f t="shared" si="68"/>
        <v>-0.4808039338005205</v>
      </c>
      <c r="AA139" s="12">
        <f t="shared" si="69"/>
        <v>0.2311724227580553</v>
      </c>
      <c r="AB139" s="12">
        <f t="shared" si="70"/>
        <v>8.1036215652277005E-2</v>
      </c>
      <c r="AC139" s="12">
        <f t="shared" si="71"/>
        <v>0.29665452848828078</v>
      </c>
      <c r="AD139" s="12">
        <f t="shared" si="72"/>
        <v>-0.33183130184078496</v>
      </c>
      <c r="AE139" s="12">
        <f t="shared" si="73"/>
        <v>0.11011201288135014</v>
      </c>
      <c r="AF139" s="12">
        <f t="shared" si="74"/>
        <v>3.066486876470154E-2</v>
      </c>
    </row>
    <row r="140" spans="1:32" x14ac:dyDescent="0.25">
      <c r="A140" s="21"/>
      <c r="B140" s="20" t="s">
        <v>15</v>
      </c>
      <c r="C140" s="15">
        <v>2.5</v>
      </c>
      <c r="D140" s="15">
        <v>1.8</v>
      </c>
      <c r="E140" s="15">
        <v>0.5</v>
      </c>
      <c r="F140" s="15">
        <v>1.31037069710445</v>
      </c>
      <c r="G140" s="15">
        <f t="shared" si="54"/>
        <v>0.1111111111111111</v>
      </c>
      <c r="H140" s="15">
        <v>0.42690527065527101</v>
      </c>
      <c r="I140" s="15">
        <v>15.6</v>
      </c>
      <c r="J140" s="12">
        <v>2.7E-2</v>
      </c>
      <c r="K140" s="14">
        <f t="shared" si="53"/>
        <v>8.4801617824834113E-2</v>
      </c>
      <c r="L140" s="12">
        <f t="shared" si="55"/>
        <v>8.3998121609259613E-3</v>
      </c>
      <c r="M140" s="12">
        <v>0.38505463878873097</v>
      </c>
      <c r="N140" s="12">
        <f t="shared" si="56"/>
        <v>-9.8032595855052612E-2</v>
      </c>
      <c r="O140" s="12">
        <f t="shared" si="57"/>
        <v>9.6103898500800779E-3</v>
      </c>
      <c r="P140" s="12">
        <f t="shared" si="58"/>
        <v>2.0078605489582809E-3</v>
      </c>
      <c r="Q140" s="12">
        <f t="shared" si="59"/>
        <v>0.58160556018876408</v>
      </c>
      <c r="R140" s="12">
        <f t="shared" si="60"/>
        <v>0.36237615266740203</v>
      </c>
      <c r="S140" s="12">
        <f t="shared" si="61"/>
        <v>0.13131647602202826</v>
      </c>
      <c r="T140" s="12">
        <f t="shared" si="62"/>
        <v>1.8035693081922887E-2</v>
      </c>
      <c r="U140" s="12">
        <f t="shared" si="63"/>
        <v>0.27148609428142129</v>
      </c>
      <c r="V140" s="12">
        <f t="shared" si="64"/>
        <v>-0.36406010198771194</v>
      </c>
      <c r="W140" s="12">
        <f t="shared" si="65"/>
        <v>0.13253975785930322</v>
      </c>
      <c r="X140" s="12">
        <f t="shared" si="66"/>
        <v>3.8645240398396931E-2</v>
      </c>
      <c r="Y140" s="12">
        <f t="shared" si="67"/>
        <v>0.22805386203714398</v>
      </c>
      <c r="Z140" s="12">
        <f t="shared" si="68"/>
        <v>-0.46579750189756014</v>
      </c>
      <c r="AA140" s="12">
        <f t="shared" si="69"/>
        <v>0.21696731277400755</v>
      </c>
      <c r="AB140" s="12">
        <f t="shared" si="70"/>
        <v>7.4144068948956157E-2</v>
      </c>
      <c r="AC140" s="12">
        <f t="shared" si="71"/>
        <v>0.29344212663086949</v>
      </c>
      <c r="AD140" s="12">
        <f t="shared" si="72"/>
        <v>-0.31262941265528188</v>
      </c>
      <c r="AE140" s="12">
        <f t="shared" si="73"/>
        <v>9.7737149657186523E-2</v>
      </c>
      <c r="AF140" s="12">
        <f t="shared" si="74"/>
        <v>2.6506788489293238E-2</v>
      </c>
    </row>
  </sheetData>
  <mergeCells count="13">
    <mergeCell ref="A1:AF1"/>
    <mergeCell ref="A125:A140"/>
    <mergeCell ref="A3:A12"/>
    <mergeCell ref="A13:A26"/>
    <mergeCell ref="A27:A35"/>
    <mergeCell ref="A36:A46"/>
    <mergeCell ref="A47:A56"/>
    <mergeCell ref="A57:A71"/>
    <mergeCell ref="A72:A77"/>
    <mergeCell ref="A78:A86"/>
    <mergeCell ref="A87:A97"/>
    <mergeCell ref="A98:A112"/>
    <mergeCell ref="A113:A12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4C87F-C33F-433D-A504-BC530675F56A}">
  <dimension ref="A1:R231"/>
  <sheetViews>
    <sheetView workbookViewId="0">
      <selection activeCell="A213" sqref="A213:A231"/>
    </sheetView>
  </sheetViews>
  <sheetFormatPr defaultRowHeight="13.8" x14ac:dyDescent="0.25"/>
  <cols>
    <col min="1" max="10" width="8.88671875" style="1"/>
    <col min="11" max="12" width="12.77734375" style="3" customWidth="1"/>
    <col min="13" max="18" width="8.88671875" style="1"/>
  </cols>
  <sheetData>
    <row r="1" spans="1:18" x14ac:dyDescent="0.25">
      <c r="A1" s="22"/>
      <c r="B1" s="23" t="s">
        <v>28</v>
      </c>
      <c r="C1" s="23" t="s">
        <v>29</v>
      </c>
      <c r="D1" s="23" t="s">
        <v>30</v>
      </c>
      <c r="E1" s="23" t="s">
        <v>31</v>
      </c>
      <c r="F1" s="22" t="s">
        <v>32</v>
      </c>
      <c r="G1" s="22"/>
      <c r="H1" s="22"/>
      <c r="I1" s="22" t="s">
        <v>4</v>
      </c>
      <c r="J1" s="23" t="s">
        <v>21</v>
      </c>
      <c r="K1" s="24" t="s">
        <v>6</v>
      </c>
      <c r="L1" s="24" t="s">
        <v>7</v>
      </c>
      <c r="M1" s="23" t="s">
        <v>33</v>
      </c>
      <c r="N1" s="23" t="s">
        <v>34</v>
      </c>
      <c r="O1" s="23" t="s">
        <v>35</v>
      </c>
      <c r="P1" s="23" t="s">
        <v>36</v>
      </c>
      <c r="Q1" s="23" t="s">
        <v>37</v>
      </c>
      <c r="R1" s="22" t="s">
        <v>38</v>
      </c>
    </row>
    <row r="2" spans="1:18" x14ac:dyDescent="0.25">
      <c r="A2" s="22"/>
      <c r="B2" s="22"/>
      <c r="C2" s="23"/>
      <c r="D2" s="23"/>
      <c r="E2" s="23"/>
      <c r="F2" s="2" t="s">
        <v>0</v>
      </c>
      <c r="G2" s="2" t="s">
        <v>1</v>
      </c>
      <c r="H2" s="2" t="s">
        <v>2</v>
      </c>
      <c r="I2" s="22"/>
      <c r="J2" s="23"/>
      <c r="K2" s="24"/>
      <c r="L2" s="24"/>
      <c r="M2" s="23"/>
      <c r="N2" s="23"/>
      <c r="O2" s="22"/>
      <c r="P2" s="23"/>
      <c r="Q2" s="23"/>
      <c r="R2" s="22"/>
    </row>
    <row r="3" spans="1:18" x14ac:dyDescent="0.25">
      <c r="A3" s="22" t="s">
        <v>22</v>
      </c>
      <c r="B3" s="2">
        <v>108</v>
      </c>
      <c r="C3" s="2">
        <v>32</v>
      </c>
      <c r="D3" s="5">
        <f t="shared" ref="D3:D52" si="0">B3/C3/0.4/36</f>
        <v>0.234375</v>
      </c>
      <c r="E3" s="4" t="s">
        <v>40</v>
      </c>
      <c r="F3" s="2">
        <v>3.3</v>
      </c>
      <c r="G3" s="2">
        <v>2.2000000000000002</v>
      </c>
      <c r="H3" s="2">
        <v>1.9</v>
      </c>
      <c r="I3" s="2">
        <f>H3/(F3*G3)</f>
        <v>0.26170798898071623</v>
      </c>
      <c r="J3" s="6">
        <f t="shared" ref="J3:J66" si="1">(F3*G3*H3)^(1/3)</f>
        <v>2.3982626315051672</v>
      </c>
      <c r="K3" s="7">
        <f>(9.8*(J3/1000)*((1050-1000)/1000))^0.5</f>
        <v>3.4280441791749598E-2</v>
      </c>
      <c r="L3" s="7">
        <f>(J3/10)/C3</f>
        <v>7.4945707234536476E-3</v>
      </c>
      <c r="M3" s="2">
        <v>25</v>
      </c>
      <c r="N3" s="2">
        <v>4.5999999999999996</v>
      </c>
      <c r="O3" s="2"/>
      <c r="P3" s="2">
        <v>100</v>
      </c>
      <c r="Q3" s="2">
        <f t="shared" ref="Q3:Q66" si="2">P3/N3/100</f>
        <v>0.21739130434782608</v>
      </c>
      <c r="R3" s="1" t="s">
        <v>45</v>
      </c>
    </row>
    <row r="4" spans="1:18" x14ac:dyDescent="0.25">
      <c r="A4" s="22"/>
      <c r="B4" s="2">
        <v>108</v>
      </c>
      <c r="C4" s="2">
        <v>32</v>
      </c>
      <c r="D4" s="5">
        <f t="shared" si="0"/>
        <v>0.234375</v>
      </c>
      <c r="E4" s="4" t="s">
        <v>40</v>
      </c>
      <c r="F4" s="2">
        <v>2.8</v>
      </c>
      <c r="G4" s="2">
        <v>2.4</v>
      </c>
      <c r="H4" s="2">
        <v>2</v>
      </c>
      <c r="I4" s="2">
        <f t="shared" ref="I4:I67" si="3">H4/(F4*G4)</f>
        <v>0.29761904761904762</v>
      </c>
      <c r="J4" s="6">
        <f t="shared" si="1"/>
        <v>2.3775687811052522</v>
      </c>
      <c r="K4" s="7">
        <f t="shared" ref="K4:K52" si="4">(9.8*(J4/1000)*((1050-1000)/1000))^0.5</f>
        <v>3.4132223817700091E-2</v>
      </c>
      <c r="L4" s="7">
        <f t="shared" ref="L4:L67" si="5">(J4/10)/C4</f>
        <v>7.4299024409539127E-3</v>
      </c>
      <c r="M4" s="2">
        <v>25</v>
      </c>
      <c r="N4" s="2">
        <v>8.09</v>
      </c>
      <c r="O4" s="2"/>
      <c r="P4" s="2">
        <v>200</v>
      </c>
      <c r="Q4" s="2">
        <f t="shared" si="2"/>
        <v>0.24721878862793573</v>
      </c>
      <c r="R4" s="1" t="s">
        <v>44</v>
      </c>
    </row>
    <row r="5" spans="1:18" x14ac:dyDescent="0.25">
      <c r="A5" s="22"/>
      <c r="B5" s="2">
        <v>108</v>
      </c>
      <c r="C5" s="2">
        <v>32</v>
      </c>
      <c r="D5" s="5">
        <f t="shared" si="0"/>
        <v>0.234375</v>
      </c>
      <c r="E5" s="4" t="s">
        <v>40</v>
      </c>
      <c r="F5" s="2">
        <v>3</v>
      </c>
      <c r="G5" s="2">
        <v>2.2000000000000002</v>
      </c>
      <c r="H5" s="2">
        <v>1.8</v>
      </c>
      <c r="I5" s="2">
        <f t="shared" si="3"/>
        <v>0.27272727272727271</v>
      </c>
      <c r="J5" s="6">
        <f t="shared" si="1"/>
        <v>2.2817714764568349</v>
      </c>
      <c r="K5" s="7">
        <f t="shared" si="4"/>
        <v>3.3437524182628256E-2</v>
      </c>
      <c r="L5" s="7">
        <f t="shared" si="5"/>
        <v>7.1305358639276086E-3</v>
      </c>
      <c r="M5" s="2">
        <v>25</v>
      </c>
      <c r="N5" s="2">
        <v>8.85</v>
      </c>
      <c r="O5" s="2"/>
      <c r="P5" s="2">
        <v>205</v>
      </c>
      <c r="Q5" s="2">
        <f t="shared" si="2"/>
        <v>0.23163841807909605</v>
      </c>
      <c r="R5" s="1" t="s">
        <v>44</v>
      </c>
    </row>
    <row r="6" spans="1:18" x14ac:dyDescent="0.25">
      <c r="A6" s="22"/>
      <c r="B6" s="2">
        <v>108</v>
      </c>
      <c r="C6" s="2">
        <v>32</v>
      </c>
      <c r="D6" s="5">
        <f t="shared" si="0"/>
        <v>0.234375</v>
      </c>
      <c r="E6" s="4" t="s">
        <v>40</v>
      </c>
      <c r="F6" s="2">
        <v>2.9</v>
      </c>
      <c r="G6" s="2">
        <v>2.6</v>
      </c>
      <c r="H6" s="2">
        <v>1.9</v>
      </c>
      <c r="I6" s="2">
        <f t="shared" si="3"/>
        <v>0.25198938992042441</v>
      </c>
      <c r="J6" s="6">
        <f t="shared" si="1"/>
        <v>2.4287062044168728</v>
      </c>
      <c r="K6" s="7">
        <f t="shared" si="4"/>
        <v>3.4497333812401616E-2</v>
      </c>
      <c r="L6" s="7">
        <f t="shared" si="5"/>
        <v>7.5897068888027275E-3</v>
      </c>
      <c r="M6" s="2">
        <v>25</v>
      </c>
      <c r="N6" s="2">
        <v>8.92</v>
      </c>
      <c r="O6" s="2">
        <f t="shared" ref="O6:O13" si="6">M6/N6</f>
        <v>2.8026905829596411</v>
      </c>
      <c r="P6" s="2">
        <v>160</v>
      </c>
      <c r="Q6" s="2">
        <f t="shared" si="2"/>
        <v>0.17937219730941703</v>
      </c>
    </row>
    <row r="7" spans="1:18" x14ac:dyDescent="0.25">
      <c r="A7" s="22"/>
      <c r="B7" s="2">
        <v>108</v>
      </c>
      <c r="C7" s="2">
        <v>32</v>
      </c>
      <c r="D7" s="5">
        <f t="shared" si="0"/>
        <v>0.234375</v>
      </c>
      <c r="E7" s="4" t="s">
        <v>40</v>
      </c>
      <c r="F7" s="2">
        <v>3.3</v>
      </c>
      <c r="G7" s="2">
        <v>2.8</v>
      </c>
      <c r="H7" s="2">
        <v>2.2999999999999998</v>
      </c>
      <c r="I7" s="2">
        <f t="shared" si="3"/>
        <v>0.24891774891774895</v>
      </c>
      <c r="J7" s="6">
        <f t="shared" si="1"/>
        <v>2.7699160222513122</v>
      </c>
      <c r="K7" s="7">
        <f t="shared" si="4"/>
        <v>3.6840994162795647E-2</v>
      </c>
      <c r="L7" s="7">
        <f t="shared" si="5"/>
        <v>8.6559875695353498E-3</v>
      </c>
      <c r="M7" s="2">
        <v>25</v>
      </c>
      <c r="N7" s="2">
        <v>7.79</v>
      </c>
      <c r="O7" s="2"/>
      <c r="P7" s="2">
        <v>200</v>
      </c>
      <c r="Q7" s="2">
        <f t="shared" si="2"/>
        <v>0.25673940949935814</v>
      </c>
      <c r="R7" s="1" t="s">
        <v>44</v>
      </c>
    </row>
    <row r="8" spans="1:18" x14ac:dyDescent="0.25">
      <c r="A8" s="22"/>
      <c r="B8" s="2">
        <v>108</v>
      </c>
      <c r="C8" s="2">
        <v>32</v>
      </c>
      <c r="D8" s="5">
        <f t="shared" si="0"/>
        <v>0.234375</v>
      </c>
      <c r="E8" s="4" t="s">
        <v>40</v>
      </c>
      <c r="F8" s="2">
        <v>2.9</v>
      </c>
      <c r="G8" s="2">
        <v>2.6</v>
      </c>
      <c r="H8" s="2">
        <v>2</v>
      </c>
      <c r="I8" s="2">
        <f t="shared" si="3"/>
        <v>0.26525198938992045</v>
      </c>
      <c r="J8" s="6">
        <f t="shared" si="1"/>
        <v>2.4705886799163306</v>
      </c>
      <c r="K8" s="7">
        <f t="shared" si="4"/>
        <v>3.4793511653166055E-2</v>
      </c>
      <c r="L8" s="7">
        <f t="shared" si="5"/>
        <v>7.7205896247385334E-3</v>
      </c>
      <c r="M8" s="2">
        <v>25</v>
      </c>
      <c r="N8" s="2">
        <v>7.67</v>
      </c>
      <c r="O8" s="2"/>
      <c r="P8" s="2">
        <v>200</v>
      </c>
      <c r="Q8" s="2">
        <f t="shared" si="2"/>
        <v>0.2607561929595828</v>
      </c>
      <c r="R8" s="1" t="s">
        <v>44</v>
      </c>
    </row>
    <row r="9" spans="1:18" x14ac:dyDescent="0.25">
      <c r="A9" s="22"/>
      <c r="B9" s="2">
        <v>108</v>
      </c>
      <c r="C9" s="2">
        <v>32</v>
      </c>
      <c r="D9" s="5">
        <f t="shared" si="0"/>
        <v>0.234375</v>
      </c>
      <c r="E9" s="4" t="s">
        <v>40</v>
      </c>
      <c r="F9" s="2">
        <v>3</v>
      </c>
      <c r="G9" s="2">
        <v>2.8</v>
      </c>
      <c r="H9" s="2">
        <v>2.2999999999999998</v>
      </c>
      <c r="I9" s="2">
        <f t="shared" si="3"/>
        <v>0.27380952380952384</v>
      </c>
      <c r="J9" s="6">
        <f t="shared" si="1"/>
        <v>2.6832988263333379</v>
      </c>
      <c r="K9" s="7">
        <f t="shared" si="4"/>
        <v>3.6260397473046761E-2</v>
      </c>
      <c r="L9" s="7">
        <f t="shared" si="5"/>
        <v>8.3853088322916811E-3</v>
      </c>
      <c r="M9" s="2">
        <v>25</v>
      </c>
      <c r="N9" s="2">
        <v>4.04</v>
      </c>
      <c r="O9" s="2"/>
      <c r="P9" s="2">
        <v>100</v>
      </c>
      <c r="Q9" s="2">
        <f t="shared" si="2"/>
        <v>0.24752475247524752</v>
      </c>
      <c r="R9" s="1" t="s">
        <v>44</v>
      </c>
    </row>
    <row r="10" spans="1:18" x14ac:dyDescent="0.25">
      <c r="A10" s="22"/>
      <c r="B10" s="2">
        <v>108</v>
      </c>
      <c r="C10" s="2">
        <v>32</v>
      </c>
      <c r="D10" s="5">
        <f t="shared" si="0"/>
        <v>0.234375</v>
      </c>
      <c r="E10" s="4" t="s">
        <v>40</v>
      </c>
      <c r="F10" s="2">
        <v>2.9</v>
      </c>
      <c r="G10" s="2">
        <v>2.8</v>
      </c>
      <c r="H10" s="2">
        <v>2.2000000000000002</v>
      </c>
      <c r="I10" s="2">
        <f t="shared" si="3"/>
        <v>0.27093596059113306</v>
      </c>
      <c r="J10" s="6">
        <f t="shared" si="1"/>
        <v>2.6141243151518405</v>
      </c>
      <c r="K10" s="7">
        <f t="shared" si="4"/>
        <v>3.5789955496261829E-2</v>
      </c>
      <c r="L10" s="7">
        <f t="shared" si="5"/>
        <v>8.169138484849502E-3</v>
      </c>
      <c r="M10" s="2">
        <v>25</v>
      </c>
      <c r="N10" s="2">
        <v>7.67</v>
      </c>
      <c r="O10" s="2">
        <f t="shared" si="6"/>
        <v>3.259452411994785</v>
      </c>
      <c r="P10" s="2">
        <v>230</v>
      </c>
      <c r="Q10" s="2">
        <f t="shared" si="2"/>
        <v>0.29986962190352018</v>
      </c>
    </row>
    <row r="11" spans="1:18" x14ac:dyDescent="0.25">
      <c r="A11" s="22"/>
      <c r="B11" s="2">
        <v>108</v>
      </c>
      <c r="C11" s="2">
        <v>32</v>
      </c>
      <c r="D11" s="5">
        <f t="shared" si="0"/>
        <v>0.234375</v>
      </c>
      <c r="E11" s="4" t="s">
        <v>40</v>
      </c>
      <c r="F11" s="2">
        <v>3.1</v>
      </c>
      <c r="G11" s="2">
        <v>1.8</v>
      </c>
      <c r="H11" s="2">
        <v>1.8</v>
      </c>
      <c r="I11" s="2">
        <f t="shared" si="3"/>
        <v>0.32258064516129031</v>
      </c>
      <c r="J11" s="6">
        <f t="shared" si="1"/>
        <v>2.1575899044443427</v>
      </c>
      <c r="K11" s="7">
        <f t="shared" si="4"/>
        <v>3.251490509255299E-2</v>
      </c>
      <c r="L11" s="7">
        <f t="shared" si="5"/>
        <v>6.7424684513885712E-3</v>
      </c>
      <c r="M11" s="2">
        <v>25</v>
      </c>
      <c r="N11" s="2">
        <v>10.17</v>
      </c>
      <c r="O11" s="2">
        <f t="shared" si="6"/>
        <v>2.4582104228121926</v>
      </c>
      <c r="P11" s="2">
        <v>300</v>
      </c>
      <c r="Q11" s="2">
        <f t="shared" si="2"/>
        <v>0.29498525073746312</v>
      </c>
    </row>
    <row r="12" spans="1:18" x14ac:dyDescent="0.25">
      <c r="A12" s="22"/>
      <c r="B12" s="2">
        <v>108</v>
      </c>
      <c r="C12" s="2">
        <v>32</v>
      </c>
      <c r="D12" s="5">
        <f t="shared" si="0"/>
        <v>0.234375</v>
      </c>
      <c r="E12" s="4" t="s">
        <v>40</v>
      </c>
      <c r="F12" s="2">
        <v>3</v>
      </c>
      <c r="G12" s="2">
        <v>2.5</v>
      </c>
      <c r="H12" s="2">
        <v>2</v>
      </c>
      <c r="I12" s="2">
        <f t="shared" si="3"/>
        <v>0.26666666666666666</v>
      </c>
      <c r="J12" s="6">
        <f t="shared" si="1"/>
        <v>2.4662120743304703</v>
      </c>
      <c r="K12" s="7">
        <f t="shared" si="4"/>
        <v>3.4762679937282319E-2</v>
      </c>
      <c r="L12" s="7">
        <f t="shared" si="5"/>
        <v>7.7069127322827195E-3</v>
      </c>
      <c r="M12" s="2">
        <v>25</v>
      </c>
      <c r="N12" s="2">
        <v>9.0399999999999991</v>
      </c>
      <c r="O12" s="2">
        <f t="shared" si="6"/>
        <v>2.7654867256637172</v>
      </c>
      <c r="P12" s="2">
        <v>230</v>
      </c>
      <c r="Q12" s="2">
        <f t="shared" si="2"/>
        <v>0.25442477876106195</v>
      </c>
    </row>
    <row r="13" spans="1:18" x14ac:dyDescent="0.25">
      <c r="A13" s="22"/>
      <c r="B13" s="2">
        <v>108</v>
      </c>
      <c r="C13" s="2">
        <v>32</v>
      </c>
      <c r="D13" s="5">
        <f t="shared" si="0"/>
        <v>0.234375</v>
      </c>
      <c r="E13" s="8" t="s">
        <v>41</v>
      </c>
      <c r="F13" s="2">
        <v>2.5</v>
      </c>
      <c r="G13" s="2">
        <v>1</v>
      </c>
      <c r="H13" s="2">
        <v>1</v>
      </c>
      <c r="I13" s="2">
        <f t="shared" si="3"/>
        <v>0.4</v>
      </c>
      <c r="J13" s="6">
        <f t="shared" si="1"/>
        <v>1.3572088082974534</v>
      </c>
      <c r="K13" s="7">
        <f t="shared" si="4"/>
        <v>2.5788220490482711E-2</v>
      </c>
      <c r="L13" s="7">
        <f t="shared" si="5"/>
        <v>4.241277525929542E-3</v>
      </c>
      <c r="M13" s="2">
        <v>25</v>
      </c>
      <c r="N13" s="2">
        <v>9.92</v>
      </c>
      <c r="O13" s="2">
        <f t="shared" si="6"/>
        <v>2.5201612903225805</v>
      </c>
      <c r="P13" s="2">
        <v>238</v>
      </c>
      <c r="Q13" s="2">
        <f t="shared" si="2"/>
        <v>0.23991935483870969</v>
      </c>
    </row>
    <row r="14" spans="1:18" x14ac:dyDescent="0.25">
      <c r="A14" s="22"/>
      <c r="B14" s="2">
        <v>108</v>
      </c>
      <c r="C14" s="2">
        <v>32</v>
      </c>
      <c r="D14" s="5">
        <f t="shared" si="0"/>
        <v>0.234375</v>
      </c>
      <c r="E14" s="8" t="s">
        <v>41</v>
      </c>
      <c r="F14" s="2">
        <v>2.7</v>
      </c>
      <c r="G14" s="2">
        <v>1.1000000000000001</v>
      </c>
      <c r="H14" s="2">
        <v>0.7</v>
      </c>
      <c r="I14" s="2">
        <f t="shared" si="3"/>
        <v>0.23569023569023562</v>
      </c>
      <c r="J14" s="6">
        <f t="shared" si="1"/>
        <v>1.2762962595345018</v>
      </c>
      <c r="K14" s="7">
        <f t="shared" si="4"/>
        <v>2.500770215697368E-2</v>
      </c>
      <c r="L14" s="7">
        <f t="shared" si="5"/>
        <v>3.988425811045318E-3</v>
      </c>
      <c r="M14" s="2">
        <v>25</v>
      </c>
      <c r="N14" s="2">
        <v>7.42</v>
      </c>
      <c r="O14" s="2"/>
      <c r="P14" s="2">
        <v>200</v>
      </c>
      <c r="Q14" s="2">
        <f t="shared" si="2"/>
        <v>0.26954177897574122</v>
      </c>
      <c r="R14" s="1" t="s">
        <v>44</v>
      </c>
    </row>
    <row r="15" spans="1:18" x14ac:dyDescent="0.25">
      <c r="A15" s="22"/>
      <c r="B15" s="2">
        <v>108</v>
      </c>
      <c r="C15" s="2">
        <v>32</v>
      </c>
      <c r="D15" s="5">
        <f t="shared" si="0"/>
        <v>0.234375</v>
      </c>
      <c r="E15" s="8" t="s">
        <v>41</v>
      </c>
      <c r="F15" s="2">
        <v>2.9</v>
      </c>
      <c r="G15" s="2">
        <v>0.8</v>
      </c>
      <c r="H15" s="2">
        <v>0.7</v>
      </c>
      <c r="I15" s="2">
        <f t="shared" si="3"/>
        <v>0.30172413793103448</v>
      </c>
      <c r="J15" s="6">
        <f t="shared" si="1"/>
        <v>1.1754261318421479</v>
      </c>
      <c r="K15" s="7">
        <f t="shared" si="4"/>
        <v>2.3999141747209473E-2</v>
      </c>
      <c r="L15" s="7">
        <f t="shared" si="5"/>
        <v>3.6732066620067125E-3</v>
      </c>
      <c r="M15" s="2">
        <v>25</v>
      </c>
      <c r="N15" s="2">
        <v>9.85</v>
      </c>
      <c r="O15" s="2">
        <f>M15/N15</f>
        <v>2.5380710659898478</v>
      </c>
      <c r="P15" s="2">
        <v>170</v>
      </c>
      <c r="Q15" s="2">
        <f t="shared" si="2"/>
        <v>0.17258883248730963</v>
      </c>
    </row>
    <row r="16" spans="1:18" x14ac:dyDescent="0.25">
      <c r="A16" s="22"/>
      <c r="B16" s="2">
        <v>108</v>
      </c>
      <c r="C16" s="2">
        <v>32</v>
      </c>
      <c r="D16" s="5">
        <f t="shared" si="0"/>
        <v>0.234375</v>
      </c>
      <c r="E16" s="8" t="s">
        <v>41</v>
      </c>
      <c r="F16" s="2">
        <v>2</v>
      </c>
      <c r="G16" s="2">
        <v>1.1000000000000001</v>
      </c>
      <c r="H16" s="2">
        <v>0.8</v>
      </c>
      <c r="I16" s="2">
        <f t="shared" si="3"/>
        <v>0.36363636363636365</v>
      </c>
      <c r="J16" s="6">
        <f t="shared" si="1"/>
        <v>1.2073621473595373</v>
      </c>
      <c r="K16" s="7">
        <f t="shared" si="4"/>
        <v>2.4322981976027804E-2</v>
      </c>
      <c r="L16" s="7">
        <f t="shared" si="5"/>
        <v>3.7730067104985538E-3</v>
      </c>
      <c r="M16" s="2">
        <v>25</v>
      </c>
      <c r="N16" s="2">
        <v>9.85</v>
      </c>
      <c r="O16" s="2"/>
      <c r="P16" s="2">
        <v>210</v>
      </c>
      <c r="Q16" s="2">
        <f t="shared" si="2"/>
        <v>0.21319796954314721</v>
      </c>
      <c r="R16" s="1" t="s">
        <v>44</v>
      </c>
    </row>
    <row r="17" spans="1:18" x14ac:dyDescent="0.25">
      <c r="A17" s="22"/>
      <c r="B17" s="2">
        <v>112</v>
      </c>
      <c r="C17" s="2">
        <v>32</v>
      </c>
      <c r="D17" s="5">
        <f t="shared" si="0"/>
        <v>0.24305555555555555</v>
      </c>
      <c r="E17" s="8" t="s">
        <v>41</v>
      </c>
      <c r="F17" s="2">
        <v>2.5</v>
      </c>
      <c r="G17" s="2">
        <v>1.1000000000000001</v>
      </c>
      <c r="H17" s="2">
        <v>0.8</v>
      </c>
      <c r="I17" s="2">
        <f t="shared" si="3"/>
        <v>0.29090909090909095</v>
      </c>
      <c r="J17" s="6">
        <f t="shared" si="1"/>
        <v>1.3005914468513871</v>
      </c>
      <c r="K17" s="7">
        <f t="shared" si="4"/>
        <v>2.5244599599858576E-2</v>
      </c>
      <c r="L17" s="7">
        <f t="shared" si="5"/>
        <v>4.0643482714105847E-3</v>
      </c>
      <c r="M17" s="2">
        <v>25</v>
      </c>
      <c r="N17" s="2">
        <v>3.81</v>
      </c>
      <c r="O17" s="2"/>
      <c r="P17" s="2">
        <v>100</v>
      </c>
      <c r="Q17" s="2">
        <f t="shared" si="2"/>
        <v>0.26246719160104987</v>
      </c>
      <c r="R17" s="1" t="s">
        <v>44</v>
      </c>
    </row>
    <row r="18" spans="1:18" x14ac:dyDescent="0.25">
      <c r="A18" s="22"/>
      <c r="B18" s="2">
        <v>112</v>
      </c>
      <c r="C18" s="2">
        <v>32</v>
      </c>
      <c r="D18" s="5">
        <f t="shared" si="0"/>
        <v>0.24305555555555555</v>
      </c>
      <c r="E18" s="8" t="s">
        <v>41</v>
      </c>
      <c r="F18" s="2">
        <v>1.9</v>
      </c>
      <c r="G18" s="2">
        <v>1.4</v>
      </c>
      <c r="H18" s="2">
        <v>0.4</v>
      </c>
      <c r="I18" s="2">
        <f t="shared" si="3"/>
        <v>0.15037593984962408</v>
      </c>
      <c r="J18" s="6">
        <f t="shared" si="1"/>
        <v>1.0208937444002926</v>
      </c>
      <c r="K18" s="7">
        <f t="shared" si="4"/>
        <v>2.2365999525085917E-2</v>
      </c>
      <c r="L18" s="7">
        <f t="shared" si="5"/>
        <v>3.1902929512509144E-3</v>
      </c>
      <c r="M18" s="2">
        <v>25</v>
      </c>
      <c r="N18" s="2">
        <v>7.14</v>
      </c>
      <c r="O18" s="2"/>
      <c r="P18" s="2">
        <v>200</v>
      </c>
      <c r="Q18" s="2">
        <f t="shared" si="2"/>
        <v>0.28011204481792717</v>
      </c>
      <c r="R18" s="1" t="s">
        <v>44</v>
      </c>
    </row>
    <row r="19" spans="1:18" x14ac:dyDescent="0.25">
      <c r="A19" s="22"/>
      <c r="B19" s="2">
        <v>112</v>
      </c>
      <c r="C19" s="2">
        <v>32</v>
      </c>
      <c r="D19" s="5">
        <f t="shared" si="0"/>
        <v>0.24305555555555555</v>
      </c>
      <c r="E19" s="8" t="s">
        <v>41</v>
      </c>
      <c r="F19" s="2">
        <v>1.5</v>
      </c>
      <c r="G19" s="2">
        <v>1.2</v>
      </c>
      <c r="H19" s="2">
        <v>0.8</v>
      </c>
      <c r="I19" s="2">
        <f t="shared" si="3"/>
        <v>0.44444444444444453</v>
      </c>
      <c r="J19" s="6">
        <f t="shared" si="1"/>
        <v>1.1292432346572341</v>
      </c>
      <c r="K19" s="7">
        <f t="shared" si="4"/>
        <v>2.3522950175988655E-2</v>
      </c>
      <c r="L19" s="7">
        <f t="shared" si="5"/>
        <v>3.5288851083038566E-3</v>
      </c>
      <c r="M19" s="2">
        <v>25</v>
      </c>
      <c r="N19" s="2">
        <v>8.5399999999999991</v>
      </c>
      <c r="O19" s="2"/>
      <c r="P19" s="2">
        <v>220</v>
      </c>
      <c r="Q19" s="2">
        <f t="shared" si="2"/>
        <v>0.2576112412177986</v>
      </c>
      <c r="R19" s="1" t="s">
        <v>44</v>
      </c>
    </row>
    <row r="20" spans="1:18" x14ac:dyDescent="0.25">
      <c r="A20" s="22"/>
      <c r="B20" s="2">
        <v>112</v>
      </c>
      <c r="C20" s="2">
        <v>32</v>
      </c>
      <c r="D20" s="5">
        <f t="shared" si="0"/>
        <v>0.24305555555555555</v>
      </c>
      <c r="E20" s="8" t="s">
        <v>41</v>
      </c>
      <c r="F20" s="2">
        <v>2</v>
      </c>
      <c r="G20" s="2">
        <v>1</v>
      </c>
      <c r="H20" s="2">
        <v>1</v>
      </c>
      <c r="I20" s="2">
        <f t="shared" si="3"/>
        <v>0.5</v>
      </c>
      <c r="J20" s="6">
        <f t="shared" si="1"/>
        <v>1.2599210498948732</v>
      </c>
      <c r="K20" s="7">
        <f t="shared" si="4"/>
        <v>2.4846756618288994E-2</v>
      </c>
      <c r="L20" s="7">
        <f t="shared" si="5"/>
        <v>3.9372532809214787E-3</v>
      </c>
      <c r="M20" s="2">
        <v>25</v>
      </c>
      <c r="N20" s="2">
        <v>11.54</v>
      </c>
      <c r="O20" s="2"/>
      <c r="P20" s="2">
        <v>300</v>
      </c>
      <c r="Q20" s="2">
        <f t="shared" si="2"/>
        <v>0.25996533795493937</v>
      </c>
      <c r="R20" s="1" t="s">
        <v>44</v>
      </c>
    </row>
    <row r="21" spans="1:18" x14ac:dyDescent="0.25">
      <c r="A21" s="22"/>
      <c r="B21" s="2">
        <v>112</v>
      </c>
      <c r="C21" s="2">
        <v>32</v>
      </c>
      <c r="D21" s="5">
        <f t="shared" si="0"/>
        <v>0.24305555555555555</v>
      </c>
      <c r="E21" s="8" t="s">
        <v>41</v>
      </c>
      <c r="F21" s="2">
        <v>2.5</v>
      </c>
      <c r="G21" s="2">
        <v>1.5</v>
      </c>
      <c r="H21" s="2">
        <v>0.5</v>
      </c>
      <c r="I21" s="2">
        <f t="shared" si="3"/>
        <v>0.13333333333333333</v>
      </c>
      <c r="J21" s="6">
        <f t="shared" si="1"/>
        <v>1.2331060371652349</v>
      </c>
      <c r="K21" s="7">
        <f t="shared" si="4"/>
        <v>2.4580926715869873E-2</v>
      </c>
      <c r="L21" s="7">
        <f t="shared" si="5"/>
        <v>3.8534563661413593E-3</v>
      </c>
      <c r="M21" s="2">
        <v>25</v>
      </c>
      <c r="N21" s="2">
        <v>8.2799999999999994</v>
      </c>
      <c r="O21" s="2"/>
      <c r="P21" s="2">
        <v>210</v>
      </c>
      <c r="Q21" s="2">
        <f t="shared" si="2"/>
        <v>0.25362318840579712</v>
      </c>
      <c r="R21" s="1" t="s">
        <v>44</v>
      </c>
    </row>
    <row r="22" spans="1:18" x14ac:dyDescent="0.25">
      <c r="A22" s="22"/>
      <c r="B22" s="2">
        <v>112</v>
      </c>
      <c r="C22" s="2">
        <v>32</v>
      </c>
      <c r="D22" s="5">
        <f t="shared" si="0"/>
        <v>0.24305555555555555</v>
      </c>
      <c r="E22" s="8" t="s">
        <v>41</v>
      </c>
      <c r="F22" s="2">
        <v>2</v>
      </c>
      <c r="G22" s="2">
        <v>1.6</v>
      </c>
      <c r="H22" s="2">
        <v>1.3</v>
      </c>
      <c r="I22" s="2">
        <f t="shared" si="3"/>
        <v>0.40625</v>
      </c>
      <c r="J22" s="6">
        <f t="shared" si="1"/>
        <v>1.6082903034356233</v>
      </c>
      <c r="K22" s="7">
        <f t="shared" si="4"/>
        <v>2.8072446432105904E-2</v>
      </c>
      <c r="L22" s="7">
        <f t="shared" si="5"/>
        <v>5.0259071982363228E-3</v>
      </c>
      <c r="M22" s="2">
        <v>25</v>
      </c>
      <c r="N22" s="2">
        <v>9.5399999999999991</v>
      </c>
      <c r="O22" s="2">
        <f t="shared" ref="O22:O25" si="7">M22/N22</f>
        <v>2.6205450733752622</v>
      </c>
      <c r="P22" s="2">
        <v>234</v>
      </c>
      <c r="Q22" s="2">
        <f t="shared" si="2"/>
        <v>0.24528301886792456</v>
      </c>
    </row>
    <row r="23" spans="1:18" x14ac:dyDescent="0.25">
      <c r="A23" s="22"/>
      <c r="B23" s="2">
        <v>112</v>
      </c>
      <c r="C23" s="2">
        <v>32</v>
      </c>
      <c r="D23" s="5">
        <f t="shared" si="0"/>
        <v>0.24305555555555555</v>
      </c>
      <c r="E23" s="8" t="s">
        <v>41</v>
      </c>
      <c r="F23" s="2">
        <v>2.1</v>
      </c>
      <c r="G23" s="2">
        <v>1.2</v>
      </c>
      <c r="H23" s="2">
        <v>1.1000000000000001</v>
      </c>
      <c r="I23" s="2">
        <f t="shared" si="3"/>
        <v>0.43650793650793657</v>
      </c>
      <c r="J23" s="6">
        <f t="shared" si="1"/>
        <v>1.4047457990064198</v>
      </c>
      <c r="K23" s="7">
        <f t="shared" si="4"/>
        <v>2.623595703444313E-2</v>
      </c>
      <c r="L23" s="7">
        <f t="shared" si="5"/>
        <v>4.3898306218950623E-3</v>
      </c>
      <c r="M23" s="2">
        <v>25</v>
      </c>
      <c r="N23" s="2">
        <v>7.6</v>
      </c>
      <c r="O23" s="2"/>
      <c r="P23" s="2">
        <v>200</v>
      </c>
      <c r="Q23" s="2">
        <f t="shared" si="2"/>
        <v>0.26315789473684215</v>
      </c>
      <c r="R23" s="1" t="s">
        <v>44</v>
      </c>
    </row>
    <row r="24" spans="1:18" x14ac:dyDescent="0.25">
      <c r="A24" s="22"/>
      <c r="B24" s="2">
        <v>112</v>
      </c>
      <c r="C24" s="2">
        <v>32</v>
      </c>
      <c r="D24" s="5">
        <f t="shared" si="0"/>
        <v>0.24305555555555555</v>
      </c>
      <c r="E24" s="8" t="s">
        <v>41</v>
      </c>
      <c r="F24" s="2">
        <v>2.2999999999999998</v>
      </c>
      <c r="G24" s="2">
        <v>1.1000000000000001</v>
      </c>
      <c r="H24" s="2">
        <v>1</v>
      </c>
      <c r="I24" s="2">
        <f t="shared" si="3"/>
        <v>0.39525691699604748</v>
      </c>
      <c r="J24" s="6">
        <f t="shared" si="1"/>
        <v>1.3626160718105957</v>
      </c>
      <c r="K24" s="7">
        <f t="shared" si="4"/>
        <v>2.5839540924466751E-2</v>
      </c>
      <c r="L24" s="7">
        <f t="shared" si="5"/>
        <v>4.2581752244081113E-3</v>
      </c>
      <c r="M24" s="2">
        <v>25</v>
      </c>
      <c r="N24" s="2">
        <v>10.42</v>
      </c>
      <c r="O24" s="2">
        <f t="shared" si="7"/>
        <v>2.3992322456813819</v>
      </c>
      <c r="P24" s="2">
        <v>330</v>
      </c>
      <c r="Q24" s="2">
        <f t="shared" si="2"/>
        <v>0.31669865642994244</v>
      </c>
    </row>
    <row r="25" spans="1:18" x14ac:dyDescent="0.25">
      <c r="A25" s="22"/>
      <c r="B25" s="2">
        <v>112</v>
      </c>
      <c r="C25" s="2">
        <v>32</v>
      </c>
      <c r="D25" s="5">
        <f t="shared" si="0"/>
        <v>0.24305555555555555</v>
      </c>
      <c r="E25" s="8" t="s">
        <v>41</v>
      </c>
      <c r="F25" s="2">
        <v>1.7</v>
      </c>
      <c r="G25" s="2">
        <v>1.2</v>
      </c>
      <c r="H25" s="2">
        <v>1.2</v>
      </c>
      <c r="I25" s="2">
        <f t="shared" si="3"/>
        <v>0.58823529411764708</v>
      </c>
      <c r="J25" s="6">
        <f t="shared" si="1"/>
        <v>1.3477328201610665</v>
      </c>
      <c r="K25" s="7">
        <f t="shared" si="4"/>
        <v>2.5698036537426798E-2</v>
      </c>
      <c r="L25" s="7">
        <f t="shared" si="5"/>
        <v>4.2116650630033333E-3</v>
      </c>
      <c r="M25" s="2">
        <v>25</v>
      </c>
      <c r="N25" s="2">
        <v>11.54</v>
      </c>
      <c r="O25" s="2">
        <f t="shared" si="7"/>
        <v>2.1663778162911616</v>
      </c>
      <c r="P25" s="2">
        <v>300</v>
      </c>
      <c r="Q25" s="2">
        <f t="shared" si="2"/>
        <v>0.25996533795493937</v>
      </c>
    </row>
    <row r="26" spans="1:18" x14ac:dyDescent="0.25">
      <c r="A26" s="22"/>
      <c r="B26" s="2">
        <v>112</v>
      </c>
      <c r="C26" s="2">
        <v>32</v>
      </c>
      <c r="D26" s="5">
        <f t="shared" si="0"/>
        <v>0.24305555555555555</v>
      </c>
      <c r="E26" s="8" t="s">
        <v>41</v>
      </c>
      <c r="F26" s="2">
        <v>1.3</v>
      </c>
      <c r="G26" s="2">
        <v>1</v>
      </c>
      <c r="H26" s="2">
        <v>0.7</v>
      </c>
      <c r="I26" s="2">
        <f t="shared" si="3"/>
        <v>0.53846153846153844</v>
      </c>
      <c r="J26" s="6">
        <f t="shared" si="1"/>
        <v>0.96905210834335009</v>
      </c>
      <c r="K26" s="7">
        <f t="shared" si="4"/>
        <v>2.1790721261313074E-2</v>
      </c>
      <c r="L26" s="7">
        <f t="shared" si="5"/>
        <v>3.028287838572969E-3</v>
      </c>
      <c r="M26" s="2">
        <v>25</v>
      </c>
      <c r="N26" s="2">
        <v>16.600000000000001</v>
      </c>
      <c r="O26" s="2"/>
      <c r="P26" s="2">
        <v>370</v>
      </c>
      <c r="Q26" s="2">
        <f t="shared" si="2"/>
        <v>0.22289156626506021</v>
      </c>
      <c r="R26" s="1" t="s">
        <v>44</v>
      </c>
    </row>
    <row r="27" spans="1:18" x14ac:dyDescent="0.25">
      <c r="A27" s="22"/>
      <c r="B27" s="2">
        <v>112</v>
      </c>
      <c r="C27" s="2">
        <v>32</v>
      </c>
      <c r="D27" s="5">
        <f t="shared" si="0"/>
        <v>0.24305555555555555</v>
      </c>
      <c r="E27" s="8" t="s">
        <v>41</v>
      </c>
      <c r="F27" s="2">
        <v>1.2</v>
      </c>
      <c r="G27" s="2">
        <v>1.1000000000000001</v>
      </c>
      <c r="H27" s="2">
        <v>0.9</v>
      </c>
      <c r="I27" s="2">
        <f t="shared" si="3"/>
        <v>0.68181818181818177</v>
      </c>
      <c r="J27" s="6">
        <f t="shared" si="1"/>
        <v>1.059104500597819</v>
      </c>
      <c r="K27" s="7">
        <f t="shared" si="4"/>
        <v>2.2780720034558419E-2</v>
      </c>
      <c r="L27" s="7">
        <f t="shared" si="5"/>
        <v>3.3097015643681845E-3</v>
      </c>
      <c r="M27" s="2">
        <v>25</v>
      </c>
      <c r="N27" s="2">
        <v>14.6</v>
      </c>
      <c r="O27" s="2">
        <f t="shared" ref="O27:O30" si="8">M27/N27</f>
        <v>1.7123287671232876</v>
      </c>
      <c r="P27" s="2">
        <v>243</v>
      </c>
      <c r="Q27" s="2">
        <f t="shared" si="2"/>
        <v>0.16643835616438354</v>
      </c>
    </row>
    <row r="28" spans="1:18" x14ac:dyDescent="0.25">
      <c r="A28" s="22"/>
      <c r="B28" s="2">
        <v>112</v>
      </c>
      <c r="C28" s="2">
        <v>32</v>
      </c>
      <c r="D28" s="5">
        <f t="shared" si="0"/>
        <v>0.24305555555555555</v>
      </c>
      <c r="E28" s="8" t="s">
        <v>41</v>
      </c>
      <c r="F28" s="2">
        <v>1.5</v>
      </c>
      <c r="G28" s="2">
        <v>1.1000000000000001</v>
      </c>
      <c r="H28" s="2">
        <v>1</v>
      </c>
      <c r="I28" s="2">
        <f t="shared" si="3"/>
        <v>0.60606060606060597</v>
      </c>
      <c r="J28" s="6">
        <f t="shared" si="1"/>
        <v>1.1816657504675014</v>
      </c>
      <c r="K28" s="7">
        <f t="shared" si="4"/>
        <v>2.4062755821581946E-2</v>
      </c>
      <c r="L28" s="7">
        <f t="shared" si="5"/>
        <v>3.6927054702109419E-3</v>
      </c>
      <c r="M28" s="2">
        <v>25</v>
      </c>
      <c r="N28" s="2">
        <v>3.92</v>
      </c>
      <c r="O28" s="2"/>
      <c r="P28" s="2">
        <v>100</v>
      </c>
      <c r="Q28" s="2">
        <f t="shared" si="2"/>
        <v>0.25510204081632654</v>
      </c>
      <c r="R28" s="1" t="s">
        <v>45</v>
      </c>
    </row>
    <row r="29" spans="1:18" x14ac:dyDescent="0.25">
      <c r="A29" s="22"/>
      <c r="B29" s="2">
        <v>112</v>
      </c>
      <c r="C29" s="2">
        <v>32</v>
      </c>
      <c r="D29" s="5">
        <f t="shared" si="0"/>
        <v>0.24305555555555555</v>
      </c>
      <c r="E29" s="8" t="s">
        <v>41</v>
      </c>
      <c r="F29" s="2">
        <v>1.7</v>
      </c>
      <c r="G29" s="2">
        <v>1.2</v>
      </c>
      <c r="H29" s="2">
        <v>0.4</v>
      </c>
      <c r="I29" s="2">
        <f t="shared" si="3"/>
        <v>0.19607843137254902</v>
      </c>
      <c r="J29" s="6">
        <f t="shared" si="1"/>
        <v>0.93446574567105201</v>
      </c>
      <c r="K29" s="7">
        <f t="shared" si="4"/>
        <v>2.1398322723494369E-2</v>
      </c>
      <c r="L29" s="7">
        <f t="shared" si="5"/>
        <v>2.9202054552220375E-3</v>
      </c>
      <c r="M29" s="2">
        <v>25</v>
      </c>
      <c r="N29" s="2">
        <v>10.56</v>
      </c>
      <c r="O29" s="2">
        <f t="shared" si="8"/>
        <v>2.3674242424242422</v>
      </c>
      <c r="P29" s="2">
        <v>200</v>
      </c>
      <c r="Q29" s="2">
        <f t="shared" si="2"/>
        <v>0.18939393939393936</v>
      </c>
    </row>
    <row r="30" spans="1:18" x14ac:dyDescent="0.25">
      <c r="A30" s="22"/>
      <c r="B30" s="2">
        <v>112</v>
      </c>
      <c r="C30" s="2">
        <v>32</v>
      </c>
      <c r="D30" s="5">
        <f t="shared" si="0"/>
        <v>0.24305555555555555</v>
      </c>
      <c r="E30" s="8" t="s">
        <v>41</v>
      </c>
      <c r="F30" s="2">
        <v>1.9</v>
      </c>
      <c r="G30" s="2">
        <v>1.4</v>
      </c>
      <c r="H30" s="2">
        <v>0.6</v>
      </c>
      <c r="I30" s="2">
        <f t="shared" si="3"/>
        <v>0.22556390977443611</v>
      </c>
      <c r="J30" s="6">
        <f t="shared" si="1"/>
        <v>1.1686316093486158</v>
      </c>
      <c r="K30" s="7">
        <f t="shared" si="4"/>
        <v>2.3929677987403461E-2</v>
      </c>
      <c r="L30" s="7">
        <f t="shared" si="5"/>
        <v>3.6519737792144241E-3</v>
      </c>
      <c r="M30" s="2">
        <v>25</v>
      </c>
      <c r="N30" s="2">
        <v>13.68</v>
      </c>
      <c r="O30" s="2">
        <f t="shared" si="8"/>
        <v>1.827485380116959</v>
      </c>
      <c r="P30" s="2">
        <v>336</v>
      </c>
      <c r="Q30" s="2">
        <f t="shared" si="2"/>
        <v>0.24561403508771931</v>
      </c>
    </row>
    <row r="31" spans="1:18" x14ac:dyDescent="0.25">
      <c r="A31" s="22"/>
      <c r="B31" s="2">
        <v>105</v>
      </c>
      <c r="C31" s="2">
        <v>30</v>
      </c>
      <c r="D31" s="5">
        <f t="shared" si="0"/>
        <v>0.24305555555555555</v>
      </c>
      <c r="E31" s="8" t="s">
        <v>41</v>
      </c>
      <c r="F31" s="2">
        <v>1.5</v>
      </c>
      <c r="G31" s="2">
        <v>1.2</v>
      </c>
      <c r="H31" s="2">
        <v>1</v>
      </c>
      <c r="I31" s="2">
        <f t="shared" si="3"/>
        <v>0.55555555555555558</v>
      </c>
      <c r="J31" s="6">
        <f t="shared" si="1"/>
        <v>1.2164403991146799</v>
      </c>
      <c r="K31" s="7">
        <f t="shared" si="4"/>
        <v>2.4414253942445042E-2</v>
      </c>
      <c r="L31" s="7">
        <f t="shared" si="5"/>
        <v>4.0548013303822661E-3</v>
      </c>
      <c r="M31" s="2">
        <v>25</v>
      </c>
      <c r="N31" s="2">
        <v>11.17</v>
      </c>
      <c r="O31" s="2"/>
      <c r="P31" s="2">
        <v>300</v>
      </c>
      <c r="Q31" s="2">
        <f t="shared" si="2"/>
        <v>0.26857654431512978</v>
      </c>
      <c r="R31" s="1" t="s">
        <v>44</v>
      </c>
    </row>
    <row r="32" spans="1:18" x14ac:dyDescent="0.25">
      <c r="A32" s="22"/>
      <c r="B32" s="2">
        <v>72</v>
      </c>
      <c r="C32" s="2">
        <v>20</v>
      </c>
      <c r="D32" s="5">
        <f t="shared" si="0"/>
        <v>0.25</v>
      </c>
      <c r="E32" s="8" t="s">
        <v>41</v>
      </c>
      <c r="F32" s="2">
        <v>1.7</v>
      </c>
      <c r="G32" s="2">
        <v>1.6</v>
      </c>
      <c r="H32" s="2">
        <v>1.3</v>
      </c>
      <c r="I32" s="2">
        <f t="shared" si="3"/>
        <v>0.4779411764705882</v>
      </c>
      <c r="J32" s="6">
        <f t="shared" si="1"/>
        <v>1.5234823206186545</v>
      </c>
      <c r="K32" s="7">
        <f t="shared" si="4"/>
        <v>2.732226815444027E-2</v>
      </c>
      <c r="L32" s="7">
        <f t="shared" si="5"/>
        <v>7.6174116030932725E-3</v>
      </c>
      <c r="M32" s="2">
        <v>15</v>
      </c>
      <c r="N32" s="2">
        <v>6.23</v>
      </c>
      <c r="O32" s="2"/>
      <c r="P32" s="2">
        <v>200</v>
      </c>
      <c r="Q32" s="2">
        <f t="shared" si="2"/>
        <v>0.32102728731942215</v>
      </c>
      <c r="R32" s="1" t="s">
        <v>44</v>
      </c>
    </row>
    <row r="33" spans="1:18" x14ac:dyDescent="0.25">
      <c r="A33" s="22"/>
      <c r="B33" s="2">
        <v>72</v>
      </c>
      <c r="C33" s="2">
        <v>20</v>
      </c>
      <c r="D33" s="5">
        <f t="shared" si="0"/>
        <v>0.25</v>
      </c>
      <c r="E33" s="9" t="s">
        <v>42</v>
      </c>
      <c r="F33" s="2">
        <v>3.2</v>
      </c>
      <c r="G33" s="2">
        <v>2.2000000000000002</v>
      </c>
      <c r="H33" s="2">
        <v>0.8</v>
      </c>
      <c r="I33" s="2">
        <f t="shared" si="3"/>
        <v>0.11363636363636363</v>
      </c>
      <c r="J33" s="6">
        <f t="shared" si="1"/>
        <v>1.7791840724554524</v>
      </c>
      <c r="K33" s="7">
        <f t="shared" si="4"/>
        <v>2.9526262809627158E-2</v>
      </c>
      <c r="L33" s="7">
        <f t="shared" si="5"/>
        <v>8.8959203622772619E-3</v>
      </c>
      <c r="M33" s="2">
        <v>15</v>
      </c>
      <c r="N33" s="2">
        <v>4.42</v>
      </c>
      <c r="O33" s="2">
        <f t="shared" ref="O33:O37" si="9">M33/N33</f>
        <v>3.3936651583710407</v>
      </c>
      <c r="P33" s="2">
        <v>290</v>
      </c>
      <c r="Q33" s="2">
        <f t="shared" si="2"/>
        <v>0.65610859728506776</v>
      </c>
    </row>
    <row r="34" spans="1:18" x14ac:dyDescent="0.25">
      <c r="A34" s="22"/>
      <c r="B34" s="2">
        <v>72</v>
      </c>
      <c r="C34" s="2">
        <v>20</v>
      </c>
      <c r="D34" s="5">
        <f t="shared" si="0"/>
        <v>0.25</v>
      </c>
      <c r="E34" s="9" t="s">
        <v>42</v>
      </c>
      <c r="F34" s="2">
        <v>2.5</v>
      </c>
      <c r="G34" s="2">
        <v>2</v>
      </c>
      <c r="H34" s="2">
        <v>0.8</v>
      </c>
      <c r="I34" s="2">
        <f t="shared" si="3"/>
        <v>0.16</v>
      </c>
      <c r="J34" s="6">
        <f t="shared" si="1"/>
        <v>1.5874010519681994</v>
      </c>
      <c r="K34" s="7">
        <f t="shared" si="4"/>
        <v>2.7889541327609135E-2</v>
      </c>
      <c r="L34" s="7">
        <f t="shared" si="5"/>
        <v>7.9370052598409964E-3</v>
      </c>
      <c r="M34" s="2">
        <v>15</v>
      </c>
      <c r="N34" s="2">
        <v>5.17</v>
      </c>
      <c r="O34" s="2">
        <f t="shared" si="9"/>
        <v>2.9013539651837523</v>
      </c>
      <c r="P34" s="2">
        <v>340</v>
      </c>
      <c r="Q34" s="2">
        <f t="shared" si="2"/>
        <v>0.65764023210831724</v>
      </c>
    </row>
    <row r="35" spans="1:18" x14ac:dyDescent="0.25">
      <c r="A35" s="22"/>
      <c r="B35" s="2">
        <v>72</v>
      </c>
      <c r="C35" s="2">
        <v>20</v>
      </c>
      <c r="D35" s="5">
        <f t="shared" si="0"/>
        <v>0.25</v>
      </c>
      <c r="E35" s="9" t="s">
        <v>42</v>
      </c>
      <c r="F35" s="2">
        <v>3.2</v>
      </c>
      <c r="G35" s="2">
        <v>2.5</v>
      </c>
      <c r="H35" s="2">
        <v>0.8</v>
      </c>
      <c r="I35" s="2">
        <f t="shared" si="3"/>
        <v>0.1</v>
      </c>
      <c r="J35" s="6">
        <f t="shared" si="1"/>
        <v>1.8566355334451115</v>
      </c>
      <c r="K35" s="7">
        <f t="shared" si="4"/>
        <v>3.0162085660446373E-2</v>
      </c>
      <c r="L35" s="7">
        <f t="shared" si="5"/>
        <v>9.2831776672255579E-3</v>
      </c>
      <c r="M35" s="2">
        <v>15</v>
      </c>
      <c r="N35" s="2">
        <v>4.4000000000000004</v>
      </c>
      <c r="O35" s="2">
        <f t="shared" si="9"/>
        <v>3.4090909090909087</v>
      </c>
      <c r="P35" s="2">
        <v>130</v>
      </c>
      <c r="Q35" s="2">
        <f t="shared" si="2"/>
        <v>0.29545454545454541</v>
      </c>
    </row>
    <row r="36" spans="1:18" x14ac:dyDescent="0.25">
      <c r="A36" s="22"/>
      <c r="B36" s="2">
        <v>72</v>
      </c>
      <c r="C36" s="2">
        <v>20</v>
      </c>
      <c r="D36" s="5">
        <f t="shared" si="0"/>
        <v>0.25</v>
      </c>
      <c r="E36" s="9" t="s">
        <v>42</v>
      </c>
      <c r="F36" s="2">
        <v>3.4</v>
      </c>
      <c r="G36" s="2">
        <v>2.2999999999999998</v>
      </c>
      <c r="H36" s="2">
        <v>0.8</v>
      </c>
      <c r="I36" s="2">
        <f t="shared" si="3"/>
        <v>0.10230179028132994</v>
      </c>
      <c r="J36" s="6">
        <f t="shared" si="1"/>
        <v>1.8426050058380972</v>
      </c>
      <c r="K36" s="7">
        <f t="shared" si="4"/>
        <v>3.0047902636634521E-2</v>
      </c>
      <c r="L36" s="7">
        <f t="shared" si="5"/>
        <v>9.2130250291904865E-3</v>
      </c>
      <c r="M36" s="2">
        <v>15</v>
      </c>
      <c r="N36" s="2">
        <v>4.1500000000000004</v>
      </c>
      <c r="O36" s="2">
        <f t="shared" si="9"/>
        <v>3.6144578313253009</v>
      </c>
      <c r="P36" s="2">
        <v>120</v>
      </c>
      <c r="Q36" s="2">
        <f t="shared" si="2"/>
        <v>0.28915662650602408</v>
      </c>
    </row>
    <row r="37" spans="1:18" x14ac:dyDescent="0.25">
      <c r="A37" s="22"/>
      <c r="B37" s="2">
        <v>72</v>
      </c>
      <c r="C37" s="2">
        <v>20</v>
      </c>
      <c r="D37" s="5">
        <f t="shared" si="0"/>
        <v>0.25</v>
      </c>
      <c r="E37" s="9" t="s">
        <v>42</v>
      </c>
      <c r="F37" s="2">
        <v>2.1</v>
      </c>
      <c r="G37" s="2">
        <v>1.3</v>
      </c>
      <c r="H37" s="2">
        <v>0.8</v>
      </c>
      <c r="I37" s="2">
        <f t="shared" si="3"/>
        <v>0.293040293040293</v>
      </c>
      <c r="J37" s="6">
        <f t="shared" si="1"/>
        <v>1.2974308233432701</v>
      </c>
      <c r="K37" s="7">
        <f t="shared" si="4"/>
        <v>2.5213906945140464E-2</v>
      </c>
      <c r="L37" s="7">
        <f t="shared" si="5"/>
        <v>6.4871541167163512E-3</v>
      </c>
      <c r="M37" s="2">
        <v>15</v>
      </c>
      <c r="N37" s="2">
        <v>4.92</v>
      </c>
      <c r="O37" s="2">
        <f t="shared" si="9"/>
        <v>3.0487804878048781</v>
      </c>
      <c r="P37" s="2">
        <v>148</v>
      </c>
      <c r="Q37" s="2">
        <f t="shared" si="2"/>
        <v>0.30081300813008133</v>
      </c>
    </row>
    <row r="38" spans="1:18" x14ac:dyDescent="0.25">
      <c r="A38" s="22"/>
      <c r="B38" s="2">
        <v>72</v>
      </c>
      <c r="C38" s="2">
        <v>20</v>
      </c>
      <c r="D38" s="5">
        <f t="shared" si="0"/>
        <v>0.25</v>
      </c>
      <c r="E38" s="9" t="s">
        <v>42</v>
      </c>
      <c r="F38" s="2">
        <v>1.7</v>
      </c>
      <c r="G38" s="2">
        <v>1.5</v>
      </c>
      <c r="H38" s="2">
        <v>0.8</v>
      </c>
      <c r="I38" s="2">
        <f t="shared" si="3"/>
        <v>0.31372549019607848</v>
      </c>
      <c r="J38" s="6">
        <f t="shared" si="1"/>
        <v>1.2682651410769994</v>
      </c>
      <c r="K38" s="7">
        <f t="shared" si="4"/>
        <v>2.4928897270592013E-2</v>
      </c>
      <c r="L38" s="7">
        <f t="shared" si="5"/>
        <v>6.341325705384997E-3</v>
      </c>
      <c r="M38" s="2">
        <v>15</v>
      </c>
      <c r="N38" s="2">
        <v>9.6</v>
      </c>
      <c r="O38" s="2"/>
      <c r="P38" s="2">
        <v>300</v>
      </c>
      <c r="Q38" s="2">
        <f t="shared" si="2"/>
        <v>0.3125</v>
      </c>
      <c r="R38" s="1" t="s">
        <v>44</v>
      </c>
    </row>
    <row r="39" spans="1:18" x14ac:dyDescent="0.25">
      <c r="A39" s="22"/>
      <c r="B39" s="2">
        <v>72</v>
      </c>
      <c r="C39" s="2">
        <v>20</v>
      </c>
      <c r="D39" s="5">
        <f t="shared" si="0"/>
        <v>0.25</v>
      </c>
      <c r="E39" s="9" t="s">
        <v>42</v>
      </c>
      <c r="F39" s="2">
        <v>2.5</v>
      </c>
      <c r="G39" s="2">
        <v>2.2999999999999998</v>
      </c>
      <c r="H39" s="2">
        <v>0.8</v>
      </c>
      <c r="I39" s="2">
        <f t="shared" si="3"/>
        <v>0.1391304347826087</v>
      </c>
      <c r="J39" s="6">
        <f t="shared" si="1"/>
        <v>1.6631034988407658</v>
      </c>
      <c r="K39" s="7">
        <f t="shared" si="4"/>
        <v>2.8546816187308442E-2</v>
      </c>
      <c r="L39" s="7">
        <f t="shared" si="5"/>
        <v>8.3155174942038286E-3</v>
      </c>
      <c r="M39" s="2">
        <v>15</v>
      </c>
      <c r="N39" s="2">
        <v>5.6</v>
      </c>
      <c r="O39" s="2">
        <f t="shared" ref="O39:O45" si="10">M39/N39</f>
        <v>2.6785714285714288</v>
      </c>
      <c r="P39" s="2">
        <v>80</v>
      </c>
      <c r="Q39" s="2">
        <f t="shared" si="2"/>
        <v>0.14285714285714288</v>
      </c>
    </row>
    <row r="40" spans="1:18" x14ac:dyDescent="0.25">
      <c r="A40" s="22"/>
      <c r="B40" s="2">
        <v>72</v>
      </c>
      <c r="C40" s="2">
        <v>20</v>
      </c>
      <c r="D40" s="5">
        <f t="shared" si="0"/>
        <v>0.25</v>
      </c>
      <c r="E40" s="9" t="s">
        <v>42</v>
      </c>
      <c r="F40" s="2">
        <v>3</v>
      </c>
      <c r="G40" s="2">
        <v>2.1</v>
      </c>
      <c r="H40" s="2">
        <v>0.8</v>
      </c>
      <c r="I40" s="2">
        <f t="shared" si="3"/>
        <v>0.12698412698412698</v>
      </c>
      <c r="J40" s="6">
        <f t="shared" si="1"/>
        <v>1.7145237764626793</v>
      </c>
      <c r="K40" s="7">
        <f t="shared" si="4"/>
        <v>2.8984765834257017E-2</v>
      </c>
      <c r="L40" s="7">
        <f t="shared" si="5"/>
        <v>8.5726188823133966E-3</v>
      </c>
      <c r="M40" s="2">
        <v>15</v>
      </c>
      <c r="N40" s="2">
        <v>6.99</v>
      </c>
      <c r="O40" s="2"/>
      <c r="P40" s="2">
        <v>200</v>
      </c>
      <c r="Q40" s="2">
        <f t="shared" si="2"/>
        <v>0.28612303290414881</v>
      </c>
      <c r="R40" s="1" t="s">
        <v>45</v>
      </c>
    </row>
    <row r="41" spans="1:18" x14ac:dyDescent="0.25">
      <c r="A41" s="22"/>
      <c r="B41" s="2">
        <v>72</v>
      </c>
      <c r="C41" s="2">
        <v>20</v>
      </c>
      <c r="D41" s="5">
        <f t="shared" si="0"/>
        <v>0.25</v>
      </c>
      <c r="E41" s="9" t="s">
        <v>42</v>
      </c>
      <c r="F41" s="2">
        <v>2.5</v>
      </c>
      <c r="G41" s="2">
        <v>2.4</v>
      </c>
      <c r="H41" s="2">
        <v>0.8</v>
      </c>
      <c r="I41" s="2">
        <f t="shared" si="3"/>
        <v>0.13333333333333333</v>
      </c>
      <c r="J41" s="6">
        <f t="shared" si="1"/>
        <v>1.6868653306034986</v>
      </c>
      <c r="K41" s="7">
        <f t="shared" si="4"/>
        <v>2.8750026295565619E-2</v>
      </c>
      <c r="L41" s="7">
        <f t="shared" si="5"/>
        <v>8.4343266530174932E-3</v>
      </c>
      <c r="M41" s="2">
        <v>15</v>
      </c>
      <c r="N41" s="2">
        <v>6.04</v>
      </c>
      <c r="O41" s="2"/>
      <c r="P41" s="2">
        <v>200</v>
      </c>
      <c r="Q41" s="2">
        <f t="shared" si="2"/>
        <v>0.33112582781456951</v>
      </c>
      <c r="R41" s="1" t="s">
        <v>44</v>
      </c>
    </row>
    <row r="42" spans="1:18" x14ac:dyDescent="0.25">
      <c r="A42" s="22"/>
      <c r="B42" s="2">
        <v>72</v>
      </c>
      <c r="C42" s="2">
        <v>20</v>
      </c>
      <c r="D42" s="5">
        <f t="shared" si="0"/>
        <v>0.25</v>
      </c>
      <c r="E42" s="9" t="s">
        <v>42</v>
      </c>
      <c r="F42" s="2">
        <v>2.5</v>
      </c>
      <c r="G42" s="2">
        <v>2</v>
      </c>
      <c r="H42" s="2">
        <v>0.8</v>
      </c>
      <c r="I42" s="2">
        <f t="shared" si="3"/>
        <v>0.16</v>
      </c>
      <c r="J42" s="6">
        <f t="shared" si="1"/>
        <v>1.5874010519681994</v>
      </c>
      <c r="K42" s="7">
        <f t="shared" si="4"/>
        <v>2.7889541327609135E-2</v>
      </c>
      <c r="L42" s="7">
        <f t="shared" si="5"/>
        <v>7.9370052598409964E-3</v>
      </c>
      <c r="M42" s="2">
        <v>15</v>
      </c>
      <c r="N42" s="2">
        <v>5.67</v>
      </c>
      <c r="O42" s="2">
        <f t="shared" si="10"/>
        <v>2.6455026455026456</v>
      </c>
      <c r="P42" s="2">
        <v>170</v>
      </c>
      <c r="Q42" s="2">
        <f t="shared" si="2"/>
        <v>0.29982363315696647</v>
      </c>
    </row>
    <row r="43" spans="1:18" x14ac:dyDescent="0.25">
      <c r="A43" s="22"/>
      <c r="B43" s="2">
        <v>72</v>
      </c>
      <c r="C43" s="2">
        <v>20</v>
      </c>
      <c r="D43" s="5">
        <f t="shared" si="0"/>
        <v>0.25</v>
      </c>
      <c r="E43" s="9" t="s">
        <v>42</v>
      </c>
      <c r="F43" s="2">
        <v>2.6</v>
      </c>
      <c r="G43" s="2">
        <v>1.7</v>
      </c>
      <c r="H43" s="2">
        <v>0.8</v>
      </c>
      <c r="I43" s="2">
        <f t="shared" si="3"/>
        <v>0.1809954751131222</v>
      </c>
      <c r="J43" s="6">
        <f t="shared" si="1"/>
        <v>1.5234823206186543</v>
      </c>
      <c r="K43" s="7">
        <f t="shared" si="4"/>
        <v>2.7322268154440263E-2</v>
      </c>
      <c r="L43" s="7">
        <f t="shared" si="5"/>
        <v>7.6174116030932717E-3</v>
      </c>
      <c r="M43" s="2">
        <v>15</v>
      </c>
      <c r="N43" s="2">
        <v>5.5</v>
      </c>
      <c r="O43" s="2">
        <f t="shared" si="10"/>
        <v>2.7272727272727271</v>
      </c>
      <c r="P43" s="2">
        <v>150</v>
      </c>
      <c r="Q43" s="2">
        <f t="shared" si="2"/>
        <v>0.27272727272727271</v>
      </c>
    </row>
    <row r="44" spans="1:18" x14ac:dyDescent="0.25">
      <c r="A44" s="22"/>
      <c r="B44" s="2">
        <v>72</v>
      </c>
      <c r="C44" s="2">
        <v>20</v>
      </c>
      <c r="D44" s="5">
        <f t="shared" si="0"/>
        <v>0.25</v>
      </c>
      <c r="E44" s="9" t="s">
        <v>42</v>
      </c>
      <c r="F44" s="2">
        <v>2.8</v>
      </c>
      <c r="G44" s="2">
        <v>2.1</v>
      </c>
      <c r="H44" s="2">
        <v>0.8</v>
      </c>
      <c r="I44" s="2">
        <f t="shared" si="3"/>
        <v>0.1360544217687075</v>
      </c>
      <c r="J44" s="6">
        <f t="shared" si="1"/>
        <v>1.6755437456480111</v>
      </c>
      <c r="K44" s="7">
        <f t="shared" si="4"/>
        <v>2.865338436149429E-2</v>
      </c>
      <c r="L44" s="7">
        <f t="shared" si="5"/>
        <v>8.3777187282400543E-3</v>
      </c>
      <c r="M44" s="2">
        <v>15</v>
      </c>
      <c r="N44" s="2">
        <v>3.81</v>
      </c>
      <c r="O44" s="2">
        <f t="shared" si="10"/>
        <v>3.9370078740157481</v>
      </c>
      <c r="P44" s="2">
        <v>100</v>
      </c>
      <c r="Q44" s="2">
        <f t="shared" si="2"/>
        <v>0.26246719160104987</v>
      </c>
    </row>
    <row r="45" spans="1:18" x14ac:dyDescent="0.25">
      <c r="A45" s="22"/>
      <c r="B45" s="2">
        <v>72</v>
      </c>
      <c r="C45" s="2">
        <v>20</v>
      </c>
      <c r="D45" s="5">
        <f t="shared" si="0"/>
        <v>0.25</v>
      </c>
      <c r="E45" s="9" t="s">
        <v>42</v>
      </c>
      <c r="F45" s="2">
        <v>2.2999999999999998</v>
      </c>
      <c r="G45" s="2">
        <v>1.7</v>
      </c>
      <c r="H45" s="2">
        <v>0.8</v>
      </c>
      <c r="I45" s="2">
        <f t="shared" si="3"/>
        <v>0.20460358056265987</v>
      </c>
      <c r="J45" s="6">
        <f t="shared" si="1"/>
        <v>1.462476562314633</v>
      </c>
      <c r="K45" s="7">
        <f t="shared" si="4"/>
        <v>2.6769637941783414E-2</v>
      </c>
      <c r="L45" s="7">
        <f t="shared" si="5"/>
        <v>7.3123828115731647E-3</v>
      </c>
      <c r="M45" s="2">
        <v>15</v>
      </c>
      <c r="N45" s="2">
        <v>4.4800000000000004</v>
      </c>
      <c r="O45" s="2">
        <f t="shared" si="10"/>
        <v>3.3482142857142856</v>
      </c>
      <c r="P45" s="2">
        <v>160</v>
      </c>
      <c r="Q45" s="2">
        <f t="shared" si="2"/>
        <v>0.3571428571428571</v>
      </c>
    </row>
    <row r="46" spans="1:18" x14ac:dyDescent="0.25">
      <c r="A46" s="22"/>
      <c r="B46" s="2">
        <v>72</v>
      </c>
      <c r="C46" s="2">
        <v>20</v>
      </c>
      <c r="D46" s="5">
        <f t="shared" si="0"/>
        <v>0.25</v>
      </c>
      <c r="E46" s="9" t="s">
        <v>42</v>
      </c>
      <c r="F46" s="2">
        <v>2.9</v>
      </c>
      <c r="G46" s="2">
        <v>1.2</v>
      </c>
      <c r="H46" s="2">
        <v>0.8</v>
      </c>
      <c r="I46" s="2">
        <f t="shared" si="3"/>
        <v>0.22988505747126439</v>
      </c>
      <c r="J46" s="6">
        <f t="shared" si="1"/>
        <v>1.4067699311995328</v>
      </c>
      <c r="K46" s="7">
        <f t="shared" si="4"/>
        <v>2.6254852242733554E-2</v>
      </c>
      <c r="L46" s="7">
        <f t="shared" si="5"/>
        <v>7.0338496559976633E-3</v>
      </c>
      <c r="M46" s="2">
        <v>15</v>
      </c>
      <c r="N46" s="2">
        <v>7.17</v>
      </c>
      <c r="O46" s="2"/>
      <c r="P46" s="2">
        <v>230</v>
      </c>
      <c r="Q46" s="2">
        <f t="shared" si="2"/>
        <v>0.32078103207810321</v>
      </c>
      <c r="R46" s="1" t="s">
        <v>44</v>
      </c>
    </row>
    <row r="47" spans="1:18" x14ac:dyDescent="0.25">
      <c r="A47" s="22"/>
      <c r="B47" s="2">
        <v>72</v>
      </c>
      <c r="C47" s="2">
        <v>20</v>
      </c>
      <c r="D47" s="5">
        <f t="shared" si="0"/>
        <v>0.25</v>
      </c>
      <c r="E47" s="9" t="s">
        <v>42</v>
      </c>
      <c r="F47" s="2">
        <v>2.9</v>
      </c>
      <c r="G47" s="2">
        <v>1.3</v>
      </c>
      <c r="H47" s="2">
        <v>0.8</v>
      </c>
      <c r="I47" s="2">
        <f t="shared" si="3"/>
        <v>0.21220159151193635</v>
      </c>
      <c r="J47" s="6">
        <f t="shared" si="1"/>
        <v>1.444809024780652</v>
      </c>
      <c r="K47" s="7">
        <f t="shared" si="4"/>
        <v>2.6607450500612032E-2</v>
      </c>
      <c r="L47" s="7">
        <f t="shared" si="5"/>
        <v>7.2240451239032593E-3</v>
      </c>
      <c r="M47" s="2">
        <v>15</v>
      </c>
      <c r="N47" s="2">
        <v>6.17</v>
      </c>
      <c r="O47" s="2">
        <f>M47/N47</f>
        <v>2.4311183144246353</v>
      </c>
      <c r="P47" s="2">
        <v>168</v>
      </c>
      <c r="Q47" s="2">
        <f t="shared" si="2"/>
        <v>0.27228525121555913</v>
      </c>
    </row>
    <row r="48" spans="1:18" x14ac:dyDescent="0.25">
      <c r="A48" s="22"/>
      <c r="B48" s="2">
        <v>72</v>
      </c>
      <c r="C48" s="2">
        <v>20</v>
      </c>
      <c r="D48" s="5">
        <f t="shared" si="0"/>
        <v>0.25</v>
      </c>
      <c r="E48" s="9" t="s">
        <v>42</v>
      </c>
      <c r="F48" s="2">
        <v>3</v>
      </c>
      <c r="G48" s="2">
        <v>1.5</v>
      </c>
      <c r="H48" s="2">
        <v>0.8</v>
      </c>
      <c r="I48" s="2">
        <f t="shared" si="3"/>
        <v>0.17777777777777778</v>
      </c>
      <c r="J48" s="6">
        <f t="shared" si="1"/>
        <v>1.5326188647871062</v>
      </c>
      <c r="K48" s="7">
        <f t="shared" si="4"/>
        <v>2.7404073488182048E-2</v>
      </c>
      <c r="L48" s="7">
        <f t="shared" si="5"/>
        <v>7.6630943239355308E-3</v>
      </c>
      <c r="M48" s="2">
        <v>15</v>
      </c>
      <c r="N48" s="2">
        <v>6.6</v>
      </c>
      <c r="O48" s="2"/>
      <c r="P48" s="2">
        <v>200</v>
      </c>
      <c r="Q48" s="2">
        <f t="shared" si="2"/>
        <v>0.30303030303030304</v>
      </c>
      <c r="R48" s="1" t="s">
        <v>44</v>
      </c>
    </row>
    <row r="49" spans="1:18" x14ac:dyDescent="0.25">
      <c r="A49" s="22"/>
      <c r="B49" s="2">
        <v>72</v>
      </c>
      <c r="C49" s="2">
        <v>20</v>
      </c>
      <c r="D49" s="5">
        <f t="shared" si="0"/>
        <v>0.25</v>
      </c>
      <c r="E49" s="9" t="s">
        <v>42</v>
      </c>
      <c r="F49" s="2">
        <v>3</v>
      </c>
      <c r="G49" s="2">
        <v>2</v>
      </c>
      <c r="H49" s="2">
        <v>0.8</v>
      </c>
      <c r="I49" s="2">
        <f t="shared" si="3"/>
        <v>0.13333333333333333</v>
      </c>
      <c r="J49" s="6">
        <f t="shared" si="1"/>
        <v>1.6868653306034986</v>
      </c>
      <c r="K49" s="7">
        <f t="shared" si="4"/>
        <v>2.8750026295565619E-2</v>
      </c>
      <c r="L49" s="7">
        <f t="shared" si="5"/>
        <v>8.4343266530174932E-3</v>
      </c>
      <c r="M49" s="2">
        <v>15</v>
      </c>
      <c r="N49" s="2">
        <v>9.6</v>
      </c>
      <c r="O49" s="2"/>
      <c r="P49" s="2">
        <v>300</v>
      </c>
      <c r="Q49" s="2">
        <f t="shared" si="2"/>
        <v>0.3125</v>
      </c>
      <c r="R49" s="1" t="s">
        <v>44</v>
      </c>
    </row>
    <row r="50" spans="1:18" x14ac:dyDescent="0.25">
      <c r="A50" s="22"/>
      <c r="B50" s="2">
        <v>72</v>
      </c>
      <c r="C50" s="2">
        <v>20</v>
      </c>
      <c r="D50" s="5">
        <f t="shared" si="0"/>
        <v>0.25</v>
      </c>
      <c r="E50" s="9" t="s">
        <v>42</v>
      </c>
      <c r="F50" s="2">
        <v>2.7</v>
      </c>
      <c r="G50" s="2">
        <v>1.2</v>
      </c>
      <c r="H50" s="2">
        <v>0.8</v>
      </c>
      <c r="I50" s="2">
        <f t="shared" si="3"/>
        <v>0.24691358024691357</v>
      </c>
      <c r="J50" s="6">
        <f t="shared" si="1"/>
        <v>1.3736570910639982</v>
      </c>
      <c r="K50" s="7">
        <f t="shared" si="4"/>
        <v>2.5944016162139569E-2</v>
      </c>
      <c r="L50" s="7">
        <f t="shared" si="5"/>
        <v>6.8682854553199918E-3</v>
      </c>
      <c r="M50" s="2">
        <v>15</v>
      </c>
      <c r="N50" s="2">
        <v>6.35</v>
      </c>
      <c r="O50" s="2"/>
      <c r="P50" s="2">
        <v>210</v>
      </c>
      <c r="Q50" s="2">
        <f t="shared" si="2"/>
        <v>0.33070866141732291</v>
      </c>
      <c r="R50" s="1" t="s">
        <v>44</v>
      </c>
    </row>
    <row r="51" spans="1:18" x14ac:dyDescent="0.25">
      <c r="A51" s="22"/>
      <c r="B51" s="2">
        <v>72</v>
      </c>
      <c r="C51" s="2">
        <v>20</v>
      </c>
      <c r="D51" s="5">
        <f t="shared" si="0"/>
        <v>0.25</v>
      </c>
      <c r="E51" s="9" t="s">
        <v>42</v>
      </c>
      <c r="F51" s="2">
        <v>2.5</v>
      </c>
      <c r="G51" s="2">
        <v>1.5</v>
      </c>
      <c r="H51" s="2">
        <v>0.8</v>
      </c>
      <c r="I51" s="2">
        <f t="shared" si="3"/>
        <v>0.21333333333333335</v>
      </c>
      <c r="J51" s="6">
        <f t="shared" si="1"/>
        <v>1.4422495703074083</v>
      </c>
      <c r="K51" s="7">
        <f t="shared" si="4"/>
        <v>2.6583872732365954E-2</v>
      </c>
      <c r="L51" s="7">
        <f t="shared" si="5"/>
        <v>7.2112478515370419E-3</v>
      </c>
      <c r="M51" s="2">
        <v>15</v>
      </c>
      <c r="N51" s="2">
        <v>560</v>
      </c>
      <c r="O51" s="2"/>
      <c r="P51" s="2">
        <v>180</v>
      </c>
      <c r="Q51" s="2">
        <f t="shared" si="2"/>
        <v>3.2142857142857147E-3</v>
      </c>
      <c r="R51" s="1" t="s">
        <v>44</v>
      </c>
    </row>
    <row r="52" spans="1:18" x14ac:dyDescent="0.25">
      <c r="A52" s="22"/>
      <c r="B52" s="2">
        <v>72</v>
      </c>
      <c r="C52" s="2">
        <v>20</v>
      </c>
      <c r="D52" s="5">
        <f t="shared" si="0"/>
        <v>0.25</v>
      </c>
      <c r="E52" s="9" t="s">
        <v>42</v>
      </c>
      <c r="F52" s="2">
        <v>2</v>
      </c>
      <c r="G52" s="2">
        <v>1.2</v>
      </c>
      <c r="H52" s="2">
        <v>0.8</v>
      </c>
      <c r="I52" s="2">
        <f t="shared" si="3"/>
        <v>0.33333333333333337</v>
      </c>
      <c r="J52" s="6">
        <f t="shared" si="1"/>
        <v>1.2428930023815434</v>
      </c>
      <c r="K52" s="7">
        <f t="shared" si="4"/>
        <v>2.467828136574661E-2</v>
      </c>
      <c r="L52" s="7">
        <f t="shared" si="5"/>
        <v>6.2144650119077176E-3</v>
      </c>
      <c r="M52" s="2">
        <v>15</v>
      </c>
      <c r="N52" s="2">
        <v>8.0399999999999991</v>
      </c>
      <c r="O52" s="2">
        <f t="shared" ref="O52:O62" si="11">M52/N52</f>
        <v>1.8656716417910451</v>
      </c>
      <c r="P52" s="2">
        <v>240</v>
      </c>
      <c r="Q52" s="2">
        <f t="shared" si="2"/>
        <v>0.29850746268656719</v>
      </c>
    </row>
    <row r="53" spans="1:18" x14ac:dyDescent="0.25">
      <c r="A53" s="22" t="s">
        <v>23</v>
      </c>
      <c r="B53" s="2">
        <v>177</v>
      </c>
      <c r="C53" s="2">
        <v>20.5</v>
      </c>
      <c r="D53" s="9">
        <f t="shared" ref="D53:D116" si="12">B53/C53/36/0.4</f>
        <v>0.59959349593495936</v>
      </c>
      <c r="E53" s="5" t="s">
        <v>40</v>
      </c>
      <c r="F53" s="2">
        <v>3.4</v>
      </c>
      <c r="G53" s="2">
        <v>2.6</v>
      </c>
      <c r="H53" s="2">
        <v>2.2999999999999998</v>
      </c>
      <c r="I53" s="2">
        <f t="shared" si="3"/>
        <v>0.26018099547511309</v>
      </c>
      <c r="J53" s="6">
        <f t="shared" si="1"/>
        <v>2.7293550427115512</v>
      </c>
      <c r="K53" s="7">
        <f>(9.8*(J53/1000)*((1140-1000)/1000))^0.5</f>
        <v>6.1193750649884568E-2</v>
      </c>
      <c r="L53" s="7">
        <f t="shared" si="5"/>
        <v>1.3313927037617322E-2</v>
      </c>
      <c r="M53" s="2">
        <v>15</v>
      </c>
      <c r="N53" s="2">
        <v>2.11</v>
      </c>
      <c r="O53" s="2">
        <f t="shared" si="11"/>
        <v>7.109004739336493</v>
      </c>
      <c r="P53" s="2">
        <v>180</v>
      </c>
      <c r="Q53" s="2">
        <f t="shared" si="2"/>
        <v>0.85308056872037918</v>
      </c>
    </row>
    <row r="54" spans="1:18" x14ac:dyDescent="0.25">
      <c r="A54" s="22"/>
      <c r="B54" s="2">
        <v>177</v>
      </c>
      <c r="C54" s="2">
        <v>20.5</v>
      </c>
      <c r="D54" s="9">
        <f t="shared" si="12"/>
        <v>0.59959349593495936</v>
      </c>
      <c r="E54" s="5" t="s">
        <v>40</v>
      </c>
      <c r="F54" s="2">
        <v>3.2</v>
      </c>
      <c r="G54" s="2">
        <v>2.8</v>
      </c>
      <c r="H54" s="2">
        <v>2.2000000000000002</v>
      </c>
      <c r="I54" s="2">
        <f t="shared" si="3"/>
        <v>0.24553571428571433</v>
      </c>
      <c r="J54" s="6">
        <f t="shared" si="1"/>
        <v>2.7013253666775281</v>
      </c>
      <c r="K54" s="7">
        <f t="shared" ref="K54:K117" si="13">(9.8*(J54/1000)*((1140-1000)/1000))^0.5</f>
        <v>6.0878718802891779E-2</v>
      </c>
      <c r="L54" s="7">
        <f t="shared" si="5"/>
        <v>1.3177196910622089E-2</v>
      </c>
      <c r="M54" s="2">
        <v>15</v>
      </c>
      <c r="N54" s="2">
        <v>2.15</v>
      </c>
      <c r="O54" s="2">
        <f t="shared" si="11"/>
        <v>6.9767441860465116</v>
      </c>
      <c r="P54" s="2">
        <v>180</v>
      </c>
      <c r="Q54" s="2">
        <f t="shared" si="2"/>
        <v>0.83720930232558144</v>
      </c>
    </row>
    <row r="55" spans="1:18" x14ac:dyDescent="0.25">
      <c r="A55" s="22"/>
      <c r="B55" s="2">
        <v>177</v>
      </c>
      <c r="C55" s="2">
        <v>20.5</v>
      </c>
      <c r="D55" s="9">
        <f t="shared" si="12"/>
        <v>0.59959349593495936</v>
      </c>
      <c r="E55" s="5" t="s">
        <v>40</v>
      </c>
      <c r="F55" s="2">
        <v>3.1</v>
      </c>
      <c r="G55" s="2">
        <v>2.5</v>
      </c>
      <c r="H55" s="2">
        <v>2.2000000000000002</v>
      </c>
      <c r="I55" s="2">
        <f t="shared" si="3"/>
        <v>0.28387096774193549</v>
      </c>
      <c r="J55" s="6">
        <f t="shared" si="1"/>
        <v>2.5737999875576016</v>
      </c>
      <c r="K55" s="7">
        <f t="shared" si="13"/>
        <v>5.9424351767007354E-2</v>
      </c>
      <c r="L55" s="7">
        <f t="shared" si="5"/>
        <v>1.2555121890524887E-2</v>
      </c>
      <c r="M55" s="2">
        <v>15</v>
      </c>
      <c r="N55" s="2">
        <v>2.15</v>
      </c>
      <c r="O55" s="2">
        <f t="shared" si="11"/>
        <v>6.9767441860465116</v>
      </c>
      <c r="P55" s="2">
        <v>165</v>
      </c>
      <c r="Q55" s="2">
        <f t="shared" si="2"/>
        <v>0.76744186046511631</v>
      </c>
    </row>
    <row r="56" spans="1:18" x14ac:dyDescent="0.25">
      <c r="A56" s="22"/>
      <c r="B56" s="2">
        <v>177</v>
      </c>
      <c r="C56" s="2">
        <v>20.5</v>
      </c>
      <c r="D56" s="9">
        <f t="shared" si="12"/>
        <v>0.59959349593495936</v>
      </c>
      <c r="E56" s="5" t="s">
        <v>40</v>
      </c>
      <c r="F56" s="2">
        <v>3.5</v>
      </c>
      <c r="G56" s="2">
        <v>2.4</v>
      </c>
      <c r="H56" s="2">
        <v>2.4</v>
      </c>
      <c r="I56" s="2">
        <f t="shared" si="3"/>
        <v>0.2857142857142857</v>
      </c>
      <c r="J56" s="6">
        <f t="shared" si="1"/>
        <v>2.721636846381347</v>
      </c>
      <c r="K56" s="7">
        <f t="shared" si="13"/>
        <v>6.1107166136511425E-2</v>
      </c>
      <c r="L56" s="7">
        <f t="shared" si="5"/>
        <v>1.3276277299421204E-2</v>
      </c>
      <c r="M56" s="2">
        <v>15</v>
      </c>
      <c r="N56" s="2">
        <v>2.23</v>
      </c>
      <c r="O56" s="2">
        <f t="shared" si="11"/>
        <v>6.7264573991031389</v>
      </c>
      <c r="P56" s="2">
        <v>160</v>
      </c>
      <c r="Q56" s="2">
        <f t="shared" si="2"/>
        <v>0.71748878923766812</v>
      </c>
    </row>
    <row r="57" spans="1:18" x14ac:dyDescent="0.25">
      <c r="A57" s="22"/>
      <c r="B57" s="2">
        <v>177</v>
      </c>
      <c r="C57" s="2">
        <v>20.5</v>
      </c>
      <c r="D57" s="9">
        <f t="shared" si="12"/>
        <v>0.59959349593495936</v>
      </c>
      <c r="E57" s="5" t="s">
        <v>40</v>
      </c>
      <c r="F57" s="2">
        <v>3.1</v>
      </c>
      <c r="G57" s="2">
        <v>2.5</v>
      </c>
      <c r="H57" s="2">
        <v>2.2999999999999998</v>
      </c>
      <c r="I57" s="2">
        <f t="shared" si="3"/>
        <v>0.29677419354838708</v>
      </c>
      <c r="J57" s="6">
        <f t="shared" si="1"/>
        <v>2.6122205770914064</v>
      </c>
      <c r="K57" s="7">
        <f t="shared" si="13"/>
        <v>5.9866239499148516E-2</v>
      </c>
      <c r="L57" s="7">
        <f t="shared" si="5"/>
        <v>1.2742539400445885E-2</v>
      </c>
      <c r="M57" s="2">
        <v>15</v>
      </c>
      <c r="N57" s="2">
        <v>2.42</v>
      </c>
      <c r="O57" s="2">
        <f t="shared" si="11"/>
        <v>6.1983471074380168</v>
      </c>
      <c r="P57" s="2">
        <v>167</v>
      </c>
      <c r="Q57" s="2">
        <f t="shared" si="2"/>
        <v>0.69008264462809921</v>
      </c>
    </row>
    <row r="58" spans="1:18" x14ac:dyDescent="0.25">
      <c r="A58" s="22"/>
      <c r="B58" s="2">
        <v>177</v>
      </c>
      <c r="C58" s="2">
        <v>20.5</v>
      </c>
      <c r="D58" s="9">
        <f t="shared" si="12"/>
        <v>0.59959349593495936</v>
      </c>
      <c r="E58" s="5" t="s">
        <v>40</v>
      </c>
      <c r="F58" s="2">
        <v>3</v>
      </c>
      <c r="G58" s="2">
        <v>2.6</v>
      </c>
      <c r="H58" s="2">
        <v>2.5</v>
      </c>
      <c r="I58" s="2">
        <f t="shared" si="3"/>
        <v>0.32051282051282048</v>
      </c>
      <c r="J58" s="6">
        <f t="shared" si="1"/>
        <v>2.6916063060436417</v>
      </c>
      <c r="K58" s="7">
        <f t="shared" si="13"/>
        <v>6.0769102773464388E-2</v>
      </c>
      <c r="L58" s="7">
        <f t="shared" si="5"/>
        <v>1.3129786858749472E-2</v>
      </c>
      <c r="M58" s="2">
        <v>15</v>
      </c>
      <c r="N58" s="2">
        <v>2.1</v>
      </c>
      <c r="O58" s="2">
        <f t="shared" si="11"/>
        <v>7.1428571428571423</v>
      </c>
      <c r="P58" s="2">
        <v>144</v>
      </c>
      <c r="Q58" s="2">
        <f t="shared" si="2"/>
        <v>0.68571428571428572</v>
      </c>
    </row>
    <row r="59" spans="1:18" x14ac:dyDescent="0.25">
      <c r="A59" s="22"/>
      <c r="B59" s="2">
        <v>177</v>
      </c>
      <c r="C59" s="2">
        <v>20.5</v>
      </c>
      <c r="D59" s="9">
        <f t="shared" si="12"/>
        <v>0.59959349593495936</v>
      </c>
      <c r="E59" s="5" t="s">
        <v>40</v>
      </c>
      <c r="F59" s="2">
        <v>3.7</v>
      </c>
      <c r="G59" s="2">
        <v>2.2999999999999998</v>
      </c>
      <c r="H59" s="2">
        <v>2.2000000000000002</v>
      </c>
      <c r="I59" s="2">
        <f t="shared" si="3"/>
        <v>0.25851938895417159</v>
      </c>
      <c r="J59" s="6">
        <f t="shared" si="1"/>
        <v>2.6553233445860354</v>
      </c>
      <c r="K59" s="7">
        <f t="shared" si="13"/>
        <v>6.0358128108582369E-2</v>
      </c>
      <c r="L59" s="7">
        <f t="shared" si="5"/>
        <v>1.2952796802858709E-2</v>
      </c>
      <c r="M59" s="2">
        <v>15</v>
      </c>
      <c r="N59" s="2">
        <v>2.15</v>
      </c>
      <c r="O59" s="2">
        <f t="shared" si="11"/>
        <v>6.9767441860465116</v>
      </c>
      <c r="P59" s="2">
        <v>180</v>
      </c>
      <c r="Q59" s="2">
        <f t="shared" si="2"/>
        <v>0.83720930232558144</v>
      </c>
    </row>
    <row r="60" spans="1:18" x14ac:dyDescent="0.25">
      <c r="A60" s="22"/>
      <c r="B60" s="2">
        <v>177</v>
      </c>
      <c r="C60" s="2">
        <v>20.5</v>
      </c>
      <c r="D60" s="9">
        <f t="shared" si="12"/>
        <v>0.59959349593495936</v>
      </c>
      <c r="E60" s="5" t="s">
        <v>40</v>
      </c>
      <c r="F60" s="2">
        <v>3.3</v>
      </c>
      <c r="G60" s="2">
        <v>2.4</v>
      </c>
      <c r="H60" s="2">
        <v>2.2999999999999998</v>
      </c>
      <c r="I60" s="2">
        <f t="shared" si="3"/>
        <v>0.29040404040404044</v>
      </c>
      <c r="J60" s="6">
        <f t="shared" si="1"/>
        <v>2.6311827052523054</v>
      </c>
      <c r="K60" s="7">
        <f t="shared" si="13"/>
        <v>6.0083131339887436E-2</v>
      </c>
      <c r="L60" s="7">
        <f t="shared" si="5"/>
        <v>1.283503758659661E-2</v>
      </c>
      <c r="M60" s="2">
        <v>15</v>
      </c>
      <c r="N60" s="2">
        <v>2.54</v>
      </c>
      <c r="O60" s="2">
        <f t="shared" si="11"/>
        <v>5.9055118110236222</v>
      </c>
      <c r="P60" s="2">
        <v>165</v>
      </c>
      <c r="Q60" s="2">
        <f t="shared" si="2"/>
        <v>0.64960629921259838</v>
      </c>
    </row>
    <row r="61" spans="1:18" x14ac:dyDescent="0.25">
      <c r="A61" s="22"/>
      <c r="B61" s="2">
        <v>177</v>
      </c>
      <c r="C61" s="2">
        <v>20.5</v>
      </c>
      <c r="D61" s="9">
        <f t="shared" si="12"/>
        <v>0.59959349593495936</v>
      </c>
      <c r="E61" s="5" t="s">
        <v>40</v>
      </c>
      <c r="F61" s="2">
        <v>3.4</v>
      </c>
      <c r="G61" s="2">
        <v>2.2000000000000002</v>
      </c>
      <c r="H61" s="2">
        <v>2.1</v>
      </c>
      <c r="I61" s="2">
        <f t="shared" si="3"/>
        <v>0.28074866310160429</v>
      </c>
      <c r="J61" s="6">
        <f t="shared" si="1"/>
        <v>2.5044188515652128</v>
      </c>
      <c r="K61" s="7">
        <f t="shared" si="13"/>
        <v>5.8617938076560426E-2</v>
      </c>
      <c r="L61" s="7">
        <f t="shared" si="5"/>
        <v>1.2216677324708354E-2</v>
      </c>
      <c r="M61" s="2">
        <v>15</v>
      </c>
      <c r="N61" s="2">
        <v>2.35</v>
      </c>
      <c r="O61" s="2">
        <f t="shared" si="11"/>
        <v>6.3829787234042552</v>
      </c>
      <c r="P61" s="2">
        <v>116</v>
      </c>
      <c r="Q61" s="2">
        <f t="shared" si="2"/>
        <v>0.49361702127659568</v>
      </c>
    </row>
    <row r="62" spans="1:18" x14ac:dyDescent="0.25">
      <c r="A62" s="22"/>
      <c r="B62" s="2">
        <v>177</v>
      </c>
      <c r="C62" s="2">
        <v>20.5</v>
      </c>
      <c r="D62" s="9">
        <f t="shared" si="12"/>
        <v>0.59959349593495936</v>
      </c>
      <c r="E62" s="5" t="s">
        <v>40</v>
      </c>
      <c r="F62" s="2">
        <v>3.1</v>
      </c>
      <c r="G62" s="2">
        <v>2</v>
      </c>
      <c r="H62" s="2">
        <v>1.9</v>
      </c>
      <c r="I62" s="2">
        <f t="shared" si="3"/>
        <v>0.30645161290322576</v>
      </c>
      <c r="J62" s="6">
        <f t="shared" si="1"/>
        <v>2.2753511513671936</v>
      </c>
      <c r="K62" s="7">
        <f t="shared" si="13"/>
        <v>5.5872907385205846E-2</v>
      </c>
      <c r="L62" s="7">
        <f t="shared" si="5"/>
        <v>1.1099273909108262E-2</v>
      </c>
      <c r="M62" s="2">
        <v>15</v>
      </c>
      <c r="N62" s="2">
        <v>2.6</v>
      </c>
      <c r="O62" s="2">
        <f t="shared" si="11"/>
        <v>5.7692307692307692</v>
      </c>
      <c r="P62" s="2">
        <v>158</v>
      </c>
      <c r="Q62" s="2">
        <f t="shared" si="2"/>
        <v>0.60769230769230764</v>
      </c>
    </row>
    <row r="63" spans="1:18" x14ac:dyDescent="0.25">
      <c r="A63" s="22"/>
      <c r="B63" s="2">
        <v>177</v>
      </c>
      <c r="C63" s="2">
        <v>20.5</v>
      </c>
      <c r="D63" s="9">
        <f t="shared" si="12"/>
        <v>0.59959349593495936</v>
      </c>
      <c r="E63" s="8" t="s">
        <v>41</v>
      </c>
      <c r="F63" s="2">
        <v>3.1</v>
      </c>
      <c r="G63" s="2">
        <v>2.5</v>
      </c>
      <c r="H63" s="2">
        <v>1.3</v>
      </c>
      <c r="I63" s="2">
        <f t="shared" si="3"/>
        <v>0.16774193548387098</v>
      </c>
      <c r="J63" s="6">
        <f t="shared" si="1"/>
        <v>2.1598073673662292</v>
      </c>
      <c r="K63" s="7">
        <f t="shared" si="13"/>
        <v>5.4435794363878506E-2</v>
      </c>
      <c r="L63" s="7">
        <f t="shared" si="5"/>
        <v>1.0535645694469412E-2</v>
      </c>
      <c r="M63" s="2">
        <v>15</v>
      </c>
      <c r="N63" s="2">
        <v>4.29</v>
      </c>
      <c r="O63" s="2"/>
      <c r="P63" s="2">
        <v>300</v>
      </c>
      <c r="Q63" s="2">
        <f t="shared" si="2"/>
        <v>0.69930069930069938</v>
      </c>
      <c r="R63" s="1" t="s">
        <v>44</v>
      </c>
    </row>
    <row r="64" spans="1:18" x14ac:dyDescent="0.25">
      <c r="A64" s="22"/>
      <c r="B64" s="2">
        <v>177</v>
      </c>
      <c r="C64" s="2">
        <v>20.5</v>
      </c>
      <c r="D64" s="9">
        <f t="shared" si="12"/>
        <v>0.59959349593495936</v>
      </c>
      <c r="E64" s="8" t="s">
        <v>41</v>
      </c>
      <c r="F64" s="2">
        <v>3</v>
      </c>
      <c r="G64" s="2">
        <v>2.2000000000000002</v>
      </c>
      <c r="H64" s="2">
        <v>1.6</v>
      </c>
      <c r="I64" s="2">
        <f t="shared" si="3"/>
        <v>0.24242424242424243</v>
      </c>
      <c r="J64" s="6">
        <f t="shared" si="1"/>
        <v>2.1939226209730474</v>
      </c>
      <c r="K64" s="7">
        <f t="shared" si="13"/>
        <v>5.4864030438667388E-2</v>
      </c>
      <c r="L64" s="7">
        <f t="shared" si="5"/>
        <v>1.0702061565722181E-2</v>
      </c>
      <c r="M64" s="2">
        <v>15</v>
      </c>
      <c r="N64" s="2">
        <v>2.35</v>
      </c>
      <c r="O64" s="2">
        <f t="shared" ref="O64:O66" si="14">M64/N64</f>
        <v>6.3829787234042552</v>
      </c>
      <c r="P64" s="2">
        <v>146</v>
      </c>
      <c r="Q64" s="2">
        <f t="shared" si="2"/>
        <v>0.62127659574468086</v>
      </c>
    </row>
    <row r="65" spans="1:18" x14ac:dyDescent="0.25">
      <c r="A65" s="22"/>
      <c r="B65" s="2">
        <v>177</v>
      </c>
      <c r="C65" s="2">
        <v>20.5</v>
      </c>
      <c r="D65" s="9">
        <f t="shared" si="12"/>
        <v>0.59959349593495936</v>
      </c>
      <c r="E65" s="8" t="s">
        <v>41</v>
      </c>
      <c r="F65" s="2">
        <v>3</v>
      </c>
      <c r="G65" s="2">
        <v>2</v>
      </c>
      <c r="H65" s="2">
        <v>1.5</v>
      </c>
      <c r="I65" s="2">
        <f t="shared" si="3"/>
        <v>0.25</v>
      </c>
      <c r="J65" s="6">
        <f t="shared" si="1"/>
        <v>2.0800838230519041</v>
      </c>
      <c r="K65" s="7">
        <f t="shared" si="13"/>
        <v>5.3421671681324355E-2</v>
      </c>
      <c r="L65" s="7">
        <f t="shared" si="5"/>
        <v>1.0146750356350752E-2</v>
      </c>
      <c r="M65" s="2">
        <v>15</v>
      </c>
      <c r="N65" s="2">
        <v>4</v>
      </c>
      <c r="O65" s="2">
        <f t="shared" si="14"/>
        <v>3.75</v>
      </c>
      <c r="P65" s="2">
        <v>310</v>
      </c>
      <c r="Q65" s="2">
        <f t="shared" si="2"/>
        <v>0.77500000000000002</v>
      </c>
    </row>
    <row r="66" spans="1:18" x14ac:dyDescent="0.25">
      <c r="A66" s="22"/>
      <c r="B66" s="2">
        <v>177</v>
      </c>
      <c r="C66" s="2">
        <v>20.5</v>
      </c>
      <c r="D66" s="9">
        <f t="shared" si="12"/>
        <v>0.59959349593495936</v>
      </c>
      <c r="E66" s="8" t="s">
        <v>41</v>
      </c>
      <c r="F66" s="2">
        <v>2.4</v>
      </c>
      <c r="G66" s="2">
        <v>2.2000000000000002</v>
      </c>
      <c r="H66" s="2">
        <v>1.9</v>
      </c>
      <c r="I66" s="2">
        <f t="shared" si="3"/>
        <v>0.35984848484848481</v>
      </c>
      <c r="J66" s="6">
        <f t="shared" si="1"/>
        <v>2.1567303067818715</v>
      </c>
      <c r="K66" s="7">
        <f t="shared" si="13"/>
        <v>5.4397003418430394E-2</v>
      </c>
      <c r="L66" s="7">
        <f t="shared" si="5"/>
        <v>1.0520635642838397E-2</v>
      </c>
      <c r="M66" s="2">
        <v>15</v>
      </c>
      <c r="N66" s="2">
        <v>3.28</v>
      </c>
      <c r="O66" s="2">
        <f t="shared" si="14"/>
        <v>4.5731707317073171</v>
      </c>
      <c r="P66" s="2">
        <v>200</v>
      </c>
      <c r="Q66" s="2">
        <f t="shared" si="2"/>
        <v>0.6097560975609756</v>
      </c>
    </row>
    <row r="67" spans="1:18" x14ac:dyDescent="0.25">
      <c r="A67" s="22"/>
      <c r="B67" s="2">
        <v>177</v>
      </c>
      <c r="C67" s="2">
        <v>20.5</v>
      </c>
      <c r="D67" s="9">
        <f t="shared" si="12"/>
        <v>0.59959349593495936</v>
      </c>
      <c r="E67" s="8" t="s">
        <v>41</v>
      </c>
      <c r="F67" s="2">
        <v>3</v>
      </c>
      <c r="G67" s="2">
        <v>2.2000000000000002</v>
      </c>
      <c r="H67" s="2">
        <v>1.5</v>
      </c>
      <c r="I67" s="2">
        <f t="shared" si="3"/>
        <v>0.22727272727272727</v>
      </c>
      <c r="J67" s="6">
        <f t="shared" ref="J67:J130" si="15">(F67*G67*H67)^(1/3)</f>
        <v>2.1472291690189413</v>
      </c>
      <c r="K67" s="7">
        <f t="shared" si="13"/>
        <v>5.4277052424519037E-2</v>
      </c>
      <c r="L67" s="7">
        <f t="shared" si="5"/>
        <v>1.0474288629360689E-2</v>
      </c>
      <c r="M67" s="2">
        <v>15</v>
      </c>
      <c r="N67" s="2">
        <v>4.29</v>
      </c>
      <c r="O67" s="2"/>
      <c r="P67" s="2">
        <v>300</v>
      </c>
      <c r="Q67" s="2">
        <f t="shared" ref="Q67:Q130" si="16">P67/N67/100</f>
        <v>0.69930069930069938</v>
      </c>
      <c r="R67" s="1" t="s">
        <v>45</v>
      </c>
    </row>
    <row r="68" spans="1:18" x14ac:dyDescent="0.25">
      <c r="A68" s="22"/>
      <c r="B68" s="2">
        <v>177</v>
      </c>
      <c r="C68" s="2">
        <v>20.5</v>
      </c>
      <c r="D68" s="9">
        <f t="shared" si="12"/>
        <v>0.59959349593495936</v>
      </c>
      <c r="E68" s="8" t="s">
        <v>41</v>
      </c>
      <c r="F68" s="2">
        <v>3.1</v>
      </c>
      <c r="G68" s="2">
        <v>1.6</v>
      </c>
      <c r="H68" s="2">
        <v>1.1000000000000001</v>
      </c>
      <c r="I68" s="2">
        <f t="shared" ref="I68:I131" si="17">H68/(F68*G68)</f>
        <v>0.22177419354838707</v>
      </c>
      <c r="J68" s="6">
        <f t="shared" si="15"/>
        <v>1.7604544281121124</v>
      </c>
      <c r="K68" s="7">
        <f t="shared" si="13"/>
        <v>4.9146144053931827E-2</v>
      </c>
      <c r="L68" s="7">
        <f t="shared" ref="L68:L131" si="18">(J68/10)/C68</f>
        <v>8.5875825761566448E-3</v>
      </c>
      <c r="M68" s="2">
        <v>15</v>
      </c>
      <c r="N68" s="2">
        <v>2.6</v>
      </c>
      <c r="O68" s="2"/>
      <c r="P68" s="2">
        <v>200</v>
      </c>
      <c r="Q68" s="2">
        <f t="shared" si="16"/>
        <v>0.76923076923076916</v>
      </c>
      <c r="R68" s="1" t="s">
        <v>45</v>
      </c>
    </row>
    <row r="69" spans="1:18" x14ac:dyDescent="0.25">
      <c r="A69" s="22"/>
      <c r="B69" s="2">
        <v>177</v>
      </c>
      <c r="C69" s="2">
        <v>20.5</v>
      </c>
      <c r="D69" s="9">
        <f t="shared" si="12"/>
        <v>0.59959349593495936</v>
      </c>
      <c r="E69" s="8" t="s">
        <v>41</v>
      </c>
      <c r="F69" s="2">
        <v>2.2000000000000002</v>
      </c>
      <c r="G69" s="2">
        <v>2</v>
      </c>
      <c r="H69" s="2">
        <v>1.6</v>
      </c>
      <c r="I69" s="2">
        <f t="shared" si="17"/>
        <v>0.36363636363636365</v>
      </c>
      <c r="J69" s="6">
        <f t="shared" si="15"/>
        <v>1.9165679428251137</v>
      </c>
      <c r="K69" s="7">
        <f t="shared" si="13"/>
        <v>5.1278954918719394E-2</v>
      </c>
      <c r="L69" s="7">
        <f t="shared" si="18"/>
        <v>9.3491119162200671E-3</v>
      </c>
      <c r="M69" s="2">
        <v>15</v>
      </c>
      <c r="N69" s="2">
        <v>3.4</v>
      </c>
      <c r="O69" s="2">
        <f t="shared" ref="O69:O80" si="19">M69/N69</f>
        <v>4.4117647058823533</v>
      </c>
      <c r="P69" s="2">
        <v>147</v>
      </c>
      <c r="Q69" s="2">
        <f t="shared" si="16"/>
        <v>0.43235294117647061</v>
      </c>
    </row>
    <row r="70" spans="1:18" x14ac:dyDescent="0.25">
      <c r="A70" s="22"/>
      <c r="B70" s="2">
        <v>177</v>
      </c>
      <c r="C70" s="2">
        <v>20.5</v>
      </c>
      <c r="D70" s="9">
        <f t="shared" si="12"/>
        <v>0.59959349593495936</v>
      </c>
      <c r="E70" s="8" t="s">
        <v>41</v>
      </c>
      <c r="F70" s="2">
        <v>3</v>
      </c>
      <c r="G70" s="2">
        <v>2.5</v>
      </c>
      <c r="H70" s="2">
        <v>1.8</v>
      </c>
      <c r="I70" s="2">
        <f t="shared" si="17"/>
        <v>0.24000000000000002</v>
      </c>
      <c r="J70" s="6">
        <f t="shared" si="15"/>
        <v>2.381101577952299</v>
      </c>
      <c r="K70" s="7">
        <f t="shared" si="13"/>
        <v>5.715655137384125E-2</v>
      </c>
      <c r="L70" s="7">
        <f t="shared" si="18"/>
        <v>1.1615129648547801E-2</v>
      </c>
      <c r="M70" s="2">
        <v>15</v>
      </c>
      <c r="N70" s="2">
        <v>2.9</v>
      </c>
      <c r="O70" s="2">
        <f t="shared" si="19"/>
        <v>5.1724137931034484</v>
      </c>
      <c r="P70" s="2">
        <v>310</v>
      </c>
      <c r="Q70" s="2">
        <f t="shared" si="16"/>
        <v>1.0689655172413794</v>
      </c>
    </row>
    <row r="71" spans="1:18" x14ac:dyDescent="0.25">
      <c r="A71" s="22"/>
      <c r="B71" s="2">
        <v>177</v>
      </c>
      <c r="C71" s="2">
        <v>20.5</v>
      </c>
      <c r="D71" s="9">
        <f t="shared" si="12"/>
        <v>0.59959349593495936</v>
      </c>
      <c r="E71" s="8" t="s">
        <v>41</v>
      </c>
      <c r="F71" s="2">
        <v>2.5</v>
      </c>
      <c r="G71" s="2">
        <v>2</v>
      </c>
      <c r="H71" s="2">
        <v>1.8</v>
      </c>
      <c r="I71" s="2">
        <f t="shared" si="17"/>
        <v>0.36</v>
      </c>
      <c r="J71" s="6">
        <f t="shared" si="15"/>
        <v>2.0800838230519041</v>
      </c>
      <c r="K71" s="7">
        <f t="shared" si="13"/>
        <v>5.3421671681324355E-2</v>
      </c>
      <c r="L71" s="7">
        <f t="shared" si="18"/>
        <v>1.0146750356350752E-2</v>
      </c>
      <c r="M71" s="2">
        <v>15</v>
      </c>
      <c r="N71" s="2">
        <v>2.23</v>
      </c>
      <c r="O71" s="2">
        <f t="shared" si="19"/>
        <v>6.7264573991031389</v>
      </c>
      <c r="P71" s="2">
        <v>166</v>
      </c>
      <c r="Q71" s="2">
        <f t="shared" si="16"/>
        <v>0.74439461883408076</v>
      </c>
    </row>
    <row r="72" spans="1:18" x14ac:dyDescent="0.25">
      <c r="A72" s="22"/>
      <c r="B72" s="2">
        <v>177</v>
      </c>
      <c r="C72" s="2">
        <v>20.5</v>
      </c>
      <c r="D72" s="9">
        <f t="shared" si="12"/>
        <v>0.59959349593495936</v>
      </c>
      <c r="E72" s="8" t="s">
        <v>41</v>
      </c>
      <c r="F72" s="2">
        <v>2.4</v>
      </c>
      <c r="G72" s="2">
        <v>2</v>
      </c>
      <c r="H72" s="2">
        <v>1.3</v>
      </c>
      <c r="I72" s="2">
        <f t="shared" si="17"/>
        <v>0.27083333333333337</v>
      </c>
      <c r="J72" s="6">
        <f t="shared" si="15"/>
        <v>1.8410328165031775</v>
      </c>
      <c r="K72" s="7">
        <f t="shared" si="13"/>
        <v>5.0258303037830077E-2</v>
      </c>
      <c r="L72" s="7">
        <f t="shared" si="18"/>
        <v>8.9806478853813529E-3</v>
      </c>
      <c r="M72" s="2">
        <v>15</v>
      </c>
      <c r="N72" s="2">
        <v>3.54</v>
      </c>
      <c r="O72" s="2">
        <f t="shared" si="19"/>
        <v>4.2372881355932206</v>
      </c>
      <c r="P72" s="2">
        <v>229</v>
      </c>
      <c r="Q72" s="2">
        <f t="shared" si="16"/>
        <v>0.64689265536723173</v>
      </c>
    </row>
    <row r="73" spans="1:18" x14ac:dyDescent="0.25">
      <c r="A73" s="22"/>
      <c r="B73" s="2">
        <v>177</v>
      </c>
      <c r="C73" s="2">
        <v>20.5</v>
      </c>
      <c r="D73" s="9">
        <f t="shared" si="12"/>
        <v>0.59959349593495936</v>
      </c>
      <c r="E73" s="8" t="s">
        <v>41</v>
      </c>
      <c r="F73" s="2">
        <v>2.4</v>
      </c>
      <c r="G73" s="2">
        <v>2.2999999999999998</v>
      </c>
      <c r="H73" s="2">
        <v>1.8</v>
      </c>
      <c r="I73" s="2">
        <f t="shared" si="17"/>
        <v>0.32608695652173919</v>
      </c>
      <c r="J73" s="6">
        <f t="shared" si="15"/>
        <v>2.149828722609568</v>
      </c>
      <c r="K73" s="7">
        <f t="shared" si="13"/>
        <v>5.4309897877093526E-2</v>
      </c>
      <c r="L73" s="7">
        <f t="shared" si="18"/>
        <v>1.0486969378583259E-2</v>
      </c>
      <c r="M73" s="2">
        <v>15</v>
      </c>
      <c r="N73" s="2">
        <v>3.79</v>
      </c>
      <c r="O73" s="2">
        <f t="shared" si="19"/>
        <v>3.9577836411609497</v>
      </c>
      <c r="P73" s="2">
        <v>262</v>
      </c>
      <c r="Q73" s="2">
        <f t="shared" si="16"/>
        <v>0.69129287598944589</v>
      </c>
    </row>
    <row r="74" spans="1:18" x14ac:dyDescent="0.25">
      <c r="A74" s="22"/>
      <c r="B74" s="2">
        <v>177</v>
      </c>
      <c r="C74" s="2">
        <v>20.5</v>
      </c>
      <c r="D74" s="9">
        <f t="shared" si="12"/>
        <v>0.59959349593495936</v>
      </c>
      <c r="E74" s="8" t="s">
        <v>41</v>
      </c>
      <c r="F74" s="2">
        <v>2.2000000000000002</v>
      </c>
      <c r="G74" s="2">
        <v>1.9</v>
      </c>
      <c r="H74" s="2">
        <v>1.6</v>
      </c>
      <c r="I74" s="2">
        <f t="shared" si="17"/>
        <v>0.38277511961722493</v>
      </c>
      <c r="J74" s="6">
        <f t="shared" si="15"/>
        <v>1.884077463709368</v>
      </c>
      <c r="K74" s="7">
        <f t="shared" si="13"/>
        <v>5.084244565527167E-2</v>
      </c>
      <c r="L74" s="7">
        <f t="shared" si="18"/>
        <v>9.1906217741920381E-3</v>
      </c>
      <c r="M74" s="2">
        <v>15</v>
      </c>
      <c r="N74" s="2">
        <v>3.45</v>
      </c>
      <c r="O74" s="2">
        <f t="shared" si="19"/>
        <v>4.3478260869565215</v>
      </c>
      <c r="P74" s="2">
        <v>213</v>
      </c>
      <c r="Q74" s="2">
        <f t="shared" si="16"/>
        <v>0.61739130434782608</v>
      </c>
    </row>
    <row r="75" spans="1:18" x14ac:dyDescent="0.25">
      <c r="A75" s="22"/>
      <c r="B75" s="2">
        <v>177</v>
      </c>
      <c r="C75" s="2">
        <v>20.5</v>
      </c>
      <c r="D75" s="9">
        <f t="shared" si="12"/>
        <v>0.59959349593495936</v>
      </c>
      <c r="E75" s="8" t="s">
        <v>41</v>
      </c>
      <c r="F75" s="2">
        <v>2.2000000000000002</v>
      </c>
      <c r="G75" s="2">
        <v>2.1</v>
      </c>
      <c r="H75" s="2">
        <v>1.5</v>
      </c>
      <c r="I75" s="2">
        <f t="shared" si="17"/>
        <v>0.32467532467532462</v>
      </c>
      <c r="J75" s="6">
        <f t="shared" si="15"/>
        <v>1.9065333718303572</v>
      </c>
      <c r="K75" s="7">
        <f t="shared" si="13"/>
        <v>5.1144538184944542E-2</v>
      </c>
      <c r="L75" s="7">
        <f t="shared" si="18"/>
        <v>9.3001627894163767E-3</v>
      </c>
      <c r="M75" s="2">
        <v>15</v>
      </c>
      <c r="N75" s="2">
        <v>3.48</v>
      </c>
      <c r="O75" s="2">
        <f t="shared" si="19"/>
        <v>4.3103448275862073</v>
      </c>
      <c r="P75" s="2">
        <v>235</v>
      </c>
      <c r="Q75" s="2">
        <f t="shared" si="16"/>
        <v>0.67528735632183912</v>
      </c>
    </row>
    <row r="76" spans="1:18" x14ac:dyDescent="0.25">
      <c r="A76" s="22"/>
      <c r="B76" s="2">
        <v>177</v>
      </c>
      <c r="C76" s="2">
        <v>20.5</v>
      </c>
      <c r="D76" s="9">
        <f t="shared" si="12"/>
        <v>0.59959349593495936</v>
      </c>
      <c r="E76" s="8" t="s">
        <v>41</v>
      </c>
      <c r="F76" s="2">
        <v>2.2000000000000002</v>
      </c>
      <c r="G76" s="2">
        <v>2</v>
      </c>
      <c r="H76" s="2">
        <v>1.7</v>
      </c>
      <c r="I76" s="2">
        <f t="shared" si="17"/>
        <v>0.3863636363636363</v>
      </c>
      <c r="J76" s="6">
        <f t="shared" si="15"/>
        <v>1.9556923305008402</v>
      </c>
      <c r="K76" s="7">
        <f t="shared" si="13"/>
        <v>5.1799709240951855E-2</v>
      </c>
      <c r="L76" s="7">
        <f t="shared" si="18"/>
        <v>9.5399625878089776E-3</v>
      </c>
      <c r="M76" s="2">
        <v>15</v>
      </c>
      <c r="N76" s="2">
        <v>4.8499999999999996</v>
      </c>
      <c r="O76" s="2">
        <f t="shared" si="19"/>
        <v>3.0927835051546393</v>
      </c>
      <c r="P76" s="2">
        <v>321</v>
      </c>
      <c r="Q76" s="2">
        <f t="shared" si="16"/>
        <v>0.66185567010309287</v>
      </c>
    </row>
    <row r="77" spans="1:18" x14ac:dyDescent="0.25">
      <c r="A77" s="22"/>
      <c r="B77" s="2">
        <v>177</v>
      </c>
      <c r="C77" s="2">
        <v>20.5</v>
      </c>
      <c r="D77" s="9">
        <f t="shared" si="12"/>
        <v>0.59959349593495936</v>
      </c>
      <c r="E77" s="8" t="s">
        <v>41</v>
      </c>
      <c r="F77" s="2">
        <v>2.6</v>
      </c>
      <c r="G77" s="2">
        <v>1.8</v>
      </c>
      <c r="H77" s="2">
        <v>1.4</v>
      </c>
      <c r="I77" s="2">
        <f t="shared" si="17"/>
        <v>0.29914529914529908</v>
      </c>
      <c r="J77" s="6">
        <f t="shared" si="15"/>
        <v>1.8712190474704185</v>
      </c>
      <c r="K77" s="7">
        <f t="shared" si="13"/>
        <v>5.0668654344963752E-2</v>
      </c>
      <c r="L77" s="7">
        <f t="shared" si="18"/>
        <v>9.1278977925386261E-3</v>
      </c>
      <c r="M77" s="2">
        <v>15</v>
      </c>
      <c r="N77" s="2">
        <v>3.2</v>
      </c>
      <c r="O77" s="2">
        <f t="shared" si="19"/>
        <v>4.6875</v>
      </c>
      <c r="P77" s="2">
        <v>155</v>
      </c>
      <c r="Q77" s="2">
        <f t="shared" si="16"/>
        <v>0.484375</v>
      </c>
    </row>
    <row r="78" spans="1:18" x14ac:dyDescent="0.25">
      <c r="A78" s="22"/>
      <c r="B78" s="2">
        <v>177</v>
      </c>
      <c r="C78" s="2">
        <v>20.5</v>
      </c>
      <c r="D78" s="9">
        <f t="shared" si="12"/>
        <v>0.59959349593495936</v>
      </c>
      <c r="E78" s="8" t="s">
        <v>41</v>
      </c>
      <c r="F78" s="2">
        <v>1.9</v>
      </c>
      <c r="G78" s="2">
        <v>1.9</v>
      </c>
      <c r="H78" s="2">
        <v>1.2</v>
      </c>
      <c r="I78" s="2">
        <f t="shared" si="17"/>
        <v>0.33240997229916897</v>
      </c>
      <c r="J78" s="6">
        <f t="shared" si="15"/>
        <v>1.6301571855893926</v>
      </c>
      <c r="K78" s="7">
        <f t="shared" si="13"/>
        <v>4.729244821986537E-2</v>
      </c>
      <c r="L78" s="7">
        <f t="shared" si="18"/>
        <v>7.9519862711677682E-3</v>
      </c>
      <c r="M78" s="2">
        <v>15</v>
      </c>
      <c r="N78" s="2">
        <v>4.0999999999999996</v>
      </c>
      <c r="O78" s="2">
        <f t="shared" si="19"/>
        <v>3.6585365853658538</v>
      </c>
      <c r="P78" s="2">
        <v>260</v>
      </c>
      <c r="Q78" s="2">
        <f t="shared" si="16"/>
        <v>0.63414634146341475</v>
      </c>
    </row>
    <row r="79" spans="1:18" x14ac:dyDescent="0.25">
      <c r="A79" s="22"/>
      <c r="B79" s="2">
        <v>177</v>
      </c>
      <c r="C79" s="2">
        <v>20.5</v>
      </c>
      <c r="D79" s="9">
        <f t="shared" si="12"/>
        <v>0.59959349593495936</v>
      </c>
      <c r="E79" s="8" t="s">
        <v>41</v>
      </c>
      <c r="F79" s="2">
        <v>2.8</v>
      </c>
      <c r="G79" s="2">
        <v>2</v>
      </c>
      <c r="H79" s="2">
        <v>1.3</v>
      </c>
      <c r="I79" s="2">
        <f t="shared" si="17"/>
        <v>0.23214285714285718</v>
      </c>
      <c r="J79" s="6">
        <f t="shared" si="15"/>
        <v>1.9381042166867002</v>
      </c>
      <c r="K79" s="7">
        <f t="shared" si="13"/>
        <v>5.1566258205285299E-2</v>
      </c>
      <c r="L79" s="7">
        <f t="shared" si="18"/>
        <v>9.4541669106668301E-3</v>
      </c>
      <c r="M79" s="2">
        <v>15</v>
      </c>
      <c r="N79" s="2">
        <v>2.98</v>
      </c>
      <c r="O79" s="2">
        <f t="shared" si="19"/>
        <v>5.0335570469798654</v>
      </c>
      <c r="P79" s="2">
        <v>179</v>
      </c>
      <c r="Q79" s="2">
        <f t="shared" si="16"/>
        <v>0.60067114093959728</v>
      </c>
    </row>
    <row r="80" spans="1:18" x14ac:dyDescent="0.25">
      <c r="A80" s="22"/>
      <c r="B80" s="2">
        <v>177</v>
      </c>
      <c r="C80" s="2">
        <v>20.5</v>
      </c>
      <c r="D80" s="9">
        <f t="shared" si="12"/>
        <v>0.59959349593495936</v>
      </c>
      <c r="E80" s="8" t="s">
        <v>41</v>
      </c>
      <c r="F80" s="2">
        <v>2.4</v>
      </c>
      <c r="G80" s="2">
        <v>1.6</v>
      </c>
      <c r="H80" s="2">
        <v>1.1000000000000001</v>
      </c>
      <c r="I80" s="2">
        <f t="shared" si="17"/>
        <v>0.28645833333333337</v>
      </c>
      <c r="J80" s="6">
        <f t="shared" si="15"/>
        <v>1.616496008248876</v>
      </c>
      <c r="K80" s="7">
        <f t="shared" si="13"/>
        <v>4.7093869275283147E-2</v>
      </c>
      <c r="L80" s="7">
        <f t="shared" si="18"/>
        <v>7.8853463817018347E-3</v>
      </c>
      <c r="M80" s="2">
        <v>15</v>
      </c>
      <c r="N80" s="2">
        <v>4.29</v>
      </c>
      <c r="O80" s="2">
        <f t="shared" si="19"/>
        <v>3.4965034965034967</v>
      </c>
      <c r="P80" s="2">
        <v>274</v>
      </c>
      <c r="Q80" s="2">
        <f t="shared" si="16"/>
        <v>0.63869463869463872</v>
      </c>
    </row>
    <row r="81" spans="1:18" x14ac:dyDescent="0.25">
      <c r="A81" s="22"/>
      <c r="B81" s="2">
        <v>177</v>
      </c>
      <c r="C81" s="2">
        <v>20.5</v>
      </c>
      <c r="D81" s="9">
        <f t="shared" si="12"/>
        <v>0.59959349593495936</v>
      </c>
      <c r="E81" s="8" t="s">
        <v>41</v>
      </c>
      <c r="F81" s="2">
        <v>2</v>
      </c>
      <c r="G81" s="2">
        <v>2</v>
      </c>
      <c r="H81" s="2">
        <v>1.4</v>
      </c>
      <c r="I81" s="2">
        <f t="shared" si="17"/>
        <v>0.35</v>
      </c>
      <c r="J81" s="6">
        <f t="shared" si="15"/>
        <v>1.7758080034852013</v>
      </c>
      <c r="K81" s="7">
        <f t="shared" si="13"/>
        <v>4.9359989675664406E-2</v>
      </c>
      <c r="L81" s="7">
        <f t="shared" si="18"/>
        <v>8.66247806578147E-3</v>
      </c>
      <c r="M81" s="2">
        <v>15</v>
      </c>
      <c r="N81" s="2">
        <v>5.85</v>
      </c>
      <c r="O81" s="2"/>
      <c r="P81" s="2">
        <v>390</v>
      </c>
      <c r="Q81" s="2">
        <f t="shared" si="16"/>
        <v>0.66666666666666674</v>
      </c>
      <c r="R81" s="1" t="s">
        <v>44</v>
      </c>
    </row>
    <row r="82" spans="1:18" x14ac:dyDescent="0.25">
      <c r="A82" s="22"/>
      <c r="B82" s="2">
        <v>177</v>
      </c>
      <c r="C82" s="2">
        <v>20.5</v>
      </c>
      <c r="D82" s="9">
        <f t="shared" si="12"/>
        <v>0.59959349593495936</v>
      </c>
      <c r="E82" s="8" t="s">
        <v>41</v>
      </c>
      <c r="F82" s="2">
        <v>2.2000000000000002</v>
      </c>
      <c r="G82" s="2">
        <v>1.5</v>
      </c>
      <c r="H82" s="2">
        <v>1.2</v>
      </c>
      <c r="I82" s="2">
        <f t="shared" si="17"/>
        <v>0.36363636363636359</v>
      </c>
      <c r="J82" s="6">
        <f t="shared" si="15"/>
        <v>1.5820919786930403</v>
      </c>
      <c r="K82" s="7">
        <f t="shared" si="13"/>
        <v>4.659002248085798E-2</v>
      </c>
      <c r="L82" s="7">
        <f t="shared" si="18"/>
        <v>7.7175218472831236E-3</v>
      </c>
      <c r="M82" s="2">
        <v>15</v>
      </c>
      <c r="N82" s="2">
        <v>4.17</v>
      </c>
      <c r="O82" s="2"/>
      <c r="P82" s="2">
        <v>300</v>
      </c>
      <c r="Q82" s="2">
        <f t="shared" si="16"/>
        <v>0.71942446043165476</v>
      </c>
      <c r="R82" s="1" t="s">
        <v>44</v>
      </c>
    </row>
    <row r="83" spans="1:18" x14ac:dyDescent="0.25">
      <c r="A83" s="22"/>
      <c r="B83" s="2">
        <v>177</v>
      </c>
      <c r="C83" s="2">
        <v>20.5</v>
      </c>
      <c r="D83" s="9">
        <f t="shared" si="12"/>
        <v>0.59959349593495936</v>
      </c>
      <c r="E83" s="4" t="s">
        <v>43</v>
      </c>
      <c r="F83" s="2">
        <v>3.9</v>
      </c>
      <c r="G83" s="2">
        <v>1.9</v>
      </c>
      <c r="H83" s="2">
        <v>1</v>
      </c>
      <c r="I83" s="2">
        <f t="shared" si="17"/>
        <v>0.13495276653171392</v>
      </c>
      <c r="J83" s="6">
        <f t="shared" si="15"/>
        <v>1.9495725558828425</v>
      </c>
      <c r="K83" s="7">
        <f t="shared" si="13"/>
        <v>5.1718599620168185E-2</v>
      </c>
      <c r="L83" s="7">
        <f t="shared" si="18"/>
        <v>9.5101100286967919E-3</v>
      </c>
      <c r="M83" s="2">
        <v>15</v>
      </c>
      <c r="N83" s="2">
        <v>4.17</v>
      </c>
      <c r="O83" s="2">
        <f t="shared" ref="O83:O86" si="20">M83/N83</f>
        <v>3.5971223021582732</v>
      </c>
      <c r="P83" s="2">
        <v>245</v>
      </c>
      <c r="Q83" s="2">
        <f t="shared" si="16"/>
        <v>0.58752997601918466</v>
      </c>
    </row>
    <row r="84" spans="1:18" x14ac:dyDescent="0.25">
      <c r="A84" s="22"/>
      <c r="B84" s="2">
        <v>177</v>
      </c>
      <c r="C84" s="2">
        <v>20.5</v>
      </c>
      <c r="D84" s="9">
        <f t="shared" si="12"/>
        <v>0.59959349593495936</v>
      </c>
      <c r="E84" s="4" t="s">
        <v>43</v>
      </c>
      <c r="F84" s="2">
        <v>2.8</v>
      </c>
      <c r="G84" s="2">
        <v>2</v>
      </c>
      <c r="H84" s="2">
        <v>1</v>
      </c>
      <c r="I84" s="2">
        <f t="shared" si="17"/>
        <v>0.17857142857142858</v>
      </c>
      <c r="J84" s="6">
        <f t="shared" si="15"/>
        <v>1.7758080034852013</v>
      </c>
      <c r="K84" s="7">
        <f t="shared" si="13"/>
        <v>4.9359989675664406E-2</v>
      </c>
      <c r="L84" s="7">
        <f t="shared" si="18"/>
        <v>8.66247806578147E-3</v>
      </c>
      <c r="M84" s="2">
        <v>15</v>
      </c>
      <c r="N84" s="2">
        <v>2.92</v>
      </c>
      <c r="O84" s="2">
        <f t="shared" si="20"/>
        <v>5.1369863013698636</v>
      </c>
      <c r="P84" s="2">
        <v>178</v>
      </c>
      <c r="Q84" s="2">
        <f t="shared" si="16"/>
        <v>0.6095890410958904</v>
      </c>
    </row>
    <row r="85" spans="1:18" x14ac:dyDescent="0.25">
      <c r="A85" s="22"/>
      <c r="B85" s="2">
        <v>177</v>
      </c>
      <c r="C85" s="2">
        <v>20.5</v>
      </c>
      <c r="D85" s="9">
        <f t="shared" si="12"/>
        <v>0.59959349593495936</v>
      </c>
      <c r="E85" s="4" t="s">
        <v>43</v>
      </c>
      <c r="F85" s="2">
        <v>2.8</v>
      </c>
      <c r="G85" s="2">
        <v>1.7</v>
      </c>
      <c r="H85" s="2">
        <v>1</v>
      </c>
      <c r="I85" s="2">
        <f t="shared" si="17"/>
        <v>0.21008403361344538</v>
      </c>
      <c r="J85" s="6">
        <f t="shared" si="15"/>
        <v>1.6821665170420563</v>
      </c>
      <c r="K85" s="7">
        <f t="shared" si="13"/>
        <v>4.804094567534762E-2</v>
      </c>
      <c r="L85" s="7">
        <f t="shared" si="18"/>
        <v>8.205690327034422E-3</v>
      </c>
      <c r="M85" s="2">
        <v>15</v>
      </c>
      <c r="N85" s="2">
        <v>4.2300000000000004</v>
      </c>
      <c r="O85" s="2"/>
      <c r="P85" s="2">
        <v>300</v>
      </c>
      <c r="Q85" s="2">
        <f t="shared" si="16"/>
        <v>0.70921985815602828</v>
      </c>
      <c r="R85" s="1" t="s">
        <v>44</v>
      </c>
    </row>
    <row r="86" spans="1:18" x14ac:dyDescent="0.25">
      <c r="A86" s="22"/>
      <c r="B86" s="2">
        <v>177</v>
      </c>
      <c r="C86" s="2">
        <v>20.5</v>
      </c>
      <c r="D86" s="9">
        <f t="shared" si="12"/>
        <v>0.59959349593495936</v>
      </c>
      <c r="E86" s="4" t="s">
        <v>43</v>
      </c>
      <c r="F86" s="2">
        <v>3</v>
      </c>
      <c r="G86" s="2">
        <v>2.5</v>
      </c>
      <c r="H86" s="2">
        <v>1</v>
      </c>
      <c r="I86" s="2">
        <f t="shared" si="17"/>
        <v>0.13333333333333333</v>
      </c>
      <c r="J86" s="6">
        <f t="shared" si="15"/>
        <v>1.9574338205844317</v>
      </c>
      <c r="K86" s="7">
        <f t="shared" si="13"/>
        <v>5.1822767215209967E-2</v>
      </c>
      <c r="L86" s="7">
        <f t="shared" si="18"/>
        <v>9.5484576613874706E-3</v>
      </c>
      <c r="M86" s="2">
        <v>15</v>
      </c>
      <c r="N86" s="2">
        <v>4.92</v>
      </c>
      <c r="O86" s="2">
        <f t="shared" si="20"/>
        <v>3.0487804878048781</v>
      </c>
      <c r="P86" s="2">
        <v>320</v>
      </c>
      <c r="Q86" s="2">
        <f t="shared" si="16"/>
        <v>0.65040650406504075</v>
      </c>
    </row>
    <row r="87" spans="1:18" x14ac:dyDescent="0.25">
      <c r="A87" s="22"/>
      <c r="B87" s="2">
        <v>177</v>
      </c>
      <c r="C87" s="2">
        <v>20.5</v>
      </c>
      <c r="D87" s="9">
        <f t="shared" si="12"/>
        <v>0.59959349593495936</v>
      </c>
      <c r="E87" s="4" t="s">
        <v>43</v>
      </c>
      <c r="F87" s="2">
        <v>2.6</v>
      </c>
      <c r="G87" s="2">
        <v>1.3</v>
      </c>
      <c r="H87" s="2">
        <v>1</v>
      </c>
      <c r="I87" s="2">
        <f t="shared" si="17"/>
        <v>0.29585798816568043</v>
      </c>
      <c r="J87" s="6">
        <f t="shared" si="15"/>
        <v>1.5007403752436153</v>
      </c>
      <c r="K87" s="7">
        <f t="shared" si="13"/>
        <v>4.5376379260957354E-2</v>
      </c>
      <c r="L87" s="7">
        <f t="shared" si="18"/>
        <v>7.3206847572859276E-3</v>
      </c>
      <c r="M87" s="2">
        <v>15</v>
      </c>
      <c r="N87" s="2">
        <v>3.92</v>
      </c>
      <c r="O87" s="2"/>
      <c r="P87" s="2">
        <v>300</v>
      </c>
      <c r="Q87" s="2">
        <f t="shared" si="16"/>
        <v>0.76530612244897966</v>
      </c>
      <c r="R87" s="1" t="s">
        <v>44</v>
      </c>
    </row>
    <row r="88" spans="1:18" x14ac:dyDescent="0.25">
      <c r="A88" s="22"/>
      <c r="B88" s="2">
        <v>177</v>
      </c>
      <c r="C88" s="2">
        <v>20.5</v>
      </c>
      <c r="D88" s="9">
        <f t="shared" si="12"/>
        <v>0.59959349593495936</v>
      </c>
      <c r="E88" s="4" t="s">
        <v>43</v>
      </c>
      <c r="F88" s="2">
        <v>3.1</v>
      </c>
      <c r="G88" s="2">
        <v>3</v>
      </c>
      <c r="H88" s="2">
        <v>1</v>
      </c>
      <c r="I88" s="2">
        <f t="shared" si="17"/>
        <v>0.1075268817204301</v>
      </c>
      <c r="J88" s="6">
        <f t="shared" si="15"/>
        <v>2.1029437174614207</v>
      </c>
      <c r="K88" s="7">
        <f t="shared" si="13"/>
        <v>5.3714418737961504E-2</v>
      </c>
      <c r="L88" s="7">
        <f t="shared" si="18"/>
        <v>1.0258262036397174E-2</v>
      </c>
      <c r="M88" s="2">
        <v>15</v>
      </c>
      <c r="N88" s="2">
        <v>2.78</v>
      </c>
      <c r="O88" s="2"/>
      <c r="P88" s="2">
        <v>200</v>
      </c>
      <c r="Q88" s="2">
        <f t="shared" si="16"/>
        <v>0.71942446043165476</v>
      </c>
      <c r="R88" s="1" t="s">
        <v>45</v>
      </c>
    </row>
    <row r="89" spans="1:18" x14ac:dyDescent="0.25">
      <c r="A89" s="22"/>
      <c r="B89" s="2">
        <v>177</v>
      </c>
      <c r="C89" s="2">
        <v>20.5</v>
      </c>
      <c r="D89" s="9">
        <f t="shared" si="12"/>
        <v>0.59959349593495936</v>
      </c>
      <c r="E89" s="4" t="s">
        <v>43</v>
      </c>
      <c r="F89" s="2">
        <v>3.1</v>
      </c>
      <c r="G89" s="2">
        <v>2</v>
      </c>
      <c r="H89" s="2">
        <v>1</v>
      </c>
      <c r="I89" s="2">
        <f t="shared" si="17"/>
        <v>0.16129032258064516</v>
      </c>
      <c r="J89" s="6">
        <f t="shared" si="15"/>
        <v>1.8370905500142276</v>
      </c>
      <c r="K89" s="7">
        <f t="shared" si="13"/>
        <v>5.0204464289737426E-2</v>
      </c>
      <c r="L89" s="7">
        <f t="shared" si="18"/>
        <v>8.9614173171425737E-3</v>
      </c>
      <c r="M89" s="2">
        <v>15</v>
      </c>
      <c r="N89" s="2">
        <v>4.5999999999999996</v>
      </c>
      <c r="O89" s="2">
        <f t="shared" ref="O89:O92" si="21">M89/N89</f>
        <v>3.2608695652173916</v>
      </c>
      <c r="P89" s="2">
        <v>320</v>
      </c>
      <c r="Q89" s="2">
        <f t="shared" si="16"/>
        <v>0.69565217391304357</v>
      </c>
    </row>
    <row r="90" spans="1:18" x14ac:dyDescent="0.25">
      <c r="A90" s="22"/>
      <c r="B90" s="2">
        <v>177</v>
      </c>
      <c r="C90" s="2">
        <v>20.5</v>
      </c>
      <c r="D90" s="9">
        <f t="shared" si="12"/>
        <v>0.59959349593495936</v>
      </c>
      <c r="E90" s="4" t="s">
        <v>43</v>
      </c>
      <c r="F90" s="2">
        <v>3.1</v>
      </c>
      <c r="G90" s="2">
        <v>1.8</v>
      </c>
      <c r="H90" s="2">
        <v>1</v>
      </c>
      <c r="I90" s="2">
        <f t="shared" si="17"/>
        <v>0.17921146953405018</v>
      </c>
      <c r="J90" s="6">
        <f t="shared" si="15"/>
        <v>1.7736914245980546</v>
      </c>
      <c r="K90" s="7">
        <f t="shared" si="13"/>
        <v>4.9330564912116417E-2</v>
      </c>
      <c r="L90" s="7">
        <f t="shared" si="18"/>
        <v>8.6521532907222164E-3</v>
      </c>
      <c r="M90" s="2">
        <v>15</v>
      </c>
      <c r="N90" s="2">
        <v>4.07</v>
      </c>
      <c r="O90" s="2"/>
      <c r="P90" s="2">
        <v>300</v>
      </c>
      <c r="Q90" s="2">
        <f t="shared" si="16"/>
        <v>0.73710073710073698</v>
      </c>
      <c r="R90" s="1" t="s">
        <v>44</v>
      </c>
    </row>
    <row r="91" spans="1:18" x14ac:dyDescent="0.25">
      <c r="A91" s="22"/>
      <c r="B91" s="2">
        <v>177</v>
      </c>
      <c r="C91" s="2">
        <v>20.5</v>
      </c>
      <c r="D91" s="9">
        <f t="shared" si="12"/>
        <v>0.59959349593495936</v>
      </c>
      <c r="E91" s="4" t="s">
        <v>43</v>
      </c>
      <c r="F91" s="2">
        <v>2.2000000000000002</v>
      </c>
      <c r="G91" s="2">
        <v>2</v>
      </c>
      <c r="H91" s="2">
        <v>1</v>
      </c>
      <c r="I91" s="2">
        <f t="shared" si="17"/>
        <v>0.22727272727272727</v>
      </c>
      <c r="J91" s="6">
        <f t="shared" si="15"/>
        <v>1.6386425412012917</v>
      </c>
      <c r="K91" s="7">
        <f t="shared" si="13"/>
        <v>4.7415372681527797E-2</v>
      </c>
      <c r="L91" s="7">
        <f t="shared" si="18"/>
        <v>7.9933782497623989E-3</v>
      </c>
      <c r="M91" s="2">
        <v>15</v>
      </c>
      <c r="N91" s="2">
        <v>3.23</v>
      </c>
      <c r="O91" s="2">
        <f t="shared" si="21"/>
        <v>4.643962848297214</v>
      </c>
      <c r="P91" s="2">
        <v>260</v>
      </c>
      <c r="Q91" s="2">
        <f t="shared" si="16"/>
        <v>0.80495356037151711</v>
      </c>
    </row>
    <row r="92" spans="1:18" x14ac:dyDescent="0.25">
      <c r="A92" s="22"/>
      <c r="B92" s="2">
        <v>177</v>
      </c>
      <c r="C92" s="2">
        <v>20.5</v>
      </c>
      <c r="D92" s="9">
        <f t="shared" si="12"/>
        <v>0.59959349593495936</v>
      </c>
      <c r="E92" s="4" t="s">
        <v>43</v>
      </c>
      <c r="F92" s="2">
        <v>2.7</v>
      </c>
      <c r="G92" s="2">
        <v>1.6</v>
      </c>
      <c r="H92" s="2">
        <v>1</v>
      </c>
      <c r="I92" s="2">
        <f t="shared" si="17"/>
        <v>0.23148148148148145</v>
      </c>
      <c r="J92" s="6">
        <f t="shared" si="15"/>
        <v>1.628650569956944</v>
      </c>
      <c r="K92" s="7">
        <f t="shared" si="13"/>
        <v>4.7270588974339292E-2</v>
      </c>
      <c r="L92" s="7">
        <f t="shared" si="18"/>
        <v>7.9446369266192394E-3</v>
      </c>
      <c r="M92" s="2">
        <v>15</v>
      </c>
      <c r="N92" s="2">
        <v>4.5999999999999996</v>
      </c>
      <c r="O92" s="2">
        <f t="shared" si="21"/>
        <v>3.2608695652173916</v>
      </c>
      <c r="P92" s="2">
        <v>290</v>
      </c>
      <c r="Q92" s="2">
        <f t="shared" si="16"/>
        <v>0.63043478260869568</v>
      </c>
    </row>
    <row r="93" spans="1:18" x14ac:dyDescent="0.25">
      <c r="A93" s="22"/>
      <c r="B93" s="2">
        <v>177</v>
      </c>
      <c r="C93" s="2">
        <v>20.5</v>
      </c>
      <c r="D93" s="9">
        <f t="shared" si="12"/>
        <v>0.59959349593495936</v>
      </c>
      <c r="E93" s="4" t="s">
        <v>43</v>
      </c>
      <c r="F93" s="2">
        <v>2.8</v>
      </c>
      <c r="G93" s="2">
        <v>1.6</v>
      </c>
      <c r="H93" s="2">
        <v>1</v>
      </c>
      <c r="I93" s="2">
        <f t="shared" si="17"/>
        <v>0.22321428571428573</v>
      </c>
      <c r="J93" s="6">
        <f t="shared" si="15"/>
        <v>1.6485141199234226</v>
      </c>
      <c r="K93" s="7">
        <f t="shared" si="13"/>
        <v>4.7557979062770692E-2</v>
      </c>
      <c r="L93" s="7">
        <f t="shared" si="18"/>
        <v>8.0415322923093786E-3</v>
      </c>
      <c r="M93" s="2">
        <v>15</v>
      </c>
      <c r="N93" s="2">
        <v>2.98</v>
      </c>
      <c r="O93" s="2"/>
      <c r="P93" s="2">
        <v>200</v>
      </c>
      <c r="Q93" s="2">
        <f t="shared" si="16"/>
        <v>0.67114093959731547</v>
      </c>
      <c r="R93" s="1" t="s">
        <v>45</v>
      </c>
    </row>
    <row r="94" spans="1:18" x14ac:dyDescent="0.25">
      <c r="A94" s="22"/>
      <c r="B94" s="2">
        <v>177</v>
      </c>
      <c r="C94" s="2">
        <v>20.5</v>
      </c>
      <c r="D94" s="9">
        <f t="shared" si="12"/>
        <v>0.59959349593495936</v>
      </c>
      <c r="E94" s="4" t="s">
        <v>43</v>
      </c>
      <c r="F94" s="2">
        <v>2</v>
      </c>
      <c r="G94" s="2">
        <v>1.9</v>
      </c>
      <c r="H94" s="2">
        <v>1</v>
      </c>
      <c r="I94" s="2">
        <f t="shared" si="17"/>
        <v>0.26315789473684209</v>
      </c>
      <c r="J94" s="6">
        <f t="shared" si="15"/>
        <v>1.5604907507078847</v>
      </c>
      <c r="K94" s="7">
        <f t="shared" si="13"/>
        <v>4.6270868913077676E-2</v>
      </c>
      <c r="L94" s="7">
        <f t="shared" si="18"/>
        <v>7.6121500034530961E-3</v>
      </c>
      <c r="M94" s="2">
        <v>15</v>
      </c>
      <c r="N94" s="2">
        <v>5.73</v>
      </c>
      <c r="O94" s="2">
        <f t="shared" ref="O94:O97" si="22">M94/N94</f>
        <v>2.6178010471204187</v>
      </c>
      <c r="P94" s="2">
        <v>345</v>
      </c>
      <c r="Q94" s="2">
        <f t="shared" si="16"/>
        <v>0.60209424083769625</v>
      </c>
    </row>
    <row r="95" spans="1:18" x14ac:dyDescent="0.25">
      <c r="A95" s="22"/>
      <c r="B95" s="2">
        <v>177</v>
      </c>
      <c r="C95" s="2">
        <v>20.5</v>
      </c>
      <c r="D95" s="9">
        <f t="shared" si="12"/>
        <v>0.59959349593495936</v>
      </c>
      <c r="E95" s="4" t="s">
        <v>43</v>
      </c>
      <c r="F95" s="2">
        <v>1.9</v>
      </c>
      <c r="G95" s="2">
        <v>1.2</v>
      </c>
      <c r="H95" s="2">
        <v>1</v>
      </c>
      <c r="I95" s="2">
        <f t="shared" si="17"/>
        <v>0.43859649122807021</v>
      </c>
      <c r="J95" s="6">
        <f t="shared" si="15"/>
        <v>1.3161688730482788</v>
      </c>
      <c r="K95" s="7">
        <f t="shared" si="13"/>
        <v>4.2494513690854711E-2</v>
      </c>
      <c r="L95" s="7">
        <f t="shared" si="18"/>
        <v>6.4203359660891645E-3</v>
      </c>
      <c r="M95" s="2">
        <v>15</v>
      </c>
      <c r="N95" s="2">
        <v>4.3499999999999996</v>
      </c>
      <c r="O95" s="2"/>
      <c r="P95" s="2">
        <v>300</v>
      </c>
      <c r="Q95" s="2">
        <f t="shared" si="16"/>
        <v>0.68965517241379315</v>
      </c>
      <c r="R95" s="1" t="s">
        <v>44</v>
      </c>
    </row>
    <row r="96" spans="1:18" x14ac:dyDescent="0.25">
      <c r="A96" s="22"/>
      <c r="B96" s="2">
        <v>177</v>
      </c>
      <c r="C96" s="2">
        <v>20.5</v>
      </c>
      <c r="D96" s="9">
        <f t="shared" si="12"/>
        <v>0.59959349593495936</v>
      </c>
      <c r="E96" s="4" t="s">
        <v>43</v>
      </c>
      <c r="F96" s="2">
        <v>2.2000000000000002</v>
      </c>
      <c r="G96" s="2">
        <v>1.7</v>
      </c>
      <c r="H96" s="2">
        <v>1</v>
      </c>
      <c r="I96" s="2">
        <f t="shared" si="17"/>
        <v>0.26737967914438499</v>
      </c>
      <c r="J96" s="6">
        <f t="shared" si="15"/>
        <v>1.5522340313815868</v>
      </c>
      <c r="K96" s="7">
        <f t="shared" si="13"/>
        <v>4.6148294562806301E-2</v>
      </c>
      <c r="L96" s="7">
        <f t="shared" si="18"/>
        <v>7.5718733238126189E-3</v>
      </c>
      <c r="M96" s="2">
        <v>15</v>
      </c>
      <c r="N96" s="2">
        <v>2.87</v>
      </c>
      <c r="O96" s="2">
        <f t="shared" si="22"/>
        <v>5.2264808362369335</v>
      </c>
      <c r="P96" s="2">
        <v>110</v>
      </c>
      <c r="Q96" s="2">
        <f t="shared" si="16"/>
        <v>0.38327526132404183</v>
      </c>
    </row>
    <row r="97" spans="1:18" x14ac:dyDescent="0.25">
      <c r="A97" s="22"/>
      <c r="B97" s="2">
        <v>177</v>
      </c>
      <c r="C97" s="2">
        <v>20.5</v>
      </c>
      <c r="D97" s="9">
        <f t="shared" si="12"/>
        <v>0.59959349593495936</v>
      </c>
      <c r="E97" s="4" t="s">
        <v>43</v>
      </c>
      <c r="F97" s="2">
        <v>2.8</v>
      </c>
      <c r="G97" s="2">
        <v>1.4</v>
      </c>
      <c r="H97" s="2">
        <v>1</v>
      </c>
      <c r="I97" s="2">
        <f t="shared" si="17"/>
        <v>0.25510204081632659</v>
      </c>
      <c r="J97" s="6">
        <f t="shared" si="15"/>
        <v>1.5767470326210484</v>
      </c>
      <c r="K97" s="7">
        <f t="shared" si="13"/>
        <v>4.6511255936128822E-2</v>
      </c>
      <c r="L97" s="7">
        <f t="shared" si="18"/>
        <v>7.6914489396148703E-3</v>
      </c>
      <c r="M97" s="2">
        <v>15</v>
      </c>
      <c r="N97" s="2">
        <v>2.25</v>
      </c>
      <c r="O97" s="2">
        <f t="shared" si="22"/>
        <v>6.666666666666667</v>
      </c>
      <c r="P97" s="2">
        <v>178</v>
      </c>
      <c r="Q97" s="2">
        <f t="shared" si="16"/>
        <v>0.7911111111111111</v>
      </c>
    </row>
    <row r="98" spans="1:18" x14ac:dyDescent="0.25">
      <c r="A98" s="22"/>
      <c r="B98" s="2">
        <v>177</v>
      </c>
      <c r="C98" s="2">
        <v>20.5</v>
      </c>
      <c r="D98" s="9">
        <f t="shared" si="12"/>
        <v>0.59959349593495936</v>
      </c>
      <c r="E98" s="4" t="s">
        <v>43</v>
      </c>
      <c r="F98" s="2">
        <v>2.6</v>
      </c>
      <c r="G98" s="2">
        <v>1.5</v>
      </c>
      <c r="H98" s="2">
        <v>1</v>
      </c>
      <c r="I98" s="2">
        <f t="shared" si="17"/>
        <v>0.25641025641025639</v>
      </c>
      <c r="J98" s="6">
        <f t="shared" si="15"/>
        <v>1.5740609166314434</v>
      </c>
      <c r="K98" s="7">
        <f t="shared" si="13"/>
        <v>4.6471621207123177E-2</v>
      </c>
      <c r="L98" s="7">
        <f t="shared" si="18"/>
        <v>7.6783459347875291E-3</v>
      </c>
      <c r="M98" s="2">
        <v>15</v>
      </c>
      <c r="N98" s="2">
        <v>2.54</v>
      </c>
      <c r="O98" s="2"/>
      <c r="P98" s="2">
        <v>200</v>
      </c>
      <c r="Q98" s="2">
        <f t="shared" si="16"/>
        <v>0.78740157480314965</v>
      </c>
      <c r="R98" s="1" t="s">
        <v>44</v>
      </c>
    </row>
    <row r="99" spans="1:18" x14ac:dyDescent="0.25">
      <c r="A99" s="22"/>
      <c r="B99" s="2">
        <v>177</v>
      </c>
      <c r="C99" s="2">
        <v>20.5</v>
      </c>
      <c r="D99" s="9">
        <f t="shared" si="12"/>
        <v>0.59959349593495936</v>
      </c>
      <c r="E99" s="4" t="s">
        <v>43</v>
      </c>
      <c r="F99" s="2">
        <v>1.5</v>
      </c>
      <c r="G99" s="2">
        <v>1.4</v>
      </c>
      <c r="H99" s="2">
        <v>1</v>
      </c>
      <c r="I99" s="2">
        <f t="shared" si="17"/>
        <v>0.47619047619047628</v>
      </c>
      <c r="J99" s="6">
        <f t="shared" si="15"/>
        <v>1.2805791649874942</v>
      </c>
      <c r="K99" s="7">
        <f t="shared" si="13"/>
        <v>4.191604244633363E-2</v>
      </c>
      <c r="L99" s="7">
        <f t="shared" si="18"/>
        <v>6.2467276340853377E-3</v>
      </c>
      <c r="M99" s="2">
        <v>15</v>
      </c>
      <c r="N99" s="2">
        <v>2.9</v>
      </c>
      <c r="O99" s="2">
        <f t="shared" ref="O99:O106" si="23">M99/N99</f>
        <v>5.1724137931034484</v>
      </c>
      <c r="P99" s="2">
        <v>145</v>
      </c>
      <c r="Q99" s="2">
        <f t="shared" si="16"/>
        <v>0.5</v>
      </c>
    </row>
    <row r="100" spans="1:18" x14ac:dyDescent="0.25">
      <c r="A100" s="22"/>
      <c r="B100" s="2">
        <v>177</v>
      </c>
      <c r="C100" s="2">
        <v>20.5</v>
      </c>
      <c r="D100" s="9">
        <f t="shared" si="12"/>
        <v>0.59959349593495936</v>
      </c>
      <c r="E100" s="4" t="s">
        <v>43</v>
      </c>
      <c r="F100" s="2">
        <v>2.1</v>
      </c>
      <c r="G100" s="2">
        <v>1.4</v>
      </c>
      <c r="H100" s="2">
        <v>1</v>
      </c>
      <c r="I100" s="2">
        <f t="shared" si="17"/>
        <v>0.3401360544217687</v>
      </c>
      <c r="J100" s="6">
        <f t="shared" si="15"/>
        <v>1.4325697513313385</v>
      </c>
      <c r="K100" s="7">
        <f t="shared" si="13"/>
        <v>4.4333798605878529E-2</v>
      </c>
      <c r="L100" s="7">
        <f t="shared" si="18"/>
        <v>6.9881451284455531E-3</v>
      </c>
      <c r="M100" s="2">
        <v>15</v>
      </c>
      <c r="N100" s="2">
        <v>4.03</v>
      </c>
      <c r="O100" s="2"/>
      <c r="P100" s="2">
        <v>300</v>
      </c>
      <c r="Q100" s="2">
        <f t="shared" si="16"/>
        <v>0.74441687344913143</v>
      </c>
      <c r="R100" s="1" t="s">
        <v>44</v>
      </c>
    </row>
    <row r="101" spans="1:18" x14ac:dyDescent="0.25">
      <c r="A101" s="22"/>
      <c r="B101" s="2">
        <v>177</v>
      </c>
      <c r="C101" s="2">
        <v>20.5</v>
      </c>
      <c r="D101" s="9">
        <f t="shared" si="12"/>
        <v>0.59959349593495936</v>
      </c>
      <c r="E101" s="4" t="s">
        <v>43</v>
      </c>
      <c r="F101" s="2">
        <v>2.2999999999999998</v>
      </c>
      <c r="G101" s="2">
        <v>1.3</v>
      </c>
      <c r="H101" s="2">
        <v>1</v>
      </c>
      <c r="I101" s="2">
        <f t="shared" si="17"/>
        <v>0.33444816053511706</v>
      </c>
      <c r="J101" s="6">
        <f t="shared" si="15"/>
        <v>1.44064528692515</v>
      </c>
      <c r="K101" s="7">
        <f t="shared" si="13"/>
        <v>4.4458579978012183E-2</v>
      </c>
      <c r="L101" s="7">
        <f t="shared" si="18"/>
        <v>7.0275379850007324E-3</v>
      </c>
      <c r="M101" s="2">
        <v>15</v>
      </c>
      <c r="N101" s="2">
        <v>3.79</v>
      </c>
      <c r="O101" s="2">
        <f t="shared" si="23"/>
        <v>3.9577836411609497</v>
      </c>
      <c r="P101" s="2">
        <v>278</v>
      </c>
      <c r="Q101" s="2">
        <f t="shared" si="16"/>
        <v>0.73350923482849606</v>
      </c>
    </row>
    <row r="102" spans="1:18" x14ac:dyDescent="0.25">
      <c r="A102" s="22"/>
      <c r="B102" s="2">
        <v>177</v>
      </c>
      <c r="C102" s="2">
        <v>20.5</v>
      </c>
      <c r="D102" s="9">
        <f t="shared" si="12"/>
        <v>0.59959349593495936</v>
      </c>
      <c r="E102" s="4" t="s">
        <v>43</v>
      </c>
      <c r="F102" s="2">
        <v>2.2000000000000002</v>
      </c>
      <c r="G102" s="2">
        <v>1.8</v>
      </c>
      <c r="H102" s="2">
        <v>1</v>
      </c>
      <c r="I102" s="2">
        <f t="shared" si="17"/>
        <v>0.25252525252525249</v>
      </c>
      <c r="J102" s="6">
        <f t="shared" si="15"/>
        <v>1.5820919786930403</v>
      </c>
      <c r="K102" s="7">
        <f t="shared" si="13"/>
        <v>4.659002248085798E-2</v>
      </c>
      <c r="L102" s="7">
        <f t="shared" si="18"/>
        <v>7.7175218472831236E-3</v>
      </c>
      <c r="M102" s="2">
        <v>15</v>
      </c>
      <c r="N102" s="2">
        <v>3.09</v>
      </c>
      <c r="O102" s="2">
        <f t="shared" si="23"/>
        <v>4.8543689320388355</v>
      </c>
      <c r="P102" s="2">
        <v>210</v>
      </c>
      <c r="Q102" s="2">
        <f t="shared" si="16"/>
        <v>0.67961165048543692</v>
      </c>
    </row>
    <row r="103" spans="1:18" x14ac:dyDescent="0.25">
      <c r="A103" s="22"/>
      <c r="B103" s="2">
        <v>177</v>
      </c>
      <c r="C103" s="2">
        <v>20.5</v>
      </c>
      <c r="D103" s="9">
        <f t="shared" si="12"/>
        <v>0.59959349593495936</v>
      </c>
      <c r="E103" s="4" t="s">
        <v>43</v>
      </c>
      <c r="F103" s="2">
        <v>3.4</v>
      </c>
      <c r="G103" s="2">
        <v>2.7</v>
      </c>
      <c r="H103" s="2">
        <v>0.5</v>
      </c>
      <c r="I103" s="2">
        <f t="shared" si="17"/>
        <v>5.4466230936819175E-2</v>
      </c>
      <c r="J103" s="6">
        <f t="shared" si="15"/>
        <v>1.6618974770263391</v>
      </c>
      <c r="K103" s="7">
        <f t="shared" si="13"/>
        <v>4.7750637047898503E-2</v>
      </c>
      <c r="L103" s="7">
        <f t="shared" si="18"/>
        <v>8.1068169611040932E-3</v>
      </c>
      <c r="M103" s="2">
        <v>15</v>
      </c>
      <c r="N103" s="2">
        <v>3.99</v>
      </c>
      <c r="O103" s="2">
        <f t="shared" si="23"/>
        <v>3.7593984962406015</v>
      </c>
      <c r="P103" s="2">
        <v>270</v>
      </c>
      <c r="Q103" s="2">
        <f t="shared" si="16"/>
        <v>0.67669172932330823</v>
      </c>
    </row>
    <row r="104" spans="1:18" x14ac:dyDescent="0.25">
      <c r="A104" s="22"/>
      <c r="B104" s="2">
        <v>177</v>
      </c>
      <c r="C104" s="2">
        <v>20.5</v>
      </c>
      <c r="D104" s="9">
        <f t="shared" si="12"/>
        <v>0.59959349593495936</v>
      </c>
      <c r="E104" s="4" t="s">
        <v>43</v>
      </c>
      <c r="F104" s="2">
        <v>2.8</v>
      </c>
      <c r="G104" s="2">
        <v>2.6</v>
      </c>
      <c r="H104" s="2">
        <v>0.5</v>
      </c>
      <c r="I104" s="2">
        <f t="shared" si="17"/>
        <v>6.8681318681318687E-2</v>
      </c>
      <c r="J104" s="6">
        <f t="shared" si="15"/>
        <v>1.5382743361962354</v>
      </c>
      <c r="K104" s="7">
        <f t="shared" si="13"/>
        <v>4.5940313334382421E-2</v>
      </c>
      <c r="L104" s="7">
        <f t="shared" si="18"/>
        <v>7.5037772497377336E-3</v>
      </c>
      <c r="M104" s="2">
        <v>15</v>
      </c>
      <c r="N104" s="2">
        <v>4.04</v>
      </c>
      <c r="O104" s="2">
        <f t="shared" si="23"/>
        <v>3.7128712871287131</v>
      </c>
      <c r="P104" s="2">
        <v>270</v>
      </c>
      <c r="Q104" s="2">
        <f t="shared" si="16"/>
        <v>0.66831683168316824</v>
      </c>
    </row>
    <row r="105" spans="1:18" x14ac:dyDescent="0.25">
      <c r="A105" s="22"/>
      <c r="B105" s="2">
        <v>177</v>
      </c>
      <c r="C105" s="2">
        <v>20.5</v>
      </c>
      <c r="D105" s="9">
        <f t="shared" si="12"/>
        <v>0.59959349593495936</v>
      </c>
      <c r="E105" s="4" t="s">
        <v>43</v>
      </c>
      <c r="F105" s="2">
        <v>2.6</v>
      </c>
      <c r="G105" s="2">
        <v>2.5</v>
      </c>
      <c r="H105" s="2">
        <v>0.5</v>
      </c>
      <c r="I105" s="2">
        <f t="shared" si="17"/>
        <v>7.6923076923076927E-2</v>
      </c>
      <c r="J105" s="6">
        <f t="shared" si="15"/>
        <v>1.4812480342036853</v>
      </c>
      <c r="K105" s="7">
        <f t="shared" si="13"/>
        <v>4.5080730949347489E-2</v>
      </c>
      <c r="L105" s="7">
        <f t="shared" si="18"/>
        <v>7.2256001668472465E-3</v>
      </c>
      <c r="M105" s="2">
        <v>15</v>
      </c>
      <c r="N105" s="2">
        <v>3.42</v>
      </c>
      <c r="O105" s="2">
        <f t="shared" si="23"/>
        <v>4.3859649122807021</v>
      </c>
      <c r="P105" s="2">
        <v>246</v>
      </c>
      <c r="Q105" s="2">
        <f t="shared" si="16"/>
        <v>0.7192982456140351</v>
      </c>
    </row>
    <row r="106" spans="1:18" x14ac:dyDescent="0.25">
      <c r="A106" s="22"/>
      <c r="B106" s="2">
        <v>177</v>
      </c>
      <c r="C106" s="2">
        <v>20.5</v>
      </c>
      <c r="D106" s="9">
        <f t="shared" si="12"/>
        <v>0.59959349593495936</v>
      </c>
      <c r="E106" s="4" t="s">
        <v>43</v>
      </c>
      <c r="F106" s="2">
        <v>2.9</v>
      </c>
      <c r="G106" s="2">
        <v>2.2000000000000002</v>
      </c>
      <c r="H106" s="2">
        <v>0.5</v>
      </c>
      <c r="I106" s="2">
        <f t="shared" si="17"/>
        <v>7.8369905956112859E-2</v>
      </c>
      <c r="J106" s="6">
        <f t="shared" si="15"/>
        <v>1.4720759845779268</v>
      </c>
      <c r="K106" s="7">
        <f t="shared" si="13"/>
        <v>4.4940941810791148E-2</v>
      </c>
      <c r="L106" s="7">
        <f t="shared" si="18"/>
        <v>7.180858461355741E-3</v>
      </c>
      <c r="M106" s="2">
        <v>15</v>
      </c>
      <c r="N106" s="2">
        <v>3.67</v>
      </c>
      <c r="O106" s="2">
        <f t="shared" si="23"/>
        <v>4.0871934604904636</v>
      </c>
      <c r="P106" s="2">
        <v>235</v>
      </c>
      <c r="Q106" s="2">
        <f t="shared" si="16"/>
        <v>0.64032697547683926</v>
      </c>
    </row>
    <row r="107" spans="1:18" x14ac:dyDescent="0.25">
      <c r="A107" s="22"/>
      <c r="B107" s="2">
        <v>177</v>
      </c>
      <c r="C107" s="2">
        <v>20.5</v>
      </c>
      <c r="D107" s="9">
        <f t="shared" si="12"/>
        <v>0.59959349593495936</v>
      </c>
      <c r="E107" s="4" t="s">
        <v>43</v>
      </c>
      <c r="F107" s="2">
        <v>3</v>
      </c>
      <c r="G107" s="2">
        <v>2.6</v>
      </c>
      <c r="H107" s="2">
        <v>0.5</v>
      </c>
      <c r="I107" s="2">
        <f t="shared" si="17"/>
        <v>6.4102564102564097E-2</v>
      </c>
      <c r="J107" s="6">
        <f t="shared" si="15"/>
        <v>1.5740609166314434</v>
      </c>
      <c r="K107" s="7">
        <f t="shared" si="13"/>
        <v>4.6471621207123177E-2</v>
      </c>
      <c r="L107" s="7">
        <f t="shared" si="18"/>
        <v>7.6783459347875291E-3</v>
      </c>
      <c r="M107" s="2">
        <v>15</v>
      </c>
      <c r="N107" s="2">
        <v>3.98</v>
      </c>
      <c r="O107" s="2"/>
      <c r="P107" s="2">
        <v>300</v>
      </c>
      <c r="Q107" s="2">
        <f t="shared" si="16"/>
        <v>0.75376884422110546</v>
      </c>
      <c r="R107" s="1" t="s">
        <v>44</v>
      </c>
    </row>
    <row r="108" spans="1:18" x14ac:dyDescent="0.25">
      <c r="A108" s="22"/>
      <c r="B108" s="2">
        <v>177</v>
      </c>
      <c r="C108" s="2">
        <v>20.5</v>
      </c>
      <c r="D108" s="9">
        <f t="shared" si="12"/>
        <v>0.59959349593495936</v>
      </c>
      <c r="E108" s="4" t="s">
        <v>43</v>
      </c>
      <c r="F108" s="2">
        <v>3</v>
      </c>
      <c r="G108" s="2">
        <v>2.1</v>
      </c>
      <c r="H108" s="2">
        <v>0.5</v>
      </c>
      <c r="I108" s="2">
        <f t="shared" si="17"/>
        <v>7.9365079365079361E-2</v>
      </c>
      <c r="J108" s="6">
        <f t="shared" si="15"/>
        <v>1.4658972088782376</v>
      </c>
      <c r="K108" s="7">
        <f t="shared" si="13"/>
        <v>4.4846526850815797E-2</v>
      </c>
      <c r="L108" s="7">
        <f t="shared" si="18"/>
        <v>7.1507180920889644E-3</v>
      </c>
      <c r="M108" s="2">
        <v>15</v>
      </c>
      <c r="N108" s="2">
        <v>2.67</v>
      </c>
      <c r="O108" s="2">
        <f t="shared" ref="O108:O111" si="24">M108/N108</f>
        <v>5.617977528089888</v>
      </c>
      <c r="P108" s="2">
        <v>198</v>
      </c>
      <c r="Q108" s="2">
        <f t="shared" si="16"/>
        <v>0.7415730337078652</v>
      </c>
    </row>
    <row r="109" spans="1:18" x14ac:dyDescent="0.25">
      <c r="A109" s="22"/>
      <c r="B109" s="2">
        <v>177</v>
      </c>
      <c r="C109" s="2">
        <v>20.5</v>
      </c>
      <c r="D109" s="9">
        <f t="shared" si="12"/>
        <v>0.59959349593495936</v>
      </c>
      <c r="E109" s="4" t="s">
        <v>43</v>
      </c>
      <c r="F109" s="2">
        <v>2.7</v>
      </c>
      <c r="G109" s="2">
        <v>2.1</v>
      </c>
      <c r="H109" s="2">
        <v>0.5</v>
      </c>
      <c r="I109" s="2">
        <f t="shared" si="17"/>
        <v>8.8183421516754831E-2</v>
      </c>
      <c r="J109" s="6">
        <f t="shared" si="15"/>
        <v>1.4153081940949601</v>
      </c>
      <c r="K109" s="7">
        <f t="shared" si="13"/>
        <v>4.4065892051543508E-2</v>
      </c>
      <c r="L109" s="7">
        <f t="shared" si="18"/>
        <v>6.9039424102193183E-3</v>
      </c>
      <c r="M109" s="2">
        <v>15</v>
      </c>
      <c r="N109" s="2">
        <v>3.78</v>
      </c>
      <c r="O109" s="2">
        <f t="shared" si="24"/>
        <v>3.9682539682539684</v>
      </c>
      <c r="P109" s="2">
        <v>156</v>
      </c>
      <c r="Q109" s="2">
        <f t="shared" si="16"/>
        <v>0.41269841269841273</v>
      </c>
    </row>
    <row r="110" spans="1:18" x14ac:dyDescent="0.25">
      <c r="A110" s="22"/>
      <c r="B110" s="2">
        <v>177</v>
      </c>
      <c r="C110" s="2">
        <v>20.5</v>
      </c>
      <c r="D110" s="9">
        <f t="shared" si="12"/>
        <v>0.59959349593495936</v>
      </c>
      <c r="E110" s="4" t="s">
        <v>43</v>
      </c>
      <c r="F110" s="2">
        <v>2.8</v>
      </c>
      <c r="G110" s="2">
        <v>2.1</v>
      </c>
      <c r="H110" s="2">
        <v>0.5</v>
      </c>
      <c r="I110" s="2">
        <f t="shared" si="17"/>
        <v>8.5034013605442174E-2</v>
      </c>
      <c r="J110" s="6">
        <f t="shared" si="15"/>
        <v>1.4325697513313385</v>
      </c>
      <c r="K110" s="7">
        <f t="shared" si="13"/>
        <v>4.4333798605878529E-2</v>
      </c>
      <c r="L110" s="7">
        <f t="shared" si="18"/>
        <v>6.9881451284455531E-3</v>
      </c>
      <c r="M110" s="2">
        <v>15</v>
      </c>
      <c r="N110" s="2">
        <v>2.93</v>
      </c>
      <c r="O110" s="2">
        <f t="shared" si="24"/>
        <v>5.1194539249146755</v>
      </c>
      <c r="P110" s="2">
        <v>130</v>
      </c>
      <c r="Q110" s="2">
        <f t="shared" si="16"/>
        <v>0.44368600682593856</v>
      </c>
    </row>
    <row r="111" spans="1:18" x14ac:dyDescent="0.25">
      <c r="A111" s="22"/>
      <c r="B111" s="2">
        <v>177</v>
      </c>
      <c r="C111" s="2">
        <v>20.5</v>
      </c>
      <c r="D111" s="9">
        <f t="shared" si="12"/>
        <v>0.59959349593495936</v>
      </c>
      <c r="E111" s="4" t="s">
        <v>43</v>
      </c>
      <c r="F111" s="2">
        <v>2.2999999999999998</v>
      </c>
      <c r="G111" s="2">
        <v>2.2000000000000002</v>
      </c>
      <c r="H111" s="2">
        <v>0.5</v>
      </c>
      <c r="I111" s="2">
        <f t="shared" si="17"/>
        <v>9.881422924901187E-2</v>
      </c>
      <c r="J111" s="6">
        <f t="shared" si="15"/>
        <v>1.3626160718105957</v>
      </c>
      <c r="K111" s="7">
        <f t="shared" si="13"/>
        <v>4.3237821990985366E-2</v>
      </c>
      <c r="L111" s="7">
        <f t="shared" si="18"/>
        <v>6.6469076673687589E-3</v>
      </c>
      <c r="M111" s="2">
        <v>15</v>
      </c>
      <c r="N111" s="2">
        <v>2.93</v>
      </c>
      <c r="O111" s="2">
        <f t="shared" si="24"/>
        <v>5.1194539249146755</v>
      </c>
      <c r="P111" s="2">
        <v>128</v>
      </c>
      <c r="Q111" s="2">
        <f t="shared" si="16"/>
        <v>0.43686006825938561</v>
      </c>
    </row>
    <row r="112" spans="1:18" x14ac:dyDescent="0.25">
      <c r="A112" s="22"/>
      <c r="B112" s="2">
        <v>177</v>
      </c>
      <c r="C112" s="2">
        <v>20.5</v>
      </c>
      <c r="D112" s="9">
        <f t="shared" si="12"/>
        <v>0.59959349593495936</v>
      </c>
      <c r="E112" s="4" t="s">
        <v>43</v>
      </c>
      <c r="F112" s="2">
        <v>2.2000000000000002</v>
      </c>
      <c r="G112" s="2">
        <v>1.8</v>
      </c>
      <c r="H112" s="2">
        <v>0.5</v>
      </c>
      <c r="I112" s="2">
        <f t="shared" si="17"/>
        <v>0.12626262626262624</v>
      </c>
      <c r="J112" s="6">
        <f t="shared" si="15"/>
        <v>1.2557072356438912</v>
      </c>
      <c r="K112" s="7">
        <f t="shared" si="13"/>
        <v>4.1506991306325958E-2</v>
      </c>
      <c r="L112" s="7">
        <f t="shared" si="18"/>
        <v>6.125401149482396E-3</v>
      </c>
      <c r="M112" s="2">
        <v>15</v>
      </c>
      <c r="N112" s="2">
        <v>3.42</v>
      </c>
      <c r="O112" s="2"/>
      <c r="P112" s="2">
        <v>210</v>
      </c>
      <c r="Q112" s="2">
        <f t="shared" si="16"/>
        <v>0.61403508771929827</v>
      </c>
      <c r="R112" s="1" t="s">
        <v>44</v>
      </c>
    </row>
    <row r="113" spans="1:18" x14ac:dyDescent="0.25">
      <c r="A113" s="22"/>
      <c r="B113" s="2">
        <v>177</v>
      </c>
      <c r="C113" s="2">
        <v>20.5</v>
      </c>
      <c r="D113" s="9">
        <f t="shared" si="12"/>
        <v>0.59959349593495936</v>
      </c>
      <c r="E113" s="4" t="s">
        <v>43</v>
      </c>
      <c r="F113" s="2">
        <v>2.7</v>
      </c>
      <c r="G113" s="2">
        <v>2</v>
      </c>
      <c r="H113" s="2">
        <v>0.5</v>
      </c>
      <c r="I113" s="2">
        <f t="shared" si="17"/>
        <v>9.2592592592592587E-2</v>
      </c>
      <c r="J113" s="6">
        <f t="shared" si="15"/>
        <v>1.3924766500838337</v>
      </c>
      <c r="K113" s="7">
        <f t="shared" si="13"/>
        <v>4.3709014675636655E-2</v>
      </c>
      <c r="L113" s="7">
        <f t="shared" si="18"/>
        <v>6.7925690247991888E-3</v>
      </c>
      <c r="M113" s="2">
        <v>15</v>
      </c>
      <c r="N113" s="2">
        <v>2.62</v>
      </c>
      <c r="O113" s="2">
        <f t="shared" ref="O113:O117" si="25">M113/N113</f>
        <v>5.7251908396946565</v>
      </c>
      <c r="P113" s="2">
        <v>200</v>
      </c>
      <c r="Q113" s="2">
        <f t="shared" si="16"/>
        <v>0.76335877862595414</v>
      </c>
    </row>
    <row r="114" spans="1:18" x14ac:dyDescent="0.25">
      <c r="A114" s="22"/>
      <c r="B114" s="2">
        <v>177</v>
      </c>
      <c r="C114" s="2">
        <v>20.5</v>
      </c>
      <c r="D114" s="9">
        <f t="shared" si="12"/>
        <v>0.59959349593495936</v>
      </c>
      <c r="E114" s="4" t="s">
        <v>43</v>
      </c>
      <c r="F114" s="2">
        <v>2</v>
      </c>
      <c r="G114" s="2">
        <v>1.6</v>
      </c>
      <c r="H114" s="2">
        <v>0.5</v>
      </c>
      <c r="I114" s="2">
        <f t="shared" si="17"/>
        <v>0.15625</v>
      </c>
      <c r="J114" s="6">
        <f t="shared" si="15"/>
        <v>1.1696070952851465</v>
      </c>
      <c r="K114" s="7">
        <f t="shared" si="13"/>
        <v>4.0058718585736383E-2</v>
      </c>
      <c r="L114" s="7">
        <f t="shared" si="18"/>
        <v>5.7054004648055927E-3</v>
      </c>
      <c r="M114" s="2">
        <v>15</v>
      </c>
      <c r="N114" s="2">
        <v>2.98</v>
      </c>
      <c r="O114" s="2"/>
      <c r="P114" s="2">
        <v>200</v>
      </c>
      <c r="Q114" s="2">
        <f t="shared" si="16"/>
        <v>0.67114093959731547</v>
      </c>
      <c r="R114" s="1" t="s">
        <v>44</v>
      </c>
    </row>
    <row r="115" spans="1:18" x14ac:dyDescent="0.25">
      <c r="A115" s="22"/>
      <c r="B115" s="2">
        <v>177</v>
      </c>
      <c r="C115" s="2">
        <v>20.5</v>
      </c>
      <c r="D115" s="9">
        <f t="shared" si="12"/>
        <v>0.59959349593495936</v>
      </c>
      <c r="E115" s="4" t="s">
        <v>43</v>
      </c>
      <c r="F115" s="2">
        <v>3</v>
      </c>
      <c r="G115" s="2">
        <v>1.3</v>
      </c>
      <c r="H115" s="2">
        <v>0.5</v>
      </c>
      <c r="I115" s="2">
        <f t="shared" si="17"/>
        <v>0.12820512820512819</v>
      </c>
      <c r="J115" s="6">
        <f t="shared" si="15"/>
        <v>1.2493329774613908</v>
      </c>
      <c r="K115" s="7">
        <f t="shared" si="13"/>
        <v>4.1401507763329445E-2</v>
      </c>
      <c r="L115" s="7">
        <f t="shared" si="18"/>
        <v>6.0943072071287354E-3</v>
      </c>
      <c r="M115" s="2">
        <v>15</v>
      </c>
      <c r="N115" s="2">
        <v>2.75</v>
      </c>
      <c r="O115" s="2"/>
      <c r="P115" s="2">
        <v>200</v>
      </c>
      <c r="Q115" s="2">
        <f t="shared" si="16"/>
        <v>0.72727272727272729</v>
      </c>
      <c r="R115" s="1" t="s">
        <v>44</v>
      </c>
    </row>
    <row r="116" spans="1:18" x14ac:dyDescent="0.25">
      <c r="A116" s="22"/>
      <c r="B116" s="2">
        <v>177</v>
      </c>
      <c r="C116" s="2">
        <v>20.5</v>
      </c>
      <c r="D116" s="9">
        <f t="shared" si="12"/>
        <v>0.59959349593495936</v>
      </c>
      <c r="E116" s="4" t="s">
        <v>43</v>
      </c>
      <c r="F116" s="2">
        <v>2.4</v>
      </c>
      <c r="G116" s="2">
        <v>1.9</v>
      </c>
      <c r="H116" s="2">
        <v>0.5</v>
      </c>
      <c r="I116" s="2">
        <f t="shared" si="17"/>
        <v>0.10964912280701755</v>
      </c>
      <c r="J116" s="6">
        <f t="shared" si="15"/>
        <v>1.3161688730482788</v>
      </c>
      <c r="K116" s="7">
        <f t="shared" si="13"/>
        <v>4.2494513690854711E-2</v>
      </c>
      <c r="L116" s="7">
        <f t="shared" si="18"/>
        <v>6.4203359660891645E-3</v>
      </c>
      <c r="M116" s="2">
        <v>15</v>
      </c>
      <c r="N116" s="2">
        <v>2.92</v>
      </c>
      <c r="O116" s="2">
        <f t="shared" si="25"/>
        <v>5.1369863013698636</v>
      </c>
      <c r="P116" s="2">
        <v>150</v>
      </c>
      <c r="Q116" s="2">
        <f t="shared" si="16"/>
        <v>0.51369863013698636</v>
      </c>
    </row>
    <row r="117" spans="1:18" x14ac:dyDescent="0.25">
      <c r="A117" s="22"/>
      <c r="B117" s="2">
        <v>177</v>
      </c>
      <c r="C117" s="2">
        <v>20.5</v>
      </c>
      <c r="D117" s="9">
        <f t="shared" ref="D117:D180" si="26">B117/C117/36/0.4</f>
        <v>0.59959349593495936</v>
      </c>
      <c r="E117" s="4" t="s">
        <v>43</v>
      </c>
      <c r="F117" s="2">
        <v>2.4</v>
      </c>
      <c r="G117" s="2">
        <v>1.5</v>
      </c>
      <c r="H117" s="2">
        <v>0.5</v>
      </c>
      <c r="I117" s="2">
        <f t="shared" si="17"/>
        <v>0.1388888888888889</v>
      </c>
      <c r="J117" s="6">
        <f t="shared" si="15"/>
        <v>1.2164403991146799</v>
      </c>
      <c r="K117" s="7">
        <f t="shared" si="13"/>
        <v>4.0852860702591455E-2</v>
      </c>
      <c r="L117" s="7">
        <f t="shared" si="18"/>
        <v>5.9338556054374632E-3</v>
      </c>
      <c r="M117" s="2">
        <v>15</v>
      </c>
      <c r="N117" s="2">
        <v>3.17</v>
      </c>
      <c r="O117" s="2">
        <f t="shared" si="25"/>
        <v>4.7318611987381702</v>
      </c>
      <c r="P117" s="2">
        <v>243</v>
      </c>
      <c r="Q117" s="2">
        <f t="shared" si="16"/>
        <v>0.7665615141955836</v>
      </c>
    </row>
    <row r="118" spans="1:18" x14ac:dyDescent="0.25">
      <c r="A118" s="22"/>
      <c r="B118" s="2">
        <v>177</v>
      </c>
      <c r="C118" s="2">
        <v>20.5</v>
      </c>
      <c r="D118" s="9">
        <f t="shared" si="26"/>
        <v>0.59959349593495936</v>
      </c>
      <c r="E118" s="4" t="s">
        <v>43</v>
      </c>
      <c r="F118" s="2">
        <v>2.2000000000000002</v>
      </c>
      <c r="G118" s="2">
        <v>0.8</v>
      </c>
      <c r="H118" s="2">
        <v>0.5</v>
      </c>
      <c r="I118" s="2">
        <f t="shared" si="17"/>
        <v>0.28409090909090906</v>
      </c>
      <c r="J118" s="6">
        <f t="shared" si="15"/>
        <v>0.95828397141255683</v>
      </c>
      <c r="K118" s="7">
        <f t="shared" ref="K118:K181" si="27">(9.8*(J118/1000)*((1140-1000)/1000))^0.5</f>
        <v>3.6259696755185748E-2</v>
      </c>
      <c r="L118" s="7">
        <f t="shared" si="18"/>
        <v>4.6745559581100335E-3</v>
      </c>
      <c r="M118" s="2">
        <v>15</v>
      </c>
      <c r="N118" s="2">
        <v>2.81</v>
      </c>
      <c r="O118" s="2"/>
      <c r="P118" s="2">
        <v>200</v>
      </c>
      <c r="Q118" s="2">
        <f t="shared" si="16"/>
        <v>0.71174377224199292</v>
      </c>
      <c r="R118" s="1" t="s">
        <v>45</v>
      </c>
    </row>
    <row r="119" spans="1:18" x14ac:dyDescent="0.25">
      <c r="A119" s="22"/>
      <c r="B119" s="2">
        <v>177</v>
      </c>
      <c r="C119" s="2">
        <v>20.5</v>
      </c>
      <c r="D119" s="9">
        <f t="shared" si="26"/>
        <v>0.59959349593495936</v>
      </c>
      <c r="E119" s="4" t="s">
        <v>43</v>
      </c>
      <c r="F119" s="2">
        <v>2.6</v>
      </c>
      <c r="G119" s="2">
        <v>1.1000000000000001</v>
      </c>
      <c r="H119" s="2">
        <v>0.5</v>
      </c>
      <c r="I119" s="2">
        <f t="shared" si="17"/>
        <v>0.17482517482517482</v>
      </c>
      <c r="J119" s="6">
        <f t="shared" si="15"/>
        <v>1.1266231713345758</v>
      </c>
      <c r="K119" s="7">
        <f t="shared" si="27"/>
        <v>3.9315734650023249E-2</v>
      </c>
      <c r="L119" s="7">
        <f t="shared" si="18"/>
        <v>5.4957227869979301E-3</v>
      </c>
      <c r="M119" s="2">
        <v>15</v>
      </c>
      <c r="N119" s="2">
        <v>2.6</v>
      </c>
      <c r="O119" s="2">
        <f t="shared" ref="O119:O122" si="28">M119/N119</f>
        <v>5.7692307692307692</v>
      </c>
      <c r="P119" s="2">
        <v>160</v>
      </c>
      <c r="Q119" s="2">
        <f t="shared" si="16"/>
        <v>0.61538461538461531</v>
      </c>
    </row>
    <row r="120" spans="1:18" x14ac:dyDescent="0.25">
      <c r="A120" s="22"/>
      <c r="B120" s="2">
        <v>177</v>
      </c>
      <c r="C120" s="2">
        <v>20.5</v>
      </c>
      <c r="D120" s="9">
        <f t="shared" si="26"/>
        <v>0.59959349593495936</v>
      </c>
      <c r="E120" s="4" t="s">
        <v>43</v>
      </c>
      <c r="F120" s="2">
        <v>2.4</v>
      </c>
      <c r="G120" s="2">
        <v>2.1</v>
      </c>
      <c r="H120" s="2">
        <v>0.5</v>
      </c>
      <c r="I120" s="2">
        <f t="shared" si="17"/>
        <v>9.9206349206349201E-2</v>
      </c>
      <c r="J120" s="6">
        <f t="shared" si="15"/>
        <v>1.3608184231906735</v>
      </c>
      <c r="K120" s="7">
        <f t="shared" si="27"/>
        <v>4.3209291554220187E-2</v>
      </c>
      <c r="L120" s="7">
        <f t="shared" si="18"/>
        <v>6.6381386497106022E-3</v>
      </c>
      <c r="M120" s="2">
        <v>15</v>
      </c>
      <c r="N120" s="2">
        <v>4.2300000000000004</v>
      </c>
      <c r="O120" s="2">
        <f t="shared" si="28"/>
        <v>3.5460992907801416</v>
      </c>
      <c r="P120" s="2">
        <v>300</v>
      </c>
      <c r="Q120" s="2">
        <f t="shared" si="16"/>
        <v>0.70921985815602828</v>
      </c>
    </row>
    <row r="121" spans="1:18" x14ac:dyDescent="0.25">
      <c r="A121" s="22"/>
      <c r="B121" s="2">
        <v>177</v>
      </c>
      <c r="C121" s="2">
        <v>20.5</v>
      </c>
      <c r="D121" s="9">
        <f t="shared" si="26"/>
        <v>0.59959349593495936</v>
      </c>
      <c r="E121" s="4" t="s">
        <v>43</v>
      </c>
      <c r="F121" s="2">
        <v>2.6</v>
      </c>
      <c r="G121" s="2">
        <v>2.2999999999999998</v>
      </c>
      <c r="H121" s="2">
        <v>0.5</v>
      </c>
      <c r="I121" s="2">
        <f t="shared" si="17"/>
        <v>8.3612040133779264E-2</v>
      </c>
      <c r="J121" s="6">
        <f t="shared" si="15"/>
        <v>1.44064528692515</v>
      </c>
      <c r="K121" s="7">
        <f t="shared" si="27"/>
        <v>4.4458579978012183E-2</v>
      </c>
      <c r="L121" s="7">
        <f t="shared" si="18"/>
        <v>7.0275379850007324E-3</v>
      </c>
      <c r="M121" s="2">
        <v>15</v>
      </c>
      <c r="N121" s="2">
        <v>4.17</v>
      </c>
      <c r="O121" s="2">
        <f t="shared" si="28"/>
        <v>3.5971223021582732</v>
      </c>
      <c r="P121" s="2">
        <v>300</v>
      </c>
      <c r="Q121" s="2">
        <f t="shared" si="16"/>
        <v>0.71942446043165476</v>
      </c>
    </row>
    <row r="122" spans="1:18" x14ac:dyDescent="0.25">
      <c r="A122" s="22"/>
      <c r="B122" s="2">
        <v>177</v>
      </c>
      <c r="C122" s="2">
        <v>20.5</v>
      </c>
      <c r="D122" s="9">
        <f t="shared" si="26"/>
        <v>0.59959349593495936</v>
      </c>
      <c r="E122" s="4" t="s">
        <v>43</v>
      </c>
      <c r="F122" s="2">
        <v>2.2999999999999998</v>
      </c>
      <c r="G122" s="2">
        <v>1.6</v>
      </c>
      <c r="H122" s="2">
        <v>0.5</v>
      </c>
      <c r="I122" s="2">
        <f t="shared" si="17"/>
        <v>0.13586956521739132</v>
      </c>
      <c r="J122" s="6">
        <f t="shared" si="15"/>
        <v>1.2253851350456832</v>
      </c>
      <c r="K122" s="7">
        <f t="shared" si="27"/>
        <v>4.1002785335665648E-2</v>
      </c>
      <c r="L122" s="7">
        <f t="shared" si="18"/>
        <v>5.9774884636374787E-3</v>
      </c>
      <c r="M122" s="2">
        <v>15</v>
      </c>
      <c r="N122" s="2">
        <v>3.23</v>
      </c>
      <c r="O122" s="2">
        <f t="shared" si="28"/>
        <v>4.643962848297214</v>
      </c>
      <c r="P122" s="2">
        <v>240</v>
      </c>
      <c r="Q122" s="2">
        <f t="shared" si="16"/>
        <v>0.74303405572755421</v>
      </c>
    </row>
    <row r="123" spans="1:18" x14ac:dyDescent="0.25">
      <c r="A123" s="22"/>
      <c r="B123" s="2">
        <v>207</v>
      </c>
      <c r="C123" s="2">
        <v>20</v>
      </c>
      <c r="D123" s="4">
        <f t="shared" si="26"/>
        <v>0.71874999999999989</v>
      </c>
      <c r="E123" s="5" t="s">
        <v>39</v>
      </c>
      <c r="F123" s="2">
        <v>3.1</v>
      </c>
      <c r="G123" s="2">
        <v>2.8</v>
      </c>
      <c r="H123" s="2">
        <v>2.2999999999999998</v>
      </c>
      <c r="I123" s="2">
        <f t="shared" si="17"/>
        <v>0.26497695852534559</v>
      </c>
      <c r="J123" s="6">
        <f t="shared" si="15"/>
        <v>2.7127879878562431</v>
      </c>
      <c r="K123" s="7">
        <f t="shared" si="27"/>
        <v>6.1007746387969172E-2</v>
      </c>
      <c r="L123" s="7">
        <f t="shared" si="18"/>
        <v>1.3563939939281216E-2</v>
      </c>
      <c r="M123" s="2">
        <v>15</v>
      </c>
      <c r="N123" s="2">
        <v>3.43</v>
      </c>
      <c r="O123" s="2"/>
      <c r="P123" s="2">
        <v>300</v>
      </c>
      <c r="Q123" s="2">
        <f t="shared" si="16"/>
        <v>0.87463556851311952</v>
      </c>
      <c r="R123" s="1" t="s">
        <v>44</v>
      </c>
    </row>
    <row r="124" spans="1:18" x14ac:dyDescent="0.25">
      <c r="A124" s="22"/>
      <c r="B124" s="2">
        <v>207</v>
      </c>
      <c r="C124" s="2">
        <v>20</v>
      </c>
      <c r="D124" s="4">
        <f t="shared" si="26"/>
        <v>0.71874999999999989</v>
      </c>
      <c r="E124" s="5" t="s">
        <v>39</v>
      </c>
      <c r="F124" s="2">
        <v>3.3</v>
      </c>
      <c r="G124" s="2">
        <v>2.2000000000000002</v>
      </c>
      <c r="H124" s="2">
        <v>2.2000000000000002</v>
      </c>
      <c r="I124" s="2">
        <f t="shared" si="17"/>
        <v>0.30303030303030304</v>
      </c>
      <c r="J124" s="6">
        <f t="shared" si="15"/>
        <v>2.5183713336173303</v>
      </c>
      <c r="K124" s="7">
        <f t="shared" si="27"/>
        <v>5.8780995821123838E-2</v>
      </c>
      <c r="L124" s="7">
        <f t="shared" si="18"/>
        <v>1.259185666808665E-2</v>
      </c>
      <c r="M124" s="2">
        <v>15</v>
      </c>
      <c r="N124" s="2">
        <v>3.54</v>
      </c>
      <c r="O124" s="2"/>
      <c r="P124" s="2">
        <v>300</v>
      </c>
      <c r="Q124" s="2">
        <f t="shared" si="16"/>
        <v>0.84745762711864403</v>
      </c>
      <c r="R124" s="1" t="s">
        <v>44</v>
      </c>
    </row>
    <row r="125" spans="1:18" x14ac:dyDescent="0.25">
      <c r="A125" s="22"/>
      <c r="B125" s="2">
        <v>207</v>
      </c>
      <c r="C125" s="2">
        <v>20</v>
      </c>
      <c r="D125" s="4">
        <f t="shared" si="26"/>
        <v>0.71874999999999989</v>
      </c>
      <c r="E125" s="5" t="s">
        <v>39</v>
      </c>
      <c r="F125" s="2">
        <v>3.2</v>
      </c>
      <c r="G125" s="2">
        <v>2.5</v>
      </c>
      <c r="H125" s="2">
        <v>2.2000000000000002</v>
      </c>
      <c r="I125" s="2">
        <f t="shared" si="17"/>
        <v>0.27500000000000002</v>
      </c>
      <c r="J125" s="6">
        <f t="shared" si="15"/>
        <v>2.6011828937027741</v>
      </c>
      <c r="K125" s="7">
        <f t="shared" si="27"/>
        <v>5.973962613006719E-2</v>
      </c>
      <c r="L125" s="7">
        <f t="shared" si="18"/>
        <v>1.300591446851387E-2</v>
      </c>
      <c r="M125" s="2">
        <v>15</v>
      </c>
      <c r="N125" s="2">
        <v>2.1800000000000002</v>
      </c>
      <c r="O125" s="2">
        <f t="shared" ref="O125:O133" si="29">M125/N125</f>
        <v>6.8807339449541276</v>
      </c>
      <c r="P125" s="2">
        <v>246</v>
      </c>
      <c r="Q125" s="2">
        <f t="shared" si="16"/>
        <v>1.128440366972477</v>
      </c>
    </row>
    <row r="126" spans="1:18" x14ac:dyDescent="0.25">
      <c r="A126" s="22"/>
      <c r="B126" s="2">
        <v>207</v>
      </c>
      <c r="C126" s="2">
        <v>20</v>
      </c>
      <c r="D126" s="4">
        <f t="shared" si="26"/>
        <v>0.71874999999999989</v>
      </c>
      <c r="E126" s="5" t="s">
        <v>39</v>
      </c>
      <c r="F126" s="2">
        <v>3.1</v>
      </c>
      <c r="G126" s="2">
        <v>2.2000000000000002</v>
      </c>
      <c r="H126" s="2">
        <v>2</v>
      </c>
      <c r="I126" s="2">
        <f t="shared" si="17"/>
        <v>0.29325513196480935</v>
      </c>
      <c r="J126" s="6">
        <f t="shared" si="15"/>
        <v>2.3893042564400151</v>
      </c>
      <c r="K126" s="7">
        <f t="shared" si="27"/>
        <v>5.7254916294024051E-2</v>
      </c>
      <c r="L126" s="7">
        <f t="shared" si="18"/>
        <v>1.1946521282200076E-2</v>
      </c>
      <c r="M126" s="2">
        <v>15</v>
      </c>
      <c r="N126" s="2">
        <v>3.75</v>
      </c>
      <c r="O126" s="2"/>
      <c r="P126" s="2">
        <v>300</v>
      </c>
      <c r="Q126" s="2">
        <f t="shared" si="16"/>
        <v>0.8</v>
      </c>
      <c r="R126" s="1" t="s">
        <v>44</v>
      </c>
    </row>
    <row r="127" spans="1:18" x14ac:dyDescent="0.25">
      <c r="A127" s="22"/>
      <c r="B127" s="2">
        <v>207</v>
      </c>
      <c r="C127" s="2">
        <v>20</v>
      </c>
      <c r="D127" s="4">
        <f t="shared" si="26"/>
        <v>0.71874999999999989</v>
      </c>
      <c r="E127" s="5" t="s">
        <v>39</v>
      </c>
      <c r="F127" s="2">
        <v>3</v>
      </c>
      <c r="G127" s="2">
        <v>2</v>
      </c>
      <c r="H127" s="2">
        <v>2</v>
      </c>
      <c r="I127" s="2">
        <f t="shared" si="17"/>
        <v>0.33333333333333331</v>
      </c>
      <c r="J127" s="6">
        <f t="shared" si="15"/>
        <v>2.2894284851066637</v>
      </c>
      <c r="K127" s="7">
        <f t="shared" si="27"/>
        <v>5.604548047404307E-2</v>
      </c>
      <c r="L127" s="7">
        <f t="shared" si="18"/>
        <v>1.1447142425533319E-2</v>
      </c>
      <c r="M127" s="2">
        <v>15</v>
      </c>
      <c r="N127" s="2">
        <v>2.29</v>
      </c>
      <c r="O127" s="2">
        <f t="shared" si="29"/>
        <v>6.5502183406113534</v>
      </c>
      <c r="P127" s="2">
        <v>360</v>
      </c>
      <c r="Q127" s="2">
        <f t="shared" si="16"/>
        <v>1.572052401746725</v>
      </c>
    </row>
    <row r="128" spans="1:18" x14ac:dyDescent="0.25">
      <c r="A128" s="22"/>
      <c r="B128" s="2">
        <v>207</v>
      </c>
      <c r="C128" s="2">
        <v>20</v>
      </c>
      <c r="D128" s="4">
        <f t="shared" si="26"/>
        <v>0.71874999999999989</v>
      </c>
      <c r="E128" s="5" t="s">
        <v>39</v>
      </c>
      <c r="F128" s="2">
        <v>3.2</v>
      </c>
      <c r="G128" s="2">
        <v>2</v>
      </c>
      <c r="H128" s="2">
        <v>1.9</v>
      </c>
      <c r="I128" s="2">
        <f t="shared" si="17"/>
        <v>0.29687499999999994</v>
      </c>
      <c r="J128" s="6">
        <f t="shared" si="15"/>
        <v>2.2995588315779321</v>
      </c>
      <c r="K128" s="7">
        <f t="shared" si="27"/>
        <v>5.6169339651850309E-2</v>
      </c>
      <c r="L128" s="7">
        <f t="shared" si="18"/>
        <v>1.149779415788966E-2</v>
      </c>
      <c r="M128" s="2">
        <v>15</v>
      </c>
      <c r="N128" s="2">
        <v>2.35</v>
      </c>
      <c r="O128" s="2"/>
      <c r="P128" s="2">
        <v>320</v>
      </c>
      <c r="Q128" s="2">
        <f t="shared" si="16"/>
        <v>1.3617021276595744</v>
      </c>
      <c r="R128" s="1" t="s">
        <v>44</v>
      </c>
    </row>
    <row r="129" spans="1:18" x14ac:dyDescent="0.25">
      <c r="A129" s="22"/>
      <c r="B129" s="2">
        <v>207</v>
      </c>
      <c r="C129" s="2">
        <v>20</v>
      </c>
      <c r="D129" s="4">
        <f t="shared" si="26"/>
        <v>0.71874999999999989</v>
      </c>
      <c r="E129" s="5" t="s">
        <v>39</v>
      </c>
      <c r="F129" s="2">
        <v>3.2</v>
      </c>
      <c r="G129" s="2">
        <v>2.2999999999999998</v>
      </c>
      <c r="H129" s="2">
        <v>2.2999999999999998</v>
      </c>
      <c r="I129" s="2">
        <f t="shared" si="17"/>
        <v>0.3125</v>
      </c>
      <c r="J129" s="6">
        <f t="shared" si="15"/>
        <v>2.5676464091983808</v>
      </c>
      <c r="K129" s="7">
        <f t="shared" si="27"/>
        <v>5.9353271800467573E-2</v>
      </c>
      <c r="L129" s="7">
        <f t="shared" si="18"/>
        <v>1.2838232045991904E-2</v>
      </c>
      <c r="M129" s="2">
        <v>15</v>
      </c>
      <c r="N129" s="2">
        <v>1.95</v>
      </c>
      <c r="O129" s="2">
        <f t="shared" si="29"/>
        <v>7.6923076923076925</v>
      </c>
      <c r="P129" s="2">
        <v>130</v>
      </c>
      <c r="Q129" s="2">
        <f t="shared" si="16"/>
        <v>0.66666666666666674</v>
      </c>
    </row>
    <row r="130" spans="1:18" x14ac:dyDescent="0.25">
      <c r="A130" s="22"/>
      <c r="B130" s="2">
        <v>207</v>
      </c>
      <c r="C130" s="2">
        <v>20</v>
      </c>
      <c r="D130" s="4">
        <f t="shared" si="26"/>
        <v>0.71874999999999989</v>
      </c>
      <c r="E130" s="5" t="s">
        <v>39</v>
      </c>
      <c r="F130" s="2">
        <v>3.1</v>
      </c>
      <c r="G130" s="2">
        <v>2.5</v>
      </c>
      <c r="H130" s="2">
        <v>2.2000000000000002</v>
      </c>
      <c r="I130" s="2">
        <f t="shared" si="17"/>
        <v>0.28387096774193549</v>
      </c>
      <c r="J130" s="6">
        <f t="shared" si="15"/>
        <v>2.5737999875576016</v>
      </c>
      <c r="K130" s="7">
        <f t="shared" si="27"/>
        <v>5.9424351767007354E-2</v>
      </c>
      <c r="L130" s="7">
        <f t="shared" si="18"/>
        <v>1.2868999937788009E-2</v>
      </c>
      <c r="M130" s="2">
        <v>15</v>
      </c>
      <c r="N130" s="2">
        <v>2.04</v>
      </c>
      <c r="O130" s="2">
        <f t="shared" si="29"/>
        <v>7.3529411764705879</v>
      </c>
      <c r="P130" s="2">
        <v>230</v>
      </c>
      <c r="Q130" s="2">
        <f t="shared" si="16"/>
        <v>1.1274509803921569</v>
      </c>
    </row>
    <row r="131" spans="1:18" x14ac:dyDescent="0.25">
      <c r="A131" s="22"/>
      <c r="B131" s="2">
        <v>207</v>
      </c>
      <c r="C131" s="2">
        <v>20</v>
      </c>
      <c r="D131" s="4">
        <f t="shared" si="26"/>
        <v>0.71874999999999989</v>
      </c>
      <c r="E131" s="5" t="s">
        <v>39</v>
      </c>
      <c r="F131" s="2">
        <v>3</v>
      </c>
      <c r="G131" s="2">
        <v>1.8</v>
      </c>
      <c r="H131" s="2">
        <v>1.8</v>
      </c>
      <c r="I131" s="2">
        <f t="shared" si="17"/>
        <v>0.33333333333333331</v>
      </c>
      <c r="J131" s="6">
        <f t="shared" ref="J131:J194" si="30">(F131*G131*H131)^(1/3)</f>
        <v>2.1341359826940374</v>
      </c>
      <c r="K131" s="7">
        <f t="shared" si="27"/>
        <v>5.4111316452810677E-2</v>
      </c>
      <c r="L131" s="7">
        <f t="shared" si="18"/>
        <v>1.0670679913470187E-2</v>
      </c>
      <c r="M131" s="2">
        <v>15</v>
      </c>
      <c r="N131" s="2">
        <v>2.34</v>
      </c>
      <c r="O131" s="2">
        <f t="shared" si="29"/>
        <v>6.4102564102564106</v>
      </c>
      <c r="P131" s="2">
        <v>270</v>
      </c>
      <c r="Q131" s="2">
        <f t="shared" ref="Q131:Q194" si="31">P131/N131/100</f>
        <v>1.153846153846154</v>
      </c>
    </row>
    <row r="132" spans="1:18" x14ac:dyDescent="0.25">
      <c r="A132" s="22"/>
      <c r="B132" s="2">
        <v>207</v>
      </c>
      <c r="C132" s="2">
        <v>20</v>
      </c>
      <c r="D132" s="4">
        <f t="shared" si="26"/>
        <v>0.71874999999999989</v>
      </c>
      <c r="E132" s="5" t="s">
        <v>39</v>
      </c>
      <c r="F132" s="2">
        <v>3</v>
      </c>
      <c r="G132" s="2">
        <v>1.3</v>
      </c>
      <c r="H132" s="2">
        <v>1.3</v>
      </c>
      <c r="I132" s="2">
        <f t="shared" ref="I132:I195" si="32">H132/(F132*G132)</f>
        <v>0.33333333333333331</v>
      </c>
      <c r="J132" s="6">
        <f t="shared" si="30"/>
        <v>1.7179188819161981</v>
      </c>
      <c r="K132" s="7">
        <f t="shared" si="27"/>
        <v>4.8548786864236103E-2</v>
      </c>
      <c r="L132" s="7">
        <f t="shared" ref="L132:L195" si="33">(J132/10)/C132</f>
        <v>8.5895944095809897E-3</v>
      </c>
      <c r="M132" s="2">
        <v>15</v>
      </c>
      <c r="N132" s="2">
        <v>2.6</v>
      </c>
      <c r="O132" s="2">
        <f t="shared" si="29"/>
        <v>5.7692307692307692</v>
      </c>
      <c r="P132" s="2">
        <v>250</v>
      </c>
      <c r="Q132" s="2">
        <f t="shared" si="31"/>
        <v>0.96153846153846145</v>
      </c>
    </row>
    <row r="133" spans="1:18" x14ac:dyDescent="0.25">
      <c r="A133" s="22"/>
      <c r="B133" s="2">
        <v>207</v>
      </c>
      <c r="C133" s="2">
        <v>20</v>
      </c>
      <c r="D133" s="4">
        <f t="shared" si="26"/>
        <v>0.71874999999999989</v>
      </c>
      <c r="E133" s="8" t="s">
        <v>41</v>
      </c>
      <c r="F133" s="2">
        <v>3.6</v>
      </c>
      <c r="G133" s="2">
        <v>3</v>
      </c>
      <c r="H133" s="2">
        <v>2</v>
      </c>
      <c r="I133" s="2">
        <f t="shared" si="32"/>
        <v>0.18518518518518517</v>
      </c>
      <c r="J133" s="6">
        <f t="shared" si="30"/>
        <v>2.784953300167667</v>
      </c>
      <c r="K133" s="7">
        <f t="shared" si="27"/>
        <v>6.1813881352249994E-2</v>
      </c>
      <c r="L133" s="7">
        <f t="shared" si="33"/>
        <v>1.3924766500838334E-2</v>
      </c>
      <c r="M133" s="2">
        <v>15</v>
      </c>
      <c r="N133" s="2">
        <v>2.17</v>
      </c>
      <c r="O133" s="2">
        <f t="shared" si="29"/>
        <v>6.9124423963133639</v>
      </c>
      <c r="P133" s="2">
        <v>240</v>
      </c>
      <c r="Q133" s="2">
        <f t="shared" si="31"/>
        <v>1.1059907834101381</v>
      </c>
    </row>
    <row r="134" spans="1:18" x14ac:dyDescent="0.25">
      <c r="A134" s="22"/>
      <c r="B134" s="2">
        <v>207</v>
      </c>
      <c r="C134" s="2">
        <v>20</v>
      </c>
      <c r="D134" s="4">
        <f t="shared" si="26"/>
        <v>0.71874999999999989</v>
      </c>
      <c r="E134" s="8" t="s">
        <v>41</v>
      </c>
      <c r="F134" s="2">
        <v>3</v>
      </c>
      <c r="G134" s="2">
        <v>2.2000000000000002</v>
      </c>
      <c r="H134" s="2">
        <v>1.2</v>
      </c>
      <c r="I134" s="2">
        <f t="shared" si="32"/>
        <v>0.1818181818181818</v>
      </c>
      <c r="J134" s="6">
        <f t="shared" si="30"/>
        <v>1.9933109868251928</v>
      </c>
      <c r="K134" s="7">
        <f t="shared" si="27"/>
        <v>5.2295532064643574E-2</v>
      </c>
      <c r="L134" s="7">
        <f t="shared" si="33"/>
        <v>9.9665549341259631E-3</v>
      </c>
      <c r="M134" s="2">
        <v>15</v>
      </c>
      <c r="N134" s="2">
        <v>2.56</v>
      </c>
      <c r="O134" s="2"/>
      <c r="P134" s="2">
        <v>230</v>
      </c>
      <c r="Q134" s="2">
        <f t="shared" si="31"/>
        <v>0.8984375</v>
      </c>
      <c r="R134" s="1" t="s">
        <v>44</v>
      </c>
    </row>
    <row r="135" spans="1:18" x14ac:dyDescent="0.25">
      <c r="A135" s="22"/>
      <c r="B135" s="2">
        <v>207</v>
      </c>
      <c r="C135" s="2">
        <v>20</v>
      </c>
      <c r="D135" s="4">
        <f t="shared" si="26"/>
        <v>0.71874999999999989</v>
      </c>
      <c r="E135" s="8" t="s">
        <v>41</v>
      </c>
      <c r="F135" s="2">
        <v>3.3</v>
      </c>
      <c r="G135" s="2">
        <v>2.4</v>
      </c>
      <c r="H135" s="2">
        <v>2</v>
      </c>
      <c r="I135" s="2">
        <f t="shared" si="32"/>
        <v>0.25252525252525254</v>
      </c>
      <c r="J135" s="6">
        <f t="shared" si="30"/>
        <v>2.5114144712877824</v>
      </c>
      <c r="K135" s="7">
        <f t="shared" si="27"/>
        <v>5.8699750038708323E-2</v>
      </c>
      <c r="L135" s="7">
        <f t="shared" si="33"/>
        <v>1.2557072356438912E-2</v>
      </c>
      <c r="M135" s="2">
        <v>15</v>
      </c>
      <c r="N135" s="2">
        <v>2.54</v>
      </c>
      <c r="O135" s="2"/>
      <c r="P135" s="2">
        <v>270</v>
      </c>
      <c r="Q135" s="2">
        <f t="shared" si="31"/>
        <v>1.0629921259842521</v>
      </c>
      <c r="R135" s="1" t="s">
        <v>44</v>
      </c>
    </row>
    <row r="136" spans="1:18" x14ac:dyDescent="0.25">
      <c r="A136" s="22"/>
      <c r="B136" s="2">
        <v>207</v>
      </c>
      <c r="C136" s="2">
        <v>20</v>
      </c>
      <c r="D136" s="4">
        <f t="shared" si="26"/>
        <v>0.71874999999999989</v>
      </c>
      <c r="E136" s="8" t="s">
        <v>41</v>
      </c>
      <c r="F136" s="2">
        <v>3.2</v>
      </c>
      <c r="G136" s="2">
        <v>2.2000000000000002</v>
      </c>
      <c r="H136" s="2">
        <v>2</v>
      </c>
      <c r="I136" s="2">
        <f t="shared" si="32"/>
        <v>0.28409090909090906</v>
      </c>
      <c r="J136" s="6">
        <f t="shared" si="30"/>
        <v>2.4147242947190746</v>
      </c>
      <c r="K136" s="7">
        <f t="shared" si="27"/>
        <v>5.7558680773229773E-2</v>
      </c>
      <c r="L136" s="7">
        <f t="shared" si="33"/>
        <v>1.2073621473595373E-2</v>
      </c>
      <c r="M136" s="2">
        <v>15</v>
      </c>
      <c r="N136" s="2">
        <v>2.6</v>
      </c>
      <c r="O136" s="2">
        <f t="shared" ref="O136:O140" si="34">M136/N136</f>
        <v>5.7692307692307692</v>
      </c>
      <c r="P136" s="2">
        <v>250</v>
      </c>
      <c r="Q136" s="2">
        <f t="shared" si="31"/>
        <v>0.96153846153846145</v>
      </c>
    </row>
    <row r="137" spans="1:18" x14ac:dyDescent="0.25">
      <c r="A137" s="22"/>
      <c r="B137" s="2">
        <v>207</v>
      </c>
      <c r="C137" s="2">
        <v>20</v>
      </c>
      <c r="D137" s="4">
        <f t="shared" si="26"/>
        <v>0.71874999999999989</v>
      </c>
      <c r="E137" s="8" t="s">
        <v>41</v>
      </c>
      <c r="F137" s="2">
        <v>3.4</v>
      </c>
      <c r="G137" s="2">
        <v>2</v>
      </c>
      <c r="H137" s="2">
        <v>2</v>
      </c>
      <c r="I137" s="2">
        <f t="shared" si="32"/>
        <v>0.29411764705882354</v>
      </c>
      <c r="J137" s="6">
        <f t="shared" si="30"/>
        <v>2.386966383854674</v>
      </c>
      <c r="K137" s="7">
        <f t="shared" si="27"/>
        <v>5.7226898209221624E-2</v>
      </c>
      <c r="L137" s="7">
        <f t="shared" si="33"/>
        <v>1.1934831919273369E-2</v>
      </c>
      <c r="M137" s="2">
        <v>15</v>
      </c>
      <c r="N137" s="2">
        <v>2.23</v>
      </c>
      <c r="O137" s="2">
        <f t="shared" si="34"/>
        <v>6.7264573991031389</v>
      </c>
      <c r="P137" s="2">
        <v>290</v>
      </c>
      <c r="Q137" s="2">
        <f t="shared" si="31"/>
        <v>1.3004484304932737</v>
      </c>
    </row>
    <row r="138" spans="1:18" x14ac:dyDescent="0.25">
      <c r="A138" s="22"/>
      <c r="B138" s="2">
        <v>207</v>
      </c>
      <c r="C138" s="2">
        <v>20</v>
      </c>
      <c r="D138" s="4">
        <f t="shared" si="26"/>
        <v>0.71874999999999989</v>
      </c>
      <c r="E138" s="8" t="s">
        <v>41</v>
      </c>
      <c r="F138" s="2">
        <v>2.8</v>
      </c>
      <c r="G138" s="2">
        <v>2.4</v>
      </c>
      <c r="H138" s="2">
        <v>2</v>
      </c>
      <c r="I138" s="2">
        <f t="shared" si="32"/>
        <v>0.29761904761904762</v>
      </c>
      <c r="J138" s="6">
        <f t="shared" si="30"/>
        <v>2.3775687811052522</v>
      </c>
      <c r="K138" s="7">
        <f t="shared" si="27"/>
        <v>5.7114134569967938E-2</v>
      </c>
      <c r="L138" s="7">
        <f t="shared" si="33"/>
        <v>1.188784390552626E-2</v>
      </c>
      <c r="M138" s="2">
        <v>15</v>
      </c>
      <c r="N138" s="2">
        <v>3.42</v>
      </c>
      <c r="O138" s="2"/>
      <c r="P138" s="2">
        <v>300</v>
      </c>
      <c r="Q138" s="2">
        <f t="shared" si="31"/>
        <v>0.87719298245614041</v>
      </c>
      <c r="R138" s="1" t="s">
        <v>44</v>
      </c>
    </row>
    <row r="139" spans="1:18" x14ac:dyDescent="0.25">
      <c r="A139" s="22"/>
      <c r="B139" s="2">
        <v>207</v>
      </c>
      <c r="C139" s="2">
        <v>20</v>
      </c>
      <c r="D139" s="4">
        <f t="shared" si="26"/>
        <v>0.71874999999999989</v>
      </c>
      <c r="E139" s="8" t="s">
        <v>41</v>
      </c>
      <c r="F139" s="2">
        <v>3.3</v>
      </c>
      <c r="G139" s="2">
        <v>3</v>
      </c>
      <c r="H139" s="2">
        <v>2.1</v>
      </c>
      <c r="I139" s="2">
        <f t="shared" si="32"/>
        <v>0.21212121212121215</v>
      </c>
      <c r="J139" s="6">
        <f t="shared" si="30"/>
        <v>2.7496969362990669</v>
      </c>
      <c r="K139" s="7">
        <f t="shared" si="27"/>
        <v>6.1421365961710099E-2</v>
      </c>
      <c r="L139" s="7">
        <f t="shared" si="33"/>
        <v>1.3748484681495334E-2</v>
      </c>
      <c r="M139" s="2">
        <v>15</v>
      </c>
      <c r="N139" s="2">
        <v>2.35</v>
      </c>
      <c r="O139" s="2">
        <f t="shared" si="34"/>
        <v>6.3829787234042552</v>
      </c>
      <c r="P139" s="2">
        <v>225</v>
      </c>
      <c r="Q139" s="2">
        <f t="shared" si="31"/>
        <v>0.95744680851063824</v>
      </c>
    </row>
    <row r="140" spans="1:18" x14ac:dyDescent="0.25">
      <c r="A140" s="22"/>
      <c r="B140" s="2">
        <v>207</v>
      </c>
      <c r="C140" s="2">
        <v>20</v>
      </c>
      <c r="D140" s="4">
        <f t="shared" si="26"/>
        <v>0.71874999999999989</v>
      </c>
      <c r="E140" s="8" t="s">
        <v>41</v>
      </c>
      <c r="F140" s="2">
        <v>3.1</v>
      </c>
      <c r="G140" s="2">
        <v>2.2000000000000002</v>
      </c>
      <c r="H140" s="2">
        <v>1.3</v>
      </c>
      <c r="I140" s="2">
        <f t="shared" si="32"/>
        <v>0.19061583577712607</v>
      </c>
      <c r="J140" s="6">
        <f t="shared" si="30"/>
        <v>2.0697087814858093</v>
      </c>
      <c r="K140" s="7">
        <f t="shared" si="27"/>
        <v>5.3288276836453728E-2</v>
      </c>
      <c r="L140" s="7">
        <f t="shared" si="33"/>
        <v>1.0348543907429047E-2</v>
      </c>
      <c r="M140" s="2">
        <v>15</v>
      </c>
      <c r="N140" s="2">
        <v>2.67</v>
      </c>
      <c r="O140" s="2">
        <f t="shared" si="34"/>
        <v>5.617977528089888</v>
      </c>
      <c r="P140" s="2">
        <v>260</v>
      </c>
      <c r="Q140" s="2">
        <f t="shared" si="31"/>
        <v>0.97378277153558057</v>
      </c>
    </row>
    <row r="141" spans="1:18" x14ac:dyDescent="0.25">
      <c r="A141" s="22"/>
      <c r="B141" s="2">
        <v>207</v>
      </c>
      <c r="C141" s="2">
        <v>20</v>
      </c>
      <c r="D141" s="4">
        <f t="shared" si="26"/>
        <v>0.71874999999999989</v>
      </c>
      <c r="E141" s="8" t="s">
        <v>41</v>
      </c>
      <c r="F141" s="2">
        <v>3.7</v>
      </c>
      <c r="G141" s="2">
        <v>2.5</v>
      </c>
      <c r="H141" s="2">
        <v>1.8</v>
      </c>
      <c r="I141" s="2">
        <f t="shared" si="32"/>
        <v>0.19459459459459461</v>
      </c>
      <c r="J141" s="6">
        <f t="shared" si="30"/>
        <v>2.5535130357442051</v>
      </c>
      <c r="K141" s="7">
        <f t="shared" si="27"/>
        <v>5.9189694077947809E-2</v>
      </c>
      <c r="L141" s="7">
        <f t="shared" si="33"/>
        <v>1.2767565178721024E-2</v>
      </c>
      <c r="M141" s="2">
        <v>15</v>
      </c>
      <c r="N141" s="2">
        <v>3.23</v>
      </c>
      <c r="O141" s="2"/>
      <c r="P141" s="2">
        <v>300</v>
      </c>
      <c r="Q141" s="2">
        <f t="shared" si="31"/>
        <v>0.92879256965944279</v>
      </c>
      <c r="R141" s="1" t="s">
        <v>44</v>
      </c>
    </row>
    <row r="142" spans="1:18" x14ac:dyDescent="0.25">
      <c r="A142" s="22"/>
      <c r="B142" s="2">
        <v>207</v>
      </c>
      <c r="C142" s="2">
        <v>20</v>
      </c>
      <c r="D142" s="4">
        <f t="shared" si="26"/>
        <v>0.71874999999999989</v>
      </c>
      <c r="E142" s="8" t="s">
        <v>41</v>
      </c>
      <c r="F142" s="2">
        <v>3.6</v>
      </c>
      <c r="G142" s="2">
        <v>1.9</v>
      </c>
      <c r="H142" s="2">
        <v>1.5</v>
      </c>
      <c r="I142" s="2">
        <f t="shared" si="32"/>
        <v>0.2192982456140351</v>
      </c>
      <c r="J142" s="6">
        <f t="shared" si="30"/>
        <v>2.1729469330325224</v>
      </c>
      <c r="K142" s="7">
        <f t="shared" si="27"/>
        <v>5.460112812131835E-2</v>
      </c>
      <c r="L142" s="7">
        <f t="shared" si="33"/>
        <v>1.0864734665162612E-2</v>
      </c>
      <c r="M142" s="2">
        <v>15</v>
      </c>
      <c r="N142" s="2">
        <v>2.3199999999999998</v>
      </c>
      <c r="O142" s="2">
        <f t="shared" ref="O142:O147" si="35">M142/N142</f>
        <v>6.4655172413793105</v>
      </c>
      <c r="P142" s="2">
        <v>240</v>
      </c>
      <c r="Q142" s="2">
        <f t="shared" si="31"/>
        <v>1.0344827586206897</v>
      </c>
    </row>
    <row r="143" spans="1:18" x14ac:dyDescent="0.25">
      <c r="A143" s="22"/>
      <c r="B143" s="2">
        <v>207</v>
      </c>
      <c r="C143" s="2">
        <v>20</v>
      </c>
      <c r="D143" s="4">
        <f t="shared" si="26"/>
        <v>0.71874999999999989</v>
      </c>
      <c r="E143" s="8" t="s">
        <v>41</v>
      </c>
      <c r="F143" s="2">
        <v>3</v>
      </c>
      <c r="G143" s="2">
        <v>2.4</v>
      </c>
      <c r="H143" s="2">
        <v>1.3</v>
      </c>
      <c r="I143" s="2">
        <f t="shared" si="32"/>
        <v>0.18055555555555558</v>
      </c>
      <c r="J143" s="6">
        <f t="shared" si="30"/>
        <v>2.1074564860592622</v>
      </c>
      <c r="K143" s="7">
        <f t="shared" si="27"/>
        <v>5.377202152489069E-2</v>
      </c>
      <c r="L143" s="7">
        <f t="shared" si="33"/>
        <v>1.0537282430296311E-2</v>
      </c>
      <c r="M143" s="2">
        <v>15</v>
      </c>
      <c r="N143" s="2">
        <v>2.06</v>
      </c>
      <c r="O143" s="2"/>
      <c r="P143" s="2">
        <v>200</v>
      </c>
      <c r="Q143" s="2">
        <f t="shared" si="31"/>
        <v>0.97087378640776689</v>
      </c>
      <c r="R143" s="1" t="s">
        <v>45</v>
      </c>
    </row>
    <row r="144" spans="1:18" x14ac:dyDescent="0.25">
      <c r="A144" s="22"/>
      <c r="B144" s="2">
        <v>207</v>
      </c>
      <c r="C144" s="2">
        <v>20</v>
      </c>
      <c r="D144" s="4">
        <f t="shared" si="26"/>
        <v>0.71874999999999989</v>
      </c>
      <c r="E144" s="8" t="s">
        <v>41</v>
      </c>
      <c r="F144" s="2">
        <v>3</v>
      </c>
      <c r="G144" s="2">
        <v>2.4</v>
      </c>
      <c r="H144" s="2">
        <v>1.9</v>
      </c>
      <c r="I144" s="2">
        <f t="shared" si="32"/>
        <v>0.2638888888888889</v>
      </c>
      <c r="J144" s="6">
        <f t="shared" si="30"/>
        <v>2.3916375628606974</v>
      </c>
      <c r="K144" s="7">
        <f t="shared" si="27"/>
        <v>5.7282865991890433E-2</v>
      </c>
      <c r="L144" s="7">
        <f t="shared" si="33"/>
        <v>1.1958187814303486E-2</v>
      </c>
      <c r="M144" s="2">
        <v>15</v>
      </c>
      <c r="N144" s="2">
        <v>2.1</v>
      </c>
      <c r="O144" s="2">
        <f t="shared" si="35"/>
        <v>7.1428571428571423</v>
      </c>
      <c r="P144" s="2">
        <v>200</v>
      </c>
      <c r="Q144" s="2">
        <f t="shared" si="31"/>
        <v>0.95238095238095244</v>
      </c>
    </row>
    <row r="145" spans="1:18" x14ac:dyDescent="0.25">
      <c r="A145" s="22"/>
      <c r="B145" s="2">
        <v>207</v>
      </c>
      <c r="C145" s="2">
        <v>20</v>
      </c>
      <c r="D145" s="4">
        <f t="shared" si="26"/>
        <v>0.71874999999999989</v>
      </c>
      <c r="E145" s="8" t="s">
        <v>41</v>
      </c>
      <c r="F145" s="2">
        <v>2.8</v>
      </c>
      <c r="G145" s="2">
        <v>2.4</v>
      </c>
      <c r="H145" s="2">
        <v>1.6</v>
      </c>
      <c r="I145" s="2">
        <f t="shared" si="32"/>
        <v>0.23809523809523811</v>
      </c>
      <c r="J145" s="6">
        <f t="shared" si="30"/>
        <v>2.2071393411048965</v>
      </c>
      <c r="K145" s="7">
        <f t="shared" si="27"/>
        <v>5.5029039388271341E-2</v>
      </c>
      <c r="L145" s="7">
        <f t="shared" si="33"/>
        <v>1.1035696705524482E-2</v>
      </c>
      <c r="M145" s="2">
        <v>15</v>
      </c>
      <c r="N145" s="2">
        <v>1.9</v>
      </c>
      <c r="O145" s="2"/>
      <c r="P145" s="2">
        <v>200</v>
      </c>
      <c r="Q145" s="2">
        <f t="shared" si="31"/>
        <v>1.0526315789473686</v>
      </c>
      <c r="R145" s="1" t="s">
        <v>44</v>
      </c>
    </row>
    <row r="146" spans="1:18" x14ac:dyDescent="0.25">
      <c r="A146" s="22"/>
      <c r="B146" s="2">
        <v>207</v>
      </c>
      <c r="C146" s="2">
        <v>20</v>
      </c>
      <c r="D146" s="4">
        <f t="shared" si="26"/>
        <v>0.71874999999999989</v>
      </c>
      <c r="E146" s="8" t="s">
        <v>41</v>
      </c>
      <c r="F146" s="2">
        <v>2.4</v>
      </c>
      <c r="G146" s="2">
        <v>2.2999999999999998</v>
      </c>
      <c r="H146" s="2">
        <v>1.8</v>
      </c>
      <c r="I146" s="2">
        <f t="shared" si="32"/>
        <v>0.32608695652173919</v>
      </c>
      <c r="J146" s="6">
        <f t="shared" si="30"/>
        <v>2.149828722609568</v>
      </c>
      <c r="K146" s="7">
        <f t="shared" si="27"/>
        <v>5.4309897877093526E-2</v>
      </c>
      <c r="L146" s="7">
        <f t="shared" si="33"/>
        <v>1.0749143613047841E-2</v>
      </c>
      <c r="M146" s="2">
        <v>15</v>
      </c>
      <c r="N146" s="2">
        <v>2.1800000000000002</v>
      </c>
      <c r="O146" s="2">
        <f t="shared" si="35"/>
        <v>6.8807339449541276</v>
      </c>
      <c r="P146" s="2">
        <v>200</v>
      </c>
      <c r="Q146" s="2">
        <f t="shared" si="31"/>
        <v>0.91743119266055029</v>
      </c>
      <c r="R146" s="1" t="s">
        <v>44</v>
      </c>
    </row>
    <row r="147" spans="1:18" x14ac:dyDescent="0.25">
      <c r="A147" s="22"/>
      <c r="B147" s="2">
        <v>207</v>
      </c>
      <c r="C147" s="2">
        <v>20</v>
      </c>
      <c r="D147" s="4">
        <f t="shared" si="26"/>
        <v>0.71874999999999989</v>
      </c>
      <c r="E147" s="8" t="s">
        <v>41</v>
      </c>
      <c r="F147" s="2">
        <v>3</v>
      </c>
      <c r="G147" s="2">
        <v>1.6</v>
      </c>
      <c r="H147" s="2">
        <v>1.2</v>
      </c>
      <c r="I147" s="2">
        <f t="shared" si="32"/>
        <v>0.24999999999999994</v>
      </c>
      <c r="J147" s="6">
        <f t="shared" si="30"/>
        <v>1.792561898622866</v>
      </c>
      <c r="K147" s="7">
        <f t="shared" si="27"/>
        <v>4.9592286949792633E-2</v>
      </c>
      <c r="L147" s="7">
        <f t="shared" si="33"/>
        <v>8.9628094931143293E-3</v>
      </c>
      <c r="M147" s="2">
        <v>15</v>
      </c>
      <c r="N147" s="2">
        <v>2.56</v>
      </c>
      <c r="O147" s="2">
        <f t="shared" si="35"/>
        <v>5.859375</v>
      </c>
      <c r="P147" s="2">
        <v>230</v>
      </c>
      <c r="Q147" s="2">
        <f t="shared" si="31"/>
        <v>0.8984375</v>
      </c>
    </row>
    <row r="148" spans="1:18" x14ac:dyDescent="0.25">
      <c r="A148" s="22"/>
      <c r="B148" s="2">
        <v>207</v>
      </c>
      <c r="C148" s="2">
        <v>20</v>
      </c>
      <c r="D148" s="4">
        <f t="shared" si="26"/>
        <v>0.71874999999999989</v>
      </c>
      <c r="E148" s="8" t="s">
        <v>41</v>
      </c>
      <c r="F148" s="2">
        <v>3.9</v>
      </c>
      <c r="G148" s="2">
        <v>2</v>
      </c>
      <c r="H148" s="2">
        <v>1.7</v>
      </c>
      <c r="I148" s="2">
        <f t="shared" si="32"/>
        <v>0.21794871794871795</v>
      </c>
      <c r="J148" s="6">
        <f t="shared" si="30"/>
        <v>2.3669068944361507</v>
      </c>
      <c r="K148" s="7">
        <f t="shared" si="27"/>
        <v>5.6985930361505892E-2</v>
      </c>
      <c r="L148" s="7">
        <f t="shared" si="33"/>
        <v>1.1834534472180754E-2</v>
      </c>
      <c r="M148" s="2">
        <v>15</v>
      </c>
      <c r="N148" s="2">
        <v>1</v>
      </c>
      <c r="O148" s="2"/>
      <c r="P148" s="2">
        <v>100</v>
      </c>
      <c r="Q148" s="2">
        <f t="shared" si="31"/>
        <v>1</v>
      </c>
      <c r="R148" s="1" t="s">
        <v>44</v>
      </c>
    </row>
    <row r="149" spans="1:18" x14ac:dyDescent="0.25">
      <c r="A149" s="22"/>
      <c r="B149" s="2">
        <v>207</v>
      </c>
      <c r="C149" s="2">
        <v>20</v>
      </c>
      <c r="D149" s="4">
        <f t="shared" si="26"/>
        <v>0.71874999999999989</v>
      </c>
      <c r="E149" s="8" t="s">
        <v>41</v>
      </c>
      <c r="F149" s="2">
        <v>2.2999999999999998</v>
      </c>
      <c r="G149" s="2">
        <v>2</v>
      </c>
      <c r="H149" s="2">
        <v>1.7</v>
      </c>
      <c r="I149" s="2">
        <f t="shared" si="32"/>
        <v>0.36956521739130438</v>
      </c>
      <c r="J149" s="6">
        <f t="shared" si="30"/>
        <v>1.984886072301999</v>
      </c>
      <c r="K149" s="7">
        <f t="shared" si="27"/>
        <v>5.2184899072416947E-2</v>
      </c>
      <c r="L149" s="7">
        <f t="shared" si="33"/>
        <v>9.9244303615099953E-3</v>
      </c>
      <c r="M149" s="2">
        <v>15</v>
      </c>
      <c r="N149" s="2">
        <v>2</v>
      </c>
      <c r="O149" s="2"/>
      <c r="P149" s="2">
        <v>150</v>
      </c>
      <c r="Q149" s="2">
        <f t="shared" si="31"/>
        <v>0.75</v>
      </c>
      <c r="R149" s="1" t="s">
        <v>44</v>
      </c>
    </row>
    <row r="150" spans="1:18" x14ac:dyDescent="0.25">
      <c r="A150" s="22"/>
      <c r="B150" s="2">
        <v>207</v>
      </c>
      <c r="C150" s="2">
        <v>20</v>
      </c>
      <c r="D150" s="4">
        <f t="shared" si="26"/>
        <v>0.71874999999999989</v>
      </c>
      <c r="E150" s="8" t="s">
        <v>41</v>
      </c>
      <c r="F150" s="2">
        <v>3.1</v>
      </c>
      <c r="G150" s="2">
        <v>1.4</v>
      </c>
      <c r="H150" s="2">
        <v>0.9</v>
      </c>
      <c r="I150" s="2">
        <f t="shared" si="32"/>
        <v>0.20737327188940094</v>
      </c>
      <c r="J150" s="6">
        <f t="shared" si="30"/>
        <v>1.574867713757147</v>
      </c>
      <c r="K150" s="7">
        <f t="shared" si="27"/>
        <v>4.6483529376272689E-2</v>
      </c>
      <c r="L150" s="7">
        <f t="shared" si="33"/>
        <v>7.8743385687857353E-3</v>
      </c>
      <c r="M150" s="2">
        <v>15</v>
      </c>
      <c r="N150" s="2">
        <v>2.15</v>
      </c>
      <c r="O150" s="2"/>
      <c r="P150" s="2">
        <v>200</v>
      </c>
      <c r="Q150" s="2">
        <f t="shared" si="31"/>
        <v>0.93023255813953498</v>
      </c>
      <c r="R150" s="1" t="s">
        <v>44</v>
      </c>
    </row>
    <row r="151" spans="1:18" x14ac:dyDescent="0.25">
      <c r="A151" s="22"/>
      <c r="B151" s="2">
        <v>207</v>
      </c>
      <c r="C151" s="2">
        <v>20</v>
      </c>
      <c r="D151" s="4">
        <f t="shared" si="26"/>
        <v>0.71874999999999989</v>
      </c>
      <c r="E151" s="8" t="s">
        <v>41</v>
      </c>
      <c r="F151" s="2">
        <v>3</v>
      </c>
      <c r="G151" s="2">
        <v>2.8</v>
      </c>
      <c r="H151" s="2">
        <v>1.1000000000000001</v>
      </c>
      <c r="I151" s="2">
        <f t="shared" si="32"/>
        <v>0.13095238095238099</v>
      </c>
      <c r="J151" s="6">
        <f t="shared" si="30"/>
        <v>2.0984114971245353</v>
      </c>
      <c r="K151" s="7">
        <f t="shared" si="27"/>
        <v>5.3656505421568995E-2</v>
      </c>
      <c r="L151" s="7">
        <f t="shared" si="33"/>
        <v>1.0492057485622677E-2</v>
      </c>
      <c r="M151" s="2">
        <v>15</v>
      </c>
      <c r="N151" s="2">
        <v>2.1</v>
      </c>
      <c r="O151" s="2"/>
      <c r="P151" s="2">
        <v>200</v>
      </c>
      <c r="Q151" s="2">
        <f t="shared" si="31"/>
        <v>0.95238095238095244</v>
      </c>
      <c r="R151" s="1" t="s">
        <v>45</v>
      </c>
    </row>
    <row r="152" spans="1:18" x14ac:dyDescent="0.25">
      <c r="A152" s="22"/>
      <c r="B152" s="2">
        <v>207</v>
      </c>
      <c r="C152" s="2">
        <v>20</v>
      </c>
      <c r="D152" s="4">
        <f t="shared" si="26"/>
        <v>0.71874999999999989</v>
      </c>
      <c r="E152" s="8" t="s">
        <v>41</v>
      </c>
      <c r="F152" s="2">
        <v>3.3</v>
      </c>
      <c r="G152" s="2">
        <v>1.9</v>
      </c>
      <c r="H152" s="2">
        <v>1.8</v>
      </c>
      <c r="I152" s="2">
        <f t="shared" si="32"/>
        <v>0.28708133971291866</v>
      </c>
      <c r="J152" s="6">
        <f t="shared" si="30"/>
        <v>2.2430899109113707</v>
      </c>
      <c r="K152" s="7">
        <f t="shared" si="27"/>
        <v>5.5475394165074673E-2</v>
      </c>
      <c r="L152" s="7">
        <f t="shared" si="33"/>
        <v>1.1215449554556852E-2</v>
      </c>
      <c r="M152" s="2">
        <v>15</v>
      </c>
      <c r="N152" s="2">
        <v>2.1800000000000002</v>
      </c>
      <c r="O152" s="2"/>
      <c r="P152" s="2">
        <v>200</v>
      </c>
      <c r="Q152" s="2">
        <f t="shared" si="31"/>
        <v>0.91743119266055029</v>
      </c>
      <c r="R152" s="1" t="s">
        <v>44</v>
      </c>
    </row>
    <row r="153" spans="1:18" x14ac:dyDescent="0.25">
      <c r="A153" s="22"/>
      <c r="B153" s="2">
        <v>207</v>
      </c>
      <c r="C153" s="2">
        <v>20</v>
      </c>
      <c r="D153" s="4">
        <f t="shared" si="26"/>
        <v>0.71874999999999989</v>
      </c>
      <c r="E153" s="9" t="s">
        <v>43</v>
      </c>
      <c r="F153" s="2">
        <v>3.5</v>
      </c>
      <c r="G153" s="2">
        <v>2.8</v>
      </c>
      <c r="H153" s="2">
        <v>1</v>
      </c>
      <c r="I153" s="2">
        <f t="shared" si="32"/>
        <v>0.10204081632653063</v>
      </c>
      <c r="J153" s="6">
        <f t="shared" si="30"/>
        <v>2.1399749611301586</v>
      </c>
      <c r="K153" s="7">
        <f t="shared" si="27"/>
        <v>5.4185289947277927E-2</v>
      </c>
      <c r="L153" s="7">
        <f t="shared" si="33"/>
        <v>1.0699874805650792E-2</v>
      </c>
      <c r="M153" s="2">
        <v>15</v>
      </c>
      <c r="N153" s="2">
        <v>2.1</v>
      </c>
      <c r="O153" s="2">
        <f t="shared" ref="O153:O155" si="36">M153/N153</f>
        <v>7.1428571428571423</v>
      </c>
      <c r="P153" s="2">
        <v>200</v>
      </c>
      <c r="Q153" s="2">
        <f t="shared" si="31"/>
        <v>0.95238095238095244</v>
      </c>
    </row>
    <row r="154" spans="1:18" x14ac:dyDescent="0.25">
      <c r="A154" s="22"/>
      <c r="B154" s="2">
        <v>207</v>
      </c>
      <c r="C154" s="2">
        <v>20</v>
      </c>
      <c r="D154" s="4">
        <f t="shared" si="26"/>
        <v>0.71874999999999989</v>
      </c>
      <c r="E154" s="9" t="s">
        <v>43</v>
      </c>
      <c r="F154" s="2">
        <v>3.2</v>
      </c>
      <c r="G154" s="2">
        <v>2.2000000000000002</v>
      </c>
      <c r="H154" s="2">
        <v>1</v>
      </c>
      <c r="I154" s="2">
        <f t="shared" si="32"/>
        <v>0.14204545454545453</v>
      </c>
      <c r="J154" s="6">
        <f t="shared" si="30"/>
        <v>1.9165679428251137</v>
      </c>
      <c r="K154" s="7">
        <f t="shared" si="27"/>
        <v>5.1278954918719394E-2</v>
      </c>
      <c r="L154" s="7">
        <f t="shared" si="33"/>
        <v>9.5828397141255687E-3</v>
      </c>
      <c r="M154" s="2">
        <v>15</v>
      </c>
      <c r="N154" s="2">
        <v>1.98</v>
      </c>
      <c r="O154" s="2">
        <f t="shared" si="36"/>
        <v>7.5757575757575761</v>
      </c>
      <c r="P154" s="2">
        <v>189</v>
      </c>
      <c r="Q154" s="2">
        <f t="shared" si="31"/>
        <v>0.95454545454545459</v>
      </c>
    </row>
    <row r="155" spans="1:18" x14ac:dyDescent="0.25">
      <c r="A155" s="22"/>
      <c r="B155" s="2">
        <v>207</v>
      </c>
      <c r="C155" s="2">
        <v>20</v>
      </c>
      <c r="D155" s="4">
        <f t="shared" si="26"/>
        <v>0.71874999999999989</v>
      </c>
      <c r="E155" s="9" t="s">
        <v>43</v>
      </c>
      <c r="F155" s="2">
        <v>3</v>
      </c>
      <c r="G155" s="2">
        <v>2.1</v>
      </c>
      <c r="H155" s="2">
        <v>1</v>
      </c>
      <c r="I155" s="2">
        <f t="shared" si="32"/>
        <v>0.15873015873015872</v>
      </c>
      <c r="J155" s="6">
        <f t="shared" si="30"/>
        <v>1.8469147504478334</v>
      </c>
      <c r="K155" s="7">
        <f t="shared" si="27"/>
        <v>5.0338524388527997E-2</v>
      </c>
      <c r="L155" s="7">
        <f t="shared" si="33"/>
        <v>9.2345737522391662E-3</v>
      </c>
      <c r="M155" s="2">
        <v>15</v>
      </c>
      <c r="N155" s="2">
        <v>2.81</v>
      </c>
      <c r="O155" s="2">
        <f t="shared" si="36"/>
        <v>5.3380782918149468</v>
      </c>
      <c r="P155" s="2">
        <v>176</v>
      </c>
      <c r="Q155" s="2">
        <f t="shared" si="31"/>
        <v>0.62633451957295372</v>
      </c>
    </row>
    <row r="156" spans="1:18" x14ac:dyDescent="0.25">
      <c r="A156" s="22"/>
      <c r="B156" s="2">
        <v>207</v>
      </c>
      <c r="C156" s="2">
        <v>20</v>
      </c>
      <c r="D156" s="4">
        <f t="shared" si="26"/>
        <v>0.71874999999999989</v>
      </c>
      <c r="E156" s="9" t="s">
        <v>43</v>
      </c>
      <c r="F156" s="2">
        <v>2.9</v>
      </c>
      <c r="G156" s="2">
        <v>2.2000000000000002</v>
      </c>
      <c r="H156" s="2">
        <v>1</v>
      </c>
      <c r="I156" s="2">
        <f t="shared" si="32"/>
        <v>0.15673981191222572</v>
      </c>
      <c r="J156" s="6">
        <f t="shared" si="30"/>
        <v>1.8546995200144505</v>
      </c>
      <c r="K156" s="7">
        <f t="shared" si="27"/>
        <v>5.0444501597892974E-2</v>
      </c>
      <c r="L156" s="7">
        <f t="shared" si="33"/>
        <v>9.2734976000722526E-3</v>
      </c>
      <c r="M156" s="2">
        <v>15</v>
      </c>
      <c r="N156" s="2">
        <v>2.2799999999999998</v>
      </c>
      <c r="P156" s="2">
        <v>200</v>
      </c>
      <c r="Q156" s="2">
        <f t="shared" si="31"/>
        <v>0.87719298245614041</v>
      </c>
      <c r="R156" s="1" t="s">
        <v>44</v>
      </c>
    </row>
    <row r="157" spans="1:18" x14ac:dyDescent="0.25">
      <c r="A157" s="22"/>
      <c r="B157" s="2">
        <v>207</v>
      </c>
      <c r="C157" s="2">
        <v>20</v>
      </c>
      <c r="D157" s="4">
        <f t="shared" si="26"/>
        <v>0.71874999999999989</v>
      </c>
      <c r="E157" s="9" t="s">
        <v>43</v>
      </c>
      <c r="F157" s="2">
        <v>2.6</v>
      </c>
      <c r="G157" s="2">
        <v>2</v>
      </c>
      <c r="H157" s="2">
        <v>1</v>
      </c>
      <c r="I157" s="2">
        <f t="shared" si="32"/>
        <v>0.19230769230769229</v>
      </c>
      <c r="J157" s="6">
        <f t="shared" si="30"/>
        <v>1.7324782106818055</v>
      </c>
      <c r="K157" s="7">
        <f t="shared" si="27"/>
        <v>4.8754077830017846E-2</v>
      </c>
      <c r="L157" s="7">
        <f t="shared" si="33"/>
        <v>8.6623910534090274E-3</v>
      </c>
      <c r="M157" s="2">
        <v>15</v>
      </c>
      <c r="N157" s="2">
        <v>1.85</v>
      </c>
      <c r="P157" s="2">
        <v>176</v>
      </c>
      <c r="Q157" s="2">
        <f t="shared" si="31"/>
        <v>0.95135135135135129</v>
      </c>
      <c r="R157" s="1" t="s">
        <v>44</v>
      </c>
    </row>
    <row r="158" spans="1:18" x14ac:dyDescent="0.25">
      <c r="A158" s="22"/>
      <c r="B158" s="2">
        <v>207</v>
      </c>
      <c r="C158" s="2">
        <v>20</v>
      </c>
      <c r="D158" s="4">
        <f t="shared" si="26"/>
        <v>0.71874999999999989</v>
      </c>
      <c r="E158" s="9" t="s">
        <v>43</v>
      </c>
      <c r="F158" s="2">
        <v>2.9</v>
      </c>
      <c r="G158" s="2">
        <v>2.1</v>
      </c>
      <c r="H158" s="2">
        <v>1</v>
      </c>
      <c r="I158" s="2">
        <f t="shared" si="32"/>
        <v>0.16420361247947454</v>
      </c>
      <c r="J158" s="6">
        <f t="shared" si="30"/>
        <v>1.8261611426037641</v>
      </c>
      <c r="K158" s="7">
        <f t="shared" si="27"/>
        <v>5.0054900735615936E-2</v>
      </c>
      <c r="L158" s="7">
        <f t="shared" si="33"/>
        <v>9.1308057130188199E-3</v>
      </c>
      <c r="M158" s="2">
        <v>15</v>
      </c>
      <c r="N158" s="2">
        <v>2.2799999999999998</v>
      </c>
      <c r="P158" s="2">
        <v>200</v>
      </c>
      <c r="Q158" s="2">
        <f t="shared" si="31"/>
        <v>0.87719298245614041</v>
      </c>
      <c r="R158" s="1" t="s">
        <v>44</v>
      </c>
    </row>
    <row r="159" spans="1:18" x14ac:dyDescent="0.25">
      <c r="A159" s="22"/>
      <c r="B159" s="2">
        <v>207</v>
      </c>
      <c r="C159" s="2">
        <v>20</v>
      </c>
      <c r="D159" s="4">
        <f t="shared" si="26"/>
        <v>0.71874999999999989</v>
      </c>
      <c r="E159" s="9" t="s">
        <v>43</v>
      </c>
      <c r="F159" s="2">
        <v>2.9</v>
      </c>
      <c r="G159" s="2">
        <v>2.2000000000000002</v>
      </c>
      <c r="H159" s="2">
        <v>1</v>
      </c>
      <c r="I159" s="2">
        <f t="shared" si="32"/>
        <v>0.15673981191222572</v>
      </c>
      <c r="J159" s="6">
        <f t="shared" si="30"/>
        <v>1.8546995200144505</v>
      </c>
      <c r="K159" s="7">
        <f t="shared" si="27"/>
        <v>5.0444501597892974E-2</v>
      </c>
      <c r="L159" s="7">
        <f t="shared" si="33"/>
        <v>9.2734976000722526E-3</v>
      </c>
      <c r="M159" s="2">
        <v>15</v>
      </c>
      <c r="N159" s="2">
        <v>2.1</v>
      </c>
      <c r="P159" s="2">
        <v>200</v>
      </c>
      <c r="Q159" s="2">
        <f t="shared" si="31"/>
        <v>0.95238095238095244</v>
      </c>
      <c r="R159" s="1" t="s">
        <v>44</v>
      </c>
    </row>
    <row r="160" spans="1:18" x14ac:dyDescent="0.25">
      <c r="A160" s="22"/>
      <c r="B160" s="2">
        <v>207</v>
      </c>
      <c r="C160" s="2">
        <v>20</v>
      </c>
      <c r="D160" s="4">
        <f t="shared" si="26"/>
        <v>0.71874999999999989</v>
      </c>
      <c r="E160" s="9" t="s">
        <v>43</v>
      </c>
      <c r="F160" s="2">
        <v>4.0999999999999996</v>
      </c>
      <c r="G160" s="2">
        <v>2.2000000000000002</v>
      </c>
      <c r="H160" s="2">
        <v>1</v>
      </c>
      <c r="I160" s="2">
        <f t="shared" si="32"/>
        <v>0.11086474501108648</v>
      </c>
      <c r="J160" s="6">
        <f t="shared" si="30"/>
        <v>2.0816234859553351</v>
      </c>
      <c r="K160" s="7">
        <f t="shared" si="27"/>
        <v>5.3441439190301754E-2</v>
      </c>
      <c r="L160" s="7">
        <f t="shared" si="33"/>
        <v>1.0408117429776676E-2</v>
      </c>
      <c r="M160" s="2">
        <v>15</v>
      </c>
      <c r="N160" s="2">
        <v>1.96</v>
      </c>
      <c r="O160" s="2">
        <f>M160/N160</f>
        <v>7.6530612244897958</v>
      </c>
      <c r="P160" s="2">
        <v>160</v>
      </c>
      <c r="Q160" s="2">
        <f t="shared" si="31"/>
        <v>0.81632653061224492</v>
      </c>
    </row>
    <row r="161" spans="1:18" x14ac:dyDescent="0.25">
      <c r="A161" s="22"/>
      <c r="B161" s="2">
        <v>207</v>
      </c>
      <c r="C161" s="2">
        <v>20</v>
      </c>
      <c r="D161" s="4">
        <f t="shared" si="26"/>
        <v>0.71874999999999989</v>
      </c>
      <c r="E161" s="9" t="s">
        <v>43</v>
      </c>
      <c r="F161" s="2">
        <v>2.2000000000000002</v>
      </c>
      <c r="G161" s="2">
        <v>2</v>
      </c>
      <c r="H161" s="2">
        <v>1</v>
      </c>
      <c r="I161" s="2">
        <f t="shared" si="32"/>
        <v>0.22727272727272727</v>
      </c>
      <c r="J161" s="6">
        <f t="shared" si="30"/>
        <v>1.6386425412012917</v>
      </c>
      <c r="K161" s="7">
        <f t="shared" si="27"/>
        <v>4.7415372681527797E-2</v>
      </c>
      <c r="L161" s="7">
        <f t="shared" si="33"/>
        <v>8.1932127060064582E-3</v>
      </c>
      <c r="M161" s="2">
        <v>15</v>
      </c>
      <c r="N161" s="2">
        <v>1.87</v>
      </c>
      <c r="P161" s="2">
        <v>200</v>
      </c>
      <c r="Q161" s="2">
        <f t="shared" si="31"/>
        <v>1.0695187165775399</v>
      </c>
      <c r="R161" s="1" t="s">
        <v>45</v>
      </c>
    </row>
    <row r="162" spans="1:18" x14ac:dyDescent="0.25">
      <c r="A162" s="22"/>
      <c r="B162" s="2">
        <v>207</v>
      </c>
      <c r="C162" s="2">
        <v>20</v>
      </c>
      <c r="D162" s="4">
        <f t="shared" si="26"/>
        <v>0.71874999999999989</v>
      </c>
      <c r="E162" s="9" t="s">
        <v>43</v>
      </c>
      <c r="F162" s="2">
        <v>2.8</v>
      </c>
      <c r="G162" s="2">
        <v>2</v>
      </c>
      <c r="H162" s="2">
        <v>1</v>
      </c>
      <c r="I162" s="2">
        <f t="shared" si="32"/>
        <v>0.17857142857142858</v>
      </c>
      <c r="J162" s="6">
        <f t="shared" si="30"/>
        <v>1.7758080034852013</v>
      </c>
      <c r="K162" s="7">
        <f t="shared" si="27"/>
        <v>4.9359989675664406E-2</v>
      </c>
      <c r="L162" s="7">
        <f t="shared" si="33"/>
        <v>8.8790400174260063E-3</v>
      </c>
      <c r="M162" s="2">
        <v>15</v>
      </c>
      <c r="N162" s="2">
        <v>2.04</v>
      </c>
      <c r="P162" s="2">
        <v>200</v>
      </c>
      <c r="Q162" s="2">
        <f t="shared" si="31"/>
        <v>0.98039215686274506</v>
      </c>
      <c r="R162" s="1" t="s">
        <v>44</v>
      </c>
    </row>
    <row r="163" spans="1:18" x14ac:dyDescent="0.25">
      <c r="A163" s="22"/>
      <c r="B163" s="2">
        <v>207</v>
      </c>
      <c r="C163" s="2">
        <v>20</v>
      </c>
      <c r="D163" s="4">
        <f t="shared" si="26"/>
        <v>0.71874999999999989</v>
      </c>
      <c r="E163" s="9" t="s">
        <v>43</v>
      </c>
      <c r="F163" s="2">
        <v>3</v>
      </c>
      <c r="G163" s="2">
        <v>1.4</v>
      </c>
      <c r="H163" s="2">
        <v>1</v>
      </c>
      <c r="I163" s="2">
        <f t="shared" si="32"/>
        <v>0.23809523809523814</v>
      </c>
      <c r="J163" s="6">
        <f t="shared" si="30"/>
        <v>1.6134286460245437</v>
      </c>
      <c r="K163" s="7">
        <f t="shared" si="27"/>
        <v>4.7049166861334264E-2</v>
      </c>
      <c r="L163" s="7">
        <f t="shared" si="33"/>
        <v>8.0671432301227183E-3</v>
      </c>
      <c r="M163" s="2">
        <v>15</v>
      </c>
      <c r="N163" s="2">
        <v>2.06</v>
      </c>
      <c r="P163" s="2">
        <v>200</v>
      </c>
      <c r="Q163" s="2">
        <f t="shared" si="31"/>
        <v>0.97087378640776689</v>
      </c>
      <c r="R163" s="1" t="s">
        <v>44</v>
      </c>
    </row>
    <row r="164" spans="1:18" x14ac:dyDescent="0.25">
      <c r="A164" s="22"/>
      <c r="B164" s="2">
        <v>207</v>
      </c>
      <c r="C164" s="2">
        <v>20</v>
      </c>
      <c r="D164" s="4">
        <f t="shared" si="26"/>
        <v>0.71874999999999989</v>
      </c>
      <c r="E164" s="9" t="s">
        <v>43</v>
      </c>
      <c r="F164" s="2">
        <v>2.5</v>
      </c>
      <c r="G164" s="2">
        <v>2.1</v>
      </c>
      <c r="H164" s="2">
        <v>1</v>
      </c>
      <c r="I164" s="2">
        <f t="shared" si="32"/>
        <v>0.19047619047619047</v>
      </c>
      <c r="J164" s="6">
        <f t="shared" si="30"/>
        <v>1.7380133224432248</v>
      </c>
      <c r="K164" s="7">
        <f t="shared" si="27"/>
        <v>4.8831898164950586E-2</v>
      </c>
      <c r="L164" s="7">
        <f t="shared" si="33"/>
        <v>8.6900666122161248E-3</v>
      </c>
      <c r="M164" s="2">
        <v>15</v>
      </c>
      <c r="N164" s="2">
        <v>2.93</v>
      </c>
      <c r="O164" s="2">
        <f t="shared" ref="O164:O169" si="37">M164/N164</f>
        <v>5.1194539249146755</v>
      </c>
      <c r="P164" s="2">
        <v>190</v>
      </c>
      <c r="Q164" s="2">
        <f t="shared" si="31"/>
        <v>0.64846416382252559</v>
      </c>
    </row>
    <row r="165" spans="1:18" x14ac:dyDescent="0.25">
      <c r="A165" s="22"/>
      <c r="B165" s="2">
        <v>207</v>
      </c>
      <c r="C165" s="2">
        <v>20</v>
      </c>
      <c r="D165" s="4">
        <f t="shared" si="26"/>
        <v>0.71874999999999989</v>
      </c>
      <c r="E165" s="9" t="s">
        <v>43</v>
      </c>
      <c r="F165" s="2">
        <v>1.9</v>
      </c>
      <c r="G165" s="2">
        <v>1.8</v>
      </c>
      <c r="H165" s="2">
        <v>1</v>
      </c>
      <c r="I165" s="2">
        <f t="shared" si="32"/>
        <v>0.29239766081871343</v>
      </c>
      <c r="J165" s="6">
        <f t="shared" si="30"/>
        <v>1.5066372545837328</v>
      </c>
      <c r="K165" s="7">
        <f t="shared" si="27"/>
        <v>4.5465440867640129E-2</v>
      </c>
      <c r="L165" s="7">
        <f t="shared" si="33"/>
        <v>7.5331862729186641E-3</v>
      </c>
      <c r="M165" s="2">
        <v>15</v>
      </c>
      <c r="N165" s="2">
        <v>2.1</v>
      </c>
      <c r="O165" s="2"/>
      <c r="P165" s="2">
        <v>200</v>
      </c>
      <c r="Q165" s="2">
        <f t="shared" si="31"/>
        <v>0.95238095238095244</v>
      </c>
      <c r="R165" s="1" t="s">
        <v>44</v>
      </c>
    </row>
    <row r="166" spans="1:18" x14ac:dyDescent="0.25">
      <c r="A166" s="22"/>
      <c r="B166" s="2">
        <v>207</v>
      </c>
      <c r="C166" s="2">
        <v>20</v>
      </c>
      <c r="D166" s="4">
        <f t="shared" si="26"/>
        <v>0.71874999999999989</v>
      </c>
      <c r="E166" s="9" t="s">
        <v>43</v>
      </c>
      <c r="F166" s="2">
        <v>2.1</v>
      </c>
      <c r="G166" s="2">
        <v>1.9</v>
      </c>
      <c r="H166" s="2">
        <v>1</v>
      </c>
      <c r="I166" s="2">
        <f t="shared" si="32"/>
        <v>0.25062656641604014</v>
      </c>
      <c r="J166" s="6">
        <f t="shared" si="30"/>
        <v>1.5860771138627698</v>
      </c>
      <c r="K166" s="7">
        <f t="shared" si="27"/>
        <v>4.6648663434440657E-2</v>
      </c>
      <c r="L166" s="7">
        <f t="shared" si="33"/>
        <v>7.9303855693138494E-3</v>
      </c>
      <c r="M166" s="2">
        <v>15</v>
      </c>
      <c r="N166" s="2">
        <v>3.62</v>
      </c>
      <c r="O166" s="2">
        <f t="shared" si="37"/>
        <v>4.1436464088397793</v>
      </c>
      <c r="P166" s="2">
        <v>150</v>
      </c>
      <c r="Q166" s="2">
        <f t="shared" si="31"/>
        <v>0.4143646408839779</v>
      </c>
    </row>
    <row r="167" spans="1:18" x14ac:dyDescent="0.25">
      <c r="A167" s="22"/>
      <c r="B167" s="2">
        <v>207</v>
      </c>
      <c r="C167" s="2">
        <v>20</v>
      </c>
      <c r="D167" s="4">
        <f t="shared" si="26"/>
        <v>0.71874999999999989</v>
      </c>
      <c r="E167" s="9" t="s">
        <v>43</v>
      </c>
      <c r="F167" s="2">
        <v>2.1</v>
      </c>
      <c r="G167" s="2">
        <v>1.8</v>
      </c>
      <c r="H167" s="2">
        <v>1</v>
      </c>
      <c r="I167" s="2">
        <f t="shared" si="32"/>
        <v>0.26455026455026454</v>
      </c>
      <c r="J167" s="6">
        <f t="shared" si="30"/>
        <v>1.5577482305553312</v>
      </c>
      <c r="K167" s="7">
        <f t="shared" si="27"/>
        <v>4.6230191134386568E-2</v>
      </c>
      <c r="L167" s="7">
        <f t="shared" si="33"/>
        <v>7.788741152776656E-3</v>
      </c>
      <c r="M167" s="2">
        <v>15</v>
      </c>
      <c r="N167" s="2">
        <v>2.57</v>
      </c>
      <c r="O167" s="2"/>
      <c r="P167" s="2">
        <v>150</v>
      </c>
      <c r="Q167" s="2">
        <f t="shared" si="31"/>
        <v>0.58365758754863817</v>
      </c>
      <c r="R167" s="1" t="s">
        <v>44</v>
      </c>
    </row>
    <row r="168" spans="1:18" x14ac:dyDescent="0.25">
      <c r="A168" s="22"/>
      <c r="B168" s="2">
        <v>207</v>
      </c>
      <c r="C168" s="2">
        <v>20</v>
      </c>
      <c r="D168" s="4">
        <f t="shared" si="26"/>
        <v>0.71874999999999989</v>
      </c>
      <c r="E168" s="9" t="s">
        <v>43</v>
      </c>
      <c r="F168" s="2">
        <v>3</v>
      </c>
      <c r="G168" s="2">
        <v>1.5</v>
      </c>
      <c r="H168" s="2">
        <v>1</v>
      </c>
      <c r="I168" s="2">
        <f t="shared" si="32"/>
        <v>0.22222222222222221</v>
      </c>
      <c r="J168" s="6">
        <f t="shared" si="30"/>
        <v>1.6509636244473134</v>
      </c>
      <c r="K168" s="7">
        <f t="shared" si="27"/>
        <v>4.7593298821805942E-2</v>
      </c>
      <c r="L168" s="7">
        <f t="shared" si="33"/>
        <v>8.2548181222365669E-3</v>
      </c>
      <c r="M168" s="2">
        <v>15</v>
      </c>
      <c r="N168" s="2">
        <v>2.98</v>
      </c>
      <c r="O168" s="2">
        <f t="shared" si="37"/>
        <v>5.0335570469798654</v>
      </c>
      <c r="P168" s="2">
        <v>170</v>
      </c>
      <c r="Q168" s="2">
        <f t="shared" si="31"/>
        <v>0.57046979865771807</v>
      </c>
    </row>
    <row r="169" spans="1:18" x14ac:dyDescent="0.25">
      <c r="A169" s="22"/>
      <c r="B169" s="2">
        <v>207</v>
      </c>
      <c r="C169" s="2">
        <v>20</v>
      </c>
      <c r="D169" s="4">
        <f t="shared" si="26"/>
        <v>0.71874999999999989</v>
      </c>
      <c r="E169" s="9" t="s">
        <v>43</v>
      </c>
      <c r="F169" s="2">
        <v>2.1</v>
      </c>
      <c r="G169" s="2">
        <v>2</v>
      </c>
      <c r="H169" s="2">
        <v>1</v>
      </c>
      <c r="I169" s="2">
        <f t="shared" si="32"/>
        <v>0.23809523809523808</v>
      </c>
      <c r="J169" s="6">
        <f t="shared" si="30"/>
        <v>1.6134286460245437</v>
      </c>
      <c r="K169" s="7">
        <f t="shared" si="27"/>
        <v>4.7049166861334264E-2</v>
      </c>
      <c r="L169" s="7">
        <f t="shared" si="33"/>
        <v>8.0671432301227183E-3</v>
      </c>
      <c r="M169" s="2">
        <v>15</v>
      </c>
      <c r="N169" s="2">
        <v>2.78</v>
      </c>
      <c r="O169" s="2">
        <f t="shared" si="37"/>
        <v>5.3956834532374103</v>
      </c>
      <c r="P169" s="2">
        <v>160</v>
      </c>
      <c r="Q169" s="2">
        <f t="shared" si="31"/>
        <v>0.57553956834532383</v>
      </c>
    </row>
    <row r="170" spans="1:18" x14ac:dyDescent="0.25">
      <c r="A170" s="22"/>
      <c r="B170" s="2">
        <v>207</v>
      </c>
      <c r="C170" s="2">
        <v>20</v>
      </c>
      <c r="D170" s="4">
        <f t="shared" si="26"/>
        <v>0.71874999999999989</v>
      </c>
      <c r="E170" s="9" t="s">
        <v>43</v>
      </c>
      <c r="F170" s="2">
        <v>3</v>
      </c>
      <c r="G170" s="2">
        <v>1.1000000000000001</v>
      </c>
      <c r="H170" s="2">
        <v>1</v>
      </c>
      <c r="I170" s="2">
        <f t="shared" si="32"/>
        <v>0.30303030303030298</v>
      </c>
      <c r="J170" s="6">
        <f t="shared" si="30"/>
        <v>1.4888055529538273</v>
      </c>
      <c r="K170" s="7">
        <f t="shared" si="27"/>
        <v>4.519558848662833E-2</v>
      </c>
      <c r="L170" s="7">
        <f t="shared" si="33"/>
        <v>7.4440277647691375E-3</v>
      </c>
      <c r="M170" s="2">
        <v>15</v>
      </c>
      <c r="N170" s="2">
        <v>2.1</v>
      </c>
      <c r="O170" s="2"/>
      <c r="P170" s="2">
        <v>200</v>
      </c>
      <c r="Q170" s="2">
        <f t="shared" si="31"/>
        <v>0.95238095238095244</v>
      </c>
      <c r="R170" s="1" t="s">
        <v>44</v>
      </c>
    </row>
    <row r="171" spans="1:18" x14ac:dyDescent="0.25">
      <c r="A171" s="22"/>
      <c r="B171" s="2">
        <v>207</v>
      </c>
      <c r="C171" s="2">
        <v>20</v>
      </c>
      <c r="D171" s="4">
        <f t="shared" si="26"/>
        <v>0.71874999999999989</v>
      </c>
      <c r="E171" s="9" t="s">
        <v>43</v>
      </c>
      <c r="F171" s="2">
        <v>2.1</v>
      </c>
      <c r="G171" s="2">
        <v>1.3</v>
      </c>
      <c r="H171" s="2">
        <v>1</v>
      </c>
      <c r="I171" s="2">
        <f t="shared" si="32"/>
        <v>0.36630036630036622</v>
      </c>
      <c r="J171" s="6">
        <f t="shared" si="30"/>
        <v>1.3976149868636849</v>
      </c>
      <c r="K171" s="7">
        <f t="shared" si="27"/>
        <v>4.378958508569105E-2</v>
      </c>
      <c r="L171" s="7">
        <f t="shared" si="33"/>
        <v>6.9880749343184251E-3</v>
      </c>
      <c r="M171" s="2">
        <v>15</v>
      </c>
      <c r="N171" s="2">
        <v>2.56</v>
      </c>
      <c r="O171" s="2">
        <f>M171/N171</f>
        <v>5.859375</v>
      </c>
      <c r="P171" s="2">
        <v>230</v>
      </c>
      <c r="Q171" s="2">
        <f t="shared" si="31"/>
        <v>0.8984375</v>
      </c>
    </row>
    <row r="172" spans="1:18" x14ac:dyDescent="0.25">
      <c r="A172" s="22"/>
      <c r="B172" s="2">
        <v>207</v>
      </c>
      <c r="C172" s="2">
        <v>20</v>
      </c>
      <c r="D172" s="4">
        <f t="shared" si="26"/>
        <v>0.71874999999999989</v>
      </c>
      <c r="E172" s="9" t="s">
        <v>43</v>
      </c>
      <c r="F172" s="2">
        <v>2.2999999999999998</v>
      </c>
      <c r="G172" s="2">
        <v>2</v>
      </c>
      <c r="H172" s="2">
        <v>1</v>
      </c>
      <c r="I172" s="2">
        <f t="shared" si="32"/>
        <v>0.21739130434782611</v>
      </c>
      <c r="J172" s="6">
        <f t="shared" si="30"/>
        <v>1.6631034988407656</v>
      </c>
      <c r="K172" s="7">
        <f t="shared" si="27"/>
        <v>4.7767959977473712E-2</v>
      </c>
      <c r="L172" s="7">
        <f t="shared" si="33"/>
        <v>8.3155174942038286E-3</v>
      </c>
      <c r="M172" s="2">
        <v>15</v>
      </c>
      <c r="N172" s="2">
        <v>2.81</v>
      </c>
      <c r="O172" s="2">
        <f>M172/N172</f>
        <v>5.3380782918149468</v>
      </c>
      <c r="P172" s="2">
        <v>170</v>
      </c>
      <c r="Q172" s="2">
        <f t="shared" si="31"/>
        <v>0.60498220640569389</v>
      </c>
    </row>
    <row r="173" spans="1:18" x14ac:dyDescent="0.25">
      <c r="A173" s="22"/>
      <c r="B173" s="2">
        <v>207</v>
      </c>
      <c r="C173" s="2">
        <v>20</v>
      </c>
      <c r="D173" s="4">
        <f t="shared" si="26"/>
        <v>0.71874999999999989</v>
      </c>
      <c r="E173" s="9" t="s">
        <v>43</v>
      </c>
      <c r="F173" s="2">
        <v>3.5</v>
      </c>
      <c r="G173" s="2">
        <v>2.9</v>
      </c>
      <c r="H173" s="2">
        <v>0.5</v>
      </c>
      <c r="I173" s="2">
        <f t="shared" si="32"/>
        <v>4.926108374384236E-2</v>
      </c>
      <c r="J173" s="6">
        <f t="shared" si="30"/>
        <v>1.7184834297326879</v>
      </c>
      <c r="K173" s="7">
        <f t="shared" si="27"/>
        <v>4.8556763335227029E-2</v>
      </c>
      <c r="L173" s="7">
        <f t="shared" si="33"/>
        <v>8.592417148663439E-3</v>
      </c>
      <c r="M173" s="2">
        <v>15</v>
      </c>
      <c r="N173" s="2">
        <v>1.23</v>
      </c>
      <c r="O173" s="2"/>
      <c r="P173" s="2">
        <v>100</v>
      </c>
      <c r="Q173" s="2">
        <f t="shared" si="31"/>
        <v>0.81300813008130079</v>
      </c>
      <c r="R173" s="1" t="s">
        <v>44</v>
      </c>
    </row>
    <row r="174" spans="1:18" x14ac:dyDescent="0.25">
      <c r="A174" s="22"/>
      <c r="B174" s="2">
        <v>207</v>
      </c>
      <c r="C174" s="2">
        <v>20</v>
      </c>
      <c r="D174" s="4">
        <f t="shared" si="26"/>
        <v>0.71874999999999989</v>
      </c>
      <c r="E174" s="9" t="s">
        <v>43</v>
      </c>
      <c r="F174" s="2">
        <v>3.7</v>
      </c>
      <c r="G174" s="2">
        <v>2.1</v>
      </c>
      <c r="H174" s="2">
        <v>0.5</v>
      </c>
      <c r="I174" s="2">
        <f t="shared" si="32"/>
        <v>6.4350064350064351E-2</v>
      </c>
      <c r="J174" s="6">
        <f t="shared" si="30"/>
        <v>1.5720402970589327</v>
      </c>
      <c r="K174" s="7">
        <f t="shared" si="27"/>
        <v>4.6441783854249782E-2</v>
      </c>
      <c r="L174" s="7">
        <f t="shared" si="33"/>
        <v>7.8602014852946628E-3</v>
      </c>
      <c r="M174" s="2">
        <v>15</v>
      </c>
      <c r="N174" s="2">
        <v>1.57</v>
      </c>
      <c r="O174" s="2"/>
      <c r="P174" s="2">
        <v>100</v>
      </c>
      <c r="Q174" s="2">
        <f t="shared" si="31"/>
        <v>0.63694267515923564</v>
      </c>
      <c r="R174" s="1" t="s">
        <v>44</v>
      </c>
    </row>
    <row r="175" spans="1:18" x14ac:dyDescent="0.25">
      <c r="A175" s="22"/>
      <c r="B175" s="2">
        <v>207</v>
      </c>
      <c r="C175" s="2">
        <v>20</v>
      </c>
      <c r="D175" s="4">
        <f t="shared" si="26"/>
        <v>0.71874999999999989</v>
      </c>
      <c r="E175" s="9" t="s">
        <v>43</v>
      </c>
      <c r="F175" s="2">
        <v>3</v>
      </c>
      <c r="G175" s="2">
        <v>2.7</v>
      </c>
      <c r="H175" s="2">
        <v>0.5</v>
      </c>
      <c r="I175" s="2">
        <f t="shared" si="32"/>
        <v>6.1728395061728385E-2</v>
      </c>
      <c r="J175" s="6">
        <f t="shared" si="30"/>
        <v>1.5939878537739167</v>
      </c>
      <c r="K175" s="7">
        <f t="shared" si="27"/>
        <v>4.6764851495303759E-2</v>
      </c>
      <c r="L175" s="7">
        <f t="shared" si="33"/>
        <v>7.9699392688695834E-3</v>
      </c>
      <c r="M175" s="2">
        <v>15</v>
      </c>
      <c r="N175" s="2">
        <v>1.92</v>
      </c>
      <c r="P175" s="2">
        <v>200</v>
      </c>
      <c r="Q175" s="2">
        <f t="shared" si="31"/>
        <v>1.0416666666666667</v>
      </c>
      <c r="R175" s="1" t="s">
        <v>44</v>
      </c>
    </row>
    <row r="176" spans="1:18" x14ac:dyDescent="0.25">
      <c r="A176" s="22"/>
      <c r="B176" s="2">
        <v>207</v>
      </c>
      <c r="C176" s="2">
        <v>20</v>
      </c>
      <c r="D176" s="4">
        <f t="shared" si="26"/>
        <v>0.71874999999999989</v>
      </c>
      <c r="E176" s="9" t="s">
        <v>43</v>
      </c>
      <c r="F176" s="2">
        <v>2.8</v>
      </c>
      <c r="G176" s="2">
        <v>1.8</v>
      </c>
      <c r="H176" s="2">
        <v>0.5</v>
      </c>
      <c r="I176" s="2">
        <f t="shared" si="32"/>
        <v>9.9206349206349201E-2</v>
      </c>
      <c r="J176" s="6">
        <f t="shared" si="30"/>
        <v>1.3608184231906735</v>
      </c>
      <c r="K176" s="7">
        <f t="shared" si="27"/>
        <v>4.3209291554220187E-2</v>
      </c>
      <c r="L176" s="7">
        <f t="shared" si="33"/>
        <v>6.804092115953367E-3</v>
      </c>
      <c r="M176" s="2">
        <v>15</v>
      </c>
      <c r="N176" s="2">
        <v>2</v>
      </c>
      <c r="P176" s="2">
        <v>200</v>
      </c>
      <c r="Q176" s="2">
        <f t="shared" si="31"/>
        <v>1</v>
      </c>
      <c r="R176" s="1" t="s">
        <v>44</v>
      </c>
    </row>
    <row r="177" spans="1:18" x14ac:dyDescent="0.25">
      <c r="A177" s="22"/>
      <c r="B177" s="2">
        <v>207</v>
      </c>
      <c r="C177" s="2">
        <v>20</v>
      </c>
      <c r="D177" s="4">
        <f t="shared" si="26"/>
        <v>0.71874999999999989</v>
      </c>
      <c r="E177" s="9" t="s">
        <v>43</v>
      </c>
      <c r="F177" s="2">
        <v>2.8</v>
      </c>
      <c r="G177" s="2">
        <v>2.2000000000000002</v>
      </c>
      <c r="H177" s="2">
        <v>0.5</v>
      </c>
      <c r="I177" s="2">
        <f t="shared" si="32"/>
        <v>8.1168831168831168E-2</v>
      </c>
      <c r="J177" s="6">
        <f t="shared" si="30"/>
        <v>1.4549572697582913</v>
      </c>
      <c r="K177" s="7">
        <f t="shared" si="27"/>
        <v>4.4678869436327234E-2</v>
      </c>
      <c r="L177" s="7">
        <f t="shared" si="33"/>
        <v>7.2747863487914568E-3</v>
      </c>
      <c r="M177" s="2">
        <v>15</v>
      </c>
      <c r="N177" s="2">
        <v>2.29</v>
      </c>
      <c r="P177" s="2">
        <v>200</v>
      </c>
      <c r="Q177" s="2">
        <f t="shared" si="31"/>
        <v>0.8733624454148472</v>
      </c>
      <c r="R177" s="1" t="s">
        <v>44</v>
      </c>
    </row>
    <row r="178" spans="1:18" x14ac:dyDescent="0.25">
      <c r="A178" s="22"/>
      <c r="B178" s="2">
        <v>207</v>
      </c>
      <c r="C178" s="2">
        <v>20</v>
      </c>
      <c r="D178" s="4">
        <f t="shared" si="26"/>
        <v>0.71874999999999989</v>
      </c>
      <c r="E178" s="9" t="s">
        <v>43</v>
      </c>
      <c r="F178" s="2">
        <v>3.7</v>
      </c>
      <c r="G178" s="2">
        <v>2.1</v>
      </c>
      <c r="H178" s="2">
        <v>0.5</v>
      </c>
      <c r="I178" s="2">
        <f t="shared" si="32"/>
        <v>6.4350064350064351E-2</v>
      </c>
      <c r="J178" s="6">
        <f t="shared" si="30"/>
        <v>1.5720402970589327</v>
      </c>
      <c r="K178" s="7">
        <f t="shared" si="27"/>
        <v>4.6441783854249782E-2</v>
      </c>
      <c r="L178" s="7">
        <f t="shared" si="33"/>
        <v>7.8602014852946628E-3</v>
      </c>
      <c r="M178" s="2">
        <v>15</v>
      </c>
      <c r="N178" s="2">
        <v>1.92</v>
      </c>
      <c r="P178" s="2">
        <v>200</v>
      </c>
      <c r="Q178" s="2">
        <f t="shared" si="31"/>
        <v>1.0416666666666667</v>
      </c>
      <c r="R178" s="1" t="s">
        <v>44</v>
      </c>
    </row>
    <row r="179" spans="1:18" x14ac:dyDescent="0.25">
      <c r="A179" s="22"/>
      <c r="B179" s="2">
        <v>207</v>
      </c>
      <c r="C179" s="2">
        <v>20</v>
      </c>
      <c r="D179" s="4">
        <f t="shared" si="26"/>
        <v>0.71874999999999989</v>
      </c>
      <c r="E179" s="9" t="s">
        <v>43</v>
      </c>
      <c r="F179" s="2">
        <v>3.5</v>
      </c>
      <c r="G179" s="2">
        <v>2.9</v>
      </c>
      <c r="H179" s="2">
        <v>0.5</v>
      </c>
      <c r="I179" s="2">
        <f t="shared" si="32"/>
        <v>4.926108374384236E-2</v>
      </c>
      <c r="J179" s="6">
        <f t="shared" si="30"/>
        <v>1.7184834297326879</v>
      </c>
      <c r="K179" s="7">
        <f t="shared" si="27"/>
        <v>4.8556763335227029E-2</v>
      </c>
      <c r="L179" s="7">
        <f t="shared" si="33"/>
        <v>8.592417148663439E-3</v>
      </c>
      <c r="M179" s="2">
        <v>15</v>
      </c>
      <c r="N179" s="2">
        <v>1</v>
      </c>
      <c r="P179" s="2">
        <v>100</v>
      </c>
      <c r="Q179" s="2">
        <f t="shared" si="31"/>
        <v>1</v>
      </c>
      <c r="R179" s="1" t="s">
        <v>44</v>
      </c>
    </row>
    <row r="180" spans="1:18" x14ac:dyDescent="0.25">
      <c r="A180" s="22"/>
      <c r="B180" s="2">
        <v>207</v>
      </c>
      <c r="C180" s="2">
        <v>20</v>
      </c>
      <c r="D180" s="4">
        <f t="shared" si="26"/>
        <v>0.71874999999999989</v>
      </c>
      <c r="E180" s="9" t="s">
        <v>43</v>
      </c>
      <c r="F180" s="2">
        <v>3.1</v>
      </c>
      <c r="G180" s="2">
        <v>2.4</v>
      </c>
      <c r="H180" s="2">
        <v>0.5</v>
      </c>
      <c r="I180" s="2">
        <f t="shared" si="32"/>
        <v>6.7204301075268827E-2</v>
      </c>
      <c r="J180" s="6">
        <f t="shared" si="30"/>
        <v>1.5494621789991565</v>
      </c>
      <c r="K180" s="7">
        <f t="shared" si="27"/>
        <v>4.6107072229614007E-2</v>
      </c>
      <c r="L180" s="7">
        <f t="shared" si="33"/>
        <v>7.7473108949957818E-3</v>
      </c>
      <c r="M180" s="2">
        <v>15</v>
      </c>
      <c r="N180" s="2">
        <v>2.04</v>
      </c>
      <c r="P180" s="2">
        <v>200</v>
      </c>
      <c r="Q180" s="2">
        <f t="shared" si="31"/>
        <v>0.98039215686274506</v>
      </c>
      <c r="R180" s="1" t="s">
        <v>44</v>
      </c>
    </row>
    <row r="181" spans="1:18" x14ac:dyDescent="0.25">
      <c r="A181" s="22"/>
      <c r="B181" s="2">
        <v>207</v>
      </c>
      <c r="C181" s="2">
        <v>20</v>
      </c>
      <c r="D181" s="4">
        <f t="shared" ref="D181:D192" si="38">B181/C181/36/0.4</f>
        <v>0.71874999999999989</v>
      </c>
      <c r="E181" s="9" t="s">
        <v>43</v>
      </c>
      <c r="F181" s="2">
        <v>3</v>
      </c>
      <c r="G181" s="2">
        <v>3</v>
      </c>
      <c r="H181" s="2">
        <v>0.5</v>
      </c>
      <c r="I181" s="2">
        <f t="shared" si="32"/>
        <v>5.5555555555555552E-2</v>
      </c>
      <c r="J181" s="6">
        <f t="shared" si="30"/>
        <v>1.6509636244473134</v>
      </c>
      <c r="K181" s="7">
        <f t="shared" si="27"/>
        <v>4.7593298821805942E-2</v>
      </c>
      <c r="L181" s="7">
        <f t="shared" si="33"/>
        <v>8.2548181222365669E-3</v>
      </c>
      <c r="M181" s="2">
        <v>15</v>
      </c>
      <c r="N181" s="2">
        <v>2.35</v>
      </c>
      <c r="P181" s="2">
        <v>230</v>
      </c>
      <c r="Q181" s="2">
        <f t="shared" si="31"/>
        <v>0.97872340425531912</v>
      </c>
      <c r="R181" s="1" t="s">
        <v>44</v>
      </c>
    </row>
    <row r="182" spans="1:18" x14ac:dyDescent="0.25">
      <c r="A182" s="22"/>
      <c r="B182" s="2">
        <v>207</v>
      </c>
      <c r="C182" s="2">
        <v>20</v>
      </c>
      <c r="D182" s="4">
        <f t="shared" si="38"/>
        <v>0.71874999999999989</v>
      </c>
      <c r="E182" s="9" t="s">
        <v>43</v>
      </c>
      <c r="F182" s="2">
        <v>3</v>
      </c>
      <c r="G182" s="2">
        <v>2.8</v>
      </c>
      <c r="H182" s="2">
        <v>0.5</v>
      </c>
      <c r="I182" s="2">
        <f t="shared" si="32"/>
        <v>5.9523809523809534E-2</v>
      </c>
      <c r="J182" s="6">
        <f t="shared" si="30"/>
        <v>1.6134286460245437</v>
      </c>
      <c r="K182" s="7">
        <f t="shared" ref="K182:K192" si="39">(9.8*(J182/1000)*((1140-1000)/1000))^0.5</f>
        <v>4.7049166861334264E-2</v>
      </c>
      <c r="L182" s="7">
        <f t="shared" si="33"/>
        <v>8.0671432301227183E-3</v>
      </c>
      <c r="M182" s="2">
        <v>15</v>
      </c>
      <c r="N182" s="2">
        <v>2.13</v>
      </c>
      <c r="O182" s="2">
        <f>M182/N182</f>
        <v>7.042253521126761</v>
      </c>
      <c r="P182" s="2">
        <v>210</v>
      </c>
      <c r="Q182" s="2">
        <f t="shared" si="31"/>
        <v>0.9859154929577465</v>
      </c>
    </row>
    <row r="183" spans="1:18" x14ac:dyDescent="0.25">
      <c r="A183" s="22"/>
      <c r="B183" s="2">
        <v>207</v>
      </c>
      <c r="C183" s="2">
        <v>20</v>
      </c>
      <c r="D183" s="4">
        <f t="shared" si="38"/>
        <v>0.71874999999999989</v>
      </c>
      <c r="E183" s="9" t="s">
        <v>43</v>
      </c>
      <c r="F183" s="2">
        <v>4</v>
      </c>
      <c r="G183" s="2">
        <v>1.3</v>
      </c>
      <c r="H183" s="2">
        <v>0.5</v>
      </c>
      <c r="I183" s="2">
        <f t="shared" si="32"/>
        <v>9.6153846153846145E-2</v>
      </c>
      <c r="J183" s="6">
        <f t="shared" si="30"/>
        <v>1.3750688670741409</v>
      </c>
      <c r="K183" s="7">
        <f t="shared" si="39"/>
        <v>4.3434945442877231E-2</v>
      </c>
      <c r="L183" s="7">
        <f t="shared" si="33"/>
        <v>6.8753443353707045E-3</v>
      </c>
      <c r="M183" s="2">
        <v>15</v>
      </c>
      <c r="N183" s="2">
        <v>2.73</v>
      </c>
      <c r="O183" s="2">
        <f>M183/N183</f>
        <v>5.4945054945054945</v>
      </c>
      <c r="P183" s="2">
        <v>250</v>
      </c>
      <c r="Q183" s="2">
        <f t="shared" si="31"/>
        <v>0.91575091575091572</v>
      </c>
    </row>
    <row r="184" spans="1:18" x14ac:dyDescent="0.25">
      <c r="A184" s="22"/>
      <c r="B184" s="2">
        <v>207</v>
      </c>
      <c r="C184" s="2">
        <v>20</v>
      </c>
      <c r="D184" s="4">
        <f t="shared" si="38"/>
        <v>0.71874999999999989</v>
      </c>
      <c r="E184" s="9" t="s">
        <v>43</v>
      </c>
      <c r="F184" s="2">
        <v>3.6</v>
      </c>
      <c r="G184" s="2">
        <v>2.8</v>
      </c>
      <c r="H184" s="2">
        <v>0.5</v>
      </c>
      <c r="I184" s="2">
        <f t="shared" si="32"/>
        <v>4.96031746031746E-2</v>
      </c>
      <c r="J184" s="6">
        <f t="shared" si="30"/>
        <v>1.7145237764626791</v>
      </c>
      <c r="K184" s="7">
        <f t="shared" si="39"/>
        <v>4.8500789903946885E-2</v>
      </c>
      <c r="L184" s="7">
        <f t="shared" si="33"/>
        <v>8.5726188823133966E-3</v>
      </c>
      <c r="M184" s="2">
        <v>15</v>
      </c>
      <c r="N184" s="2">
        <v>2.0299999999999998</v>
      </c>
      <c r="P184" s="2">
        <v>200</v>
      </c>
      <c r="Q184" s="2">
        <f t="shared" si="31"/>
        <v>0.98522167487684742</v>
      </c>
      <c r="R184" s="1" t="s">
        <v>45</v>
      </c>
    </row>
    <row r="185" spans="1:18" x14ac:dyDescent="0.25">
      <c r="A185" s="22"/>
      <c r="B185" s="2">
        <v>207</v>
      </c>
      <c r="C185" s="2">
        <v>20</v>
      </c>
      <c r="D185" s="4">
        <f t="shared" si="38"/>
        <v>0.71874999999999989</v>
      </c>
      <c r="E185" s="9" t="s">
        <v>43</v>
      </c>
      <c r="F185" s="2">
        <v>3.6</v>
      </c>
      <c r="G185" s="2">
        <v>2.5</v>
      </c>
      <c r="H185" s="2">
        <v>0.5</v>
      </c>
      <c r="I185" s="2">
        <f t="shared" si="32"/>
        <v>5.5555555555555552E-2</v>
      </c>
      <c r="J185" s="6">
        <f t="shared" si="30"/>
        <v>1.6509636244473134</v>
      </c>
      <c r="K185" s="7">
        <f t="shared" si="39"/>
        <v>4.7593298821805942E-2</v>
      </c>
      <c r="L185" s="7">
        <f t="shared" si="33"/>
        <v>8.2548181222365669E-3</v>
      </c>
      <c r="M185" s="2">
        <v>15</v>
      </c>
      <c r="N185" s="2">
        <v>2.1</v>
      </c>
      <c r="P185" s="2">
        <v>200</v>
      </c>
      <c r="Q185" s="2">
        <f t="shared" si="31"/>
        <v>0.95238095238095244</v>
      </c>
      <c r="R185" s="1" t="s">
        <v>44</v>
      </c>
    </row>
    <row r="186" spans="1:18" x14ac:dyDescent="0.25">
      <c r="A186" s="22"/>
      <c r="B186" s="2">
        <v>207</v>
      </c>
      <c r="C186" s="2">
        <v>20</v>
      </c>
      <c r="D186" s="4">
        <f t="shared" si="38"/>
        <v>0.71874999999999989</v>
      </c>
      <c r="E186" s="9" t="s">
        <v>43</v>
      </c>
      <c r="F186" s="2">
        <v>3</v>
      </c>
      <c r="G186" s="2">
        <v>1.7</v>
      </c>
      <c r="H186" s="2">
        <v>0.5</v>
      </c>
      <c r="I186" s="2">
        <f t="shared" si="32"/>
        <v>9.8039215686274522E-2</v>
      </c>
      <c r="J186" s="6">
        <f t="shared" si="30"/>
        <v>1.3661972080472342</v>
      </c>
      <c r="K186" s="7">
        <f t="shared" si="39"/>
        <v>4.3294602082024097E-2</v>
      </c>
      <c r="L186" s="7">
        <f t="shared" si="33"/>
        <v>6.830986040236171E-3</v>
      </c>
      <c r="M186" s="2">
        <v>15</v>
      </c>
      <c r="N186" s="2">
        <v>2.1</v>
      </c>
      <c r="P186" s="2">
        <v>200</v>
      </c>
      <c r="Q186" s="2">
        <f t="shared" si="31"/>
        <v>0.95238095238095244</v>
      </c>
      <c r="R186" s="1" t="s">
        <v>44</v>
      </c>
    </row>
    <row r="187" spans="1:18" x14ac:dyDescent="0.25">
      <c r="A187" s="22"/>
      <c r="B187" s="2">
        <v>207</v>
      </c>
      <c r="C187" s="2">
        <v>20</v>
      </c>
      <c r="D187" s="4">
        <f t="shared" si="38"/>
        <v>0.71874999999999989</v>
      </c>
      <c r="E187" s="9" t="s">
        <v>43</v>
      </c>
      <c r="F187" s="2">
        <v>3.6</v>
      </c>
      <c r="G187" s="2">
        <v>1.3</v>
      </c>
      <c r="H187" s="2">
        <v>0.5</v>
      </c>
      <c r="I187" s="2">
        <f t="shared" si="32"/>
        <v>0.10683760683760682</v>
      </c>
      <c r="J187" s="6">
        <f t="shared" si="30"/>
        <v>1.3276143942617731</v>
      </c>
      <c r="K187" s="7">
        <f t="shared" si="39"/>
        <v>4.2678881767534087E-2</v>
      </c>
      <c r="L187" s="7">
        <f t="shared" si="33"/>
        <v>6.6380719713088647E-3</v>
      </c>
      <c r="M187" s="2">
        <v>15</v>
      </c>
      <c r="N187" s="2">
        <v>2.23</v>
      </c>
      <c r="O187" s="2"/>
      <c r="P187" s="2">
        <v>200</v>
      </c>
      <c r="Q187" s="2">
        <f t="shared" si="31"/>
        <v>0.89686098654708513</v>
      </c>
      <c r="R187" s="1" t="s">
        <v>44</v>
      </c>
    </row>
    <row r="188" spans="1:18" x14ac:dyDescent="0.25">
      <c r="A188" s="22"/>
      <c r="B188" s="2">
        <v>207</v>
      </c>
      <c r="C188" s="2">
        <v>20</v>
      </c>
      <c r="D188" s="4">
        <f t="shared" si="38"/>
        <v>0.71874999999999989</v>
      </c>
      <c r="E188" s="9" t="s">
        <v>43</v>
      </c>
      <c r="F188" s="2">
        <v>4</v>
      </c>
      <c r="G188" s="2">
        <v>2.1</v>
      </c>
      <c r="H188" s="2">
        <v>0.5</v>
      </c>
      <c r="I188" s="2">
        <f t="shared" si="32"/>
        <v>5.9523809523809521E-2</v>
      </c>
      <c r="J188" s="6">
        <f t="shared" si="30"/>
        <v>1.6134286460245437</v>
      </c>
      <c r="K188" s="7">
        <f t="shared" si="39"/>
        <v>4.7049166861334264E-2</v>
      </c>
      <c r="L188" s="7">
        <f t="shared" si="33"/>
        <v>8.0671432301227183E-3</v>
      </c>
      <c r="M188" s="2">
        <v>15</v>
      </c>
      <c r="N188" s="2">
        <v>2.4500000000000002</v>
      </c>
      <c r="O188" s="2"/>
      <c r="P188" s="2">
        <v>200</v>
      </c>
      <c r="Q188" s="2">
        <f t="shared" si="31"/>
        <v>0.81632653061224492</v>
      </c>
      <c r="R188" s="1" t="s">
        <v>44</v>
      </c>
    </row>
    <row r="189" spans="1:18" x14ac:dyDescent="0.25">
      <c r="A189" s="22"/>
      <c r="B189" s="2">
        <v>207</v>
      </c>
      <c r="C189" s="2">
        <v>20</v>
      </c>
      <c r="D189" s="4">
        <f t="shared" si="38"/>
        <v>0.71874999999999989</v>
      </c>
      <c r="E189" s="9" t="s">
        <v>43</v>
      </c>
      <c r="F189" s="2">
        <v>2.2999999999999998</v>
      </c>
      <c r="G189" s="2">
        <v>2.1</v>
      </c>
      <c r="H189" s="2">
        <v>0.5</v>
      </c>
      <c r="I189" s="2">
        <f t="shared" si="32"/>
        <v>0.10351966873706003</v>
      </c>
      <c r="J189" s="6">
        <f t="shared" si="30"/>
        <v>1.341649413166669</v>
      </c>
      <c r="K189" s="7">
        <f t="shared" si="39"/>
        <v>4.2903880883489669E-2</v>
      </c>
      <c r="L189" s="7">
        <f t="shared" si="33"/>
        <v>6.7082470658333445E-3</v>
      </c>
      <c r="M189" s="2">
        <v>15</v>
      </c>
      <c r="N189" s="2">
        <v>2.44</v>
      </c>
      <c r="O189" s="2"/>
      <c r="P189" s="2">
        <v>200</v>
      </c>
      <c r="Q189" s="2">
        <f t="shared" si="31"/>
        <v>0.81967213114754101</v>
      </c>
      <c r="R189" s="1" t="s">
        <v>44</v>
      </c>
    </row>
    <row r="190" spans="1:18" x14ac:dyDescent="0.25">
      <c r="A190" s="22"/>
      <c r="B190" s="2">
        <v>207</v>
      </c>
      <c r="C190" s="2">
        <v>20</v>
      </c>
      <c r="D190" s="4">
        <f t="shared" si="38"/>
        <v>0.71874999999999989</v>
      </c>
      <c r="E190" s="9" t="s">
        <v>43</v>
      </c>
      <c r="F190" s="2">
        <v>3.5</v>
      </c>
      <c r="G190" s="2">
        <v>2.1</v>
      </c>
      <c r="H190" s="2">
        <v>0.5</v>
      </c>
      <c r="I190" s="2">
        <f t="shared" si="32"/>
        <v>6.8027210884353734E-2</v>
      </c>
      <c r="J190" s="6">
        <f t="shared" si="30"/>
        <v>1.5431889840792923</v>
      </c>
      <c r="K190" s="7">
        <f t="shared" si="39"/>
        <v>4.601364239176018E-2</v>
      </c>
      <c r="L190" s="7">
        <f t="shared" si="33"/>
        <v>7.7159449203964611E-3</v>
      </c>
      <c r="M190" s="2">
        <v>15</v>
      </c>
      <c r="N190" s="2">
        <v>2.31</v>
      </c>
      <c r="O190" s="2"/>
      <c r="P190" s="2">
        <v>200</v>
      </c>
      <c r="Q190" s="2">
        <f t="shared" si="31"/>
        <v>0.86580086580086568</v>
      </c>
      <c r="R190" s="1" t="s">
        <v>44</v>
      </c>
    </row>
    <row r="191" spans="1:18" x14ac:dyDescent="0.25">
      <c r="A191" s="22"/>
      <c r="B191" s="2">
        <v>207</v>
      </c>
      <c r="C191" s="2">
        <v>20</v>
      </c>
      <c r="D191" s="4">
        <f t="shared" si="38"/>
        <v>0.71874999999999989</v>
      </c>
      <c r="E191" s="9" t="s">
        <v>43</v>
      </c>
      <c r="F191" s="2">
        <v>2.9</v>
      </c>
      <c r="G191" s="2">
        <v>1.8</v>
      </c>
      <c r="H191" s="2">
        <v>0.5</v>
      </c>
      <c r="I191" s="2">
        <f t="shared" si="32"/>
        <v>9.5785440613026823E-2</v>
      </c>
      <c r="J191" s="6">
        <f t="shared" si="30"/>
        <v>1.3768295205555996</v>
      </c>
      <c r="K191" s="7">
        <f t="shared" si="39"/>
        <v>4.3462743841159904E-2</v>
      </c>
      <c r="L191" s="7">
        <f t="shared" si="33"/>
        <v>6.8841476027779987E-3</v>
      </c>
      <c r="M191" s="2">
        <v>15</v>
      </c>
      <c r="N191" s="2">
        <v>2.13</v>
      </c>
      <c r="O191" s="2"/>
      <c r="P191" s="2">
        <v>200</v>
      </c>
      <c r="Q191" s="2">
        <f t="shared" si="31"/>
        <v>0.93896713615023475</v>
      </c>
      <c r="R191" s="1" t="s">
        <v>44</v>
      </c>
    </row>
    <row r="192" spans="1:18" x14ac:dyDescent="0.25">
      <c r="A192" s="22"/>
      <c r="B192" s="2">
        <v>207</v>
      </c>
      <c r="C192" s="2">
        <v>20</v>
      </c>
      <c r="D192" s="4">
        <f t="shared" si="38"/>
        <v>0.71874999999999989</v>
      </c>
      <c r="E192" s="9" t="s">
        <v>43</v>
      </c>
      <c r="F192" s="2">
        <v>2.6</v>
      </c>
      <c r="G192" s="2">
        <v>2</v>
      </c>
      <c r="H192" s="2">
        <v>0.5</v>
      </c>
      <c r="I192" s="2">
        <f t="shared" si="32"/>
        <v>9.6153846153846145E-2</v>
      </c>
      <c r="J192" s="6">
        <f t="shared" si="30"/>
        <v>1.3750688670741409</v>
      </c>
      <c r="K192" s="7">
        <f t="shared" si="39"/>
        <v>4.3434945442877231E-2</v>
      </c>
      <c r="L192" s="7">
        <f t="shared" si="33"/>
        <v>6.8753443353707045E-3</v>
      </c>
      <c r="M192" s="2">
        <v>15</v>
      </c>
      <c r="N192" s="2">
        <v>2.48</v>
      </c>
      <c r="O192" s="2"/>
      <c r="P192" s="2">
        <v>200</v>
      </c>
      <c r="Q192" s="2">
        <f t="shared" si="31"/>
        <v>0.80645161290322576</v>
      </c>
      <c r="R192" s="1" t="s">
        <v>44</v>
      </c>
    </row>
    <row r="193" spans="1:18" x14ac:dyDescent="0.25">
      <c r="A193" s="22" t="s">
        <v>24</v>
      </c>
      <c r="B193" s="2">
        <v>217</v>
      </c>
      <c r="C193" s="2">
        <v>20</v>
      </c>
      <c r="D193" s="5">
        <f t="shared" ref="D193:D212" si="40">B193/(36*C193*0.4)</f>
        <v>0.75347222222222221</v>
      </c>
      <c r="E193" s="9" t="s">
        <v>43</v>
      </c>
      <c r="F193" s="2">
        <v>3.2</v>
      </c>
      <c r="G193" s="2">
        <v>2.8</v>
      </c>
      <c r="H193" s="2">
        <v>0.3</v>
      </c>
      <c r="I193" s="2">
        <f t="shared" si="32"/>
        <v>3.3482142857142856E-2</v>
      </c>
      <c r="J193" s="6">
        <f t="shared" si="30"/>
        <v>1.3904106579545799</v>
      </c>
      <c r="K193" s="7">
        <f>(9.8*(J193/1000)*((1390-1000)/1000))^0.5</f>
        <v>7.2898213522022637E-2</v>
      </c>
      <c r="L193" s="7">
        <f t="shared" si="33"/>
        <v>6.9520532897728998E-3</v>
      </c>
      <c r="M193" s="2">
        <v>15</v>
      </c>
      <c r="N193" s="2">
        <v>3.12</v>
      </c>
      <c r="P193" s="2">
        <v>300</v>
      </c>
      <c r="Q193" s="2">
        <f t="shared" si="31"/>
        <v>0.96153846153846145</v>
      </c>
      <c r="R193" s="1" t="s">
        <v>44</v>
      </c>
    </row>
    <row r="194" spans="1:18" x14ac:dyDescent="0.25">
      <c r="A194" s="22"/>
      <c r="B194" s="2">
        <v>217</v>
      </c>
      <c r="C194" s="2">
        <v>20</v>
      </c>
      <c r="D194" s="5">
        <f t="shared" si="40"/>
        <v>0.75347222222222221</v>
      </c>
      <c r="E194" s="9" t="s">
        <v>43</v>
      </c>
      <c r="F194" s="2">
        <v>3</v>
      </c>
      <c r="G194" s="2">
        <v>2</v>
      </c>
      <c r="H194" s="2">
        <v>0.3</v>
      </c>
      <c r="I194" s="2">
        <f t="shared" si="32"/>
        <v>4.9999999999999996E-2</v>
      </c>
      <c r="J194" s="6">
        <f t="shared" si="30"/>
        <v>1.2164403991146799</v>
      </c>
      <c r="K194" s="7">
        <f t="shared" ref="K194:K212" si="41">(9.8*(J194/1000)*((1390-1000)/1000))^0.5</f>
        <v>6.818530050836695E-2</v>
      </c>
      <c r="L194" s="7">
        <f t="shared" si="33"/>
        <v>6.0822019955733995E-3</v>
      </c>
      <c r="M194" s="2">
        <v>15</v>
      </c>
      <c r="N194" s="2">
        <v>1.17</v>
      </c>
      <c r="O194" s="1">
        <f>M194/N194</f>
        <v>12.820512820512821</v>
      </c>
      <c r="P194" s="2">
        <v>100</v>
      </c>
      <c r="Q194" s="2">
        <f t="shared" si="31"/>
        <v>0.85470085470085477</v>
      </c>
    </row>
    <row r="195" spans="1:18" x14ac:dyDescent="0.25">
      <c r="A195" s="22"/>
      <c r="B195" s="2">
        <v>217</v>
      </c>
      <c r="C195" s="2">
        <v>20</v>
      </c>
      <c r="D195" s="5">
        <f t="shared" si="40"/>
        <v>0.75347222222222221</v>
      </c>
      <c r="E195" s="9" t="s">
        <v>43</v>
      </c>
      <c r="F195" s="2">
        <v>3</v>
      </c>
      <c r="G195" s="2">
        <v>3</v>
      </c>
      <c r="H195" s="2">
        <v>0.3</v>
      </c>
      <c r="I195" s="2">
        <f t="shared" si="32"/>
        <v>3.3333333333333333E-2</v>
      </c>
      <c r="J195" s="6">
        <f t="shared" ref="J195:J231" si="42">(F195*G195*H195)^(1/3)</f>
        <v>1.3924766500838337</v>
      </c>
      <c r="K195" s="7">
        <f t="shared" si="41"/>
        <v>7.2952352646233509E-2</v>
      </c>
      <c r="L195" s="7">
        <f t="shared" si="33"/>
        <v>6.9623832504191688E-3</v>
      </c>
      <c r="M195" s="2">
        <v>15</v>
      </c>
      <c r="N195" s="2">
        <v>2.59</v>
      </c>
      <c r="P195" s="2">
        <v>200</v>
      </c>
      <c r="Q195" s="2">
        <f t="shared" ref="Q195:Q231" si="43">P195/N195/100</f>
        <v>0.77220077220077232</v>
      </c>
      <c r="R195" s="1" t="s">
        <v>44</v>
      </c>
    </row>
    <row r="196" spans="1:18" x14ac:dyDescent="0.25">
      <c r="A196" s="22"/>
      <c r="B196" s="2">
        <v>217</v>
      </c>
      <c r="C196" s="2">
        <v>20</v>
      </c>
      <c r="D196" s="5">
        <f t="shared" si="40"/>
        <v>0.75347222222222221</v>
      </c>
      <c r="E196" s="9" t="s">
        <v>43</v>
      </c>
      <c r="F196" s="2">
        <v>2.6</v>
      </c>
      <c r="G196" s="2">
        <v>2.2999999999999998</v>
      </c>
      <c r="H196" s="2">
        <v>0.3</v>
      </c>
      <c r="I196" s="2">
        <f t="shared" ref="I196:I231" si="44">H196/(F196*G196)</f>
        <v>5.016722408026756E-2</v>
      </c>
      <c r="J196" s="6">
        <f t="shared" si="42"/>
        <v>1.2150872941056825</v>
      </c>
      <c r="K196" s="7">
        <f t="shared" si="41"/>
        <v>6.8147367066321199E-2</v>
      </c>
      <c r="L196" s="7">
        <f t="shared" ref="L196:L231" si="45">(J196/10)/C196</f>
        <v>6.0754364705284131E-3</v>
      </c>
      <c r="M196" s="2">
        <v>15</v>
      </c>
      <c r="N196" s="2">
        <v>2.79</v>
      </c>
      <c r="P196" s="2">
        <v>200</v>
      </c>
      <c r="Q196" s="2">
        <f t="shared" si="43"/>
        <v>0.71684587813620071</v>
      </c>
      <c r="R196" s="1" t="s">
        <v>44</v>
      </c>
    </row>
    <row r="197" spans="1:18" x14ac:dyDescent="0.25">
      <c r="A197" s="22"/>
      <c r="B197" s="2">
        <v>217</v>
      </c>
      <c r="C197" s="2">
        <v>20</v>
      </c>
      <c r="D197" s="5">
        <f t="shared" si="40"/>
        <v>0.75347222222222221</v>
      </c>
      <c r="E197" s="9" t="s">
        <v>43</v>
      </c>
      <c r="F197" s="2">
        <v>2.9</v>
      </c>
      <c r="G197" s="2">
        <v>2.8</v>
      </c>
      <c r="H197" s="2">
        <v>0.3</v>
      </c>
      <c r="I197" s="2">
        <f t="shared" si="44"/>
        <v>3.6945812807881777E-2</v>
      </c>
      <c r="J197" s="6">
        <f t="shared" si="42"/>
        <v>1.345527034189077</v>
      </c>
      <c r="K197" s="7">
        <f t="shared" si="41"/>
        <v>7.1711953847811552E-2</v>
      </c>
      <c r="L197" s="7">
        <f t="shared" si="45"/>
        <v>6.7276351709453855E-3</v>
      </c>
      <c r="M197" s="2">
        <v>15</v>
      </c>
      <c r="N197" s="2">
        <v>3.17</v>
      </c>
      <c r="O197" s="1">
        <f>M197/N197</f>
        <v>4.7318611987381702</v>
      </c>
      <c r="P197" s="2">
        <v>230</v>
      </c>
      <c r="Q197" s="2">
        <f t="shared" si="43"/>
        <v>0.72555205047318605</v>
      </c>
    </row>
    <row r="198" spans="1:18" x14ac:dyDescent="0.25">
      <c r="A198" s="22"/>
      <c r="B198" s="2">
        <v>217</v>
      </c>
      <c r="C198" s="2">
        <v>20</v>
      </c>
      <c r="D198" s="5">
        <f t="shared" si="40"/>
        <v>0.75347222222222221</v>
      </c>
      <c r="E198" s="9" t="s">
        <v>43</v>
      </c>
      <c r="F198" s="2">
        <v>3.2</v>
      </c>
      <c r="G198" s="2">
        <v>1.9</v>
      </c>
      <c r="H198" s="2">
        <v>0.3</v>
      </c>
      <c r="I198" s="2">
        <f t="shared" si="44"/>
        <v>4.9342105263157895E-2</v>
      </c>
      <c r="J198" s="6">
        <f t="shared" si="42"/>
        <v>1.2218229488579211</v>
      </c>
      <c r="K198" s="7">
        <f t="shared" si="41"/>
        <v>6.8335988399488123E-2</v>
      </c>
      <c r="L198" s="7">
        <f t="shared" si="45"/>
        <v>6.1091147442896053E-3</v>
      </c>
      <c r="M198" s="2">
        <v>15</v>
      </c>
      <c r="N198" s="2">
        <v>2.5499999999999998</v>
      </c>
      <c r="P198" s="2">
        <v>200</v>
      </c>
      <c r="Q198" s="2">
        <f t="shared" si="43"/>
        <v>0.78431372549019618</v>
      </c>
      <c r="R198" s="1" t="s">
        <v>44</v>
      </c>
    </row>
    <row r="199" spans="1:18" x14ac:dyDescent="0.25">
      <c r="A199" s="22"/>
      <c r="B199" s="2">
        <v>217</v>
      </c>
      <c r="C199" s="2">
        <v>20</v>
      </c>
      <c r="D199" s="5">
        <f t="shared" si="40"/>
        <v>0.75347222222222221</v>
      </c>
      <c r="E199" s="9" t="s">
        <v>43</v>
      </c>
      <c r="F199" s="2">
        <v>2.8</v>
      </c>
      <c r="G199" s="2">
        <v>2</v>
      </c>
      <c r="H199" s="2">
        <v>0.3</v>
      </c>
      <c r="I199" s="2">
        <f t="shared" si="44"/>
        <v>5.3571428571428575E-2</v>
      </c>
      <c r="J199" s="6">
        <f t="shared" si="42"/>
        <v>1.1887843905526259</v>
      </c>
      <c r="K199" s="7">
        <f t="shared" si="41"/>
        <v>6.7405741155276505E-2</v>
      </c>
      <c r="L199" s="7">
        <f t="shared" si="45"/>
        <v>5.9439219527631293E-3</v>
      </c>
      <c r="M199" s="2">
        <v>15</v>
      </c>
      <c r="N199" s="2">
        <v>1.65</v>
      </c>
      <c r="P199" s="2">
        <v>143</v>
      </c>
      <c r="Q199" s="2">
        <f t="shared" si="43"/>
        <v>0.8666666666666667</v>
      </c>
      <c r="R199" s="1" t="s">
        <v>44</v>
      </c>
    </row>
    <row r="200" spans="1:18" x14ac:dyDescent="0.25">
      <c r="A200" s="22"/>
      <c r="B200" s="2">
        <v>217</v>
      </c>
      <c r="C200" s="2">
        <v>20</v>
      </c>
      <c r="D200" s="5">
        <f t="shared" si="40"/>
        <v>0.75347222222222221</v>
      </c>
      <c r="E200" s="9" t="s">
        <v>43</v>
      </c>
      <c r="F200" s="2">
        <v>2.7</v>
      </c>
      <c r="G200" s="2">
        <v>2.1</v>
      </c>
      <c r="H200" s="2">
        <v>0.3</v>
      </c>
      <c r="I200" s="2">
        <f t="shared" si="44"/>
        <v>5.29100529100529E-2</v>
      </c>
      <c r="J200" s="6">
        <f t="shared" si="42"/>
        <v>1.1937171623689176</v>
      </c>
      <c r="K200" s="7">
        <f t="shared" si="41"/>
        <v>6.7545443921659176E-2</v>
      </c>
      <c r="L200" s="7">
        <f t="shared" si="45"/>
        <v>5.9685858118445883E-3</v>
      </c>
      <c r="M200" s="2">
        <v>15</v>
      </c>
      <c r="N200" s="2">
        <v>1.67</v>
      </c>
      <c r="P200" s="2">
        <v>150</v>
      </c>
      <c r="Q200" s="2">
        <f t="shared" si="43"/>
        <v>0.89820359281437134</v>
      </c>
      <c r="R200" s="1" t="s">
        <v>44</v>
      </c>
    </row>
    <row r="201" spans="1:18" x14ac:dyDescent="0.25">
      <c r="A201" s="22"/>
      <c r="B201" s="2">
        <v>217</v>
      </c>
      <c r="C201" s="2">
        <v>20</v>
      </c>
      <c r="D201" s="5">
        <f t="shared" si="40"/>
        <v>0.75347222222222221</v>
      </c>
      <c r="E201" s="9" t="s">
        <v>43</v>
      </c>
      <c r="F201" s="2">
        <v>2.7</v>
      </c>
      <c r="G201" s="2">
        <v>1.5</v>
      </c>
      <c r="H201" s="2">
        <v>0.3</v>
      </c>
      <c r="I201" s="2">
        <f t="shared" si="44"/>
        <v>7.4074074074074056E-2</v>
      </c>
      <c r="J201" s="6">
        <f t="shared" si="42"/>
        <v>1.0670679913470189</v>
      </c>
      <c r="K201" s="7">
        <f t="shared" si="41"/>
        <v>6.3861834165080997E-2</v>
      </c>
      <c r="L201" s="7">
        <f t="shared" si="45"/>
        <v>5.3353399567350945E-3</v>
      </c>
      <c r="M201" s="2">
        <v>15</v>
      </c>
      <c r="N201" s="2">
        <v>3.81</v>
      </c>
      <c r="P201" s="2">
        <v>300</v>
      </c>
      <c r="Q201" s="2">
        <f t="shared" si="43"/>
        <v>0.78740157480314965</v>
      </c>
      <c r="R201" s="1" t="s">
        <v>44</v>
      </c>
    </row>
    <row r="202" spans="1:18" x14ac:dyDescent="0.25">
      <c r="A202" s="22"/>
      <c r="B202" s="2">
        <v>217</v>
      </c>
      <c r="C202" s="2">
        <v>20</v>
      </c>
      <c r="D202" s="5">
        <f t="shared" si="40"/>
        <v>0.75347222222222221</v>
      </c>
      <c r="E202" s="9" t="s">
        <v>43</v>
      </c>
      <c r="F202" s="2">
        <v>3.5</v>
      </c>
      <c r="G202" s="2">
        <v>2</v>
      </c>
      <c r="H202" s="2">
        <v>0.3</v>
      </c>
      <c r="I202" s="2">
        <f t="shared" si="44"/>
        <v>4.2857142857142858E-2</v>
      </c>
      <c r="J202" s="6">
        <f t="shared" si="42"/>
        <v>1.2805791649874942</v>
      </c>
      <c r="K202" s="7">
        <f t="shared" si="41"/>
        <v>6.9959799660820957E-2</v>
      </c>
      <c r="L202" s="7">
        <f t="shared" si="45"/>
        <v>6.4028958249374712E-3</v>
      </c>
      <c r="M202" s="2">
        <v>15</v>
      </c>
      <c r="N202" s="2">
        <v>2.73</v>
      </c>
      <c r="O202" s="1">
        <f t="shared" ref="O202:O206" si="46">M202/N202</f>
        <v>5.4945054945054945</v>
      </c>
      <c r="P202" s="2">
        <v>200</v>
      </c>
      <c r="Q202" s="2">
        <f t="shared" si="43"/>
        <v>0.73260073260073255</v>
      </c>
    </row>
    <row r="203" spans="1:18" x14ac:dyDescent="0.25">
      <c r="A203" s="22"/>
      <c r="B203" s="2">
        <v>217</v>
      </c>
      <c r="C203" s="2">
        <v>20</v>
      </c>
      <c r="D203" s="5">
        <f t="shared" si="40"/>
        <v>0.75347222222222221</v>
      </c>
      <c r="E203" s="9" t="s">
        <v>43</v>
      </c>
      <c r="F203" s="2">
        <v>2.7</v>
      </c>
      <c r="G203" s="2">
        <v>1.7</v>
      </c>
      <c r="H203" s="2">
        <v>0.3</v>
      </c>
      <c r="I203" s="2">
        <f t="shared" si="44"/>
        <v>6.535947712418301E-2</v>
      </c>
      <c r="J203" s="6">
        <f t="shared" si="42"/>
        <v>1.1125289307798569</v>
      </c>
      <c r="K203" s="7">
        <f t="shared" si="41"/>
        <v>6.5208017708258958E-2</v>
      </c>
      <c r="L203" s="7">
        <f t="shared" si="45"/>
        <v>5.5626446538992848E-3</v>
      </c>
      <c r="M203" s="2">
        <v>15</v>
      </c>
      <c r="N203" s="2">
        <v>2.67</v>
      </c>
      <c r="O203" s="1">
        <f t="shared" si="46"/>
        <v>5.617977528089888</v>
      </c>
      <c r="P203" s="2">
        <v>186</v>
      </c>
      <c r="Q203" s="2">
        <f t="shared" si="43"/>
        <v>0.6966292134831461</v>
      </c>
    </row>
    <row r="204" spans="1:18" x14ac:dyDescent="0.25">
      <c r="A204" s="22"/>
      <c r="B204" s="2">
        <v>217</v>
      </c>
      <c r="C204" s="2">
        <v>20</v>
      </c>
      <c r="D204" s="5">
        <f t="shared" si="40"/>
        <v>0.75347222222222221</v>
      </c>
      <c r="E204" s="9" t="s">
        <v>43</v>
      </c>
      <c r="F204" s="2">
        <v>2.9</v>
      </c>
      <c r="G204" s="2">
        <v>1.9</v>
      </c>
      <c r="H204" s="2">
        <v>0.3</v>
      </c>
      <c r="I204" s="2">
        <f t="shared" si="44"/>
        <v>5.4446460980036297E-2</v>
      </c>
      <c r="J204" s="6">
        <f t="shared" si="42"/>
        <v>1.1823814779292745</v>
      </c>
      <c r="K204" s="7">
        <f t="shared" si="41"/>
        <v>6.7223969003962325E-2</v>
      </c>
      <c r="L204" s="7">
        <f t="shared" si="45"/>
        <v>5.9119073896463726E-3</v>
      </c>
      <c r="M204" s="2">
        <v>15</v>
      </c>
      <c r="N204" s="2">
        <v>2.85</v>
      </c>
      <c r="P204" s="2">
        <v>200</v>
      </c>
      <c r="Q204" s="2">
        <f t="shared" si="43"/>
        <v>0.70175438596491224</v>
      </c>
      <c r="R204" s="1" t="s">
        <v>44</v>
      </c>
    </row>
    <row r="205" spans="1:18" x14ac:dyDescent="0.25">
      <c r="A205" s="22"/>
      <c r="B205" s="2">
        <v>217</v>
      </c>
      <c r="C205" s="2">
        <v>20</v>
      </c>
      <c r="D205" s="5">
        <f t="shared" si="40"/>
        <v>0.75347222222222221</v>
      </c>
      <c r="E205" s="9" t="s">
        <v>43</v>
      </c>
      <c r="F205" s="2">
        <v>2.2000000000000002</v>
      </c>
      <c r="G205" s="2">
        <v>1.7</v>
      </c>
      <c r="H205" s="2">
        <v>0.3</v>
      </c>
      <c r="I205" s="2">
        <f t="shared" si="44"/>
        <v>8.0213903743315496E-2</v>
      </c>
      <c r="J205" s="6">
        <f t="shared" si="42"/>
        <v>1.0391166068457145</v>
      </c>
      <c r="K205" s="7">
        <f t="shared" si="41"/>
        <v>6.3019867275045272E-2</v>
      </c>
      <c r="L205" s="7">
        <f t="shared" si="45"/>
        <v>5.1955830342285724E-3</v>
      </c>
      <c r="M205" s="2">
        <v>15</v>
      </c>
      <c r="N205" s="2">
        <v>2.71</v>
      </c>
      <c r="P205" s="2">
        <v>200</v>
      </c>
      <c r="Q205" s="2">
        <f t="shared" si="43"/>
        <v>0.73800738007380073</v>
      </c>
      <c r="R205" s="1" t="s">
        <v>44</v>
      </c>
    </row>
    <row r="206" spans="1:18" x14ac:dyDescent="0.25">
      <c r="A206" s="22"/>
      <c r="B206" s="2">
        <v>217</v>
      </c>
      <c r="C206" s="2">
        <v>20</v>
      </c>
      <c r="D206" s="5">
        <f t="shared" si="40"/>
        <v>0.75347222222222221</v>
      </c>
      <c r="E206" s="9" t="s">
        <v>43</v>
      </c>
      <c r="F206" s="2">
        <v>3.6</v>
      </c>
      <c r="G206" s="2">
        <v>1.7</v>
      </c>
      <c r="H206" s="2">
        <v>0.3</v>
      </c>
      <c r="I206" s="2">
        <f t="shared" si="44"/>
        <v>4.9019607843137254E-2</v>
      </c>
      <c r="J206" s="6">
        <f t="shared" si="42"/>
        <v>1.2244965305752042</v>
      </c>
      <c r="K206" s="7">
        <f t="shared" si="41"/>
        <v>6.8410713633600045E-2</v>
      </c>
      <c r="L206" s="7">
        <f t="shared" si="45"/>
        <v>6.1224826528760209E-3</v>
      </c>
      <c r="M206" s="2">
        <v>15</v>
      </c>
      <c r="N206" s="2">
        <v>2.1800000000000002</v>
      </c>
      <c r="O206" s="1">
        <f t="shared" si="46"/>
        <v>6.8807339449541276</v>
      </c>
      <c r="P206" s="2">
        <v>160</v>
      </c>
      <c r="Q206" s="2">
        <f t="shared" si="43"/>
        <v>0.73394495412844041</v>
      </c>
    </row>
    <row r="207" spans="1:18" x14ac:dyDescent="0.25">
      <c r="A207" s="22"/>
      <c r="B207" s="2">
        <v>217</v>
      </c>
      <c r="C207" s="2">
        <v>20</v>
      </c>
      <c r="D207" s="5">
        <f t="shared" si="40"/>
        <v>0.75347222222222221</v>
      </c>
      <c r="E207" s="9" t="s">
        <v>43</v>
      </c>
      <c r="F207" s="2">
        <v>3</v>
      </c>
      <c r="G207" s="2">
        <v>2.2000000000000002</v>
      </c>
      <c r="H207" s="2">
        <v>0.3</v>
      </c>
      <c r="I207" s="2">
        <f t="shared" si="44"/>
        <v>4.5454545454545449E-2</v>
      </c>
      <c r="J207" s="6">
        <f t="shared" si="42"/>
        <v>1.2557072356438912</v>
      </c>
      <c r="K207" s="7">
        <f t="shared" si="41"/>
        <v>6.9277074524195612E-2</v>
      </c>
      <c r="L207" s="7">
        <f t="shared" si="45"/>
        <v>6.278536178219456E-3</v>
      </c>
      <c r="M207" s="2">
        <v>15</v>
      </c>
      <c r="N207" s="2">
        <v>3.54</v>
      </c>
      <c r="P207" s="2">
        <v>300</v>
      </c>
      <c r="Q207" s="2">
        <f t="shared" si="43"/>
        <v>0.84745762711864403</v>
      </c>
      <c r="R207" s="1" t="s">
        <v>44</v>
      </c>
    </row>
    <row r="208" spans="1:18" x14ac:dyDescent="0.25">
      <c r="A208" s="22"/>
      <c r="B208" s="2">
        <v>217</v>
      </c>
      <c r="C208" s="2">
        <v>20</v>
      </c>
      <c r="D208" s="5">
        <f t="shared" si="40"/>
        <v>0.75347222222222221</v>
      </c>
      <c r="E208" s="9" t="s">
        <v>43</v>
      </c>
      <c r="F208" s="2">
        <v>3</v>
      </c>
      <c r="G208" s="2">
        <v>1.8</v>
      </c>
      <c r="H208" s="2">
        <v>0.3</v>
      </c>
      <c r="I208" s="2">
        <f t="shared" si="44"/>
        <v>5.5555555555555552E-2</v>
      </c>
      <c r="J208" s="6">
        <f t="shared" si="42"/>
        <v>1.1744602923506591</v>
      </c>
      <c r="K208" s="7">
        <f t="shared" si="41"/>
        <v>6.6998412200321725E-2</v>
      </c>
      <c r="L208" s="7">
        <f t="shared" si="45"/>
        <v>5.8723014617532952E-3</v>
      </c>
      <c r="M208" s="2">
        <v>15</v>
      </c>
      <c r="N208" s="2">
        <v>2.35</v>
      </c>
      <c r="O208" s="1">
        <f t="shared" ref="O208:O212" si="47">M208/N208</f>
        <v>6.3829787234042552</v>
      </c>
      <c r="P208" s="2">
        <v>195</v>
      </c>
      <c r="Q208" s="2">
        <f t="shared" si="43"/>
        <v>0.82978723404255317</v>
      </c>
    </row>
    <row r="209" spans="1:18" x14ac:dyDescent="0.25">
      <c r="A209" s="22"/>
      <c r="B209" s="2">
        <v>217</v>
      </c>
      <c r="C209" s="2">
        <v>20</v>
      </c>
      <c r="D209" s="5">
        <f t="shared" si="40"/>
        <v>0.75347222222222221</v>
      </c>
      <c r="E209" s="9" t="s">
        <v>43</v>
      </c>
      <c r="F209" s="2">
        <v>2.9</v>
      </c>
      <c r="G209" s="2">
        <v>1.8</v>
      </c>
      <c r="H209" s="2">
        <v>0.3</v>
      </c>
      <c r="I209" s="2">
        <f t="shared" si="44"/>
        <v>5.7471264367816091E-2</v>
      </c>
      <c r="J209" s="6">
        <f t="shared" si="42"/>
        <v>1.1612629921883391</v>
      </c>
      <c r="K209" s="7">
        <f t="shared" si="41"/>
        <v>6.6620921309629405E-2</v>
      </c>
      <c r="L209" s="7">
        <f t="shared" si="45"/>
        <v>5.8063149609416959E-3</v>
      </c>
      <c r="M209" s="2">
        <v>15</v>
      </c>
      <c r="N209" s="2">
        <v>3.1</v>
      </c>
      <c r="P209" s="2">
        <v>230</v>
      </c>
      <c r="Q209" s="2">
        <f t="shared" si="43"/>
        <v>0.74193548387096764</v>
      </c>
      <c r="R209" s="1" t="s">
        <v>44</v>
      </c>
    </row>
    <row r="210" spans="1:18" x14ac:dyDescent="0.25">
      <c r="A210" s="22"/>
      <c r="B210" s="2">
        <v>217</v>
      </c>
      <c r="C210" s="2">
        <v>20</v>
      </c>
      <c r="D210" s="5">
        <f t="shared" si="40"/>
        <v>0.75347222222222221</v>
      </c>
      <c r="E210" s="9" t="s">
        <v>43</v>
      </c>
      <c r="F210" s="2">
        <v>2.1</v>
      </c>
      <c r="G210" s="2">
        <v>1.8</v>
      </c>
      <c r="H210" s="2">
        <v>0.3</v>
      </c>
      <c r="I210" s="2">
        <f t="shared" si="44"/>
        <v>7.9365079365079361E-2</v>
      </c>
      <c r="J210" s="6">
        <f t="shared" si="42"/>
        <v>1.0428079934659349</v>
      </c>
      <c r="K210" s="7">
        <f t="shared" si="41"/>
        <v>6.3131704800573882E-2</v>
      </c>
      <c r="L210" s="7">
        <f t="shared" si="45"/>
        <v>5.214039967329674E-3</v>
      </c>
      <c r="M210" s="2">
        <v>15</v>
      </c>
      <c r="N210" s="2">
        <v>3.1</v>
      </c>
      <c r="O210" s="1">
        <f t="shared" si="47"/>
        <v>4.838709677419355</v>
      </c>
      <c r="P210" s="2">
        <v>227</v>
      </c>
      <c r="Q210" s="2">
        <f t="shared" si="43"/>
        <v>0.73225806451612896</v>
      </c>
    </row>
    <row r="211" spans="1:18" x14ac:dyDescent="0.25">
      <c r="A211" s="22"/>
      <c r="B211" s="2">
        <v>217</v>
      </c>
      <c r="C211" s="2">
        <v>20</v>
      </c>
      <c r="D211" s="5">
        <f t="shared" si="40"/>
        <v>0.75347222222222221</v>
      </c>
      <c r="E211" s="9" t="s">
        <v>43</v>
      </c>
      <c r="F211" s="2">
        <v>3</v>
      </c>
      <c r="G211" s="2">
        <v>1.5</v>
      </c>
      <c r="H211" s="2">
        <v>0.3</v>
      </c>
      <c r="I211" s="2">
        <f t="shared" si="44"/>
        <v>6.6666666666666666E-2</v>
      </c>
      <c r="J211" s="6">
        <f t="shared" si="42"/>
        <v>1.1052094495921159</v>
      </c>
      <c r="K211" s="7">
        <f t="shared" si="41"/>
        <v>6.4993157457851419E-2</v>
      </c>
      <c r="L211" s="7">
        <f t="shared" si="45"/>
        <v>5.5260472479605792E-3</v>
      </c>
      <c r="M211" s="2">
        <v>15</v>
      </c>
      <c r="N211" s="2">
        <v>2.92</v>
      </c>
      <c r="O211" s="1">
        <f t="shared" si="47"/>
        <v>5.1369863013698636</v>
      </c>
      <c r="P211" s="2">
        <v>170</v>
      </c>
      <c r="Q211" s="2">
        <f t="shared" si="43"/>
        <v>0.5821917808219178</v>
      </c>
    </row>
    <row r="212" spans="1:18" x14ac:dyDescent="0.25">
      <c r="A212" s="22"/>
      <c r="B212" s="2">
        <v>217</v>
      </c>
      <c r="C212" s="2">
        <v>20</v>
      </c>
      <c r="D212" s="5">
        <f t="shared" si="40"/>
        <v>0.75347222222222221</v>
      </c>
      <c r="E212" s="9" t="s">
        <v>43</v>
      </c>
      <c r="F212" s="2">
        <v>2</v>
      </c>
      <c r="G212" s="2">
        <v>1.3</v>
      </c>
      <c r="H212" s="2">
        <v>0.3</v>
      </c>
      <c r="I212" s="2">
        <f t="shared" si="44"/>
        <v>0.11538461538461538</v>
      </c>
      <c r="J212" s="6">
        <f t="shared" si="42"/>
        <v>0.92051640825158887</v>
      </c>
      <c r="K212" s="7">
        <f t="shared" si="41"/>
        <v>5.9314532050228415E-2</v>
      </c>
      <c r="L212" s="7">
        <f t="shared" si="45"/>
        <v>4.6025820412579441E-3</v>
      </c>
      <c r="M212" s="2">
        <v>15</v>
      </c>
      <c r="N212" s="2">
        <v>2.68</v>
      </c>
      <c r="O212" s="1">
        <f t="shared" si="47"/>
        <v>5.5970149253731343</v>
      </c>
      <c r="P212" s="2">
        <v>200</v>
      </c>
      <c r="Q212" s="2">
        <f t="shared" si="43"/>
        <v>0.74626865671641784</v>
      </c>
    </row>
    <row r="213" spans="1:18" x14ac:dyDescent="0.25">
      <c r="A213" s="22" t="s">
        <v>46</v>
      </c>
      <c r="B213" s="2">
        <v>234</v>
      </c>
      <c r="C213" s="2">
        <v>20</v>
      </c>
      <c r="D213" s="9">
        <f>B213/C213/36/0.4</f>
        <v>0.81249999999999989</v>
      </c>
      <c r="E213" s="10" t="s">
        <v>43</v>
      </c>
      <c r="F213" s="2">
        <v>4</v>
      </c>
      <c r="G213" s="2">
        <v>2</v>
      </c>
      <c r="H213" s="2">
        <v>0.5</v>
      </c>
      <c r="I213" s="2">
        <f t="shared" si="44"/>
        <v>6.25E-2</v>
      </c>
      <c r="J213" s="6">
        <f t="shared" si="42"/>
        <v>1.5874010519681994</v>
      </c>
      <c r="K213" s="7">
        <f>(9.8*(J213/1000)*((1560-1000)/1000))^0.5</f>
        <v>9.3336257548722615E-2</v>
      </c>
      <c r="L213" s="7">
        <f t="shared" si="45"/>
        <v>7.9370052598409964E-3</v>
      </c>
      <c r="M213" s="2">
        <v>15</v>
      </c>
      <c r="N213" s="2">
        <v>2.1</v>
      </c>
      <c r="O213" s="2"/>
      <c r="P213" s="2">
        <v>160</v>
      </c>
      <c r="Q213" s="2">
        <f t="shared" si="43"/>
        <v>0.76190476190476186</v>
      </c>
      <c r="R213" s="1" t="s">
        <v>44</v>
      </c>
    </row>
    <row r="214" spans="1:18" x14ac:dyDescent="0.25">
      <c r="A214" s="22"/>
      <c r="B214" s="2">
        <v>234</v>
      </c>
      <c r="C214" s="2">
        <v>20</v>
      </c>
      <c r="D214" s="9">
        <f>B214/C214/36/0.4</f>
        <v>0.81249999999999989</v>
      </c>
      <c r="E214" s="10" t="s">
        <v>43</v>
      </c>
      <c r="F214" s="2">
        <v>3</v>
      </c>
      <c r="G214" s="2">
        <v>2.8</v>
      </c>
      <c r="H214" s="2">
        <v>0.5</v>
      </c>
      <c r="I214" s="2">
        <f t="shared" si="44"/>
        <v>5.9523809523809534E-2</v>
      </c>
      <c r="J214" s="6">
        <f t="shared" si="42"/>
        <v>1.6134286460245437</v>
      </c>
      <c r="K214" s="7">
        <f>(9.8*(J214/1000)*((1560-1000)/1000))^0.5</f>
        <v>9.4098333722668528E-2</v>
      </c>
      <c r="L214" s="7">
        <f t="shared" si="45"/>
        <v>8.0671432301227183E-3</v>
      </c>
      <c r="M214" s="2">
        <v>15</v>
      </c>
      <c r="N214" s="2">
        <v>2.12</v>
      </c>
      <c r="O214" s="2">
        <f>M214/N214</f>
        <v>7.0754716981132075</v>
      </c>
      <c r="P214" s="2">
        <v>160</v>
      </c>
      <c r="Q214" s="2">
        <f t="shared" si="43"/>
        <v>0.75471698113207542</v>
      </c>
    </row>
    <row r="215" spans="1:18" x14ac:dyDescent="0.25">
      <c r="A215" s="22"/>
      <c r="B215" s="2">
        <v>234</v>
      </c>
      <c r="C215" s="2">
        <v>20</v>
      </c>
      <c r="D215" s="9">
        <f>B215/C215/36/0.4</f>
        <v>0.81249999999999989</v>
      </c>
      <c r="E215" s="10" t="s">
        <v>43</v>
      </c>
      <c r="F215" s="2">
        <v>3.4</v>
      </c>
      <c r="G215" s="2">
        <v>2.2000000000000002</v>
      </c>
      <c r="H215" s="2">
        <v>0.5</v>
      </c>
      <c r="I215" s="2">
        <f t="shared" si="44"/>
        <v>6.6844919786096246E-2</v>
      </c>
      <c r="J215" s="6">
        <f t="shared" si="42"/>
        <v>1.5522340313815868</v>
      </c>
      <c r="K215" s="7">
        <f>(9.8*(J215/1000)*((1560-1000)/1000))^0.5</f>
        <v>9.2296589125612602E-2</v>
      </c>
      <c r="L215" s="7">
        <f t="shared" si="45"/>
        <v>7.7611701569079341E-3</v>
      </c>
      <c r="M215" s="2">
        <v>15</v>
      </c>
      <c r="N215" s="2">
        <v>2.92</v>
      </c>
      <c r="O215" s="2">
        <f>M215/N215</f>
        <v>5.1369863013698636</v>
      </c>
      <c r="P215" s="2">
        <v>200</v>
      </c>
      <c r="Q215" s="2">
        <f t="shared" si="43"/>
        <v>0.68493150684931503</v>
      </c>
    </row>
    <row r="216" spans="1:18" x14ac:dyDescent="0.25">
      <c r="A216" s="22"/>
      <c r="B216" s="2">
        <v>234</v>
      </c>
      <c r="C216" s="2">
        <v>20</v>
      </c>
      <c r="D216" s="9">
        <f t="shared" ref="D216:D231" si="48">B216/C216/36/0.4</f>
        <v>0.81249999999999989</v>
      </c>
      <c r="E216" s="10" t="s">
        <v>43</v>
      </c>
      <c r="F216" s="2">
        <v>2.5</v>
      </c>
      <c r="G216" s="2">
        <v>2.4</v>
      </c>
      <c r="H216" s="2">
        <v>0.5</v>
      </c>
      <c r="I216" s="2">
        <f t="shared" si="44"/>
        <v>8.3333333333333329E-2</v>
      </c>
      <c r="J216" s="6">
        <f t="shared" si="42"/>
        <v>1.4422495703074083</v>
      </c>
      <c r="K216" s="7">
        <f t="shared" ref="K216:K231" si="49">(9.8*(J216/1000)*((1560-1000)/1000))^0.5</f>
        <v>8.8966654662559153E-2</v>
      </c>
      <c r="L216" s="7">
        <f t="shared" si="45"/>
        <v>7.2112478515370419E-3</v>
      </c>
      <c r="M216" s="2">
        <v>15</v>
      </c>
      <c r="N216" s="2">
        <v>2.46</v>
      </c>
      <c r="O216" s="2">
        <f>M216/N216</f>
        <v>6.0975609756097562</v>
      </c>
      <c r="P216" s="2">
        <v>160</v>
      </c>
      <c r="Q216" s="2">
        <f t="shared" si="43"/>
        <v>0.65040650406504075</v>
      </c>
    </row>
    <row r="217" spans="1:18" x14ac:dyDescent="0.25">
      <c r="A217" s="22"/>
      <c r="B217" s="2">
        <v>234</v>
      </c>
      <c r="C217" s="2">
        <v>20</v>
      </c>
      <c r="D217" s="9">
        <f t="shared" si="48"/>
        <v>0.81249999999999989</v>
      </c>
      <c r="E217" s="10" t="s">
        <v>43</v>
      </c>
      <c r="F217" s="2">
        <v>2.8</v>
      </c>
      <c r="G217" s="2">
        <v>2</v>
      </c>
      <c r="H217" s="2">
        <v>0.5</v>
      </c>
      <c r="I217" s="2">
        <f t="shared" si="44"/>
        <v>8.9285714285714288E-2</v>
      </c>
      <c r="J217" s="6">
        <f t="shared" si="42"/>
        <v>1.4094597464129783</v>
      </c>
      <c r="K217" s="7">
        <f t="shared" si="49"/>
        <v>8.7949503058939602E-2</v>
      </c>
      <c r="L217" s="7">
        <f t="shared" si="45"/>
        <v>7.0472987320648909E-3</v>
      </c>
      <c r="M217" s="2">
        <v>15</v>
      </c>
      <c r="N217" s="2">
        <v>2.5</v>
      </c>
      <c r="O217" s="2"/>
      <c r="P217" s="2">
        <v>200</v>
      </c>
      <c r="Q217" s="2">
        <f t="shared" si="43"/>
        <v>0.8</v>
      </c>
      <c r="R217" s="1" t="s">
        <v>44</v>
      </c>
    </row>
    <row r="218" spans="1:18" x14ac:dyDescent="0.25">
      <c r="A218" s="22"/>
      <c r="B218" s="2">
        <v>234</v>
      </c>
      <c r="C218" s="2">
        <v>20</v>
      </c>
      <c r="D218" s="9">
        <f t="shared" si="48"/>
        <v>0.81249999999999989</v>
      </c>
      <c r="E218" s="10" t="s">
        <v>43</v>
      </c>
      <c r="F218" s="2">
        <v>3</v>
      </c>
      <c r="G218" s="2">
        <v>1.7</v>
      </c>
      <c r="H218" s="2">
        <v>0.5</v>
      </c>
      <c r="I218" s="2">
        <f t="shared" si="44"/>
        <v>9.8039215686274522E-2</v>
      </c>
      <c r="J218" s="6">
        <f t="shared" si="42"/>
        <v>1.3661972080472342</v>
      </c>
      <c r="K218" s="7">
        <f t="shared" si="49"/>
        <v>8.6589204164048195E-2</v>
      </c>
      <c r="L218" s="7">
        <f t="shared" si="45"/>
        <v>6.830986040236171E-3</v>
      </c>
      <c r="M218" s="2">
        <v>15</v>
      </c>
      <c r="N218" s="2">
        <v>1.42</v>
      </c>
      <c r="O218" s="2">
        <f t="shared" ref="O218:O224" si="50">M218/N218</f>
        <v>10.563380281690142</v>
      </c>
      <c r="P218" s="2">
        <v>110</v>
      </c>
      <c r="Q218" s="2">
        <f t="shared" si="43"/>
        <v>0.77464788732394363</v>
      </c>
    </row>
    <row r="219" spans="1:18" x14ac:dyDescent="0.25">
      <c r="A219" s="22"/>
      <c r="B219" s="2">
        <v>234</v>
      </c>
      <c r="C219" s="2">
        <v>20</v>
      </c>
      <c r="D219" s="9">
        <f t="shared" si="48"/>
        <v>0.81249999999999989</v>
      </c>
      <c r="E219" s="10" t="s">
        <v>43</v>
      </c>
      <c r="F219" s="2">
        <v>3.2</v>
      </c>
      <c r="G219" s="2">
        <v>1.5</v>
      </c>
      <c r="H219" s="2">
        <v>0.5</v>
      </c>
      <c r="I219" s="2">
        <f t="shared" si="44"/>
        <v>0.10416666666666666</v>
      </c>
      <c r="J219" s="6">
        <f t="shared" si="42"/>
        <v>1.338865900164339</v>
      </c>
      <c r="K219" s="7">
        <f t="shared" si="49"/>
        <v>8.5718703093909984E-2</v>
      </c>
      <c r="L219" s="7">
        <f t="shared" si="45"/>
        <v>6.6943295008216955E-3</v>
      </c>
      <c r="M219" s="2">
        <v>15</v>
      </c>
      <c r="N219" s="2">
        <v>2.1800000000000002</v>
      </c>
      <c r="O219" s="2">
        <f t="shared" si="50"/>
        <v>6.8807339449541276</v>
      </c>
      <c r="P219" s="2">
        <v>150</v>
      </c>
      <c r="Q219" s="2">
        <f t="shared" si="43"/>
        <v>0.68807339449541272</v>
      </c>
    </row>
    <row r="220" spans="1:18" x14ac:dyDescent="0.25">
      <c r="A220" s="22"/>
      <c r="B220" s="2">
        <v>234</v>
      </c>
      <c r="C220" s="2">
        <v>20</v>
      </c>
      <c r="D220" s="9">
        <f t="shared" si="48"/>
        <v>0.81249999999999989</v>
      </c>
      <c r="E220" s="10" t="s">
        <v>43</v>
      </c>
      <c r="F220" s="2">
        <v>2.7</v>
      </c>
      <c r="G220" s="2">
        <v>2</v>
      </c>
      <c r="H220" s="2">
        <v>0.5</v>
      </c>
      <c r="I220" s="2">
        <f t="shared" si="44"/>
        <v>9.2592592592592587E-2</v>
      </c>
      <c r="J220" s="6">
        <f t="shared" si="42"/>
        <v>1.3924766500838337</v>
      </c>
      <c r="K220" s="7">
        <f t="shared" si="49"/>
        <v>8.741802935127331E-2</v>
      </c>
      <c r="L220" s="7">
        <f t="shared" si="45"/>
        <v>6.9623832504191688E-3</v>
      </c>
      <c r="M220" s="2">
        <v>15</v>
      </c>
      <c r="N220" s="2">
        <v>2.21</v>
      </c>
      <c r="O220" s="2"/>
      <c r="P220" s="2">
        <v>145</v>
      </c>
      <c r="Q220" s="2">
        <f t="shared" si="43"/>
        <v>0.65610859728506776</v>
      </c>
      <c r="R220" s="1" t="s">
        <v>44</v>
      </c>
    </row>
    <row r="221" spans="1:18" x14ac:dyDescent="0.25">
      <c r="A221" s="22"/>
      <c r="B221" s="2">
        <v>234</v>
      </c>
      <c r="C221" s="2">
        <v>20</v>
      </c>
      <c r="D221" s="9">
        <f t="shared" si="48"/>
        <v>0.81249999999999989</v>
      </c>
      <c r="E221" s="10" t="s">
        <v>43</v>
      </c>
      <c r="F221" s="2">
        <v>3</v>
      </c>
      <c r="G221" s="2">
        <v>1.9</v>
      </c>
      <c r="H221" s="2">
        <v>0.5</v>
      </c>
      <c r="I221" s="2">
        <f t="shared" si="44"/>
        <v>8.7719298245614044E-2</v>
      </c>
      <c r="J221" s="6">
        <f t="shared" si="42"/>
        <v>1.417799939017691</v>
      </c>
      <c r="K221" s="7">
        <f t="shared" si="49"/>
        <v>8.820933094253175E-2</v>
      </c>
      <c r="L221" s="7">
        <f t="shared" si="45"/>
        <v>7.088999695088455E-3</v>
      </c>
      <c r="M221" s="2">
        <v>15</v>
      </c>
      <c r="N221" s="2">
        <v>1.67</v>
      </c>
      <c r="O221" s="2">
        <f t="shared" si="50"/>
        <v>8.9820359281437128</v>
      </c>
      <c r="P221" s="2">
        <v>116</v>
      </c>
      <c r="Q221" s="2">
        <f t="shared" si="43"/>
        <v>0.69461077844311381</v>
      </c>
    </row>
    <row r="222" spans="1:18" x14ac:dyDescent="0.25">
      <c r="A222" s="22"/>
      <c r="B222" s="2">
        <v>234</v>
      </c>
      <c r="C222" s="2">
        <v>20</v>
      </c>
      <c r="D222" s="9">
        <f t="shared" si="48"/>
        <v>0.81249999999999989</v>
      </c>
      <c r="E222" s="10" t="s">
        <v>43</v>
      </c>
      <c r="F222" s="2">
        <v>3</v>
      </c>
      <c r="G222" s="2">
        <v>2.9</v>
      </c>
      <c r="H222" s="2">
        <v>0.5</v>
      </c>
      <c r="I222" s="2">
        <f t="shared" si="44"/>
        <v>5.7471264367816098E-2</v>
      </c>
      <c r="J222" s="6">
        <f t="shared" si="42"/>
        <v>1.632411901029492</v>
      </c>
      <c r="K222" s="7">
        <f t="shared" si="49"/>
        <v>9.4650285328940528E-2</v>
      </c>
      <c r="L222" s="7">
        <f t="shared" si="45"/>
        <v>8.1620595051474596E-3</v>
      </c>
      <c r="M222" s="2">
        <v>15</v>
      </c>
      <c r="N222" s="2">
        <v>1.54</v>
      </c>
      <c r="O222" s="2">
        <f t="shared" si="50"/>
        <v>9.7402597402597397</v>
      </c>
      <c r="P222" s="2">
        <v>100</v>
      </c>
      <c r="Q222" s="2">
        <f t="shared" si="43"/>
        <v>0.64935064935064934</v>
      </c>
    </row>
    <row r="223" spans="1:18" x14ac:dyDescent="0.25">
      <c r="A223" s="22"/>
      <c r="B223" s="2">
        <v>234</v>
      </c>
      <c r="C223" s="2">
        <v>20</v>
      </c>
      <c r="D223" s="9">
        <f t="shared" si="48"/>
        <v>0.81249999999999989</v>
      </c>
      <c r="E223" s="10" t="s">
        <v>43</v>
      </c>
      <c r="F223" s="2">
        <v>2.2999999999999998</v>
      </c>
      <c r="G223" s="2">
        <v>2</v>
      </c>
      <c r="H223" s="2">
        <v>0.5</v>
      </c>
      <c r="I223" s="2">
        <f t="shared" si="44"/>
        <v>0.10869565217391305</v>
      </c>
      <c r="J223" s="6">
        <f t="shared" si="42"/>
        <v>1.3200061217959123</v>
      </c>
      <c r="K223" s="7">
        <f t="shared" si="49"/>
        <v>8.5112828624220732E-2</v>
      </c>
      <c r="L223" s="7">
        <f t="shared" si="45"/>
        <v>6.600030608979561E-3</v>
      </c>
      <c r="M223" s="2">
        <v>15</v>
      </c>
      <c r="N223" s="2">
        <v>3.1</v>
      </c>
      <c r="O223" s="2">
        <f t="shared" si="50"/>
        <v>4.838709677419355</v>
      </c>
      <c r="P223" s="2">
        <v>230</v>
      </c>
      <c r="Q223" s="2">
        <f t="shared" si="43"/>
        <v>0.74193548387096764</v>
      </c>
    </row>
    <row r="224" spans="1:18" x14ac:dyDescent="0.25">
      <c r="A224" s="22"/>
      <c r="B224" s="2">
        <v>234</v>
      </c>
      <c r="C224" s="2">
        <v>20</v>
      </c>
      <c r="D224" s="9">
        <f t="shared" si="48"/>
        <v>0.81249999999999989</v>
      </c>
      <c r="E224" s="10" t="s">
        <v>43</v>
      </c>
      <c r="F224" s="2">
        <v>3</v>
      </c>
      <c r="G224" s="2">
        <v>1.6</v>
      </c>
      <c r="H224" s="2">
        <v>0.5</v>
      </c>
      <c r="I224" s="2">
        <f t="shared" si="44"/>
        <v>0.10416666666666666</v>
      </c>
      <c r="J224" s="6">
        <f t="shared" si="42"/>
        <v>1.338865900164339</v>
      </c>
      <c r="K224" s="7">
        <f t="shared" si="49"/>
        <v>8.5718703093909984E-2</v>
      </c>
      <c r="L224" s="7">
        <f t="shared" si="45"/>
        <v>6.6943295008216955E-3</v>
      </c>
      <c r="M224" s="2">
        <v>15</v>
      </c>
      <c r="N224" s="2">
        <v>3.37</v>
      </c>
      <c r="O224" s="2">
        <f t="shared" si="50"/>
        <v>4.4510385756676554</v>
      </c>
      <c r="P224" s="2">
        <v>250</v>
      </c>
      <c r="Q224" s="2">
        <f t="shared" si="43"/>
        <v>0.74183976261127593</v>
      </c>
    </row>
    <row r="225" spans="1:18" x14ac:dyDescent="0.25">
      <c r="A225" s="22"/>
      <c r="B225" s="2">
        <v>234</v>
      </c>
      <c r="C225" s="2">
        <v>20</v>
      </c>
      <c r="D225" s="9">
        <f t="shared" si="48"/>
        <v>0.81249999999999989</v>
      </c>
      <c r="E225" s="10" t="s">
        <v>43</v>
      </c>
      <c r="F225" s="2">
        <v>2</v>
      </c>
      <c r="G225" s="2">
        <v>1.8</v>
      </c>
      <c r="H225" s="2">
        <v>0.5</v>
      </c>
      <c r="I225" s="2">
        <f t="shared" si="44"/>
        <v>0.1388888888888889</v>
      </c>
      <c r="J225" s="6">
        <f t="shared" si="42"/>
        <v>1.2164403991146799</v>
      </c>
      <c r="K225" s="7">
        <f t="shared" si="49"/>
        <v>8.170572140518291E-2</v>
      </c>
      <c r="L225" s="7">
        <f t="shared" si="45"/>
        <v>6.0822019955733995E-3</v>
      </c>
      <c r="M225" s="2">
        <v>15</v>
      </c>
      <c r="N225" s="2">
        <v>2.85</v>
      </c>
      <c r="O225" s="2"/>
      <c r="P225" s="2">
        <v>200</v>
      </c>
      <c r="Q225" s="2">
        <f t="shared" si="43"/>
        <v>0.70175438596491224</v>
      </c>
      <c r="R225" s="1" t="s">
        <v>44</v>
      </c>
    </row>
    <row r="226" spans="1:18" x14ac:dyDescent="0.25">
      <c r="A226" s="22"/>
      <c r="B226" s="2">
        <v>234</v>
      </c>
      <c r="C226" s="2">
        <v>20</v>
      </c>
      <c r="D226" s="9">
        <f t="shared" si="48"/>
        <v>0.81249999999999989</v>
      </c>
      <c r="E226" s="10" t="s">
        <v>43</v>
      </c>
      <c r="F226" s="2">
        <v>2</v>
      </c>
      <c r="G226" s="2">
        <v>2</v>
      </c>
      <c r="H226" s="2">
        <v>0.5</v>
      </c>
      <c r="I226" s="2">
        <f t="shared" si="44"/>
        <v>0.125</v>
      </c>
      <c r="J226" s="6">
        <f t="shared" si="42"/>
        <v>1.2599210498948732</v>
      </c>
      <c r="K226" s="7">
        <f t="shared" si="49"/>
        <v>8.3153152206173545E-2</v>
      </c>
      <c r="L226" s="7">
        <f t="shared" si="45"/>
        <v>6.2996052494743663E-3</v>
      </c>
      <c r="M226" s="2">
        <v>15</v>
      </c>
      <c r="N226" s="2">
        <v>2.48</v>
      </c>
      <c r="O226" s="2"/>
      <c r="P226" s="2">
        <v>200</v>
      </c>
      <c r="Q226" s="2">
        <f t="shared" si="43"/>
        <v>0.80645161290322576</v>
      </c>
      <c r="R226" s="1" t="s">
        <v>44</v>
      </c>
    </row>
    <row r="227" spans="1:18" x14ac:dyDescent="0.25">
      <c r="A227" s="22"/>
      <c r="B227" s="2">
        <v>234</v>
      </c>
      <c r="C227" s="2">
        <v>20</v>
      </c>
      <c r="D227" s="9">
        <f t="shared" si="48"/>
        <v>0.81249999999999989</v>
      </c>
      <c r="E227" s="10" t="s">
        <v>43</v>
      </c>
      <c r="F227" s="2">
        <v>2</v>
      </c>
      <c r="G227" s="2">
        <v>2</v>
      </c>
      <c r="H227" s="2">
        <v>0.5</v>
      </c>
      <c r="I227" s="2">
        <f t="shared" si="44"/>
        <v>0.125</v>
      </c>
      <c r="J227" s="6">
        <f t="shared" si="42"/>
        <v>1.2599210498948732</v>
      </c>
      <c r="K227" s="7">
        <f t="shared" si="49"/>
        <v>8.3153152206173545E-2</v>
      </c>
      <c r="L227" s="7">
        <f t="shared" si="45"/>
        <v>6.2996052494743663E-3</v>
      </c>
      <c r="M227" s="2">
        <v>15</v>
      </c>
      <c r="N227" s="2">
        <v>2.09</v>
      </c>
      <c r="O227" s="2"/>
      <c r="P227" s="2">
        <v>150</v>
      </c>
      <c r="Q227" s="2">
        <f t="shared" si="43"/>
        <v>0.71770334928229673</v>
      </c>
      <c r="R227" s="1" t="s">
        <v>44</v>
      </c>
    </row>
    <row r="228" spans="1:18" x14ac:dyDescent="0.25">
      <c r="A228" s="22"/>
      <c r="B228" s="2">
        <v>234</v>
      </c>
      <c r="C228" s="2">
        <v>20</v>
      </c>
      <c r="D228" s="9">
        <f t="shared" si="48"/>
        <v>0.81249999999999989</v>
      </c>
      <c r="E228" s="10" t="s">
        <v>43</v>
      </c>
      <c r="F228" s="2">
        <v>2.2000000000000002</v>
      </c>
      <c r="G228" s="2">
        <v>1.7</v>
      </c>
      <c r="H228" s="2">
        <v>0.5</v>
      </c>
      <c r="I228" s="2">
        <f t="shared" si="44"/>
        <v>0.13368983957219249</v>
      </c>
      <c r="J228" s="6">
        <f t="shared" si="42"/>
        <v>1.232008967157985</v>
      </c>
      <c r="K228" s="7">
        <f t="shared" si="49"/>
        <v>8.2226912940733837E-2</v>
      </c>
      <c r="L228" s="7">
        <f t="shared" si="45"/>
        <v>6.1600448357899251E-3</v>
      </c>
      <c r="M228" s="2">
        <v>15</v>
      </c>
      <c r="N228" s="2">
        <v>1.67</v>
      </c>
      <c r="O228" s="2">
        <f>M228/N228</f>
        <v>8.9820359281437128</v>
      </c>
      <c r="P228" s="2">
        <v>90</v>
      </c>
      <c r="Q228" s="2">
        <f t="shared" si="43"/>
        <v>0.53892215568862278</v>
      </c>
    </row>
    <row r="229" spans="1:18" x14ac:dyDescent="0.25">
      <c r="A229" s="22"/>
      <c r="B229" s="2">
        <v>234</v>
      </c>
      <c r="C229" s="2">
        <v>20</v>
      </c>
      <c r="D229" s="9">
        <f t="shared" si="48"/>
        <v>0.81249999999999989</v>
      </c>
      <c r="E229" s="10" t="s">
        <v>43</v>
      </c>
      <c r="F229" s="2">
        <v>2.2000000000000002</v>
      </c>
      <c r="G229" s="2">
        <v>2.1</v>
      </c>
      <c r="H229" s="2">
        <v>0.5</v>
      </c>
      <c r="I229" s="2">
        <f t="shared" si="44"/>
        <v>0.1082251082251082</v>
      </c>
      <c r="J229" s="6">
        <f t="shared" si="42"/>
        <v>1.3219164082843089</v>
      </c>
      <c r="K229" s="7">
        <f t="shared" si="49"/>
        <v>8.5174393151136035E-2</v>
      </c>
      <c r="L229" s="7">
        <f t="shared" si="45"/>
        <v>6.6095820414215443E-3</v>
      </c>
      <c r="M229" s="2">
        <v>15</v>
      </c>
      <c r="N229" s="2">
        <v>2.31</v>
      </c>
      <c r="O229" s="2"/>
      <c r="P229" s="2">
        <v>160</v>
      </c>
      <c r="Q229" s="2">
        <f t="shared" si="43"/>
        <v>0.69264069264069261</v>
      </c>
      <c r="R229" s="1" t="s">
        <v>44</v>
      </c>
    </row>
    <row r="230" spans="1:18" x14ac:dyDescent="0.25">
      <c r="A230" s="22"/>
      <c r="B230" s="2">
        <v>234</v>
      </c>
      <c r="C230" s="2">
        <v>20</v>
      </c>
      <c r="D230" s="9">
        <f t="shared" si="48"/>
        <v>0.81249999999999989</v>
      </c>
      <c r="E230" s="10" t="s">
        <v>43</v>
      </c>
      <c r="F230" s="2">
        <v>2.2999999999999998</v>
      </c>
      <c r="G230" s="2">
        <v>1.1000000000000001</v>
      </c>
      <c r="H230" s="2">
        <v>0.5</v>
      </c>
      <c r="I230" s="2">
        <f t="shared" si="44"/>
        <v>0.19762845849802374</v>
      </c>
      <c r="J230" s="6">
        <f t="shared" si="42"/>
        <v>1.0815090929104578</v>
      </c>
      <c r="K230" s="7">
        <f t="shared" si="49"/>
        <v>7.7041040373898084E-2</v>
      </c>
      <c r="L230" s="7">
        <f t="shared" si="45"/>
        <v>5.4075454645522896E-3</v>
      </c>
      <c r="M230" s="2">
        <v>15</v>
      </c>
      <c r="N230" s="2">
        <v>1.54</v>
      </c>
      <c r="O230" s="2"/>
      <c r="P230" s="2">
        <v>120</v>
      </c>
      <c r="Q230" s="2">
        <f t="shared" si="43"/>
        <v>0.77922077922077915</v>
      </c>
      <c r="R230" s="1" t="s">
        <v>44</v>
      </c>
    </row>
    <row r="231" spans="1:18" x14ac:dyDescent="0.25">
      <c r="A231" s="22"/>
      <c r="B231" s="2">
        <v>234</v>
      </c>
      <c r="C231" s="2">
        <v>20</v>
      </c>
      <c r="D231" s="9">
        <f t="shared" si="48"/>
        <v>0.81249999999999989</v>
      </c>
      <c r="E231" s="10" t="s">
        <v>43</v>
      </c>
      <c r="F231" s="2">
        <v>2.1</v>
      </c>
      <c r="G231" s="2">
        <v>1.6</v>
      </c>
      <c r="H231" s="2">
        <v>0.5</v>
      </c>
      <c r="I231" s="2">
        <f t="shared" si="44"/>
        <v>0.14880952380952381</v>
      </c>
      <c r="J231" s="6">
        <f t="shared" si="42"/>
        <v>1.1887843905526259</v>
      </c>
      <c r="K231" s="7">
        <f t="shared" si="49"/>
        <v>8.077158371205069E-2</v>
      </c>
      <c r="L231" s="7">
        <f t="shared" si="45"/>
        <v>5.9439219527631293E-3</v>
      </c>
      <c r="M231" s="2">
        <v>15</v>
      </c>
      <c r="N231" s="2">
        <v>2.4</v>
      </c>
      <c r="O231" s="2"/>
      <c r="P231" s="2">
        <v>157</v>
      </c>
      <c r="Q231" s="2">
        <f t="shared" si="43"/>
        <v>0.65416666666666667</v>
      </c>
      <c r="R231" s="1" t="s">
        <v>44</v>
      </c>
    </row>
  </sheetData>
  <autoFilter ref="R1:R231" xr:uid="{EA44C87F-C33F-433D-A504-BC530675F56A}"/>
  <mergeCells count="20">
    <mergeCell ref="R1:R2"/>
    <mergeCell ref="A3:A52"/>
    <mergeCell ref="A53:A192"/>
    <mergeCell ref="I1:I2"/>
    <mergeCell ref="J1:J2"/>
    <mergeCell ref="K1:K2"/>
    <mergeCell ref="L1:L2"/>
    <mergeCell ref="M1:M2"/>
    <mergeCell ref="N1:N2"/>
    <mergeCell ref="A1:A2"/>
    <mergeCell ref="B1:B2"/>
    <mergeCell ref="C1:C2"/>
    <mergeCell ref="D1:D2"/>
    <mergeCell ref="E1:E2"/>
    <mergeCell ref="F1:H1"/>
    <mergeCell ref="A193:A212"/>
    <mergeCell ref="A213:A231"/>
    <mergeCell ref="O1:O2"/>
    <mergeCell ref="P1:P2"/>
    <mergeCell ref="Q1:Q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Critical start</vt:lpstr>
      <vt:lpstr>Critical suspension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2024-10-23T07:49:01Z</dcterms:modified>
</cp:coreProperties>
</file>