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D:\WATER\PUBLICATIONS\2024_Water-for-Energy_Africa\SI\"/>
    </mc:Choice>
  </mc:AlternateContent>
  <xr:revisionPtr revIDLastSave="0" documentId="13_ncr:1_{C361EB27-EF60-47DB-BBD7-4DF2674B29AE}" xr6:coauthVersionLast="47" xr6:coauthVersionMax="47" xr10:uidLastSave="{00000000-0000-0000-0000-000000000000}"/>
  <bookViews>
    <workbookView xWindow="-96" yWindow="-96" windowWidth="23232" windowHeight="13872" tabRatio="650" xr2:uid="{00000000-000D-0000-FFFF-FFFF00000000}"/>
  </bookViews>
  <sheets>
    <sheet name="Info" sheetId="11" r:id="rId1"/>
    <sheet name="Main" sheetId="1" r:id="rId2"/>
    <sheet name="Hydro_OWS" sheetId="9" r:id="rId3"/>
    <sheet name="Hydro_Ev" sheetId="10" r:id="rId4"/>
    <sheet name="Water_intensities" sheetId="6" r:id="rId5"/>
    <sheet name="Withdrawal WIs" sheetId="8" r:id="rId6"/>
    <sheet name="Consumptive WIs" sheetId="7" r:id="rId7"/>
  </sheets>
  <definedNames>
    <definedName name="_xlnm.Database" localSheetId="3">Hydro_Ev!$A$2:$N$563</definedName>
    <definedName name="_xlnm.Database" localSheetId="2">Hydro_OWS!$A$2:$O$563</definedName>
    <definedName name="_xlnm.Database">Main!$A$2:$Q$2534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36" i="1" l="1"/>
  <c r="F2525" i="1"/>
  <c r="Q10" i="9"/>
  <c r="S10" i="10"/>
  <c r="Q9" i="9"/>
  <c r="S9" i="10"/>
  <c r="Q8" i="9"/>
  <c r="S8" i="10"/>
  <c r="Q7" i="9"/>
  <c r="S7" i="10"/>
  <c r="Q6" i="9"/>
  <c r="S6" i="10"/>
  <c r="Q5" i="9"/>
  <c r="S5" i="10"/>
  <c r="Q4" i="9"/>
  <c r="S4" i="10"/>
  <c r="Q3" i="9"/>
  <c r="S3" i="10"/>
  <c r="Q2" i="9"/>
  <c r="S2" i="10"/>
  <c r="F258" i="1"/>
  <c r="N258" i="1"/>
  <c r="F549" i="1"/>
  <c r="N549" i="1"/>
  <c r="F564" i="1"/>
  <c r="N564" i="1"/>
  <c r="F613" i="1"/>
  <c r="N613" i="1"/>
  <c r="F643" i="1"/>
  <c r="N643" i="1"/>
  <c r="F678" i="1"/>
  <c r="N678" i="1"/>
  <c r="F751" i="1"/>
  <c r="N751" i="1"/>
  <c r="F759" i="1"/>
  <c r="N759" i="1"/>
  <c r="F777" i="1"/>
  <c r="N777" i="1"/>
  <c r="F787" i="1"/>
  <c r="N787" i="1"/>
  <c r="F794" i="1"/>
  <c r="N794" i="1"/>
  <c r="F799" i="1"/>
  <c r="N799" i="1"/>
  <c r="F863" i="1"/>
  <c r="N863" i="1"/>
  <c r="F868" i="1"/>
  <c r="N868" i="1"/>
  <c r="F876" i="1"/>
  <c r="N876" i="1"/>
  <c r="F877" i="1"/>
  <c r="N877" i="1"/>
  <c r="F879" i="1"/>
  <c r="N879" i="1"/>
  <c r="F884" i="1"/>
  <c r="N884" i="1"/>
  <c r="F898" i="1"/>
  <c r="N898" i="1"/>
  <c r="F937" i="1"/>
  <c r="N937" i="1"/>
  <c r="F940" i="1"/>
  <c r="N940" i="1"/>
  <c r="F941" i="1"/>
  <c r="N941" i="1"/>
  <c r="F947" i="1"/>
  <c r="N947" i="1"/>
  <c r="F956" i="1"/>
  <c r="N956" i="1"/>
  <c r="F971" i="1"/>
  <c r="N971" i="1"/>
  <c r="F976" i="1"/>
  <c r="N976" i="1"/>
  <c r="F986" i="1"/>
  <c r="N986" i="1"/>
  <c r="F997" i="1"/>
  <c r="N997" i="1"/>
  <c r="F1008" i="1"/>
  <c r="N1008" i="1"/>
  <c r="F1011" i="1"/>
  <c r="N1011" i="1"/>
  <c r="F1017" i="1"/>
  <c r="N1017" i="1"/>
  <c r="F1037" i="1"/>
  <c r="N1037" i="1"/>
  <c r="F1280" i="1"/>
  <c r="N1280" i="1"/>
  <c r="F1289" i="1"/>
  <c r="N1289" i="1"/>
  <c r="F1372" i="1"/>
  <c r="N1372" i="1"/>
  <c r="F1377" i="1"/>
  <c r="N1377" i="1"/>
  <c r="F1379" i="1"/>
  <c r="N1379" i="1"/>
  <c r="F1384" i="1"/>
  <c r="N1384" i="1"/>
  <c r="F1386" i="1"/>
  <c r="N1386" i="1"/>
  <c r="F1392" i="1"/>
  <c r="N1392" i="1"/>
  <c r="F1393" i="1"/>
  <c r="N1393" i="1"/>
  <c r="F1394" i="1"/>
  <c r="N1394" i="1"/>
  <c r="F1396" i="1"/>
  <c r="N1396" i="1"/>
  <c r="F1397" i="1"/>
  <c r="N1397" i="1"/>
  <c r="F1398" i="1"/>
  <c r="N1398" i="1"/>
  <c r="F1405" i="1"/>
  <c r="N1405" i="1"/>
  <c r="F1408" i="1"/>
  <c r="N1408" i="1"/>
  <c r="F1414" i="1"/>
  <c r="N1414" i="1"/>
  <c r="F1471" i="1"/>
  <c r="N1471" i="1"/>
  <c r="F1473" i="1"/>
  <c r="N1473" i="1"/>
  <c r="F1477" i="1"/>
  <c r="N1477" i="1"/>
  <c r="F1500" i="1"/>
  <c r="N1500" i="1"/>
  <c r="F1502" i="1"/>
  <c r="N1502" i="1"/>
  <c r="F1516" i="1"/>
  <c r="N1516" i="1"/>
  <c r="F1529" i="1"/>
  <c r="N1529" i="1"/>
  <c r="F1610" i="1"/>
  <c r="N1610" i="1"/>
  <c r="F1688" i="1"/>
  <c r="N1688" i="1"/>
  <c r="F1754" i="1"/>
  <c r="N1754" i="1"/>
  <c r="F1774" i="1"/>
  <c r="N1774" i="1"/>
  <c r="F1792" i="1"/>
  <c r="N1792" i="1"/>
  <c r="F1849" i="1"/>
  <c r="N1849" i="1"/>
  <c r="F1924" i="1"/>
  <c r="N1924" i="1"/>
  <c r="F1927" i="1"/>
  <c r="N1927" i="1"/>
  <c r="F1952" i="1"/>
  <c r="N1952" i="1"/>
  <c r="F1962" i="1"/>
  <c r="N1962" i="1"/>
  <c r="F1967" i="1"/>
  <c r="N1967" i="1"/>
  <c r="F1983" i="1"/>
  <c r="N1983" i="1"/>
  <c r="F1986" i="1"/>
  <c r="N1986" i="1"/>
  <c r="F2002" i="1"/>
  <c r="N2002" i="1"/>
  <c r="F2007" i="1"/>
  <c r="N2007" i="1"/>
  <c r="F2009" i="1"/>
  <c r="N2009" i="1"/>
  <c r="F2012" i="1"/>
  <c r="N2012" i="1"/>
  <c r="F2013" i="1"/>
  <c r="N2013" i="1"/>
  <c r="F2020" i="1"/>
  <c r="N2020" i="1"/>
  <c r="F2023" i="1"/>
  <c r="N2023" i="1"/>
  <c r="F2051" i="1"/>
  <c r="N2051" i="1"/>
  <c r="F2056" i="1"/>
  <c r="N2056" i="1"/>
  <c r="F2063" i="1"/>
  <c r="N2063" i="1"/>
  <c r="F2067" i="1"/>
  <c r="N2067" i="1"/>
  <c r="F2071" i="1"/>
  <c r="N2071" i="1"/>
  <c r="F2073" i="1"/>
  <c r="N2073" i="1"/>
  <c r="F2074" i="1"/>
  <c r="N2074" i="1"/>
  <c r="F2085" i="1"/>
  <c r="N2085" i="1"/>
  <c r="F2097" i="1"/>
  <c r="N2097" i="1"/>
  <c r="F2099" i="1"/>
  <c r="N2099" i="1"/>
  <c r="F2107" i="1"/>
  <c r="N2107" i="1"/>
  <c r="F2112" i="1"/>
  <c r="N2112" i="1"/>
  <c r="F2116" i="1"/>
  <c r="N2116" i="1"/>
  <c r="F2120" i="1"/>
  <c r="N2120" i="1"/>
  <c r="F2126" i="1"/>
  <c r="N2126" i="1"/>
  <c r="F2137" i="1"/>
  <c r="N2137" i="1"/>
  <c r="F2149" i="1"/>
  <c r="N2149" i="1"/>
  <c r="F2152" i="1"/>
  <c r="N2152" i="1"/>
  <c r="F2187" i="1"/>
  <c r="N2187" i="1"/>
  <c r="F2204" i="1"/>
  <c r="N2204" i="1"/>
  <c r="F2208" i="1"/>
  <c r="N2208" i="1"/>
  <c r="F2224" i="1"/>
  <c r="N2224" i="1"/>
  <c r="F2231" i="1"/>
  <c r="N2231" i="1"/>
  <c r="F2240" i="1"/>
  <c r="N2240" i="1"/>
  <c r="F2244" i="1"/>
  <c r="N2244" i="1"/>
  <c r="F2246" i="1"/>
  <c r="N2246" i="1"/>
  <c r="F2262" i="1"/>
  <c r="N2262" i="1"/>
  <c r="F2267" i="1"/>
  <c r="N2267" i="1"/>
  <c r="F2270" i="1"/>
  <c r="N2270" i="1"/>
  <c r="F2276" i="1"/>
  <c r="N2276" i="1"/>
  <c r="F2297" i="1"/>
  <c r="N2297" i="1"/>
  <c r="F2306" i="1"/>
  <c r="N2306" i="1"/>
  <c r="F2314" i="1"/>
  <c r="N2314" i="1"/>
  <c r="F2316" i="1"/>
  <c r="N2316" i="1"/>
  <c r="F2335" i="1"/>
  <c r="N2335" i="1"/>
  <c r="F2346" i="1"/>
  <c r="N2346" i="1"/>
  <c r="F2420" i="1"/>
  <c r="N2420" i="1"/>
  <c r="F2431" i="1"/>
  <c r="N2431" i="1"/>
  <c r="F2435" i="1"/>
  <c r="N2435" i="1"/>
  <c r="F2442" i="1"/>
  <c r="N2442" i="1"/>
  <c r="F2445" i="1"/>
  <c r="N2445" i="1"/>
  <c r="F2497" i="1"/>
  <c r="N2497" i="1"/>
  <c r="F2510" i="1"/>
  <c r="N2510" i="1"/>
  <c r="F2511" i="1"/>
  <c r="N2511" i="1"/>
  <c r="F2513" i="1"/>
  <c r="N2513" i="1"/>
  <c r="F2534" i="1"/>
  <c r="N2534" i="1"/>
  <c r="F240" i="1"/>
  <c r="N240" i="1"/>
  <c r="F242" i="1"/>
  <c r="N242" i="1"/>
  <c r="F245" i="1"/>
  <c r="N245" i="1"/>
  <c r="F869" i="1"/>
  <c r="N869" i="1"/>
  <c r="F1133" i="1"/>
  <c r="N1133" i="1"/>
  <c r="F1373" i="1"/>
  <c r="N1373" i="1"/>
  <c r="F1378" i="1"/>
  <c r="N1378" i="1"/>
  <c r="F1409" i="1"/>
  <c r="N1409" i="1"/>
  <c r="F1415" i="1"/>
  <c r="N1415" i="1"/>
  <c r="F1454" i="1"/>
  <c r="N1454" i="1"/>
  <c r="F1455" i="1"/>
  <c r="N1455" i="1"/>
  <c r="F1456" i="1"/>
  <c r="N1456" i="1"/>
  <c r="F1462" i="1"/>
  <c r="N1462" i="1"/>
  <c r="F1474" i="1"/>
  <c r="N1474" i="1"/>
  <c r="F1539" i="1"/>
  <c r="N1539" i="1"/>
  <c r="F1544" i="1"/>
  <c r="N1544" i="1"/>
  <c r="F1741" i="1"/>
  <c r="N1741" i="1"/>
  <c r="F1755" i="1"/>
  <c r="N1755" i="1"/>
  <c r="F1854" i="1"/>
  <c r="N1854" i="1"/>
  <c r="F1863" i="1"/>
  <c r="N1863" i="1"/>
  <c r="F1957" i="1"/>
  <c r="N1957" i="1"/>
  <c r="F1960" i="1"/>
  <c r="N1960" i="1"/>
  <c r="F1969" i="1"/>
  <c r="N1969" i="1"/>
  <c r="F2003" i="1"/>
  <c r="N2003" i="1"/>
  <c r="F2028" i="1"/>
  <c r="N2028" i="1"/>
  <c r="F2030" i="1"/>
  <c r="N2030" i="1"/>
  <c r="F2043" i="1"/>
  <c r="N2043" i="1"/>
  <c r="F2044" i="1"/>
  <c r="N2044" i="1"/>
  <c r="F2050" i="1"/>
  <c r="N2050" i="1"/>
  <c r="F2055" i="1"/>
  <c r="N2055" i="1"/>
  <c r="F2057" i="1"/>
  <c r="N2057" i="1"/>
  <c r="F2060" i="1"/>
  <c r="N2060" i="1"/>
  <c r="F2068" i="1"/>
  <c r="N2068" i="1"/>
  <c r="F2069" i="1"/>
  <c r="N2069" i="1"/>
  <c r="F2077" i="1"/>
  <c r="N2077" i="1"/>
  <c r="F2078" i="1"/>
  <c r="N2078" i="1"/>
  <c r="F2079" i="1"/>
  <c r="N2079" i="1"/>
  <c r="F2081" i="1"/>
  <c r="N2081" i="1"/>
  <c r="F2113" i="1"/>
  <c r="N2113" i="1"/>
  <c r="F2121" i="1"/>
  <c r="N2121" i="1"/>
  <c r="F2123" i="1"/>
  <c r="N2123" i="1"/>
  <c r="F2147" i="1"/>
  <c r="N2147" i="1"/>
  <c r="F2151" i="1"/>
  <c r="N2151" i="1"/>
  <c r="F2284" i="1"/>
  <c r="N2284" i="1"/>
  <c r="F2491" i="1"/>
  <c r="N2491" i="1"/>
  <c r="F2498" i="1"/>
  <c r="N2498" i="1"/>
  <c r="F2516" i="1"/>
  <c r="N2516" i="1"/>
  <c r="F2517" i="1"/>
  <c r="N2517" i="1"/>
  <c r="F2521" i="1"/>
  <c r="N2521" i="1"/>
  <c r="F945" i="1"/>
  <c r="N945" i="1"/>
  <c r="F1018" i="1"/>
  <c r="N1018" i="1"/>
  <c r="F1019" i="1"/>
  <c r="N1019" i="1"/>
  <c r="F1020" i="1"/>
  <c r="N1020" i="1"/>
  <c r="F1021" i="1"/>
  <c r="N1021" i="1"/>
  <c r="F1022" i="1"/>
  <c r="N1022" i="1"/>
  <c r="F1023" i="1"/>
  <c r="N1023" i="1"/>
  <c r="F1024" i="1"/>
  <c r="N1024" i="1"/>
  <c r="F2" i="1"/>
  <c r="N2" i="1"/>
  <c r="F6" i="1"/>
  <c r="N6" i="1"/>
  <c r="F7" i="1"/>
  <c r="N7" i="1"/>
  <c r="F8" i="1"/>
  <c r="N8" i="1"/>
  <c r="F9" i="1"/>
  <c r="N9" i="1"/>
  <c r="F10" i="1"/>
  <c r="N10" i="1"/>
  <c r="F11" i="1"/>
  <c r="N11" i="1"/>
  <c r="F12" i="1"/>
  <c r="N12" i="1"/>
  <c r="F13" i="1"/>
  <c r="N13" i="1"/>
  <c r="F16" i="1"/>
  <c r="N16" i="1"/>
  <c r="F17" i="1"/>
  <c r="N17" i="1"/>
  <c r="F18" i="1"/>
  <c r="N18" i="1"/>
  <c r="F19" i="1"/>
  <c r="N19" i="1"/>
  <c r="F20" i="1"/>
  <c r="N20" i="1"/>
  <c r="F23" i="1"/>
  <c r="N23" i="1"/>
  <c r="F24" i="1"/>
  <c r="N24" i="1"/>
  <c r="F25" i="1"/>
  <c r="N25" i="1"/>
  <c r="F26" i="1"/>
  <c r="N26" i="1"/>
  <c r="F27" i="1"/>
  <c r="N27" i="1"/>
  <c r="F31" i="1"/>
  <c r="N31" i="1"/>
  <c r="F32" i="1"/>
  <c r="N32" i="1"/>
  <c r="F33" i="1"/>
  <c r="N33" i="1"/>
  <c r="F37" i="1"/>
  <c r="N37" i="1"/>
  <c r="F39" i="1"/>
  <c r="N39" i="1"/>
  <c r="F41" i="1"/>
  <c r="N41" i="1"/>
  <c r="F45" i="1"/>
  <c r="N45" i="1"/>
  <c r="F46" i="1"/>
  <c r="N46" i="1"/>
  <c r="F49" i="1"/>
  <c r="N49" i="1"/>
  <c r="F51" i="1"/>
  <c r="N51" i="1"/>
  <c r="F52" i="1"/>
  <c r="N52" i="1"/>
  <c r="F53" i="1"/>
  <c r="N53" i="1"/>
  <c r="F55" i="1"/>
  <c r="N55" i="1"/>
  <c r="F56" i="1"/>
  <c r="N56" i="1"/>
  <c r="F57" i="1"/>
  <c r="N57" i="1"/>
  <c r="F58" i="1"/>
  <c r="N58" i="1"/>
  <c r="F59" i="1"/>
  <c r="N59" i="1"/>
  <c r="F60" i="1"/>
  <c r="N60" i="1"/>
  <c r="F61" i="1"/>
  <c r="N61" i="1"/>
  <c r="F62" i="1"/>
  <c r="N62" i="1"/>
  <c r="F63" i="1"/>
  <c r="N63" i="1"/>
  <c r="F69" i="1"/>
  <c r="N69" i="1"/>
  <c r="F70" i="1"/>
  <c r="N70" i="1"/>
  <c r="F72" i="1"/>
  <c r="N72" i="1"/>
  <c r="F75" i="1"/>
  <c r="N75" i="1"/>
  <c r="F76" i="1"/>
  <c r="N76" i="1"/>
  <c r="F78" i="1"/>
  <c r="N78" i="1"/>
  <c r="F79" i="1"/>
  <c r="N79" i="1"/>
  <c r="F80" i="1"/>
  <c r="N80" i="1"/>
  <c r="F81" i="1"/>
  <c r="N81" i="1"/>
  <c r="F83" i="1"/>
  <c r="N83" i="1"/>
  <c r="F86" i="1"/>
  <c r="N86" i="1"/>
  <c r="F87" i="1"/>
  <c r="N87" i="1"/>
  <c r="F88" i="1"/>
  <c r="N88" i="1"/>
  <c r="F90" i="1"/>
  <c r="N90" i="1"/>
  <c r="F91" i="1"/>
  <c r="N91" i="1"/>
  <c r="F92" i="1"/>
  <c r="N92" i="1"/>
  <c r="F93" i="1"/>
  <c r="N93" i="1"/>
  <c r="F95" i="1"/>
  <c r="N95" i="1"/>
  <c r="F97" i="1"/>
  <c r="N97" i="1"/>
  <c r="F98" i="1"/>
  <c r="N98" i="1"/>
  <c r="F100" i="1"/>
  <c r="N100" i="1"/>
  <c r="F103" i="1"/>
  <c r="N103" i="1"/>
  <c r="F104" i="1"/>
  <c r="N104" i="1"/>
  <c r="F109" i="1"/>
  <c r="N109" i="1"/>
  <c r="F112" i="1"/>
  <c r="N112" i="1"/>
  <c r="F113" i="1"/>
  <c r="N113" i="1"/>
  <c r="F114" i="1"/>
  <c r="N114" i="1"/>
  <c r="F115" i="1"/>
  <c r="N115" i="1"/>
  <c r="F116" i="1"/>
  <c r="N116" i="1"/>
  <c r="F117" i="1"/>
  <c r="N117" i="1"/>
  <c r="F122" i="1"/>
  <c r="N122" i="1"/>
  <c r="F128" i="1"/>
  <c r="N128" i="1"/>
  <c r="F134" i="1"/>
  <c r="N134" i="1"/>
  <c r="F169" i="1"/>
  <c r="N169" i="1"/>
  <c r="F189" i="1"/>
  <c r="N189" i="1"/>
  <c r="F193" i="1"/>
  <c r="N193" i="1"/>
  <c r="F206" i="1"/>
  <c r="N206" i="1"/>
  <c r="F230" i="1"/>
  <c r="N230" i="1"/>
  <c r="F328" i="1"/>
  <c r="N328" i="1"/>
  <c r="F340" i="1"/>
  <c r="N340" i="1"/>
  <c r="F377" i="1"/>
  <c r="N377" i="1"/>
  <c r="F427" i="1"/>
  <c r="N427" i="1"/>
  <c r="F458" i="1"/>
  <c r="N458" i="1"/>
  <c r="F459" i="1"/>
  <c r="N459" i="1"/>
  <c r="F460" i="1"/>
  <c r="N460" i="1"/>
  <c r="F463" i="1"/>
  <c r="N463" i="1"/>
  <c r="F496" i="1"/>
  <c r="N496" i="1"/>
  <c r="F543" i="1"/>
  <c r="N543" i="1"/>
  <c r="F547" i="1"/>
  <c r="N547" i="1"/>
  <c r="F551" i="1"/>
  <c r="N551" i="1"/>
  <c r="F553" i="1"/>
  <c r="N553" i="1"/>
  <c r="F554" i="1"/>
  <c r="N554" i="1"/>
  <c r="F565" i="1"/>
  <c r="N565" i="1"/>
  <c r="F566" i="1"/>
  <c r="N566" i="1"/>
  <c r="F567" i="1"/>
  <c r="N567" i="1"/>
  <c r="F570" i="1"/>
  <c r="N570" i="1"/>
  <c r="F574" i="1"/>
  <c r="N574" i="1"/>
  <c r="F575" i="1"/>
  <c r="N575" i="1"/>
  <c r="F577" i="1"/>
  <c r="N577" i="1"/>
  <c r="F578" i="1"/>
  <c r="N578" i="1"/>
  <c r="F583" i="1"/>
  <c r="N583" i="1"/>
  <c r="F587" i="1"/>
  <c r="N587" i="1"/>
  <c r="F590" i="1"/>
  <c r="N590" i="1"/>
  <c r="F591" i="1"/>
  <c r="N591" i="1"/>
  <c r="F593" i="1"/>
  <c r="N593" i="1"/>
  <c r="F595" i="1"/>
  <c r="N595" i="1"/>
  <c r="F596" i="1"/>
  <c r="N596" i="1"/>
  <c r="F597" i="1"/>
  <c r="N597" i="1"/>
  <c r="F598" i="1"/>
  <c r="N598" i="1"/>
  <c r="F599" i="1"/>
  <c r="N599" i="1"/>
  <c r="F601" i="1"/>
  <c r="N601" i="1"/>
  <c r="F602" i="1"/>
  <c r="N602" i="1"/>
  <c r="F603" i="1"/>
  <c r="N603" i="1"/>
  <c r="F604" i="1"/>
  <c r="N604" i="1"/>
  <c r="F607" i="1"/>
  <c r="N607" i="1"/>
  <c r="F608" i="1"/>
  <c r="N608" i="1"/>
  <c r="F609" i="1"/>
  <c r="N609" i="1"/>
  <c r="F617" i="1"/>
  <c r="N617" i="1"/>
  <c r="F618" i="1"/>
  <c r="N618" i="1"/>
  <c r="F620" i="1"/>
  <c r="N620" i="1"/>
  <c r="F621" i="1"/>
  <c r="N621" i="1"/>
  <c r="F622" i="1"/>
  <c r="N622" i="1"/>
  <c r="F624" i="1"/>
  <c r="N624" i="1"/>
  <c r="F625" i="1"/>
  <c r="N625" i="1"/>
  <c r="F626" i="1"/>
  <c r="N626" i="1"/>
  <c r="F628" i="1"/>
  <c r="N628" i="1"/>
  <c r="F629" i="1"/>
  <c r="N629" i="1"/>
  <c r="F631" i="1"/>
  <c r="N631" i="1"/>
  <c r="F632" i="1"/>
  <c r="N632" i="1"/>
  <c r="F633" i="1"/>
  <c r="N633" i="1"/>
  <c r="F640" i="1"/>
  <c r="N640" i="1"/>
  <c r="F641" i="1"/>
  <c r="N641" i="1"/>
  <c r="F646" i="1"/>
  <c r="N646" i="1"/>
  <c r="F648" i="1"/>
  <c r="N648" i="1"/>
  <c r="F653" i="1"/>
  <c r="N653" i="1"/>
  <c r="F665" i="1"/>
  <c r="N665" i="1"/>
  <c r="F667" i="1"/>
  <c r="N667" i="1"/>
  <c r="F671" i="1"/>
  <c r="N671" i="1"/>
  <c r="F672" i="1"/>
  <c r="N672" i="1"/>
  <c r="F674" i="1"/>
  <c r="N674" i="1"/>
  <c r="F676" i="1"/>
  <c r="N676" i="1"/>
  <c r="F677" i="1"/>
  <c r="N677" i="1"/>
  <c r="F680" i="1"/>
  <c r="N680" i="1"/>
  <c r="F684" i="1"/>
  <c r="N684" i="1"/>
  <c r="F685" i="1"/>
  <c r="N685" i="1"/>
  <c r="F689" i="1"/>
  <c r="N689" i="1"/>
  <c r="F690" i="1"/>
  <c r="N690" i="1"/>
  <c r="F691" i="1"/>
  <c r="N691" i="1"/>
  <c r="F695" i="1"/>
  <c r="N695" i="1"/>
  <c r="F696" i="1"/>
  <c r="N696" i="1"/>
  <c r="F697" i="1"/>
  <c r="N697" i="1"/>
  <c r="F701" i="1"/>
  <c r="N701" i="1"/>
  <c r="F708" i="1"/>
  <c r="N708" i="1"/>
  <c r="F709" i="1"/>
  <c r="N709" i="1"/>
  <c r="F713" i="1"/>
  <c r="N713" i="1"/>
  <c r="F717" i="1"/>
  <c r="N717" i="1"/>
  <c r="F719" i="1"/>
  <c r="N719" i="1"/>
  <c r="F803" i="1"/>
  <c r="N803" i="1"/>
  <c r="F807" i="1"/>
  <c r="N807" i="1"/>
  <c r="F810" i="1"/>
  <c r="N810" i="1"/>
  <c r="F834" i="1"/>
  <c r="N834" i="1"/>
  <c r="F836" i="1"/>
  <c r="N836" i="1"/>
  <c r="F840" i="1"/>
  <c r="N840" i="1"/>
  <c r="F859" i="1"/>
  <c r="N859" i="1"/>
  <c r="F864" i="1"/>
  <c r="N864" i="1"/>
  <c r="F870" i="1"/>
  <c r="N870" i="1"/>
  <c r="F874" i="1"/>
  <c r="N874" i="1"/>
  <c r="F883" i="1"/>
  <c r="N883" i="1"/>
  <c r="F886" i="1"/>
  <c r="N886" i="1"/>
  <c r="F888" i="1"/>
  <c r="N888" i="1"/>
  <c r="F889" i="1"/>
  <c r="N889" i="1"/>
  <c r="F890" i="1"/>
  <c r="N890" i="1"/>
  <c r="F891" i="1"/>
  <c r="N891" i="1"/>
  <c r="F892" i="1"/>
  <c r="N892" i="1"/>
  <c r="F893" i="1"/>
  <c r="N893" i="1"/>
  <c r="F894" i="1"/>
  <c r="N894" i="1"/>
  <c r="F899" i="1"/>
  <c r="N899" i="1"/>
  <c r="F1075" i="1"/>
  <c r="N1075" i="1"/>
  <c r="F1076" i="1"/>
  <c r="N1076" i="1"/>
  <c r="F1077" i="1"/>
  <c r="N1077" i="1"/>
  <c r="F1079" i="1"/>
  <c r="N1079" i="1"/>
  <c r="F1080" i="1"/>
  <c r="N1080" i="1"/>
  <c r="F1082" i="1"/>
  <c r="N1082" i="1"/>
  <c r="F1084" i="1"/>
  <c r="N1084" i="1"/>
  <c r="F1087" i="1"/>
  <c r="N1087" i="1"/>
  <c r="F1089" i="1"/>
  <c r="N1089" i="1"/>
  <c r="F1090" i="1"/>
  <c r="N1090" i="1"/>
  <c r="F1091" i="1"/>
  <c r="N1091" i="1"/>
  <c r="F1092" i="1"/>
  <c r="N1092" i="1"/>
  <c r="F1095" i="1"/>
  <c r="N1095" i="1"/>
  <c r="F1102" i="1"/>
  <c r="N1102" i="1"/>
  <c r="F1105" i="1"/>
  <c r="N1105" i="1"/>
  <c r="F1106" i="1"/>
  <c r="N1106" i="1"/>
  <c r="F1109" i="1"/>
  <c r="N1109" i="1"/>
  <c r="F1120" i="1"/>
  <c r="N1120" i="1"/>
  <c r="F1121" i="1"/>
  <c r="N1121" i="1"/>
  <c r="F1123" i="1"/>
  <c r="N1123" i="1"/>
  <c r="F1124" i="1"/>
  <c r="N1124" i="1"/>
  <c r="F1125" i="1"/>
  <c r="N1125" i="1"/>
  <c r="F1126" i="1"/>
  <c r="N1126" i="1"/>
  <c r="F1277" i="1"/>
  <c r="N1277" i="1"/>
  <c r="F1400" i="1"/>
  <c r="N1400" i="1"/>
  <c r="F1417" i="1"/>
  <c r="N1417" i="1"/>
  <c r="F1422" i="1"/>
  <c r="N1422" i="1"/>
  <c r="F1464" i="1"/>
  <c r="N1464" i="1"/>
  <c r="F1478" i="1"/>
  <c r="N1478" i="1"/>
  <c r="F1483" i="1"/>
  <c r="N1483" i="1"/>
  <c r="F1488" i="1"/>
  <c r="N1488" i="1"/>
  <c r="F1494" i="1"/>
  <c r="N1494" i="1"/>
  <c r="F1497" i="1"/>
  <c r="N1497" i="1"/>
  <c r="F1501" i="1"/>
  <c r="N1501" i="1"/>
  <c r="F1512" i="1"/>
  <c r="N1512" i="1"/>
  <c r="F1543" i="1"/>
  <c r="N1543" i="1"/>
  <c r="F1558" i="1"/>
  <c r="N1558" i="1"/>
  <c r="F1559" i="1"/>
  <c r="N1559" i="1"/>
  <c r="F1561" i="1"/>
  <c r="N1561" i="1"/>
  <c r="F1562" i="1"/>
  <c r="N1562" i="1"/>
  <c r="F1563" i="1"/>
  <c r="N1563" i="1"/>
  <c r="F1564" i="1"/>
  <c r="N1564" i="1"/>
  <c r="F1569" i="1"/>
  <c r="N1569" i="1"/>
  <c r="F1570" i="1"/>
  <c r="N1570" i="1"/>
  <c r="F1571" i="1"/>
  <c r="N1571" i="1"/>
  <c r="F1573" i="1"/>
  <c r="N1573" i="1"/>
  <c r="F1574" i="1"/>
  <c r="N1574" i="1"/>
  <c r="F1578" i="1"/>
  <c r="N1578" i="1"/>
  <c r="F1579" i="1"/>
  <c r="N1579" i="1"/>
  <c r="F1581" i="1"/>
  <c r="N1581" i="1"/>
  <c r="F1585" i="1"/>
  <c r="N1585" i="1"/>
  <c r="F1588" i="1"/>
  <c r="N1588" i="1"/>
  <c r="F1590" i="1"/>
  <c r="N1590" i="1"/>
  <c r="F1592" i="1"/>
  <c r="N1592" i="1"/>
  <c r="F1593" i="1"/>
  <c r="N1593" i="1"/>
  <c r="F1594" i="1"/>
  <c r="N1594" i="1"/>
  <c r="F1595" i="1"/>
  <c r="N1595" i="1"/>
  <c r="F1596" i="1"/>
  <c r="N1596" i="1"/>
  <c r="F1603" i="1"/>
  <c r="N1603" i="1"/>
  <c r="F1604" i="1"/>
  <c r="N1604" i="1"/>
  <c r="F1606" i="1"/>
  <c r="N1606" i="1"/>
  <c r="F1608" i="1"/>
  <c r="N1608" i="1"/>
  <c r="F1609" i="1"/>
  <c r="N1609" i="1"/>
  <c r="F1611" i="1"/>
  <c r="N1611" i="1"/>
  <c r="F1613" i="1"/>
  <c r="N1613" i="1"/>
  <c r="F1614" i="1"/>
  <c r="N1614" i="1"/>
  <c r="F1617" i="1"/>
  <c r="N1617" i="1"/>
  <c r="F1618" i="1"/>
  <c r="N1618" i="1"/>
  <c r="F1619" i="1"/>
  <c r="N1619" i="1"/>
  <c r="F1620" i="1"/>
  <c r="N1620" i="1"/>
  <c r="F1621" i="1"/>
  <c r="N1621" i="1"/>
  <c r="F1622" i="1"/>
  <c r="N1622" i="1"/>
  <c r="F1623" i="1"/>
  <c r="N1623" i="1"/>
  <c r="F1626" i="1"/>
  <c r="N1626" i="1"/>
  <c r="F1630" i="1"/>
  <c r="N1630" i="1"/>
  <c r="F1631" i="1"/>
  <c r="N1631" i="1"/>
  <c r="F1633" i="1"/>
  <c r="N1633" i="1"/>
  <c r="F1634" i="1"/>
  <c r="N1634" i="1"/>
  <c r="F1635" i="1"/>
  <c r="N1635" i="1"/>
  <c r="F1638" i="1"/>
  <c r="N1638" i="1"/>
  <c r="F1640" i="1"/>
  <c r="N1640" i="1"/>
  <c r="F1641" i="1"/>
  <c r="N1641" i="1"/>
  <c r="F1643" i="1"/>
  <c r="N1643" i="1"/>
  <c r="F1646" i="1"/>
  <c r="N1646" i="1"/>
  <c r="F1649" i="1"/>
  <c r="N1649" i="1"/>
  <c r="F1650" i="1"/>
  <c r="N1650" i="1"/>
  <c r="F1666" i="1"/>
  <c r="N1666" i="1"/>
  <c r="F1675" i="1"/>
  <c r="N1675" i="1"/>
  <c r="F1676" i="1"/>
  <c r="N1676" i="1"/>
  <c r="F1678" i="1"/>
  <c r="N1678" i="1"/>
  <c r="F1686" i="1"/>
  <c r="N1686" i="1"/>
  <c r="F1687" i="1"/>
  <c r="N1687" i="1"/>
  <c r="F1690" i="1"/>
  <c r="N1690" i="1"/>
  <c r="F1692" i="1"/>
  <c r="N1692" i="1"/>
  <c r="F1695" i="1"/>
  <c r="N1695" i="1"/>
  <c r="F1696" i="1"/>
  <c r="N1696" i="1"/>
  <c r="F1697" i="1"/>
  <c r="N1697" i="1"/>
  <c r="F1698" i="1"/>
  <c r="N1698" i="1"/>
  <c r="F1699" i="1"/>
  <c r="N1699" i="1"/>
  <c r="F1700" i="1"/>
  <c r="N1700" i="1"/>
  <c r="F1703" i="1"/>
  <c r="N1703" i="1"/>
  <c r="F1704" i="1"/>
  <c r="N1704" i="1"/>
  <c r="F1706" i="1"/>
  <c r="N1706" i="1"/>
  <c r="F1707" i="1"/>
  <c r="N1707" i="1"/>
  <c r="F1708" i="1"/>
  <c r="N1708" i="1"/>
  <c r="F1709" i="1"/>
  <c r="N1709" i="1"/>
  <c r="F1712" i="1"/>
  <c r="N1712" i="1"/>
  <c r="F1714" i="1"/>
  <c r="N1714" i="1"/>
  <c r="F1715" i="1"/>
  <c r="N1715" i="1"/>
  <c r="F1716" i="1"/>
  <c r="N1716" i="1"/>
  <c r="F1719" i="1"/>
  <c r="N1719" i="1"/>
  <c r="F1725" i="1"/>
  <c r="N1725" i="1"/>
  <c r="F1726" i="1"/>
  <c r="N1726" i="1"/>
  <c r="F1729" i="1"/>
  <c r="N1729" i="1"/>
  <c r="F1732" i="1"/>
  <c r="N1732" i="1"/>
  <c r="F1794" i="1"/>
  <c r="N1794" i="1"/>
  <c r="F1795" i="1"/>
  <c r="N1795" i="1"/>
  <c r="F1846" i="1"/>
  <c r="N1846" i="1"/>
  <c r="F1947" i="1"/>
  <c r="N1947" i="1"/>
  <c r="F1953" i="1"/>
  <c r="N1953" i="1"/>
  <c r="F2001" i="1"/>
  <c r="N2001" i="1"/>
  <c r="F2024" i="1"/>
  <c r="N2024" i="1"/>
  <c r="F2084" i="1"/>
  <c r="N2084" i="1"/>
  <c r="F2088" i="1"/>
  <c r="N2088" i="1"/>
  <c r="F2093" i="1"/>
  <c r="N2093" i="1"/>
  <c r="F2114" i="1"/>
  <c r="N2114" i="1"/>
  <c r="F2124" i="1"/>
  <c r="N2124" i="1"/>
  <c r="F2198" i="1"/>
  <c r="N2198" i="1"/>
  <c r="F2202" i="1"/>
  <c r="N2202" i="1"/>
  <c r="F2219" i="1"/>
  <c r="N2219" i="1"/>
  <c r="F2279" i="1"/>
  <c r="N2279" i="1"/>
  <c r="F2280" i="1"/>
  <c r="N2280" i="1"/>
  <c r="F2308" i="1"/>
  <c r="N2308" i="1"/>
  <c r="F2341" i="1"/>
  <c r="N2341" i="1"/>
  <c r="F2344" i="1"/>
  <c r="N2344" i="1"/>
  <c r="F2351" i="1"/>
  <c r="N2351" i="1"/>
  <c r="F2353" i="1"/>
  <c r="N2353" i="1"/>
  <c r="F2368" i="1"/>
  <c r="N2368" i="1"/>
  <c r="F2369" i="1"/>
  <c r="N2369" i="1"/>
  <c r="F2370" i="1"/>
  <c r="N2370" i="1"/>
  <c r="F2371" i="1"/>
  <c r="N2371" i="1"/>
  <c r="F2374" i="1"/>
  <c r="N2374" i="1"/>
  <c r="F2378" i="1"/>
  <c r="N2378" i="1"/>
  <c r="F2379" i="1"/>
  <c r="N2379" i="1"/>
  <c r="F2380" i="1"/>
  <c r="N2380" i="1"/>
  <c r="F2381" i="1"/>
  <c r="N2381" i="1"/>
  <c r="F2383" i="1"/>
  <c r="N2383" i="1"/>
  <c r="F2387" i="1"/>
  <c r="N2387" i="1"/>
  <c r="F2388" i="1"/>
  <c r="N2388" i="1"/>
  <c r="F2389" i="1"/>
  <c r="N2389" i="1"/>
  <c r="F2391" i="1"/>
  <c r="N2391" i="1"/>
  <c r="F2392" i="1"/>
  <c r="N2392" i="1"/>
  <c r="F2393" i="1"/>
  <c r="N2393" i="1"/>
  <c r="F2395" i="1"/>
  <c r="N2395" i="1"/>
  <c r="F2398" i="1"/>
  <c r="N2398" i="1"/>
  <c r="F2400" i="1"/>
  <c r="N2400" i="1"/>
  <c r="F2403" i="1"/>
  <c r="N2403" i="1"/>
  <c r="F2404" i="1"/>
  <c r="N2404" i="1"/>
  <c r="F2406" i="1"/>
  <c r="N2406" i="1"/>
  <c r="F2408" i="1"/>
  <c r="N2408" i="1"/>
  <c r="F2409" i="1"/>
  <c r="N2409" i="1"/>
  <c r="F2410" i="1"/>
  <c r="N2410" i="1"/>
  <c r="F2413" i="1"/>
  <c r="N2413" i="1"/>
  <c r="F2414" i="1"/>
  <c r="N2414" i="1"/>
  <c r="F2415" i="1"/>
  <c r="N2415" i="1"/>
  <c r="F2416" i="1"/>
  <c r="N2416" i="1"/>
  <c r="F3" i="1"/>
  <c r="N3" i="1"/>
  <c r="F5" i="1"/>
  <c r="N5" i="1"/>
  <c r="F14" i="1"/>
  <c r="N14" i="1"/>
  <c r="F21" i="1"/>
  <c r="N21" i="1"/>
  <c r="F22" i="1"/>
  <c r="N22" i="1"/>
  <c r="F29" i="1"/>
  <c r="N29" i="1"/>
  <c r="F38" i="1"/>
  <c r="N38" i="1"/>
  <c r="F40" i="1"/>
  <c r="N40" i="1"/>
  <c r="F42" i="1"/>
  <c r="N42" i="1"/>
  <c r="F43" i="1"/>
  <c r="N43" i="1"/>
  <c r="F54" i="1"/>
  <c r="N54" i="1"/>
  <c r="F64" i="1"/>
  <c r="N64" i="1"/>
  <c r="F66" i="1"/>
  <c r="N66" i="1"/>
  <c r="F68" i="1"/>
  <c r="N68" i="1"/>
  <c r="F84" i="1"/>
  <c r="N84" i="1"/>
  <c r="F94" i="1"/>
  <c r="N94" i="1"/>
  <c r="F102" i="1"/>
  <c r="N102" i="1"/>
  <c r="F108" i="1"/>
  <c r="N108" i="1"/>
  <c r="F110" i="1"/>
  <c r="N110" i="1"/>
  <c r="F120" i="1"/>
  <c r="N120" i="1"/>
  <c r="F123" i="1"/>
  <c r="N123" i="1"/>
  <c r="F126" i="1"/>
  <c r="N126" i="1"/>
  <c r="F127" i="1"/>
  <c r="N127" i="1"/>
  <c r="F132" i="1"/>
  <c r="N132" i="1"/>
  <c r="F133" i="1"/>
  <c r="N133" i="1"/>
  <c r="F135" i="1"/>
  <c r="N135" i="1"/>
  <c r="F136" i="1"/>
  <c r="N136" i="1"/>
  <c r="F137" i="1"/>
  <c r="N137" i="1"/>
  <c r="F138" i="1"/>
  <c r="N138" i="1"/>
  <c r="F140" i="1"/>
  <c r="N140" i="1"/>
  <c r="F141" i="1"/>
  <c r="N141" i="1"/>
  <c r="F142" i="1"/>
  <c r="N142" i="1"/>
  <c r="F145" i="1"/>
  <c r="N145" i="1"/>
  <c r="F146" i="1"/>
  <c r="N146" i="1"/>
  <c r="F148" i="1"/>
  <c r="N148" i="1"/>
  <c r="F149" i="1"/>
  <c r="N149" i="1"/>
  <c r="F150" i="1"/>
  <c r="N150" i="1"/>
  <c r="F151" i="1"/>
  <c r="N151" i="1"/>
  <c r="F152" i="1"/>
  <c r="N152" i="1"/>
  <c r="F153" i="1"/>
  <c r="N153" i="1"/>
  <c r="F155" i="1"/>
  <c r="N155" i="1"/>
  <c r="F156" i="1"/>
  <c r="N156" i="1"/>
  <c r="F159" i="1"/>
  <c r="N159" i="1"/>
  <c r="F162" i="1"/>
  <c r="N162" i="1"/>
  <c r="F163" i="1"/>
  <c r="N163" i="1"/>
  <c r="F164" i="1"/>
  <c r="N164" i="1"/>
  <c r="F165" i="1"/>
  <c r="N165" i="1"/>
  <c r="F170" i="1"/>
  <c r="N170" i="1"/>
  <c r="F172" i="1"/>
  <c r="N172" i="1"/>
  <c r="F174" i="1"/>
  <c r="N174" i="1"/>
  <c r="F178" i="1"/>
  <c r="N178" i="1"/>
  <c r="F179" i="1"/>
  <c r="N179" i="1"/>
  <c r="F180" i="1"/>
  <c r="N180" i="1"/>
  <c r="F181" i="1"/>
  <c r="N181" i="1"/>
  <c r="F182" i="1"/>
  <c r="N182" i="1"/>
  <c r="F183" i="1"/>
  <c r="N183" i="1"/>
  <c r="F184" i="1"/>
  <c r="N184" i="1"/>
  <c r="F186" i="1"/>
  <c r="N186" i="1"/>
  <c r="F188" i="1"/>
  <c r="N188" i="1"/>
  <c r="F190" i="1"/>
  <c r="N190" i="1"/>
  <c r="F194" i="1"/>
  <c r="N194" i="1"/>
  <c r="F197" i="1"/>
  <c r="N197" i="1"/>
  <c r="F198" i="1"/>
  <c r="N198" i="1"/>
  <c r="F199" i="1"/>
  <c r="N199" i="1"/>
  <c r="F200" i="1"/>
  <c r="N200" i="1"/>
  <c r="F201" i="1"/>
  <c r="N201" i="1"/>
  <c r="F202" i="1"/>
  <c r="N202" i="1"/>
  <c r="F204" i="1"/>
  <c r="N204" i="1"/>
  <c r="F207" i="1"/>
  <c r="N207" i="1"/>
  <c r="F208" i="1"/>
  <c r="N208" i="1"/>
  <c r="F210" i="1"/>
  <c r="N210" i="1"/>
  <c r="F211" i="1"/>
  <c r="N211" i="1"/>
  <c r="F212" i="1"/>
  <c r="N212" i="1"/>
  <c r="F213" i="1"/>
  <c r="N213" i="1"/>
  <c r="F215" i="1"/>
  <c r="N215" i="1"/>
  <c r="F219" i="1"/>
  <c r="N219" i="1"/>
  <c r="F220" i="1"/>
  <c r="N220" i="1"/>
  <c r="F221" i="1"/>
  <c r="N221" i="1"/>
  <c r="F222" i="1"/>
  <c r="N222" i="1"/>
  <c r="F223" i="1"/>
  <c r="N223" i="1"/>
  <c r="F224" i="1"/>
  <c r="N224" i="1"/>
  <c r="F225" i="1"/>
  <c r="N225" i="1"/>
  <c r="F227" i="1"/>
  <c r="N227" i="1"/>
  <c r="F228" i="1"/>
  <c r="N228" i="1"/>
  <c r="F229" i="1"/>
  <c r="N229" i="1"/>
  <c r="F231" i="1"/>
  <c r="N231" i="1"/>
  <c r="F232" i="1"/>
  <c r="N232" i="1"/>
  <c r="F233" i="1"/>
  <c r="N233" i="1"/>
  <c r="F234" i="1"/>
  <c r="N234" i="1"/>
  <c r="F235" i="1"/>
  <c r="N235" i="1"/>
  <c r="F236" i="1"/>
  <c r="N236" i="1"/>
  <c r="F237" i="1"/>
  <c r="N237" i="1"/>
  <c r="F238" i="1"/>
  <c r="N238" i="1"/>
  <c r="F239" i="1"/>
  <c r="N239" i="1"/>
  <c r="F241" i="1"/>
  <c r="N241" i="1"/>
  <c r="F243" i="1"/>
  <c r="N243" i="1"/>
  <c r="F246" i="1"/>
  <c r="N246" i="1"/>
  <c r="F248" i="1"/>
  <c r="N248" i="1"/>
  <c r="F249" i="1"/>
  <c r="N249" i="1"/>
  <c r="F250" i="1"/>
  <c r="N250" i="1"/>
  <c r="F251" i="1"/>
  <c r="N251" i="1"/>
  <c r="F252" i="1"/>
  <c r="N252" i="1"/>
  <c r="F253" i="1"/>
  <c r="N253" i="1"/>
  <c r="F254" i="1"/>
  <c r="N254" i="1"/>
  <c r="F255" i="1"/>
  <c r="N255" i="1"/>
  <c r="F256" i="1"/>
  <c r="N256" i="1"/>
  <c r="F257" i="1"/>
  <c r="N257" i="1"/>
  <c r="F259" i="1"/>
  <c r="N259" i="1"/>
  <c r="F260" i="1"/>
  <c r="N260" i="1"/>
  <c r="F261" i="1"/>
  <c r="N261" i="1"/>
  <c r="F262" i="1"/>
  <c r="N262" i="1"/>
  <c r="F263" i="1"/>
  <c r="N263" i="1"/>
  <c r="F264" i="1"/>
  <c r="N264" i="1"/>
  <c r="F266" i="1"/>
  <c r="N266" i="1"/>
  <c r="F267" i="1"/>
  <c r="N267" i="1"/>
  <c r="F268" i="1"/>
  <c r="N268" i="1"/>
  <c r="F269" i="1"/>
  <c r="N269" i="1"/>
  <c r="F270" i="1"/>
  <c r="N270" i="1"/>
  <c r="F271" i="1"/>
  <c r="N271" i="1"/>
  <c r="F272" i="1"/>
  <c r="N272" i="1"/>
  <c r="F274" i="1"/>
  <c r="N274" i="1"/>
  <c r="F275" i="1"/>
  <c r="N275" i="1"/>
  <c r="F276" i="1"/>
  <c r="N276" i="1"/>
  <c r="F277" i="1"/>
  <c r="N277" i="1"/>
  <c r="F278" i="1"/>
  <c r="N278" i="1"/>
  <c r="F279" i="1"/>
  <c r="N279" i="1"/>
  <c r="F280" i="1"/>
  <c r="N280" i="1"/>
  <c r="F281" i="1"/>
  <c r="N281" i="1"/>
  <c r="F282" i="1"/>
  <c r="N282" i="1"/>
  <c r="F284" i="1"/>
  <c r="N284" i="1"/>
  <c r="F285" i="1"/>
  <c r="N285" i="1"/>
  <c r="F286" i="1"/>
  <c r="N286" i="1"/>
  <c r="F287" i="1"/>
  <c r="N287" i="1"/>
  <c r="F288" i="1"/>
  <c r="N288" i="1"/>
  <c r="F289" i="1"/>
  <c r="N289" i="1"/>
  <c r="F290" i="1"/>
  <c r="N290" i="1"/>
  <c r="F291" i="1"/>
  <c r="N291" i="1"/>
  <c r="F292" i="1"/>
  <c r="N292" i="1"/>
  <c r="F293" i="1"/>
  <c r="N293" i="1"/>
  <c r="F294" i="1"/>
  <c r="N294" i="1"/>
  <c r="F295" i="1"/>
  <c r="N295" i="1"/>
  <c r="F297" i="1"/>
  <c r="N297" i="1"/>
  <c r="F300" i="1"/>
  <c r="N300" i="1"/>
  <c r="F301" i="1"/>
  <c r="N301" i="1"/>
  <c r="F329" i="1"/>
  <c r="N329" i="1"/>
  <c r="F330" i="1"/>
  <c r="N330" i="1"/>
  <c r="F333" i="1"/>
  <c r="N333" i="1"/>
  <c r="F334" i="1"/>
  <c r="N334" i="1"/>
  <c r="F335" i="1"/>
  <c r="N335" i="1"/>
  <c r="F337" i="1"/>
  <c r="N337" i="1"/>
  <c r="F339" i="1"/>
  <c r="N339" i="1"/>
  <c r="F342" i="1"/>
  <c r="N342" i="1"/>
  <c r="F344" i="1"/>
  <c r="N344" i="1"/>
  <c r="F347" i="1"/>
  <c r="N347" i="1"/>
  <c r="F348" i="1"/>
  <c r="N348" i="1"/>
  <c r="F351" i="1"/>
  <c r="N351" i="1"/>
  <c r="F352" i="1"/>
  <c r="N352" i="1"/>
  <c r="F353" i="1"/>
  <c r="N353" i="1"/>
  <c r="F354" i="1"/>
  <c r="N354" i="1"/>
  <c r="F355" i="1"/>
  <c r="N355" i="1"/>
  <c r="F357" i="1"/>
  <c r="N357" i="1"/>
  <c r="F359" i="1"/>
  <c r="N359" i="1"/>
  <c r="F362" i="1"/>
  <c r="N362" i="1"/>
  <c r="F367" i="1"/>
  <c r="N367" i="1"/>
  <c r="F368" i="1"/>
  <c r="N368" i="1"/>
  <c r="F369" i="1"/>
  <c r="N369" i="1"/>
  <c r="F371" i="1"/>
  <c r="N371" i="1"/>
  <c r="F372" i="1"/>
  <c r="N372" i="1"/>
  <c r="F373" i="1"/>
  <c r="N373" i="1"/>
  <c r="F374" i="1"/>
  <c r="N374" i="1"/>
  <c r="F376" i="1"/>
  <c r="N376" i="1"/>
  <c r="F378" i="1"/>
  <c r="N378" i="1"/>
  <c r="F379" i="1"/>
  <c r="N379" i="1"/>
  <c r="F380" i="1"/>
  <c r="N380" i="1"/>
  <c r="F381" i="1"/>
  <c r="N381" i="1"/>
  <c r="F382" i="1"/>
  <c r="N382" i="1"/>
  <c r="F383" i="1"/>
  <c r="N383" i="1"/>
  <c r="F385" i="1"/>
  <c r="N385" i="1"/>
  <c r="F388" i="1"/>
  <c r="N388" i="1"/>
  <c r="F391" i="1"/>
  <c r="N391" i="1"/>
  <c r="F393" i="1"/>
  <c r="N393" i="1"/>
  <c r="F394" i="1"/>
  <c r="N394" i="1"/>
  <c r="F395" i="1"/>
  <c r="N395" i="1"/>
  <c r="F398" i="1"/>
  <c r="N398" i="1"/>
  <c r="F400" i="1"/>
  <c r="N400" i="1"/>
  <c r="F401" i="1"/>
  <c r="N401" i="1"/>
  <c r="F402" i="1"/>
  <c r="N402" i="1"/>
  <c r="F403" i="1"/>
  <c r="N403" i="1"/>
  <c r="F407" i="1"/>
  <c r="N407" i="1"/>
  <c r="F408" i="1"/>
  <c r="N408" i="1"/>
  <c r="F411" i="1"/>
  <c r="N411" i="1"/>
  <c r="F412" i="1"/>
  <c r="N412" i="1"/>
  <c r="F413" i="1"/>
  <c r="N413" i="1"/>
  <c r="F414" i="1"/>
  <c r="N414" i="1"/>
  <c r="F415" i="1"/>
  <c r="N415" i="1"/>
  <c r="F416" i="1"/>
  <c r="N416" i="1"/>
  <c r="F417" i="1"/>
  <c r="N417" i="1"/>
  <c r="F418" i="1"/>
  <c r="N418" i="1"/>
  <c r="F420" i="1"/>
  <c r="N420" i="1"/>
  <c r="F421" i="1"/>
  <c r="N421" i="1"/>
  <c r="F422" i="1"/>
  <c r="N422" i="1"/>
  <c r="F423" i="1"/>
  <c r="N423" i="1"/>
  <c r="F424" i="1"/>
  <c r="N424" i="1"/>
  <c r="F425" i="1"/>
  <c r="N425" i="1"/>
  <c r="F426" i="1"/>
  <c r="N426" i="1"/>
  <c r="F428" i="1"/>
  <c r="N428" i="1"/>
  <c r="F429" i="1"/>
  <c r="N429" i="1"/>
  <c r="F430" i="1"/>
  <c r="N430" i="1"/>
  <c r="F431" i="1"/>
  <c r="N431" i="1"/>
  <c r="F432" i="1"/>
  <c r="N432" i="1"/>
  <c r="F433" i="1"/>
  <c r="N433" i="1"/>
  <c r="F434" i="1"/>
  <c r="N434" i="1"/>
  <c r="F437" i="1"/>
  <c r="N437" i="1"/>
  <c r="F438" i="1"/>
  <c r="N438" i="1"/>
  <c r="F439" i="1"/>
  <c r="N439" i="1"/>
  <c r="F440" i="1"/>
  <c r="N440" i="1"/>
  <c r="F441" i="1"/>
  <c r="N441" i="1"/>
  <c r="F442" i="1"/>
  <c r="N442" i="1"/>
  <c r="F443" i="1"/>
  <c r="N443" i="1"/>
  <c r="F444" i="1"/>
  <c r="N444" i="1"/>
  <c r="F446" i="1"/>
  <c r="N446" i="1"/>
  <c r="F447" i="1"/>
  <c r="N447" i="1"/>
  <c r="F448" i="1"/>
  <c r="N448" i="1"/>
  <c r="F449" i="1"/>
  <c r="N449" i="1"/>
  <c r="F451" i="1"/>
  <c r="N451" i="1"/>
  <c r="F455" i="1"/>
  <c r="N455" i="1"/>
  <c r="F456" i="1"/>
  <c r="N456" i="1"/>
  <c r="F457" i="1"/>
  <c r="N457" i="1"/>
  <c r="F469" i="1"/>
  <c r="N469" i="1"/>
  <c r="F471" i="1"/>
  <c r="N471" i="1"/>
  <c r="F472" i="1"/>
  <c r="N472" i="1"/>
  <c r="F473" i="1"/>
  <c r="N473" i="1"/>
  <c r="F474" i="1"/>
  <c r="N474" i="1"/>
  <c r="F477" i="1"/>
  <c r="N477" i="1"/>
  <c r="F479" i="1"/>
  <c r="N479" i="1"/>
  <c r="F480" i="1"/>
  <c r="N480" i="1"/>
  <c r="F483" i="1"/>
  <c r="N483" i="1"/>
  <c r="F484" i="1"/>
  <c r="N484" i="1"/>
  <c r="F485" i="1"/>
  <c r="N485" i="1"/>
  <c r="F488" i="1"/>
  <c r="N488" i="1"/>
  <c r="F490" i="1"/>
  <c r="N490" i="1"/>
  <c r="F492" i="1"/>
  <c r="N492" i="1"/>
  <c r="F494" i="1"/>
  <c r="N494" i="1"/>
  <c r="F495" i="1"/>
  <c r="N495" i="1"/>
  <c r="F497" i="1"/>
  <c r="N497" i="1"/>
  <c r="F498" i="1"/>
  <c r="N498" i="1"/>
  <c r="F499" i="1"/>
  <c r="N499" i="1"/>
  <c r="F500" i="1"/>
  <c r="N500" i="1"/>
  <c r="F501" i="1"/>
  <c r="N501" i="1"/>
  <c r="F503" i="1"/>
  <c r="N503" i="1"/>
  <c r="F506" i="1"/>
  <c r="N506" i="1"/>
  <c r="F508" i="1"/>
  <c r="N508" i="1"/>
  <c r="F511" i="1"/>
  <c r="N511" i="1"/>
  <c r="F512" i="1"/>
  <c r="N512" i="1"/>
  <c r="F513" i="1"/>
  <c r="N513" i="1"/>
  <c r="F514" i="1"/>
  <c r="N514" i="1"/>
  <c r="F515" i="1"/>
  <c r="N515" i="1"/>
  <c r="F519" i="1"/>
  <c r="N519" i="1"/>
  <c r="F532" i="1"/>
  <c r="N532" i="1"/>
  <c r="F536" i="1"/>
  <c r="N536" i="1"/>
  <c r="F538" i="1"/>
  <c r="N538" i="1"/>
  <c r="F552" i="1"/>
  <c r="N552" i="1"/>
  <c r="F555" i="1"/>
  <c r="N555" i="1"/>
  <c r="F557" i="1"/>
  <c r="N557" i="1"/>
  <c r="F558" i="1"/>
  <c r="N558" i="1"/>
  <c r="F559" i="1"/>
  <c r="N559" i="1"/>
  <c r="F560" i="1"/>
  <c r="N560" i="1"/>
  <c r="F561" i="1"/>
  <c r="N561" i="1"/>
  <c r="F562" i="1"/>
  <c r="N562" i="1"/>
  <c r="F563" i="1"/>
  <c r="N563" i="1"/>
  <c r="F568" i="1"/>
  <c r="N568" i="1"/>
  <c r="F569" i="1"/>
  <c r="N569" i="1"/>
  <c r="F571" i="1"/>
  <c r="N571" i="1"/>
  <c r="F572" i="1"/>
  <c r="N572" i="1"/>
  <c r="F573" i="1"/>
  <c r="N573" i="1"/>
  <c r="F576" i="1"/>
  <c r="N576" i="1"/>
  <c r="F579" i="1"/>
  <c r="N579" i="1"/>
  <c r="F580" i="1"/>
  <c r="N580" i="1"/>
  <c r="F581" i="1"/>
  <c r="N581" i="1"/>
  <c r="F582" i="1"/>
  <c r="N582" i="1"/>
  <c r="F584" i="1"/>
  <c r="N584" i="1"/>
  <c r="F588" i="1"/>
  <c r="N588" i="1"/>
  <c r="F589" i="1"/>
  <c r="N589" i="1"/>
  <c r="F592" i="1"/>
  <c r="N592" i="1"/>
  <c r="F600" i="1"/>
  <c r="N600" i="1"/>
  <c r="F605" i="1"/>
  <c r="N605" i="1"/>
  <c r="F606" i="1"/>
  <c r="N606" i="1"/>
  <c r="F610" i="1"/>
  <c r="N610" i="1"/>
  <c r="F611" i="1"/>
  <c r="N611" i="1"/>
  <c r="F612" i="1"/>
  <c r="N612" i="1"/>
  <c r="F614" i="1"/>
  <c r="N614" i="1"/>
  <c r="F615" i="1"/>
  <c r="N615" i="1"/>
  <c r="F616" i="1"/>
  <c r="N616" i="1"/>
  <c r="F619" i="1"/>
  <c r="N619" i="1"/>
  <c r="F623" i="1"/>
  <c r="N623" i="1"/>
  <c r="F630" i="1"/>
  <c r="N630" i="1"/>
  <c r="F636" i="1"/>
  <c r="N636" i="1"/>
  <c r="F637" i="1"/>
  <c r="N637" i="1"/>
  <c r="F642" i="1"/>
  <c r="N642" i="1"/>
  <c r="F644" i="1"/>
  <c r="N644" i="1"/>
  <c r="F645" i="1"/>
  <c r="N645" i="1"/>
  <c r="F649" i="1"/>
  <c r="N649" i="1"/>
  <c r="F650" i="1"/>
  <c r="N650" i="1"/>
  <c r="F651" i="1"/>
  <c r="N651" i="1"/>
  <c r="F652" i="1"/>
  <c r="N652" i="1"/>
  <c r="F655" i="1"/>
  <c r="N655" i="1"/>
  <c r="F656" i="1"/>
  <c r="N656" i="1"/>
  <c r="F664" i="1"/>
  <c r="N664" i="1"/>
  <c r="F668" i="1"/>
  <c r="N668" i="1"/>
  <c r="F670" i="1"/>
  <c r="N670" i="1"/>
  <c r="F673" i="1"/>
  <c r="N673" i="1"/>
  <c r="F675" i="1"/>
  <c r="N675" i="1"/>
  <c r="F679" i="1"/>
  <c r="N679" i="1"/>
  <c r="F682" i="1"/>
  <c r="N682" i="1"/>
  <c r="F683" i="1"/>
  <c r="N683" i="1"/>
  <c r="F686" i="1"/>
  <c r="N686" i="1"/>
  <c r="F687" i="1"/>
  <c r="N687" i="1"/>
  <c r="F688" i="1"/>
  <c r="N688" i="1"/>
  <c r="F692" i="1"/>
  <c r="N692" i="1"/>
  <c r="F694" i="1"/>
  <c r="N694" i="1"/>
  <c r="F698" i="1"/>
  <c r="N698" i="1"/>
  <c r="F699" i="1"/>
  <c r="N699" i="1"/>
  <c r="F700" i="1"/>
  <c r="N700" i="1"/>
  <c r="F702" i="1"/>
  <c r="N702" i="1"/>
  <c r="F703" i="1"/>
  <c r="N703" i="1"/>
  <c r="F704" i="1"/>
  <c r="N704" i="1"/>
  <c r="F706" i="1"/>
  <c r="N706" i="1"/>
  <c r="F711" i="1"/>
  <c r="N711" i="1"/>
  <c r="F712" i="1"/>
  <c r="N712" i="1"/>
  <c r="F714" i="1"/>
  <c r="N714" i="1"/>
  <c r="F723" i="1"/>
  <c r="N723" i="1"/>
  <c r="F724" i="1"/>
  <c r="N724" i="1"/>
  <c r="F726" i="1"/>
  <c r="N726" i="1"/>
  <c r="F727" i="1"/>
  <c r="N727" i="1"/>
  <c r="F729" i="1"/>
  <c r="N729" i="1"/>
  <c r="F730" i="1"/>
  <c r="N730" i="1"/>
  <c r="F731" i="1"/>
  <c r="N731" i="1"/>
  <c r="F732" i="1"/>
  <c r="N732" i="1"/>
  <c r="F734" i="1"/>
  <c r="N734" i="1"/>
  <c r="F736" i="1"/>
  <c r="N736" i="1"/>
  <c r="F738" i="1"/>
  <c r="N738" i="1"/>
  <c r="F739" i="1"/>
  <c r="N739" i="1"/>
  <c r="F742" i="1"/>
  <c r="N742" i="1"/>
  <c r="F743" i="1"/>
  <c r="N743" i="1"/>
  <c r="F749" i="1"/>
  <c r="N749" i="1"/>
  <c r="F750" i="1"/>
  <c r="N750" i="1"/>
  <c r="F753" i="1"/>
  <c r="N753" i="1"/>
  <c r="F755" i="1"/>
  <c r="N755" i="1"/>
  <c r="F757" i="1"/>
  <c r="N757" i="1"/>
  <c r="F762" i="1"/>
  <c r="N762" i="1"/>
  <c r="F766" i="1"/>
  <c r="N766" i="1"/>
  <c r="F767" i="1"/>
  <c r="N767" i="1"/>
  <c r="F768" i="1"/>
  <c r="N768" i="1"/>
  <c r="F769" i="1"/>
  <c r="N769" i="1"/>
  <c r="F770" i="1"/>
  <c r="N770" i="1"/>
  <c r="F771" i="1"/>
  <c r="N771" i="1"/>
  <c r="F772" i="1"/>
  <c r="N772" i="1"/>
  <c r="F773" i="1"/>
  <c r="N773" i="1"/>
  <c r="F774" i="1"/>
  <c r="N774" i="1"/>
  <c r="F775" i="1"/>
  <c r="N775" i="1"/>
  <c r="F778" i="1"/>
  <c r="N778" i="1"/>
  <c r="F779" i="1"/>
  <c r="N779" i="1"/>
  <c r="F780" i="1"/>
  <c r="N780" i="1"/>
  <c r="F781" i="1"/>
  <c r="N781" i="1"/>
  <c r="F782" i="1"/>
  <c r="N782" i="1"/>
  <c r="F783" i="1"/>
  <c r="N783" i="1"/>
  <c r="F784" i="1"/>
  <c r="N784" i="1"/>
  <c r="F785" i="1"/>
  <c r="N785" i="1"/>
  <c r="F788" i="1"/>
  <c r="N788" i="1"/>
  <c r="F789" i="1"/>
  <c r="N789" i="1"/>
  <c r="F790" i="1"/>
  <c r="N790" i="1"/>
  <c r="F791" i="1"/>
  <c r="N791" i="1"/>
  <c r="F795" i="1"/>
  <c r="N795" i="1"/>
  <c r="F796" i="1"/>
  <c r="N796" i="1"/>
  <c r="F798" i="1"/>
  <c r="N798" i="1"/>
  <c r="F800" i="1"/>
  <c r="N800" i="1"/>
  <c r="F802" i="1"/>
  <c r="N802" i="1"/>
  <c r="F804" i="1"/>
  <c r="N804" i="1"/>
  <c r="F805" i="1"/>
  <c r="N805" i="1"/>
  <c r="F808" i="1"/>
  <c r="N808" i="1"/>
  <c r="F809" i="1"/>
  <c r="N809" i="1"/>
  <c r="F814" i="1"/>
  <c r="N814" i="1"/>
  <c r="F815" i="1"/>
  <c r="N815" i="1"/>
  <c r="F816" i="1"/>
  <c r="N816" i="1"/>
  <c r="F817" i="1"/>
  <c r="N817" i="1"/>
  <c r="F818" i="1"/>
  <c r="N818" i="1"/>
  <c r="F820" i="1"/>
  <c r="N820" i="1"/>
  <c r="F821" i="1"/>
  <c r="N821" i="1"/>
  <c r="F823" i="1"/>
  <c r="N823" i="1"/>
  <c r="F824" i="1"/>
  <c r="N824" i="1"/>
  <c r="F825" i="1"/>
  <c r="N825" i="1"/>
  <c r="F826" i="1"/>
  <c r="N826" i="1"/>
  <c r="F827" i="1"/>
  <c r="N827" i="1"/>
  <c r="F828" i="1"/>
  <c r="N828" i="1"/>
  <c r="F829" i="1"/>
  <c r="N829" i="1"/>
  <c r="F830" i="1"/>
  <c r="N830" i="1"/>
  <c r="F831" i="1"/>
  <c r="N831" i="1"/>
  <c r="F832" i="1"/>
  <c r="N832" i="1"/>
  <c r="F833" i="1"/>
  <c r="N833" i="1"/>
  <c r="F835" i="1"/>
  <c r="N835" i="1"/>
  <c r="F837" i="1"/>
  <c r="N837" i="1"/>
  <c r="F838" i="1"/>
  <c r="N838" i="1"/>
  <c r="F841" i="1"/>
  <c r="N841" i="1"/>
  <c r="F843" i="1"/>
  <c r="N843" i="1"/>
  <c r="F844" i="1"/>
  <c r="N844" i="1"/>
  <c r="F846" i="1"/>
  <c r="N846" i="1"/>
  <c r="F847" i="1"/>
  <c r="N847" i="1"/>
  <c r="F848" i="1"/>
  <c r="N848" i="1"/>
  <c r="F849" i="1"/>
  <c r="N849" i="1"/>
  <c r="F850" i="1"/>
  <c r="N850" i="1"/>
  <c r="F851" i="1"/>
  <c r="N851" i="1"/>
  <c r="F852" i="1"/>
  <c r="N852" i="1"/>
  <c r="F853" i="1"/>
  <c r="N853" i="1"/>
  <c r="F854" i="1"/>
  <c r="N854" i="1"/>
  <c r="F860" i="1"/>
  <c r="N860" i="1"/>
  <c r="F861" i="1"/>
  <c r="N861" i="1"/>
  <c r="F866" i="1"/>
  <c r="N866" i="1"/>
  <c r="F867" i="1"/>
  <c r="N867" i="1"/>
  <c r="F872" i="1"/>
  <c r="N872" i="1"/>
  <c r="F873" i="1"/>
  <c r="N873" i="1"/>
  <c r="F880" i="1"/>
  <c r="N880" i="1"/>
  <c r="F882" i="1"/>
  <c r="N882" i="1"/>
  <c r="F885" i="1"/>
  <c r="N885" i="1"/>
  <c r="F887" i="1"/>
  <c r="N887" i="1"/>
  <c r="F895" i="1"/>
  <c r="N895" i="1"/>
  <c r="F896" i="1"/>
  <c r="N896" i="1"/>
  <c r="F900" i="1"/>
  <c r="N900" i="1"/>
  <c r="F901" i="1"/>
  <c r="N901" i="1"/>
  <c r="F902" i="1"/>
  <c r="N902" i="1"/>
  <c r="F903" i="1"/>
  <c r="N903" i="1"/>
  <c r="F904" i="1"/>
  <c r="N904" i="1"/>
  <c r="F906" i="1"/>
  <c r="N906" i="1"/>
  <c r="F907" i="1"/>
  <c r="N907" i="1"/>
  <c r="F908" i="1"/>
  <c r="N908" i="1"/>
  <c r="F911" i="1"/>
  <c r="N911" i="1"/>
  <c r="F913" i="1"/>
  <c r="N913" i="1"/>
  <c r="F914" i="1"/>
  <c r="N914" i="1"/>
  <c r="F915" i="1"/>
  <c r="N915" i="1"/>
  <c r="F917" i="1"/>
  <c r="N917" i="1"/>
  <c r="F919" i="1"/>
  <c r="N919" i="1"/>
  <c r="F920" i="1"/>
  <c r="N920" i="1"/>
  <c r="F921" i="1"/>
  <c r="N921" i="1"/>
  <c r="F922" i="1"/>
  <c r="N922" i="1"/>
  <c r="F924" i="1"/>
  <c r="N924" i="1"/>
  <c r="F925" i="1"/>
  <c r="N925" i="1"/>
  <c r="F927" i="1"/>
  <c r="N927" i="1"/>
  <c r="F928" i="1"/>
  <c r="N928" i="1"/>
  <c r="F929" i="1"/>
  <c r="N929" i="1"/>
  <c r="F930" i="1"/>
  <c r="N930" i="1"/>
  <c r="F931" i="1"/>
  <c r="N931" i="1"/>
  <c r="F932" i="1"/>
  <c r="N932" i="1"/>
  <c r="F938" i="1"/>
  <c r="N938" i="1"/>
  <c r="F949" i="1"/>
  <c r="N949" i="1"/>
  <c r="F951" i="1"/>
  <c r="N951" i="1"/>
  <c r="F965" i="1"/>
  <c r="N965" i="1"/>
  <c r="F979" i="1"/>
  <c r="N979" i="1"/>
  <c r="F980" i="1"/>
  <c r="N980" i="1"/>
  <c r="F981" i="1"/>
  <c r="N981" i="1"/>
  <c r="F983" i="1"/>
  <c r="N983" i="1"/>
  <c r="F984" i="1"/>
  <c r="N984" i="1"/>
  <c r="F987" i="1"/>
  <c r="N987" i="1"/>
  <c r="F989" i="1"/>
  <c r="N989" i="1"/>
  <c r="F991" i="1"/>
  <c r="N991" i="1"/>
  <c r="F994" i="1"/>
  <c r="N994" i="1"/>
  <c r="F995" i="1"/>
  <c r="N995" i="1"/>
  <c r="F998" i="1"/>
  <c r="N998" i="1"/>
  <c r="F1009" i="1"/>
  <c r="N1009" i="1"/>
  <c r="F1010" i="1"/>
  <c r="N1010" i="1"/>
  <c r="F1012" i="1"/>
  <c r="N1012" i="1"/>
  <c r="F1025" i="1"/>
  <c r="N1025" i="1"/>
  <c r="F1027" i="1"/>
  <c r="N1027" i="1"/>
  <c r="F1029" i="1"/>
  <c r="N1029" i="1"/>
  <c r="F1047" i="1"/>
  <c r="N1047" i="1"/>
  <c r="F1056" i="1"/>
  <c r="N1056" i="1"/>
  <c r="F1065" i="1"/>
  <c r="N1065" i="1"/>
  <c r="F1066" i="1"/>
  <c r="N1066" i="1"/>
  <c r="F1067" i="1"/>
  <c r="N1067" i="1"/>
  <c r="F1068" i="1"/>
  <c r="N1068" i="1"/>
  <c r="F1070" i="1"/>
  <c r="N1070" i="1"/>
  <c r="F1073" i="1"/>
  <c r="N1073" i="1"/>
  <c r="F1078" i="1"/>
  <c r="N1078" i="1"/>
  <c r="F1081" i="1"/>
  <c r="N1081" i="1"/>
  <c r="F1083" i="1"/>
  <c r="N1083" i="1"/>
  <c r="F1085" i="1"/>
  <c r="N1085" i="1"/>
  <c r="F1086" i="1"/>
  <c r="N1086" i="1"/>
  <c r="F1088" i="1"/>
  <c r="N1088" i="1"/>
  <c r="F1093" i="1"/>
  <c r="N1093" i="1"/>
  <c r="F1094" i="1"/>
  <c r="N1094" i="1"/>
  <c r="F1096" i="1"/>
  <c r="N1096" i="1"/>
  <c r="F1097" i="1"/>
  <c r="N1097" i="1"/>
  <c r="F1098" i="1"/>
  <c r="N1098" i="1"/>
  <c r="F1099" i="1"/>
  <c r="N1099" i="1"/>
  <c r="F1100" i="1"/>
  <c r="N1100" i="1"/>
  <c r="F1101" i="1"/>
  <c r="N1101" i="1"/>
  <c r="F1103" i="1"/>
  <c r="N1103" i="1"/>
  <c r="F1104" i="1"/>
  <c r="N1104" i="1"/>
  <c r="F1107" i="1"/>
  <c r="N1107" i="1"/>
  <c r="F1108" i="1"/>
  <c r="N1108" i="1"/>
  <c r="F1110" i="1"/>
  <c r="N1110" i="1"/>
  <c r="F1111" i="1"/>
  <c r="N1111" i="1"/>
  <c r="F1112" i="1"/>
  <c r="N1112" i="1"/>
  <c r="F1113" i="1"/>
  <c r="N1113" i="1"/>
  <c r="F1114" i="1"/>
  <c r="N1114" i="1"/>
  <c r="F1115" i="1"/>
  <c r="N1115" i="1"/>
  <c r="F1116" i="1"/>
  <c r="N1116" i="1"/>
  <c r="F1117" i="1"/>
  <c r="N1117" i="1"/>
  <c r="F1118" i="1"/>
  <c r="N1118" i="1"/>
  <c r="F1119" i="1"/>
  <c r="N1119" i="1"/>
  <c r="F1122" i="1"/>
  <c r="N1122" i="1"/>
  <c r="F1127" i="1"/>
  <c r="N1127" i="1"/>
  <c r="F1128" i="1"/>
  <c r="N1128" i="1"/>
  <c r="F1129" i="1"/>
  <c r="N1129" i="1"/>
  <c r="F1130" i="1"/>
  <c r="N1130" i="1"/>
  <c r="F1131" i="1"/>
  <c r="N1131" i="1"/>
  <c r="F1132" i="1"/>
  <c r="N1132" i="1"/>
  <c r="F1134" i="1"/>
  <c r="N1134" i="1"/>
  <c r="F1135" i="1"/>
  <c r="N1135" i="1"/>
  <c r="F1136" i="1"/>
  <c r="N1136" i="1"/>
  <c r="F1137" i="1"/>
  <c r="N1137" i="1"/>
  <c r="F1138" i="1"/>
  <c r="N1138" i="1"/>
  <c r="F1139" i="1"/>
  <c r="N1139" i="1"/>
  <c r="F1140" i="1"/>
  <c r="N1140" i="1"/>
  <c r="F1141" i="1"/>
  <c r="N1141" i="1"/>
  <c r="F1142" i="1"/>
  <c r="N1142" i="1"/>
  <c r="F1143" i="1"/>
  <c r="N1143" i="1"/>
  <c r="F1144" i="1"/>
  <c r="N1144" i="1"/>
  <c r="F1145" i="1"/>
  <c r="N1145" i="1"/>
  <c r="F1147" i="1"/>
  <c r="N1147" i="1"/>
  <c r="F1148" i="1"/>
  <c r="N1148" i="1"/>
  <c r="F1149" i="1"/>
  <c r="N1149" i="1"/>
  <c r="F1151" i="1"/>
  <c r="N1151" i="1"/>
  <c r="F1152" i="1"/>
  <c r="N1152" i="1"/>
  <c r="F1153" i="1"/>
  <c r="N1153" i="1"/>
  <c r="F1154" i="1"/>
  <c r="N1154" i="1"/>
  <c r="F1155" i="1"/>
  <c r="N1155" i="1"/>
  <c r="F1157" i="1"/>
  <c r="N1157" i="1"/>
  <c r="F1159" i="1"/>
  <c r="N1159" i="1"/>
  <c r="F1160" i="1"/>
  <c r="N1160" i="1"/>
  <c r="F1161" i="1"/>
  <c r="N1161" i="1"/>
  <c r="F1162" i="1"/>
  <c r="N1162" i="1"/>
  <c r="F1163" i="1"/>
  <c r="N1163" i="1"/>
  <c r="F1165" i="1"/>
  <c r="N1165" i="1"/>
  <c r="F1167" i="1"/>
  <c r="N1167" i="1"/>
  <c r="F1168" i="1"/>
  <c r="N1168" i="1"/>
  <c r="F1169" i="1"/>
  <c r="N1169" i="1"/>
  <c r="F1171" i="1"/>
  <c r="N1171" i="1"/>
  <c r="F1172" i="1"/>
  <c r="N1172" i="1"/>
  <c r="F1173" i="1"/>
  <c r="N1173" i="1"/>
  <c r="F1174" i="1"/>
  <c r="N1174" i="1"/>
  <c r="F1175" i="1"/>
  <c r="N1175" i="1"/>
  <c r="F1176" i="1"/>
  <c r="N1176" i="1"/>
  <c r="F1177" i="1"/>
  <c r="N1177" i="1"/>
  <c r="F1178" i="1"/>
  <c r="N1178" i="1"/>
  <c r="F1179" i="1"/>
  <c r="N1179" i="1"/>
  <c r="F1180" i="1"/>
  <c r="N1180" i="1"/>
  <c r="F1170" i="1"/>
  <c r="N1170" i="1"/>
  <c r="F1181" i="1"/>
  <c r="N1181" i="1"/>
  <c r="F1182" i="1"/>
  <c r="N1182" i="1"/>
  <c r="F1183" i="1"/>
  <c r="N1183" i="1"/>
  <c r="F1185" i="1"/>
  <c r="N1185" i="1"/>
  <c r="F1186" i="1"/>
  <c r="N1186" i="1"/>
  <c r="F1187" i="1"/>
  <c r="N1187" i="1"/>
  <c r="F1189" i="1"/>
  <c r="N1189" i="1"/>
  <c r="F1191" i="1"/>
  <c r="N1191" i="1"/>
  <c r="F1192" i="1"/>
  <c r="N1192" i="1"/>
  <c r="F1193" i="1"/>
  <c r="N1193" i="1"/>
  <c r="F1194" i="1"/>
  <c r="N1194" i="1"/>
  <c r="F1195" i="1"/>
  <c r="N1195" i="1"/>
  <c r="F1196" i="1"/>
  <c r="N1196" i="1"/>
  <c r="F1197" i="1"/>
  <c r="N1197" i="1"/>
  <c r="F1198" i="1"/>
  <c r="N1198" i="1"/>
  <c r="F1199" i="1"/>
  <c r="N1199" i="1"/>
  <c r="F1200" i="1"/>
  <c r="N1200" i="1"/>
  <c r="F1201" i="1"/>
  <c r="N1201" i="1"/>
  <c r="F1202" i="1"/>
  <c r="N1202" i="1"/>
  <c r="F1203" i="1"/>
  <c r="N1203" i="1"/>
  <c r="F1204" i="1"/>
  <c r="N1204" i="1"/>
  <c r="F1205" i="1"/>
  <c r="N1205" i="1"/>
  <c r="F1206" i="1"/>
  <c r="N1206" i="1"/>
  <c r="F1207" i="1"/>
  <c r="N1207" i="1"/>
  <c r="F1208" i="1"/>
  <c r="N1208" i="1"/>
  <c r="F1210" i="1"/>
  <c r="N1210" i="1"/>
  <c r="F1211" i="1"/>
  <c r="N1211" i="1"/>
  <c r="F1212" i="1"/>
  <c r="N1212" i="1"/>
  <c r="F1213" i="1"/>
  <c r="N1213" i="1"/>
  <c r="F1214" i="1"/>
  <c r="N1214" i="1"/>
  <c r="F1215" i="1"/>
  <c r="N1215" i="1"/>
  <c r="F1216" i="1"/>
  <c r="N1216" i="1"/>
  <c r="F1217" i="1"/>
  <c r="N1217" i="1"/>
  <c r="F1219" i="1"/>
  <c r="N1219" i="1"/>
  <c r="F1221" i="1"/>
  <c r="N1221" i="1"/>
  <c r="F1224" i="1"/>
  <c r="N1224" i="1"/>
  <c r="F1225" i="1"/>
  <c r="N1225" i="1"/>
  <c r="F1227" i="1"/>
  <c r="N1227" i="1"/>
  <c r="F1228" i="1"/>
  <c r="N1228" i="1"/>
  <c r="F1230" i="1"/>
  <c r="N1230" i="1"/>
  <c r="F1231" i="1"/>
  <c r="N1231" i="1"/>
  <c r="F1232" i="1"/>
  <c r="N1232" i="1"/>
  <c r="F1233" i="1"/>
  <c r="N1233" i="1"/>
  <c r="F1234" i="1"/>
  <c r="N1234" i="1"/>
  <c r="F1235" i="1"/>
  <c r="N1235" i="1"/>
  <c r="F1236" i="1"/>
  <c r="N1236" i="1"/>
  <c r="F1237" i="1"/>
  <c r="N1237" i="1"/>
  <c r="F1238" i="1"/>
  <c r="N1238" i="1"/>
  <c r="F1239" i="1"/>
  <c r="N1239" i="1"/>
  <c r="F1241" i="1"/>
  <c r="N1241" i="1"/>
  <c r="F1242" i="1"/>
  <c r="N1242" i="1"/>
  <c r="F1243" i="1"/>
  <c r="N1243" i="1"/>
  <c r="F1244" i="1"/>
  <c r="N1244" i="1"/>
  <c r="F1245" i="1"/>
  <c r="N1245" i="1"/>
  <c r="F1246" i="1"/>
  <c r="N1246" i="1"/>
  <c r="F1249" i="1"/>
  <c r="N1249" i="1"/>
  <c r="F1251" i="1"/>
  <c r="N1251" i="1"/>
  <c r="F1252" i="1"/>
  <c r="N1252" i="1"/>
  <c r="F1253" i="1"/>
  <c r="N1253" i="1"/>
  <c r="F1254" i="1"/>
  <c r="N1254" i="1"/>
  <c r="F1255" i="1"/>
  <c r="N1255" i="1"/>
  <c r="F1256" i="1"/>
  <c r="N1256" i="1"/>
  <c r="F1258" i="1"/>
  <c r="N1258" i="1"/>
  <c r="F1259" i="1"/>
  <c r="N1259" i="1"/>
  <c r="F1260" i="1"/>
  <c r="N1260" i="1"/>
  <c r="F1261" i="1"/>
  <c r="N1261" i="1"/>
  <c r="F1262" i="1"/>
  <c r="N1262" i="1"/>
  <c r="F1265" i="1"/>
  <c r="N1265" i="1"/>
  <c r="F1266" i="1"/>
  <c r="N1266" i="1"/>
  <c r="F1267" i="1"/>
  <c r="N1267" i="1"/>
  <c r="F1268" i="1"/>
  <c r="N1268" i="1"/>
  <c r="F1270" i="1"/>
  <c r="N1270" i="1"/>
  <c r="F1271" i="1"/>
  <c r="N1271" i="1"/>
  <c r="F1272" i="1"/>
  <c r="N1272" i="1"/>
  <c r="F1273" i="1"/>
  <c r="N1273" i="1"/>
  <c r="F1274" i="1"/>
  <c r="N1274" i="1"/>
  <c r="F1276" i="1"/>
  <c r="N1276" i="1"/>
  <c r="F1278" i="1"/>
  <c r="N1278" i="1"/>
  <c r="F1279" i="1"/>
  <c r="N1279" i="1"/>
  <c r="F1281" i="1"/>
  <c r="N1281" i="1"/>
  <c r="F1283" i="1"/>
  <c r="N1283" i="1"/>
  <c r="F1284" i="1"/>
  <c r="N1284" i="1"/>
  <c r="F1285" i="1"/>
  <c r="N1285" i="1"/>
  <c r="F1286" i="1"/>
  <c r="N1286" i="1"/>
  <c r="F1287" i="1"/>
  <c r="N1287" i="1"/>
  <c r="F1288" i="1"/>
  <c r="N1288" i="1"/>
  <c r="F1290" i="1"/>
  <c r="N1290" i="1"/>
  <c r="F1297" i="1"/>
  <c r="N1297" i="1"/>
  <c r="F1298" i="1"/>
  <c r="N1298" i="1"/>
  <c r="F1299" i="1"/>
  <c r="N1299" i="1"/>
  <c r="F1300" i="1"/>
  <c r="N1300" i="1"/>
  <c r="F1302" i="1"/>
  <c r="N1302" i="1"/>
  <c r="F1304" i="1"/>
  <c r="N1304" i="1"/>
  <c r="F1307" i="1"/>
  <c r="N1307" i="1"/>
  <c r="F1308" i="1"/>
  <c r="N1308" i="1"/>
  <c r="F1310" i="1"/>
  <c r="N1310" i="1"/>
  <c r="F1311" i="1"/>
  <c r="N1311" i="1"/>
  <c r="F1312" i="1"/>
  <c r="N1312" i="1"/>
  <c r="F1314" i="1"/>
  <c r="N1314" i="1"/>
  <c r="F1315" i="1"/>
  <c r="N1315" i="1"/>
  <c r="F1316" i="1"/>
  <c r="N1316" i="1"/>
  <c r="F1317" i="1"/>
  <c r="N1317" i="1"/>
  <c r="F1319" i="1"/>
  <c r="N1319" i="1"/>
  <c r="F1321" i="1"/>
  <c r="N1321" i="1"/>
  <c r="F1322" i="1"/>
  <c r="N1322" i="1"/>
  <c r="F1324" i="1"/>
  <c r="N1324" i="1"/>
  <c r="F1325" i="1"/>
  <c r="N1325" i="1"/>
  <c r="F1326" i="1"/>
  <c r="N1326" i="1"/>
  <c r="F1327" i="1"/>
  <c r="N1327" i="1"/>
  <c r="F1328" i="1"/>
  <c r="N1328" i="1"/>
  <c r="F1330" i="1"/>
  <c r="N1330" i="1"/>
  <c r="F1333" i="1"/>
  <c r="N1333" i="1"/>
  <c r="F1335" i="1"/>
  <c r="N1335" i="1"/>
  <c r="F1338" i="1"/>
  <c r="N1338" i="1"/>
  <c r="F1340" i="1"/>
  <c r="N1340" i="1"/>
  <c r="F1342" i="1"/>
  <c r="N1342" i="1"/>
  <c r="F1343" i="1"/>
  <c r="N1343" i="1"/>
  <c r="F1344" i="1"/>
  <c r="N1344" i="1"/>
  <c r="F1345" i="1"/>
  <c r="N1345" i="1"/>
  <c r="F1346" i="1"/>
  <c r="N1346" i="1"/>
  <c r="F1348" i="1"/>
  <c r="N1348" i="1"/>
  <c r="F1349" i="1"/>
  <c r="N1349" i="1"/>
  <c r="F1350" i="1"/>
  <c r="N1350" i="1"/>
  <c r="F1352" i="1"/>
  <c r="N1352" i="1"/>
  <c r="F1353" i="1"/>
  <c r="N1353" i="1"/>
  <c r="F1355" i="1"/>
  <c r="N1355" i="1"/>
  <c r="F1356" i="1"/>
  <c r="N1356" i="1"/>
  <c r="F1358" i="1"/>
  <c r="N1358" i="1"/>
  <c r="F1359" i="1"/>
  <c r="N1359" i="1"/>
  <c r="F1361" i="1"/>
  <c r="N1361" i="1"/>
  <c r="F1362" i="1"/>
  <c r="N1362" i="1"/>
  <c r="F1363" i="1"/>
  <c r="N1363" i="1"/>
  <c r="F1365" i="1"/>
  <c r="N1365" i="1"/>
  <c r="F1366" i="1"/>
  <c r="N1366" i="1"/>
  <c r="F1367" i="1"/>
  <c r="N1367" i="1"/>
  <c r="F1368" i="1"/>
  <c r="N1368" i="1"/>
  <c r="F1369" i="1"/>
  <c r="N1369" i="1"/>
  <c r="F1370" i="1"/>
  <c r="N1370" i="1"/>
  <c r="F1381" i="1"/>
  <c r="N1381" i="1"/>
  <c r="F1382" i="1"/>
  <c r="N1382" i="1"/>
  <c r="F1383" i="1"/>
  <c r="N1383" i="1"/>
  <c r="F1402" i="1"/>
  <c r="N1402" i="1"/>
  <c r="F1403" i="1"/>
  <c r="N1403" i="1"/>
  <c r="F1407" i="1"/>
  <c r="N1407" i="1"/>
  <c r="F1416" i="1"/>
  <c r="N1416" i="1"/>
  <c r="F1418" i="1"/>
  <c r="N1418" i="1"/>
  <c r="F1421" i="1"/>
  <c r="N1421" i="1"/>
  <c r="F1427" i="1"/>
  <c r="N1427" i="1"/>
  <c r="F1449" i="1"/>
  <c r="N1449" i="1"/>
  <c r="F1457" i="1"/>
  <c r="N1457" i="1"/>
  <c r="F1458" i="1"/>
  <c r="N1458" i="1"/>
  <c r="F1463" i="1"/>
  <c r="N1463" i="1"/>
  <c r="F1475" i="1"/>
  <c r="N1475" i="1"/>
  <c r="F1480" i="1"/>
  <c r="N1480" i="1"/>
  <c r="F1485" i="1"/>
  <c r="N1485" i="1"/>
  <c r="F1487" i="1"/>
  <c r="N1487" i="1"/>
  <c r="F1493" i="1"/>
  <c r="N1493" i="1"/>
  <c r="F1496" i="1"/>
  <c r="N1496" i="1"/>
  <c r="F1499" i="1"/>
  <c r="N1499" i="1"/>
  <c r="F1505" i="1"/>
  <c r="N1505" i="1"/>
  <c r="F1506" i="1"/>
  <c r="N1506" i="1"/>
  <c r="F1507" i="1"/>
  <c r="N1507" i="1"/>
  <c r="F1508" i="1"/>
  <c r="N1508" i="1"/>
  <c r="F1509" i="1"/>
  <c r="N1509" i="1"/>
  <c r="F1511" i="1"/>
  <c r="N1511" i="1"/>
  <c r="F1513" i="1"/>
  <c r="N1513" i="1"/>
  <c r="F1514" i="1"/>
  <c r="N1514" i="1"/>
  <c r="F1515" i="1"/>
  <c r="N1515" i="1"/>
  <c r="F1530" i="1"/>
  <c r="N1530" i="1"/>
  <c r="F1531" i="1"/>
  <c r="N1531" i="1"/>
  <c r="F1536" i="1"/>
  <c r="N1536" i="1"/>
  <c r="F1545" i="1"/>
  <c r="N1545" i="1"/>
  <c r="F1546" i="1"/>
  <c r="N1546" i="1"/>
  <c r="F1547" i="1"/>
  <c r="N1547" i="1"/>
  <c r="F1548" i="1"/>
  <c r="N1548" i="1"/>
  <c r="F1549" i="1"/>
  <c r="N1549" i="1"/>
  <c r="F1550" i="1"/>
  <c r="N1550" i="1"/>
  <c r="F1551" i="1"/>
  <c r="N1551" i="1"/>
  <c r="F1553" i="1"/>
  <c r="N1553" i="1"/>
  <c r="F1554" i="1"/>
  <c r="N1554" i="1"/>
  <c r="F1555" i="1"/>
  <c r="N1555" i="1"/>
  <c r="F1556" i="1"/>
  <c r="N1556" i="1"/>
  <c r="F1557" i="1"/>
  <c r="N1557" i="1"/>
  <c r="F1560" i="1"/>
  <c r="N1560" i="1"/>
  <c r="F1566" i="1"/>
  <c r="N1566" i="1"/>
  <c r="F1567" i="1"/>
  <c r="N1567" i="1"/>
  <c r="F1568" i="1"/>
  <c r="N1568" i="1"/>
  <c r="F1572" i="1"/>
  <c r="N1572" i="1"/>
  <c r="F1575" i="1"/>
  <c r="N1575" i="1"/>
  <c r="F1577" i="1"/>
  <c r="N1577" i="1"/>
  <c r="F1580" i="1"/>
  <c r="N1580" i="1"/>
  <c r="F1582" i="1"/>
  <c r="N1582" i="1"/>
  <c r="F1583" i="1"/>
  <c r="N1583" i="1"/>
  <c r="F1584" i="1"/>
  <c r="N1584" i="1"/>
  <c r="F1586" i="1"/>
  <c r="N1586" i="1"/>
  <c r="F1587" i="1"/>
  <c r="N1587" i="1"/>
  <c r="F1589" i="1"/>
  <c r="N1589" i="1"/>
  <c r="F1591" i="1"/>
  <c r="N1591" i="1"/>
  <c r="F1597" i="1"/>
  <c r="N1597" i="1"/>
  <c r="F1598" i="1"/>
  <c r="N1598" i="1"/>
  <c r="F1599" i="1"/>
  <c r="N1599" i="1"/>
  <c r="F1600" i="1"/>
  <c r="N1600" i="1"/>
  <c r="F1601" i="1"/>
  <c r="N1601" i="1"/>
  <c r="F1602" i="1"/>
  <c r="N1602" i="1"/>
  <c r="F1607" i="1"/>
  <c r="N1607" i="1"/>
  <c r="F1612" i="1"/>
  <c r="N1612" i="1"/>
  <c r="F1616" i="1"/>
  <c r="N1616" i="1"/>
  <c r="F1624" i="1"/>
  <c r="N1624" i="1"/>
  <c r="F1625" i="1"/>
  <c r="N1625" i="1"/>
  <c r="F1627" i="1"/>
  <c r="N1627" i="1"/>
  <c r="F1628" i="1"/>
  <c r="N1628" i="1"/>
  <c r="F1637" i="1"/>
  <c r="N1637" i="1"/>
  <c r="F1639" i="1"/>
  <c r="N1639" i="1"/>
  <c r="F1642" i="1"/>
  <c r="N1642" i="1"/>
  <c r="F1644" i="1"/>
  <c r="N1644" i="1"/>
  <c r="F1645" i="1"/>
  <c r="N1645" i="1"/>
  <c r="F1647" i="1"/>
  <c r="N1647" i="1"/>
  <c r="F1648" i="1"/>
  <c r="N1648" i="1"/>
  <c r="F1651" i="1"/>
  <c r="N1651" i="1"/>
  <c r="F1654" i="1"/>
  <c r="N1654" i="1"/>
  <c r="F1655" i="1"/>
  <c r="N1655" i="1"/>
  <c r="F1657" i="1"/>
  <c r="N1657" i="1"/>
  <c r="F1658" i="1"/>
  <c r="N1658" i="1"/>
  <c r="F1661" i="1"/>
  <c r="N1661" i="1"/>
  <c r="F1663" i="1"/>
  <c r="N1663" i="1"/>
  <c r="F1664" i="1"/>
  <c r="N1664" i="1"/>
  <c r="F1665" i="1"/>
  <c r="N1665" i="1"/>
  <c r="F1667" i="1"/>
  <c r="N1667" i="1"/>
  <c r="F1668" i="1"/>
  <c r="N1668" i="1"/>
  <c r="F1669" i="1"/>
  <c r="N1669" i="1"/>
  <c r="F1670" i="1"/>
  <c r="N1670" i="1"/>
  <c r="F1671" i="1"/>
  <c r="N1671" i="1"/>
  <c r="F1672" i="1"/>
  <c r="N1672" i="1"/>
  <c r="F1673" i="1"/>
  <c r="N1673" i="1"/>
  <c r="F1674" i="1"/>
  <c r="N1674" i="1"/>
  <c r="F1679" i="1"/>
  <c r="N1679" i="1"/>
  <c r="F1680" i="1"/>
  <c r="N1680" i="1"/>
  <c r="F1681" i="1"/>
  <c r="N1681" i="1"/>
  <c r="F1683" i="1"/>
  <c r="N1683" i="1"/>
  <c r="F1684" i="1"/>
  <c r="N1684" i="1"/>
  <c r="F1685" i="1"/>
  <c r="N1685" i="1"/>
  <c r="F1691" i="1"/>
  <c r="N1691" i="1"/>
  <c r="F1693" i="1"/>
  <c r="N1693" i="1"/>
  <c r="F1694" i="1"/>
  <c r="N1694" i="1"/>
  <c r="F1702" i="1"/>
  <c r="N1702" i="1"/>
  <c r="F1705" i="1"/>
  <c r="N1705" i="1"/>
  <c r="F1710" i="1"/>
  <c r="N1710" i="1"/>
  <c r="F1711" i="1"/>
  <c r="N1711" i="1"/>
  <c r="F1713" i="1"/>
  <c r="N1713" i="1"/>
  <c r="F1717" i="1"/>
  <c r="N1717" i="1"/>
  <c r="F1720" i="1"/>
  <c r="N1720" i="1"/>
  <c r="F1721" i="1"/>
  <c r="N1721" i="1"/>
  <c r="F1722" i="1"/>
  <c r="N1722" i="1"/>
  <c r="F1723" i="1"/>
  <c r="N1723" i="1"/>
  <c r="F1724" i="1"/>
  <c r="N1724" i="1"/>
  <c r="F1728" i="1"/>
  <c r="N1728" i="1"/>
  <c r="F1730" i="1"/>
  <c r="N1730" i="1"/>
  <c r="F1731" i="1"/>
  <c r="N1731" i="1"/>
  <c r="F1734" i="1"/>
  <c r="N1734" i="1"/>
  <c r="F1736" i="1"/>
  <c r="N1736" i="1"/>
  <c r="F1756" i="1"/>
  <c r="N1756" i="1"/>
  <c r="F1763" i="1"/>
  <c r="N1763" i="1"/>
  <c r="F1769" i="1"/>
  <c r="N1769" i="1"/>
  <c r="F1782" i="1"/>
  <c r="N1782" i="1"/>
  <c r="F1787" i="1"/>
  <c r="N1787" i="1"/>
  <c r="F1790" i="1"/>
  <c r="N1790" i="1"/>
  <c r="F1796" i="1"/>
  <c r="N1796" i="1"/>
  <c r="F1802" i="1"/>
  <c r="N1802" i="1"/>
  <c r="F1829" i="1"/>
  <c r="N1829" i="1"/>
  <c r="F1830" i="1"/>
  <c r="N1830" i="1"/>
  <c r="F1833" i="1"/>
  <c r="N1833" i="1"/>
  <c r="F1834" i="1"/>
  <c r="N1834" i="1"/>
  <c r="F1835" i="1"/>
  <c r="N1835" i="1"/>
  <c r="F1836" i="1"/>
  <c r="N1836" i="1"/>
  <c r="F1837" i="1"/>
  <c r="N1837" i="1"/>
  <c r="F1838" i="1"/>
  <c r="N1838" i="1"/>
  <c r="F1839" i="1"/>
  <c r="N1839" i="1"/>
  <c r="F1840" i="1"/>
  <c r="N1840" i="1"/>
  <c r="F1841" i="1"/>
  <c r="N1841" i="1"/>
  <c r="F1842" i="1"/>
  <c r="N1842" i="1"/>
  <c r="F1843" i="1"/>
  <c r="N1843" i="1"/>
  <c r="F1844" i="1"/>
  <c r="N1844" i="1"/>
  <c r="F1847" i="1"/>
  <c r="N1847" i="1"/>
  <c r="F1850" i="1"/>
  <c r="N1850" i="1"/>
  <c r="F1851" i="1"/>
  <c r="N1851" i="1"/>
  <c r="F1852" i="1"/>
  <c r="N1852" i="1"/>
  <c r="F1853" i="1"/>
  <c r="N1853" i="1"/>
  <c r="F1855" i="1"/>
  <c r="N1855" i="1"/>
  <c r="F1856" i="1"/>
  <c r="N1856" i="1"/>
  <c r="F1857" i="1"/>
  <c r="N1857" i="1"/>
  <c r="F1858" i="1"/>
  <c r="N1858" i="1"/>
  <c r="F1859" i="1"/>
  <c r="N1859" i="1"/>
  <c r="F1860" i="1"/>
  <c r="N1860" i="1"/>
  <c r="F1861" i="1"/>
  <c r="N1861" i="1"/>
  <c r="F1862" i="1"/>
  <c r="N1862" i="1"/>
  <c r="F1864" i="1"/>
  <c r="N1864" i="1"/>
  <c r="F1865" i="1"/>
  <c r="N1865" i="1"/>
  <c r="F1867" i="1"/>
  <c r="N1867" i="1"/>
  <c r="F1868" i="1"/>
  <c r="N1868" i="1"/>
  <c r="F1869" i="1"/>
  <c r="N1869" i="1"/>
  <c r="F1870" i="1"/>
  <c r="N1870" i="1"/>
  <c r="F1871" i="1"/>
  <c r="N1871" i="1"/>
  <c r="F1872" i="1"/>
  <c r="N1872" i="1"/>
  <c r="F1873" i="1"/>
  <c r="N1873" i="1"/>
  <c r="F1874" i="1"/>
  <c r="N1874" i="1"/>
  <c r="F1875" i="1"/>
  <c r="N1875" i="1"/>
  <c r="F1876" i="1"/>
  <c r="N1876" i="1"/>
  <c r="F1877" i="1"/>
  <c r="N1877" i="1"/>
  <c r="F1878" i="1"/>
  <c r="N1878" i="1"/>
  <c r="F1879" i="1"/>
  <c r="N1879" i="1"/>
  <c r="F1880" i="1"/>
  <c r="N1880" i="1"/>
  <c r="F1882" i="1"/>
  <c r="N1882" i="1"/>
  <c r="F1883" i="1"/>
  <c r="N1883" i="1"/>
  <c r="F1884" i="1"/>
  <c r="N1884" i="1"/>
  <c r="F1885" i="1"/>
  <c r="N1885" i="1"/>
  <c r="F1886" i="1"/>
  <c r="N1886" i="1"/>
  <c r="F1887" i="1"/>
  <c r="N1887" i="1"/>
  <c r="F1888" i="1"/>
  <c r="N1888" i="1"/>
  <c r="F1891" i="1"/>
  <c r="N1891" i="1"/>
  <c r="F1893" i="1"/>
  <c r="N1893" i="1"/>
  <c r="F1894" i="1"/>
  <c r="N1894" i="1"/>
  <c r="F1895" i="1"/>
  <c r="N1895" i="1"/>
  <c r="F1896" i="1"/>
  <c r="N1896" i="1"/>
  <c r="F1898" i="1"/>
  <c r="N1898" i="1"/>
  <c r="F1900" i="1"/>
  <c r="N1900" i="1"/>
  <c r="F1901" i="1"/>
  <c r="N1901" i="1"/>
  <c r="F1903" i="1"/>
  <c r="N1903" i="1"/>
  <c r="F1904" i="1"/>
  <c r="N1904" i="1"/>
  <c r="F1906" i="1"/>
  <c r="N1906" i="1"/>
  <c r="F1908" i="1"/>
  <c r="N1908" i="1"/>
  <c r="F1910" i="1"/>
  <c r="N1910" i="1"/>
  <c r="F1911" i="1"/>
  <c r="N1911" i="1"/>
  <c r="F1912" i="1"/>
  <c r="N1912" i="1"/>
  <c r="F1913" i="1"/>
  <c r="N1913" i="1"/>
  <c r="F1918" i="1"/>
  <c r="N1918" i="1"/>
  <c r="F1919" i="1"/>
  <c r="N1919" i="1"/>
  <c r="F1920" i="1"/>
  <c r="N1920" i="1"/>
  <c r="F1921" i="1"/>
  <c r="N1921" i="1"/>
  <c r="F1922" i="1"/>
  <c r="N1922" i="1"/>
  <c r="F1923" i="1"/>
  <c r="N1923" i="1"/>
  <c r="F1926" i="1"/>
  <c r="N1926" i="1"/>
  <c r="F1928" i="1"/>
  <c r="N1928" i="1"/>
  <c r="F1929" i="1"/>
  <c r="N1929" i="1"/>
  <c r="F1931" i="1"/>
  <c r="N1931" i="1"/>
  <c r="F1933" i="1"/>
  <c r="N1933" i="1"/>
  <c r="F1934" i="1"/>
  <c r="N1934" i="1"/>
  <c r="F1935" i="1"/>
  <c r="N1935" i="1"/>
  <c r="F1939" i="1"/>
  <c r="N1939" i="1"/>
  <c r="F1940" i="1"/>
  <c r="N1940" i="1"/>
  <c r="F1942" i="1"/>
  <c r="N1942" i="1"/>
  <c r="F1948" i="1"/>
  <c r="N1948" i="1"/>
  <c r="F1958" i="1"/>
  <c r="N1958" i="1"/>
  <c r="F1959" i="1"/>
  <c r="N1959" i="1"/>
  <c r="F1973" i="1"/>
  <c r="N1973" i="1"/>
  <c r="F1981" i="1"/>
  <c r="N1981" i="1"/>
  <c r="F1984" i="1"/>
  <c r="N1984" i="1"/>
  <c r="F1993" i="1"/>
  <c r="N1993" i="1"/>
  <c r="F2005" i="1"/>
  <c r="N2005" i="1"/>
  <c r="F2010" i="1"/>
  <c r="N2010" i="1"/>
  <c r="F2021" i="1"/>
  <c r="N2021" i="1"/>
  <c r="F2025" i="1"/>
  <c r="N2025" i="1"/>
  <c r="F2034" i="1"/>
  <c r="N2034" i="1"/>
  <c r="F2038" i="1"/>
  <c r="N2038" i="1"/>
  <c r="F2052" i="1"/>
  <c r="N2052" i="1"/>
  <c r="F2070" i="1"/>
  <c r="N2070" i="1"/>
  <c r="F2098" i="1"/>
  <c r="N2098" i="1"/>
  <c r="F2102" i="1"/>
  <c r="N2102" i="1"/>
  <c r="F2108" i="1"/>
  <c r="N2108" i="1"/>
  <c r="F2110" i="1"/>
  <c r="N2110" i="1"/>
  <c r="F2117" i="1"/>
  <c r="N2117" i="1"/>
  <c r="F2127" i="1"/>
  <c r="N2127" i="1"/>
  <c r="F2138" i="1"/>
  <c r="N2138" i="1"/>
  <c r="F2140" i="1"/>
  <c r="N2140" i="1"/>
  <c r="F2150" i="1"/>
  <c r="N2150" i="1"/>
  <c r="F2163" i="1"/>
  <c r="N2163" i="1"/>
  <c r="F2168" i="1"/>
  <c r="N2168" i="1"/>
  <c r="F2169" i="1"/>
  <c r="N2169" i="1"/>
  <c r="F2171" i="1"/>
  <c r="N2171" i="1"/>
  <c r="F2175" i="1"/>
  <c r="N2175" i="1"/>
  <c r="F2176" i="1"/>
  <c r="N2176" i="1"/>
  <c r="F2177" i="1"/>
  <c r="N2177" i="1"/>
  <c r="F2183" i="1"/>
  <c r="N2183" i="1"/>
  <c r="F2184" i="1"/>
  <c r="N2184" i="1"/>
  <c r="F2185" i="1"/>
  <c r="N2185" i="1"/>
  <c r="F2186" i="1"/>
  <c r="N2186" i="1"/>
  <c r="F2188" i="1"/>
  <c r="N2188" i="1"/>
  <c r="F2189" i="1"/>
  <c r="N2189" i="1"/>
  <c r="F2190" i="1"/>
  <c r="N2190" i="1"/>
  <c r="F2191" i="1"/>
  <c r="N2191" i="1"/>
  <c r="F2192" i="1"/>
  <c r="N2192" i="1"/>
  <c r="F2193" i="1"/>
  <c r="N2193" i="1"/>
  <c r="F2194" i="1"/>
  <c r="N2194" i="1"/>
  <c r="F2195" i="1"/>
  <c r="N2195" i="1"/>
  <c r="F2196" i="1"/>
  <c r="N2196" i="1"/>
  <c r="F2197" i="1"/>
  <c r="N2197" i="1"/>
  <c r="F2199" i="1"/>
  <c r="N2199" i="1"/>
  <c r="F2200" i="1"/>
  <c r="N2200" i="1"/>
  <c r="F2201" i="1"/>
  <c r="N2201" i="1"/>
  <c r="F2203" i="1"/>
  <c r="N2203" i="1"/>
  <c r="F2206" i="1"/>
  <c r="N2206" i="1"/>
  <c r="F2207" i="1"/>
  <c r="N2207" i="1"/>
  <c r="F2209" i="1"/>
  <c r="N2209" i="1"/>
  <c r="F2210" i="1"/>
  <c r="N2210" i="1"/>
  <c r="F2212" i="1"/>
  <c r="N2212" i="1"/>
  <c r="F2213" i="1"/>
  <c r="N2213" i="1"/>
  <c r="F2214" i="1"/>
  <c r="N2214" i="1"/>
  <c r="F2216" i="1"/>
  <c r="N2216" i="1"/>
  <c r="F2218" i="1"/>
  <c r="N2218" i="1"/>
  <c r="F2220" i="1"/>
  <c r="N2220" i="1"/>
  <c r="F2225" i="1"/>
  <c r="N2225" i="1"/>
  <c r="F2226" i="1"/>
  <c r="N2226" i="1"/>
  <c r="F2227" i="1"/>
  <c r="N2227" i="1"/>
  <c r="F2228" i="1"/>
  <c r="N2228" i="1"/>
  <c r="F2229" i="1"/>
  <c r="N2229" i="1"/>
  <c r="F2230" i="1"/>
  <c r="N2230" i="1"/>
  <c r="F2235" i="1"/>
  <c r="N2235" i="1"/>
  <c r="F2241" i="1"/>
  <c r="N2241" i="1"/>
  <c r="F2245" i="1"/>
  <c r="N2245" i="1"/>
  <c r="F2247" i="1"/>
  <c r="N2247" i="1"/>
  <c r="F2248" i="1"/>
  <c r="N2248" i="1"/>
  <c r="F2249" i="1"/>
  <c r="N2249" i="1"/>
  <c r="F2251" i="1"/>
  <c r="N2251" i="1"/>
  <c r="F2252" i="1"/>
  <c r="N2252" i="1"/>
  <c r="F2258" i="1"/>
  <c r="N2258" i="1"/>
  <c r="F2259" i="1"/>
  <c r="N2259" i="1"/>
  <c r="F2261" i="1"/>
  <c r="N2261" i="1"/>
  <c r="F2273" i="1"/>
  <c r="N2273" i="1"/>
  <c r="F2283" i="1"/>
  <c r="N2283" i="1"/>
  <c r="F2285" i="1"/>
  <c r="N2285" i="1"/>
  <c r="F2288" i="1"/>
  <c r="N2288" i="1"/>
  <c r="F2290" i="1"/>
  <c r="N2290" i="1"/>
  <c r="F2294" i="1"/>
  <c r="N2294" i="1"/>
  <c r="F2296" i="1"/>
  <c r="N2296" i="1"/>
  <c r="F2298" i="1"/>
  <c r="N2298" i="1"/>
  <c r="F2300" i="1"/>
  <c r="N2300" i="1"/>
  <c r="F2305" i="1"/>
  <c r="N2305" i="1"/>
  <c r="F2310" i="1"/>
  <c r="N2310" i="1"/>
  <c r="F2311" i="1"/>
  <c r="N2311" i="1"/>
  <c r="F2315" i="1"/>
  <c r="N2315" i="1"/>
  <c r="F2317" i="1"/>
  <c r="N2317" i="1"/>
  <c r="F2318" i="1"/>
  <c r="N2318" i="1"/>
  <c r="F2323" i="1"/>
  <c r="N2323" i="1"/>
  <c r="F2324" i="1"/>
  <c r="N2324" i="1"/>
  <c r="F2326" i="1"/>
  <c r="N2326" i="1"/>
  <c r="F2327" i="1"/>
  <c r="N2327" i="1"/>
  <c r="F2328" i="1"/>
  <c r="N2328" i="1"/>
  <c r="F2332" i="1"/>
  <c r="N2332" i="1"/>
  <c r="F2333" i="1"/>
  <c r="N2333" i="1"/>
  <c r="F2336" i="1"/>
  <c r="N2336" i="1"/>
  <c r="F2338" i="1"/>
  <c r="N2338" i="1"/>
  <c r="F2339" i="1"/>
  <c r="N2339" i="1"/>
  <c r="F2342" i="1"/>
  <c r="N2342" i="1"/>
  <c r="F2343" i="1"/>
  <c r="N2343" i="1"/>
  <c r="F2348" i="1"/>
  <c r="N2348" i="1"/>
  <c r="F2350" i="1"/>
  <c r="N2350" i="1"/>
  <c r="F2352" i="1"/>
  <c r="N2352" i="1"/>
  <c r="F2355" i="1"/>
  <c r="N2355" i="1"/>
  <c r="F2359" i="1"/>
  <c r="N2359" i="1"/>
  <c r="F2360" i="1"/>
  <c r="N2360" i="1"/>
  <c r="F2361" i="1"/>
  <c r="N2361" i="1"/>
  <c r="F2363" i="1"/>
  <c r="N2363" i="1"/>
  <c r="F2365" i="1"/>
  <c r="N2365" i="1"/>
  <c r="F2366" i="1"/>
  <c r="N2366" i="1"/>
  <c r="F2367" i="1"/>
  <c r="N2367" i="1"/>
  <c r="F2384" i="1"/>
  <c r="N2384" i="1"/>
  <c r="F2390" i="1"/>
  <c r="N2390" i="1"/>
  <c r="F2396" i="1"/>
  <c r="N2396" i="1"/>
  <c r="F2399" i="1"/>
  <c r="N2399" i="1"/>
  <c r="F2401" i="1"/>
  <c r="N2401" i="1"/>
  <c r="F2405" i="1"/>
  <c r="N2405" i="1"/>
  <c r="F2412" i="1"/>
  <c r="N2412" i="1"/>
  <c r="F2419" i="1"/>
  <c r="N2419" i="1"/>
  <c r="F2425" i="1"/>
  <c r="N2425" i="1"/>
  <c r="F2432" i="1"/>
  <c r="N2432" i="1"/>
  <c r="F2433" i="1"/>
  <c r="N2433" i="1"/>
  <c r="F2437" i="1"/>
  <c r="N2437" i="1"/>
  <c r="F2443" i="1"/>
  <c r="N2443" i="1"/>
  <c r="F2450" i="1"/>
  <c r="N2450" i="1"/>
  <c r="F2451" i="1"/>
  <c r="N2451" i="1"/>
  <c r="F2455" i="1"/>
  <c r="N2455" i="1"/>
  <c r="F2457" i="1"/>
  <c r="N2457" i="1"/>
  <c r="F2467" i="1"/>
  <c r="N2467" i="1"/>
  <c r="F2471" i="1"/>
  <c r="N2471" i="1"/>
  <c r="F2478" i="1"/>
  <c r="N2478" i="1"/>
  <c r="F2480" i="1"/>
  <c r="N2480" i="1"/>
  <c r="F2481" i="1"/>
  <c r="N2481" i="1"/>
  <c r="F2483" i="1"/>
  <c r="N2483" i="1"/>
  <c r="F2484" i="1"/>
  <c r="N2484" i="1"/>
  <c r="F2485" i="1"/>
  <c r="N2485" i="1"/>
  <c r="F2486" i="1"/>
  <c r="N2486" i="1"/>
  <c r="F2493" i="1"/>
  <c r="N2493" i="1"/>
  <c r="F2496" i="1"/>
  <c r="N2496" i="1"/>
  <c r="F2499" i="1"/>
  <c r="N2499" i="1"/>
  <c r="F2504" i="1"/>
  <c r="N2504" i="1"/>
  <c r="F2508" i="1"/>
  <c r="N2508" i="1"/>
  <c r="F2509" i="1"/>
  <c r="N2509" i="1"/>
  <c r="F2512" i="1"/>
  <c r="N2512" i="1"/>
  <c r="F4" i="1"/>
  <c r="N4" i="1"/>
  <c r="F15" i="1"/>
  <c r="N15" i="1"/>
  <c r="F28" i="1"/>
  <c r="N28" i="1"/>
  <c r="F30" i="1"/>
  <c r="N30" i="1"/>
  <c r="F34" i="1"/>
  <c r="N34" i="1"/>
  <c r="F36" i="1"/>
  <c r="N36" i="1"/>
  <c r="F47" i="1"/>
  <c r="N47" i="1"/>
  <c r="F65" i="1"/>
  <c r="N65" i="1"/>
  <c r="F67" i="1"/>
  <c r="N67" i="1"/>
  <c r="F73" i="1"/>
  <c r="N73" i="1"/>
  <c r="F77" i="1"/>
  <c r="N77" i="1"/>
  <c r="F89" i="1"/>
  <c r="N89" i="1"/>
  <c r="F96" i="1"/>
  <c r="N96" i="1"/>
  <c r="F99" i="1"/>
  <c r="N99" i="1"/>
  <c r="F105" i="1"/>
  <c r="N105" i="1"/>
  <c r="F107" i="1"/>
  <c r="N107" i="1"/>
  <c r="F111" i="1"/>
  <c r="N111" i="1"/>
  <c r="F118" i="1"/>
  <c r="N118" i="1"/>
  <c r="F121" i="1"/>
  <c r="N121" i="1"/>
  <c r="F124" i="1"/>
  <c r="N124" i="1"/>
  <c r="F125" i="1"/>
  <c r="N125" i="1"/>
  <c r="F129" i="1"/>
  <c r="N129" i="1"/>
  <c r="F130" i="1"/>
  <c r="N130" i="1"/>
  <c r="F216" i="1"/>
  <c r="N216" i="1"/>
  <c r="F226" i="1"/>
  <c r="N226" i="1"/>
  <c r="F244" i="1"/>
  <c r="N244" i="1"/>
  <c r="F265" i="1"/>
  <c r="N265" i="1"/>
  <c r="F298" i="1"/>
  <c r="N298" i="1"/>
  <c r="F338" i="1"/>
  <c r="N338" i="1"/>
  <c r="F384" i="1"/>
  <c r="N384" i="1"/>
  <c r="F390" i="1"/>
  <c r="N390" i="1"/>
  <c r="F396" i="1"/>
  <c r="N396" i="1"/>
  <c r="F435" i="1"/>
  <c r="N435" i="1"/>
  <c r="F436" i="1"/>
  <c r="N436" i="1"/>
  <c r="F445" i="1"/>
  <c r="N445" i="1"/>
  <c r="F556" i="1"/>
  <c r="N556" i="1"/>
  <c r="F594" i="1"/>
  <c r="N594" i="1"/>
  <c r="F627" i="1"/>
  <c r="N627" i="1"/>
  <c r="F639" i="1"/>
  <c r="N639" i="1"/>
  <c r="F654" i="1"/>
  <c r="N654" i="1"/>
  <c r="F657" i="1"/>
  <c r="N657" i="1"/>
  <c r="F658" i="1"/>
  <c r="N658" i="1"/>
  <c r="F659" i="1"/>
  <c r="N659" i="1"/>
  <c r="F660" i="1"/>
  <c r="N660" i="1"/>
  <c r="F661" i="1"/>
  <c r="N661" i="1"/>
  <c r="F662" i="1"/>
  <c r="N662" i="1"/>
  <c r="F663" i="1"/>
  <c r="N663" i="1"/>
  <c r="F693" i="1"/>
  <c r="N693" i="1"/>
  <c r="F705" i="1"/>
  <c r="N705" i="1"/>
  <c r="F707" i="1"/>
  <c r="N707" i="1"/>
  <c r="F722" i="1"/>
  <c r="N722" i="1"/>
  <c r="F728" i="1"/>
  <c r="N728" i="1"/>
  <c r="F747" i="1"/>
  <c r="N747" i="1"/>
  <c r="F786" i="1"/>
  <c r="N786" i="1"/>
  <c r="F855" i="1"/>
  <c r="N855" i="1"/>
  <c r="F871" i="1"/>
  <c r="N871" i="1"/>
  <c r="F878" i="1"/>
  <c r="N878" i="1"/>
  <c r="F881" i="1"/>
  <c r="N881" i="1"/>
  <c r="F926" i="1"/>
  <c r="N926" i="1"/>
  <c r="D933" i="1"/>
  <c r="F933" i="1"/>
  <c r="N933" i="1"/>
  <c r="F934" i="1"/>
  <c r="N934" i="1"/>
  <c r="F935" i="1"/>
  <c r="N935" i="1"/>
  <c r="F943" i="1"/>
  <c r="N943" i="1"/>
  <c r="F946" i="1"/>
  <c r="N946" i="1"/>
  <c r="F948" i="1"/>
  <c r="N948" i="1"/>
  <c r="F950" i="1"/>
  <c r="N950" i="1"/>
  <c r="F952" i="1"/>
  <c r="N952" i="1"/>
  <c r="F955" i="1"/>
  <c r="N955" i="1"/>
  <c r="F957" i="1"/>
  <c r="N957" i="1"/>
  <c r="F960" i="1"/>
  <c r="N960" i="1"/>
  <c r="F961" i="1"/>
  <c r="N961" i="1"/>
  <c r="F978" i="1"/>
  <c r="N978" i="1"/>
  <c r="F982" i="1"/>
  <c r="N982" i="1"/>
  <c r="F985" i="1"/>
  <c r="N985" i="1"/>
  <c r="F990" i="1"/>
  <c r="N990" i="1"/>
  <c r="F992" i="1"/>
  <c r="N992" i="1"/>
  <c r="F996" i="1"/>
  <c r="N996" i="1"/>
  <c r="F1002" i="1"/>
  <c r="N1002" i="1"/>
  <c r="F1007" i="1"/>
  <c r="N1007" i="1"/>
  <c r="F1014" i="1"/>
  <c r="N1014" i="1"/>
  <c r="F1026" i="1"/>
  <c r="N1026" i="1"/>
  <c r="F1035" i="1"/>
  <c r="N1035" i="1"/>
  <c r="F1038" i="1"/>
  <c r="N1038" i="1"/>
  <c r="F1039" i="1"/>
  <c r="N1039" i="1"/>
  <c r="F1040" i="1"/>
  <c r="N1040" i="1"/>
  <c r="F1043" i="1"/>
  <c r="N1043" i="1"/>
  <c r="F1049" i="1"/>
  <c r="N1049" i="1"/>
  <c r="F1052" i="1"/>
  <c r="N1052" i="1"/>
  <c r="F1053" i="1"/>
  <c r="N1053" i="1"/>
  <c r="F1054" i="1"/>
  <c r="N1054" i="1"/>
  <c r="F1055" i="1"/>
  <c r="N1055" i="1"/>
  <c r="F1058" i="1"/>
  <c r="N1058" i="1"/>
  <c r="F1074" i="1"/>
  <c r="N1074" i="1"/>
  <c r="F1184" i="1"/>
  <c r="N1184" i="1"/>
  <c r="F1190" i="1"/>
  <c r="N1190" i="1"/>
  <c r="F1209" i="1"/>
  <c r="N1209" i="1"/>
  <c r="F1257" i="1"/>
  <c r="N1257" i="1"/>
  <c r="F1303" i="1"/>
  <c r="N1303" i="1"/>
  <c r="F1305" i="1"/>
  <c r="N1305" i="1"/>
  <c r="F1306" i="1"/>
  <c r="N1306" i="1"/>
  <c r="F1313" i="1"/>
  <c r="N1313" i="1"/>
  <c r="F1329" i="1"/>
  <c r="N1329" i="1"/>
  <c r="F1331" i="1"/>
  <c r="N1331" i="1"/>
  <c r="F1332" i="1"/>
  <c r="N1332" i="1"/>
  <c r="F1334" i="1"/>
  <c r="N1334" i="1"/>
  <c r="F1336" i="1"/>
  <c r="N1336" i="1"/>
  <c r="F1337" i="1"/>
  <c r="N1337" i="1"/>
  <c r="F1339" i="1"/>
  <c r="N1339" i="1"/>
  <c r="F1341" i="1"/>
  <c r="N1341" i="1"/>
  <c r="F1347" i="1"/>
  <c r="N1347" i="1"/>
  <c r="F1351" i="1"/>
  <c r="N1351" i="1"/>
  <c r="F1357" i="1"/>
  <c r="N1357" i="1"/>
  <c r="F1364" i="1"/>
  <c r="N1364" i="1"/>
  <c r="F1371" i="1"/>
  <c r="N1371" i="1"/>
  <c r="F1399" i="1"/>
  <c r="N1399" i="1"/>
  <c r="F1412" i="1"/>
  <c r="N1412" i="1"/>
  <c r="F1419" i="1"/>
  <c r="N1419" i="1"/>
  <c r="F1423" i="1"/>
  <c r="N1423" i="1"/>
  <c r="F1428" i="1"/>
  <c r="N1428" i="1"/>
  <c r="F1447" i="1"/>
  <c r="N1447" i="1"/>
  <c r="F1466" i="1"/>
  <c r="N1466" i="1"/>
  <c r="F1467" i="1"/>
  <c r="N1467" i="1"/>
  <c r="F1468" i="1"/>
  <c r="N1468" i="1"/>
  <c r="F1469" i="1"/>
  <c r="N1469" i="1"/>
  <c r="F1481" i="1"/>
  <c r="N1481" i="1"/>
  <c r="F1486" i="1"/>
  <c r="N1486" i="1"/>
  <c r="F1517" i="1"/>
  <c r="N1517" i="1"/>
  <c r="F1518" i="1"/>
  <c r="N1518" i="1"/>
  <c r="F1519" i="1"/>
  <c r="N1519" i="1"/>
  <c r="F1520" i="1"/>
  <c r="N1520" i="1"/>
  <c r="F1521" i="1"/>
  <c r="N1521" i="1"/>
  <c r="F1522" i="1"/>
  <c r="N1522" i="1"/>
  <c r="F1523" i="1"/>
  <c r="N1523" i="1"/>
  <c r="F1524" i="1"/>
  <c r="N1524" i="1"/>
  <c r="F1525" i="1"/>
  <c r="N1525" i="1"/>
  <c r="F1527" i="1"/>
  <c r="N1527" i="1"/>
  <c r="F1528" i="1"/>
  <c r="N1528" i="1"/>
  <c r="F1532" i="1"/>
  <c r="N1532" i="1"/>
  <c r="F1533" i="1"/>
  <c r="N1533" i="1"/>
  <c r="F1534" i="1"/>
  <c r="N1534" i="1"/>
  <c r="F1535" i="1"/>
  <c r="N1535" i="1"/>
  <c r="F1537" i="1"/>
  <c r="N1537" i="1"/>
  <c r="F1538" i="1"/>
  <c r="N1538" i="1"/>
  <c r="F1540" i="1"/>
  <c r="N1540" i="1"/>
  <c r="F1541" i="1"/>
  <c r="N1541" i="1"/>
  <c r="F1542" i="1"/>
  <c r="N1542" i="1"/>
  <c r="F1552" i="1"/>
  <c r="N1552" i="1"/>
  <c r="F1629" i="1"/>
  <c r="N1629" i="1"/>
  <c r="F1632" i="1"/>
  <c r="N1632" i="1"/>
  <c r="F1636" i="1"/>
  <c r="N1636" i="1"/>
  <c r="F1677" i="1"/>
  <c r="N1677" i="1"/>
  <c r="F1682" i="1"/>
  <c r="N1682" i="1"/>
  <c r="F1689" i="1"/>
  <c r="N1689" i="1"/>
  <c r="F1701" i="1"/>
  <c r="N1701" i="1"/>
  <c r="F1737" i="1"/>
  <c r="N1737" i="1"/>
  <c r="F1738" i="1"/>
  <c r="N1738" i="1"/>
  <c r="F1739" i="1"/>
  <c r="N1739" i="1"/>
  <c r="F1740" i="1"/>
  <c r="N1740" i="1"/>
  <c r="F1744" i="1"/>
  <c r="N1744" i="1"/>
  <c r="F1745" i="1"/>
  <c r="N1745" i="1"/>
  <c r="F1746" i="1"/>
  <c r="N1746" i="1"/>
  <c r="F1747" i="1"/>
  <c r="N1747" i="1"/>
  <c r="F1748" i="1"/>
  <c r="N1748" i="1"/>
  <c r="F1749" i="1"/>
  <c r="N1749" i="1"/>
  <c r="F1751" i="1"/>
  <c r="N1751" i="1"/>
  <c r="F1753" i="1"/>
  <c r="N1753" i="1"/>
  <c r="F1757" i="1"/>
  <c r="N1757" i="1"/>
  <c r="F1758" i="1"/>
  <c r="N1758" i="1"/>
  <c r="F1759" i="1"/>
  <c r="N1759" i="1"/>
  <c r="F1761" i="1"/>
  <c r="N1761" i="1"/>
  <c r="F1762" i="1"/>
  <c r="N1762" i="1"/>
  <c r="F1764" i="1"/>
  <c r="N1764" i="1"/>
  <c r="F1765" i="1"/>
  <c r="N1765" i="1"/>
  <c r="F1766" i="1"/>
  <c r="N1766" i="1"/>
  <c r="F1767" i="1"/>
  <c r="N1767" i="1"/>
  <c r="F1768" i="1"/>
  <c r="N1768" i="1"/>
  <c r="F1770" i="1"/>
  <c r="N1770" i="1"/>
  <c r="F1775" i="1"/>
  <c r="N1775" i="1"/>
  <c r="F1777" i="1"/>
  <c r="N1777" i="1"/>
  <c r="F1800" i="1"/>
  <c r="N1800" i="1"/>
  <c r="F1827" i="1"/>
  <c r="N1827" i="1"/>
  <c r="F1848" i="1"/>
  <c r="N1848" i="1"/>
  <c r="F1866" i="1"/>
  <c r="N1866" i="1"/>
  <c r="F1881" i="1"/>
  <c r="N1881" i="1"/>
  <c r="F1889" i="1"/>
  <c r="N1889" i="1"/>
  <c r="F1890" i="1"/>
  <c r="N1890" i="1"/>
  <c r="F1892" i="1"/>
  <c r="N1892" i="1"/>
  <c r="F1899" i="1"/>
  <c r="N1899" i="1"/>
  <c r="F1936" i="1"/>
  <c r="N1936" i="1"/>
  <c r="F1937" i="1"/>
  <c r="N1937" i="1"/>
  <c r="F1938" i="1"/>
  <c r="N1938" i="1"/>
  <c r="F1943" i="1"/>
  <c r="N1943" i="1"/>
  <c r="F1944" i="1"/>
  <c r="N1944" i="1"/>
  <c r="F1945" i="1"/>
  <c r="N1945" i="1"/>
  <c r="F1946" i="1"/>
  <c r="N1946" i="1"/>
  <c r="F1949" i="1"/>
  <c r="N1949" i="1"/>
  <c r="F1950" i="1"/>
  <c r="N1950" i="1"/>
  <c r="F1954" i="1"/>
  <c r="N1954" i="1"/>
  <c r="F1955" i="1"/>
  <c r="N1955" i="1"/>
  <c r="F1956" i="1"/>
  <c r="N1956" i="1"/>
  <c r="F1961" i="1"/>
  <c r="N1961" i="1"/>
  <c r="F1964" i="1"/>
  <c r="N1964" i="1"/>
  <c r="F1965" i="1"/>
  <c r="N1965" i="1"/>
  <c r="F1966" i="1"/>
  <c r="N1966" i="1"/>
  <c r="F1970" i="1"/>
  <c r="N1970" i="1"/>
  <c r="F1971" i="1"/>
  <c r="N1971" i="1"/>
  <c r="F1972" i="1"/>
  <c r="N1972" i="1"/>
  <c r="F1974" i="1"/>
  <c r="N1974" i="1"/>
  <c r="F1978" i="1"/>
  <c r="N1978" i="1"/>
  <c r="F1979" i="1"/>
  <c r="N1979" i="1"/>
  <c r="F1982" i="1"/>
  <c r="N1982" i="1"/>
  <c r="F1988" i="1"/>
  <c r="N1988" i="1"/>
  <c r="F1989" i="1"/>
  <c r="N1989" i="1"/>
  <c r="F1990" i="1"/>
  <c r="N1990" i="1"/>
  <c r="F1995" i="1"/>
  <c r="N1995" i="1"/>
  <c r="F1996" i="1"/>
  <c r="N1996" i="1"/>
  <c r="F1999" i="1"/>
  <c r="N1999" i="1"/>
  <c r="F2000" i="1"/>
  <c r="N2000" i="1"/>
  <c r="F2004" i="1"/>
  <c r="N2004" i="1"/>
  <c r="F2006" i="1"/>
  <c r="N2006" i="1"/>
  <c r="F2008" i="1"/>
  <c r="N2008" i="1"/>
  <c r="F2011" i="1"/>
  <c r="N2011" i="1"/>
  <c r="F2017" i="1"/>
  <c r="N2017" i="1"/>
  <c r="F2018" i="1"/>
  <c r="N2018" i="1"/>
  <c r="F2027" i="1"/>
  <c r="N2027" i="1"/>
  <c r="F2031" i="1"/>
  <c r="N2031" i="1"/>
  <c r="F2035" i="1"/>
  <c r="N2035" i="1"/>
  <c r="F2039" i="1"/>
  <c r="N2039" i="1"/>
  <c r="F2040" i="1"/>
  <c r="N2040" i="1"/>
  <c r="F2041" i="1"/>
  <c r="N2041" i="1"/>
  <c r="F2042" i="1"/>
  <c r="N2042" i="1"/>
  <c r="F2045" i="1"/>
  <c r="N2045" i="1"/>
  <c r="F2046" i="1"/>
  <c r="N2046" i="1"/>
  <c r="F2048" i="1"/>
  <c r="N2048" i="1"/>
  <c r="F2053" i="1"/>
  <c r="N2053" i="1"/>
  <c r="F2058" i="1"/>
  <c r="N2058" i="1"/>
  <c r="F2059" i="1"/>
  <c r="N2059" i="1"/>
  <c r="F2061" i="1"/>
  <c r="N2061" i="1"/>
  <c r="F2062" i="1"/>
  <c r="N2062" i="1"/>
  <c r="F2064" i="1"/>
  <c r="N2064" i="1"/>
  <c r="F2080" i="1"/>
  <c r="N2080" i="1"/>
  <c r="F2086" i="1"/>
  <c r="N2086" i="1"/>
  <c r="F2089" i="1"/>
  <c r="N2089" i="1"/>
  <c r="F2090" i="1"/>
  <c r="N2090" i="1"/>
  <c r="F2101" i="1"/>
  <c r="N2101" i="1"/>
  <c r="F2103" i="1"/>
  <c r="N2103" i="1"/>
  <c r="F2105" i="1"/>
  <c r="N2105" i="1"/>
  <c r="F2111" i="1"/>
  <c r="N2111" i="1"/>
  <c r="F2115" i="1"/>
  <c r="N2115" i="1"/>
  <c r="F2118" i="1"/>
  <c r="N2118" i="1"/>
  <c r="F2119" i="1"/>
  <c r="N2119" i="1"/>
  <c r="F2128" i="1"/>
  <c r="N2128" i="1"/>
  <c r="F2130" i="1"/>
  <c r="N2130" i="1"/>
  <c r="F2135" i="1"/>
  <c r="N2135" i="1"/>
  <c r="F2136" i="1"/>
  <c r="N2136" i="1"/>
  <c r="F2139" i="1"/>
  <c r="N2139" i="1"/>
  <c r="F2141" i="1"/>
  <c r="N2141" i="1"/>
  <c r="F2142" i="1"/>
  <c r="N2142" i="1"/>
  <c r="F2143" i="1"/>
  <c r="N2143" i="1"/>
  <c r="F2144" i="1"/>
  <c r="N2144" i="1"/>
  <c r="F2153" i="1"/>
  <c r="N2153" i="1"/>
  <c r="F2154" i="1"/>
  <c r="N2154" i="1"/>
  <c r="F2155" i="1"/>
  <c r="N2155" i="1"/>
  <c r="F2156" i="1"/>
  <c r="N2156" i="1"/>
  <c r="F2160" i="1"/>
  <c r="N2160" i="1"/>
  <c r="F2165" i="1"/>
  <c r="N2165" i="1"/>
  <c r="F2166" i="1"/>
  <c r="N2166" i="1"/>
  <c r="F2167" i="1"/>
  <c r="N2167" i="1"/>
  <c r="F2173" i="1"/>
  <c r="N2173" i="1"/>
  <c r="F2174" i="1"/>
  <c r="N2174" i="1"/>
  <c r="F2178" i="1"/>
  <c r="N2178" i="1"/>
  <c r="F2179" i="1"/>
  <c r="N2179" i="1"/>
  <c r="F2180" i="1"/>
  <c r="N2180" i="1"/>
  <c r="F2182" i="1"/>
  <c r="N2182" i="1"/>
  <c r="F2217" i="1"/>
  <c r="N2217" i="1"/>
  <c r="F2233" i="1"/>
  <c r="N2233" i="1"/>
  <c r="F2253" i="1"/>
  <c r="N2253" i="1"/>
  <c r="F2255" i="1"/>
  <c r="N2255" i="1"/>
  <c r="F2257" i="1"/>
  <c r="N2257" i="1"/>
  <c r="F2260" i="1"/>
  <c r="N2260" i="1"/>
  <c r="F2269" i="1"/>
  <c r="N2269" i="1"/>
  <c r="F2275" i="1"/>
  <c r="N2275" i="1"/>
  <c r="F2307" i="1"/>
  <c r="N2307" i="1"/>
  <c r="F2322" i="1"/>
  <c r="N2322" i="1"/>
  <c r="F2358" i="1"/>
  <c r="N2358" i="1"/>
  <c r="F2385" i="1"/>
  <c r="N2385" i="1"/>
  <c r="F2397" i="1"/>
  <c r="N2397" i="1"/>
  <c r="F2411" i="1"/>
  <c r="N2411" i="1"/>
  <c r="F2423" i="1"/>
  <c r="N2423" i="1"/>
  <c r="F2429" i="1"/>
  <c r="N2429" i="1"/>
  <c r="F2438" i="1"/>
  <c r="N2438" i="1"/>
  <c r="F2465" i="1"/>
  <c r="N2465" i="1"/>
  <c r="F2466" i="1"/>
  <c r="N2466" i="1"/>
  <c r="F2469" i="1"/>
  <c r="N2469" i="1"/>
  <c r="F2472" i="1"/>
  <c r="N2472" i="1"/>
  <c r="F2474" i="1"/>
  <c r="N2474" i="1"/>
  <c r="F2501" i="1"/>
  <c r="N2501" i="1"/>
  <c r="F2505" i="1"/>
  <c r="N2505" i="1"/>
  <c r="F2535" i="1"/>
  <c r="N2535" i="1"/>
  <c r="F2049" i="1"/>
  <c r="N2049" i="1"/>
  <c r="F101" i="1"/>
  <c r="N101" i="1"/>
  <c r="F119" i="1"/>
  <c r="N119" i="1"/>
  <c r="F1028" i="1"/>
  <c r="N1028" i="1"/>
  <c r="F1048" i="1"/>
  <c r="N1048" i="1"/>
  <c r="F1424" i="1"/>
  <c r="N1424" i="1"/>
  <c r="F1425" i="1"/>
  <c r="N1425" i="1"/>
  <c r="F1565" i="1"/>
  <c r="N1565" i="1"/>
  <c r="F1845" i="1"/>
  <c r="N1845" i="1"/>
  <c r="F1902" i="1"/>
  <c r="N1902" i="1"/>
  <c r="F1968" i="1"/>
  <c r="N1968" i="1"/>
  <c r="F2094" i="1"/>
  <c r="N2094" i="1"/>
  <c r="F2145" i="1"/>
  <c r="N2145" i="1"/>
  <c r="F2157" i="1"/>
  <c r="N2157" i="1"/>
  <c r="F2158" i="1"/>
  <c r="N2158" i="1"/>
  <c r="F2162" i="1"/>
  <c r="N2162" i="1"/>
  <c r="F74" i="1"/>
  <c r="N74" i="1"/>
  <c r="F217" i="1"/>
  <c r="N217" i="1"/>
  <c r="F218" i="1"/>
  <c r="N218" i="1"/>
  <c r="F356" i="1"/>
  <c r="N356" i="1"/>
  <c r="F358" i="1"/>
  <c r="N358" i="1"/>
  <c r="F360" i="1"/>
  <c r="N360" i="1"/>
  <c r="F361" i="1"/>
  <c r="N361" i="1"/>
  <c r="F363" i="1"/>
  <c r="N363" i="1"/>
  <c r="F364" i="1"/>
  <c r="N364" i="1"/>
  <c r="F365" i="1"/>
  <c r="N365" i="1"/>
  <c r="F366" i="1"/>
  <c r="N366" i="1"/>
  <c r="F370" i="1"/>
  <c r="N370" i="1"/>
  <c r="F375" i="1"/>
  <c r="N375" i="1"/>
  <c r="F386" i="1"/>
  <c r="N386" i="1"/>
  <c r="F387" i="1"/>
  <c r="N387" i="1"/>
  <c r="F389" i="1"/>
  <c r="N389" i="1"/>
  <c r="F392" i="1"/>
  <c r="N392" i="1"/>
  <c r="F397" i="1"/>
  <c r="N397" i="1"/>
  <c r="F419" i="1"/>
  <c r="N419" i="1"/>
  <c r="F638" i="1"/>
  <c r="N638" i="1"/>
  <c r="F647" i="1"/>
  <c r="N647" i="1"/>
  <c r="F681" i="1"/>
  <c r="N681" i="1"/>
  <c r="F710" i="1"/>
  <c r="N710" i="1"/>
  <c r="F725" i="1"/>
  <c r="N725" i="1"/>
  <c r="F735" i="1"/>
  <c r="N735" i="1"/>
  <c r="F740" i="1"/>
  <c r="N740" i="1"/>
  <c r="F741" i="1"/>
  <c r="N741" i="1"/>
  <c r="F845" i="1"/>
  <c r="N845" i="1"/>
  <c r="F856" i="1"/>
  <c r="N856" i="1"/>
  <c r="F966" i="1"/>
  <c r="N966" i="1"/>
  <c r="F968" i="1"/>
  <c r="N968" i="1"/>
  <c r="F988" i="1"/>
  <c r="N988" i="1"/>
  <c r="F1015" i="1"/>
  <c r="N1015" i="1"/>
  <c r="F1016" i="1"/>
  <c r="N1016" i="1"/>
  <c r="F1354" i="1"/>
  <c r="N1354" i="1"/>
  <c r="F1360" i="1"/>
  <c r="N1360" i="1"/>
  <c r="F1385" i="1"/>
  <c r="N1385" i="1"/>
  <c r="F1401" i="1"/>
  <c r="N1401" i="1"/>
  <c r="F1413" i="1"/>
  <c r="N1413" i="1"/>
  <c r="F1429" i="1"/>
  <c r="N1429" i="1"/>
  <c r="F1431" i="1"/>
  <c r="N1431" i="1"/>
  <c r="F1439" i="1"/>
  <c r="N1439" i="1"/>
  <c r="F1440" i="1"/>
  <c r="N1440" i="1"/>
  <c r="F1448" i="1"/>
  <c r="N1448" i="1"/>
  <c r="F1451" i="1"/>
  <c r="N1451" i="1"/>
  <c r="F1482" i="1"/>
  <c r="N1482" i="1"/>
  <c r="F1484" i="1"/>
  <c r="N1484" i="1"/>
  <c r="F1526" i="1"/>
  <c r="N1526" i="1"/>
  <c r="F1750" i="1"/>
  <c r="N1750" i="1"/>
  <c r="F1773" i="1"/>
  <c r="N1773" i="1"/>
  <c r="F1897" i="1"/>
  <c r="N1897" i="1"/>
  <c r="F1905" i="1"/>
  <c r="N1905" i="1"/>
  <c r="F1907" i="1"/>
  <c r="N1907" i="1"/>
  <c r="F1941" i="1"/>
  <c r="N1941" i="1"/>
  <c r="F1951" i="1"/>
  <c r="N1951" i="1"/>
  <c r="F1976" i="1"/>
  <c r="N1976" i="1"/>
  <c r="F1985" i="1"/>
  <c r="N1985" i="1"/>
  <c r="F1987" i="1"/>
  <c r="N1987" i="1"/>
  <c r="F1991" i="1"/>
  <c r="N1991" i="1"/>
  <c r="F1992" i="1"/>
  <c r="N1992" i="1"/>
  <c r="F1997" i="1"/>
  <c r="N1997" i="1"/>
  <c r="F2019" i="1"/>
  <c r="N2019" i="1"/>
  <c r="F2022" i="1"/>
  <c r="N2022" i="1"/>
  <c r="F2026" i="1"/>
  <c r="N2026" i="1"/>
  <c r="F2032" i="1"/>
  <c r="N2032" i="1"/>
  <c r="F2036" i="1"/>
  <c r="N2036" i="1"/>
  <c r="F2047" i="1"/>
  <c r="N2047" i="1"/>
  <c r="F2054" i="1"/>
  <c r="N2054" i="1"/>
  <c r="F2065" i="1"/>
  <c r="N2065" i="1"/>
  <c r="F2083" i="1"/>
  <c r="N2083" i="1"/>
  <c r="F2095" i="1"/>
  <c r="N2095" i="1"/>
  <c r="F2096" i="1"/>
  <c r="N2096" i="1"/>
  <c r="F2100" i="1"/>
  <c r="N2100" i="1"/>
  <c r="F2125" i="1"/>
  <c r="N2125" i="1"/>
  <c r="F2146" i="1"/>
  <c r="N2146" i="1"/>
  <c r="F2148" i="1"/>
  <c r="N2148" i="1"/>
  <c r="F2161" i="1"/>
  <c r="N2161" i="1"/>
  <c r="F2164" i="1"/>
  <c r="N2164" i="1"/>
  <c r="F2181" i="1"/>
  <c r="N2181" i="1"/>
  <c r="F2372" i="1"/>
  <c r="N2372" i="1"/>
  <c r="F2373" i="1"/>
  <c r="N2373" i="1"/>
  <c r="F2376" i="1"/>
  <c r="N2376" i="1"/>
  <c r="F2470" i="1"/>
  <c r="N2470" i="1"/>
  <c r="N2536" i="1"/>
  <c r="L317" i="10"/>
  <c r="N564" i="9"/>
  <c r="O564" i="9"/>
  <c r="S199" i="10"/>
  <c r="S204" i="10"/>
  <c r="S442" i="10"/>
  <c r="S207" i="10"/>
  <c r="S273" i="10"/>
  <c r="S552" i="10"/>
  <c r="S73" i="10"/>
  <c r="S68" i="10"/>
  <c r="S69" i="10"/>
  <c r="S419" i="10"/>
  <c r="S455" i="10"/>
  <c r="S59" i="10"/>
  <c r="S77" i="10"/>
  <c r="S465" i="10"/>
  <c r="S359" i="10"/>
  <c r="S530" i="10"/>
  <c r="S424" i="10"/>
  <c r="S474" i="10"/>
  <c r="S361" i="10"/>
  <c r="S230" i="10"/>
  <c r="S470" i="10"/>
  <c r="S47" i="10"/>
  <c r="S55" i="10"/>
  <c r="S65" i="10"/>
  <c r="S256" i="10"/>
  <c r="S562" i="10"/>
  <c r="S84" i="10"/>
  <c r="S484" i="10"/>
  <c r="S480" i="10"/>
  <c r="S36" i="10"/>
  <c r="S42" i="10"/>
  <c r="S56" i="10"/>
  <c r="S213" i="10"/>
  <c r="S215" i="10"/>
  <c r="S242" i="10"/>
  <c r="S328" i="10"/>
  <c r="S412" i="10"/>
  <c r="S560" i="10"/>
  <c r="S546" i="10"/>
  <c r="S559" i="10"/>
  <c r="S18" i="10"/>
  <c r="S26" i="10"/>
  <c r="S33" i="10"/>
  <c r="S54" i="10"/>
  <c r="S20" i="10"/>
  <c r="S252" i="10"/>
  <c r="S452" i="10"/>
  <c r="S454" i="10"/>
  <c r="S247" i="10"/>
  <c r="S539" i="10"/>
  <c r="S183" i="10"/>
  <c r="S553" i="10"/>
  <c r="S52" i="10"/>
  <c r="S229" i="10"/>
  <c r="S244" i="10"/>
  <c r="S260" i="10"/>
  <c r="S449" i="10"/>
  <c r="S461" i="10"/>
  <c r="S502" i="10"/>
  <c r="S448" i="10"/>
  <c r="S76" i="10"/>
  <c r="S481" i="10"/>
  <c r="S51" i="10"/>
  <c r="S456" i="10"/>
  <c r="S268" i="10"/>
  <c r="S538" i="10"/>
  <c r="S98" i="10"/>
  <c r="S241" i="10"/>
  <c r="S506" i="10"/>
  <c r="S96" i="10"/>
  <c r="S464" i="10"/>
  <c r="S458" i="10"/>
  <c r="S106" i="10"/>
  <c r="S85" i="10"/>
  <c r="S92" i="10"/>
  <c r="S508" i="10"/>
  <c r="S66" i="10"/>
  <c r="S482" i="10"/>
  <c r="S248" i="10"/>
  <c r="S373" i="10"/>
  <c r="S450" i="10"/>
  <c r="S320" i="10"/>
  <c r="S453" i="10"/>
  <c r="S550" i="10"/>
  <c r="S48" i="10"/>
  <c r="S445" i="10"/>
  <c r="S542" i="10"/>
  <c r="S25" i="10"/>
  <c r="S81" i="10"/>
  <c r="S561" i="10"/>
  <c r="S60" i="10"/>
  <c r="S97" i="10"/>
  <c r="S31" i="10"/>
  <c r="S253" i="10"/>
  <c r="S275" i="10"/>
  <c r="S287" i="10"/>
  <c r="S364" i="10"/>
  <c r="S374" i="10"/>
  <c r="S475" i="10"/>
  <c r="S499" i="10"/>
  <c r="S551" i="10"/>
  <c r="S109" i="10"/>
  <c r="S459" i="10"/>
  <c r="S34" i="10"/>
  <c r="S245" i="10"/>
  <c r="S394" i="10"/>
  <c r="S509" i="10"/>
  <c r="S21" i="10"/>
  <c r="S488" i="10"/>
  <c r="S257" i="10"/>
  <c r="S99" i="10"/>
  <c r="S411" i="10"/>
  <c r="S61" i="10"/>
  <c r="S463" i="10"/>
  <c r="S105" i="10"/>
  <c r="S337" i="10"/>
  <c r="S466" i="10"/>
  <c r="S467" i="10"/>
  <c r="S468" i="10"/>
  <c r="S156" i="10"/>
  <c r="S203" i="10"/>
  <c r="S45" i="10"/>
  <c r="S355" i="10"/>
  <c r="S385" i="10"/>
  <c r="S58" i="10"/>
  <c r="S121" i="10"/>
  <c r="S237" i="10"/>
  <c r="S158" i="10"/>
  <c r="S175" i="10"/>
  <c r="S189" i="10"/>
  <c r="S261" i="10"/>
  <c r="S286" i="10"/>
  <c r="S296" i="10"/>
  <c r="S350" i="10"/>
  <c r="S356" i="10"/>
  <c r="S366" i="10"/>
  <c r="S371" i="10"/>
  <c r="S382" i="10"/>
  <c r="S408" i="10"/>
  <c r="S313" i="10"/>
  <c r="S447" i="10"/>
  <c r="S486" i="10"/>
  <c r="S208" i="10"/>
  <c r="S396" i="10"/>
  <c r="S547" i="10"/>
  <c r="S358" i="10"/>
  <c r="S53" i="10"/>
  <c r="S104" i="10"/>
  <c r="S44" i="10"/>
  <c r="S83" i="10"/>
  <c r="S86" i="10"/>
  <c r="S347" i="10"/>
  <c r="S349" i="10"/>
  <c r="S357" i="10"/>
  <c r="S227" i="10"/>
  <c r="S479" i="10"/>
  <c r="S469" i="10"/>
  <c r="S169" i="10"/>
  <c r="S281" i="10"/>
  <c r="S284" i="10"/>
  <c r="S443" i="10"/>
  <c r="S529" i="10"/>
  <c r="S67" i="10"/>
  <c r="S194" i="10"/>
  <c r="S192" i="10"/>
  <c r="S107" i="10"/>
  <c r="S222" i="10"/>
  <c r="S346" i="10"/>
  <c r="S113" i="10"/>
  <c r="S129" i="10"/>
  <c r="S172" i="10"/>
  <c r="S178" i="10"/>
  <c r="S217" i="10"/>
  <c r="S224" i="10"/>
  <c r="S236" i="10"/>
  <c r="S279" i="10"/>
  <c r="S336" i="10"/>
  <c r="S368" i="10"/>
  <c r="S444" i="10"/>
  <c r="S205" i="10"/>
  <c r="S110" i="10"/>
  <c r="S365" i="10"/>
  <c r="S375" i="10"/>
  <c r="S380" i="10"/>
  <c r="S216" i="10"/>
  <c r="S457" i="10"/>
  <c r="S41" i="10"/>
  <c r="S174" i="10"/>
  <c r="S423" i="10"/>
  <c r="S250" i="10"/>
  <c r="S303" i="10"/>
  <c r="S348" i="10"/>
  <c r="S360" i="10"/>
  <c r="S401" i="10"/>
  <c r="S440" i="10"/>
  <c r="S476" i="10"/>
  <c r="S147" i="10"/>
  <c r="S414" i="10"/>
  <c r="S214" i="10"/>
  <c r="S496" i="10"/>
  <c r="S40" i="10"/>
  <c r="S201" i="10"/>
  <c r="S376" i="10"/>
  <c r="S234" i="10"/>
  <c r="S238" i="10"/>
  <c r="S367" i="10"/>
  <c r="S545" i="10"/>
  <c r="S114" i="10"/>
  <c r="S321" i="10"/>
  <c r="S536" i="10"/>
  <c r="S127" i="10"/>
  <c r="S50" i="10"/>
  <c r="S142" i="10"/>
  <c r="S157" i="10"/>
  <c r="S441" i="10"/>
  <c r="S487" i="10"/>
  <c r="S46" i="10"/>
  <c r="S49" i="10"/>
  <c r="S428" i="10"/>
  <c r="S435" i="10"/>
  <c r="S200" i="10"/>
  <c r="S283" i="10"/>
  <c r="S338" i="10"/>
  <c r="S471" i="10"/>
  <c r="S111" i="10"/>
  <c r="S119" i="10"/>
  <c r="S276" i="10"/>
  <c r="S398" i="10"/>
  <c r="S410" i="10"/>
  <c r="S418" i="10"/>
  <c r="S494" i="10"/>
  <c r="S513" i="10"/>
  <c r="S543" i="10"/>
  <c r="S319" i="10"/>
  <c r="S304" i="10"/>
  <c r="S406" i="10"/>
  <c r="S554" i="10"/>
  <c r="S212" i="10"/>
  <c r="S28" i="10"/>
  <c r="S19" i="10"/>
  <c r="S23" i="10"/>
  <c r="S254" i="10"/>
  <c r="S280" i="10"/>
  <c r="S285" i="10"/>
  <c r="S342" i="10"/>
  <c r="S491" i="10"/>
  <c r="S493" i="10"/>
  <c r="S483" i="10"/>
  <c r="S16" i="10"/>
  <c r="S63" i="10"/>
  <c r="S193" i="10"/>
  <c r="S220" i="10"/>
  <c r="S302" i="10"/>
  <c r="S399" i="10"/>
  <c r="S94" i="10"/>
  <c r="S249" i="10"/>
  <c r="S558" i="10"/>
  <c r="S22" i="10"/>
  <c r="S354" i="10"/>
  <c r="S462" i="10"/>
  <c r="S489" i="10"/>
  <c r="S126" i="10"/>
  <c r="S324" i="10"/>
  <c r="S353" i="10"/>
  <c r="S377" i="10"/>
  <c r="S151" i="10"/>
  <c r="S210" i="10"/>
  <c r="S39" i="10"/>
  <c r="S305" i="10"/>
  <c r="S82" i="10"/>
  <c r="S196" i="10"/>
  <c r="S218" i="10"/>
  <c r="S233" i="10"/>
  <c r="S334" i="10"/>
  <c r="S343" i="10"/>
  <c r="S370" i="10"/>
  <c r="S395" i="10"/>
  <c r="S409" i="10"/>
  <c r="S415" i="10"/>
  <c r="S17" i="10"/>
  <c r="S378" i="10"/>
  <c r="S379" i="10"/>
  <c r="S381" i="10"/>
  <c r="S384" i="10"/>
  <c r="S387" i="10"/>
  <c r="S391" i="10"/>
  <c r="S548" i="10"/>
  <c r="S339" i="10"/>
  <c r="S191" i="10"/>
  <c r="S404" i="10"/>
  <c r="S225" i="10"/>
  <c r="S386" i="10"/>
  <c r="S397" i="10"/>
  <c r="S555" i="10"/>
  <c r="S43" i="10"/>
  <c r="S62" i="10"/>
  <c r="S389" i="10"/>
  <c r="S421" i="10"/>
  <c r="S512" i="10"/>
  <c r="S326" i="10"/>
  <c r="S145" i="10"/>
  <c r="S188" i="10"/>
  <c r="S522" i="10"/>
  <c r="S148" i="10"/>
  <c r="S341" i="10"/>
  <c r="S363" i="10"/>
  <c r="S388" i="10"/>
  <c r="S557" i="10"/>
  <c r="S413" i="10"/>
  <c r="S282" i="10"/>
  <c r="S473" i="10"/>
  <c r="S269" i="10"/>
  <c r="S425" i="10"/>
  <c r="S340" i="10"/>
  <c r="S239" i="10"/>
  <c r="S492" i="10"/>
  <c r="S528" i="10"/>
  <c r="S135" i="10"/>
  <c r="S166" i="10"/>
  <c r="S180" i="10"/>
  <c r="S427" i="10"/>
  <c r="S514" i="10"/>
  <c r="S527" i="10"/>
  <c r="S228" i="10"/>
  <c r="S259" i="10"/>
  <c r="S525" i="10"/>
  <c r="S511" i="10"/>
  <c r="S255" i="10"/>
  <c r="S438" i="10"/>
  <c r="S274" i="10"/>
  <c r="S520" i="10"/>
  <c r="S198" i="10"/>
  <c r="S219" i="10"/>
  <c r="S393" i="10"/>
  <c r="S392" i="10"/>
  <c r="S403" i="10"/>
  <c r="S170" i="10"/>
  <c r="S298" i="10"/>
  <c r="S518" i="10"/>
  <c r="S149" i="10"/>
  <c r="S150" i="10"/>
  <c r="S503" i="10"/>
  <c r="S262" i="10"/>
  <c r="S103" i="10"/>
  <c r="S232" i="10"/>
  <c r="S510" i="10"/>
  <c r="S57" i="10"/>
  <c r="S290" i="10"/>
  <c r="S330" i="10"/>
  <c r="S333" i="10"/>
  <c r="S351" i="10"/>
  <c r="S477" i="10"/>
  <c r="S246" i="10"/>
  <c r="S266" i="10"/>
  <c r="S291" i="10"/>
  <c r="S78" i="10"/>
  <c r="S308" i="10"/>
  <c r="S383" i="10"/>
  <c r="S505" i="10"/>
  <c r="S524" i="10"/>
  <c r="S115" i="10"/>
  <c r="S521" i="10"/>
  <c r="S352" i="10"/>
  <c r="S80" i="10"/>
  <c r="S278" i="10"/>
  <c r="S430" i="10"/>
  <c r="S485" i="10"/>
  <c r="S541" i="10"/>
  <c r="S102" i="10"/>
  <c r="S516" i="10"/>
  <c r="S309" i="10"/>
  <c r="S125" i="10"/>
  <c r="S93" i="10"/>
  <c r="S95" i="10"/>
  <c r="S420" i="10"/>
  <c r="S288" i="10"/>
  <c r="S369" i="10"/>
  <c r="S91" i="10"/>
  <c r="S197" i="10"/>
  <c r="S563" i="10"/>
  <c r="S35" i="10"/>
  <c r="S362" i="10"/>
  <c r="S416" i="10"/>
  <c r="S123" i="10"/>
  <c r="S500" i="10"/>
  <c r="S515" i="10"/>
  <c r="S495" i="10"/>
  <c r="S122" i="10"/>
  <c r="S37" i="10"/>
  <c r="S315" i="10"/>
  <c r="S184" i="10"/>
  <c r="S190" i="10"/>
  <c r="S258" i="10"/>
  <c r="S434" i="10"/>
  <c r="S436" i="10"/>
  <c r="S523" i="10"/>
  <c r="S531" i="10"/>
  <c r="S537" i="10"/>
  <c r="S556" i="10"/>
  <c r="S11" i="10"/>
  <c r="S15" i="10"/>
  <c r="S38" i="10"/>
  <c r="S526" i="10"/>
  <c r="S318" i="10"/>
  <c r="S299" i="10"/>
  <c r="S64" i="10"/>
  <c r="S535" i="10"/>
  <c r="S517" i="10"/>
  <c r="S88" i="10"/>
  <c r="S128" i="10"/>
  <c r="S226" i="10"/>
  <c r="S89" i="10"/>
  <c r="S79" i="10"/>
  <c r="S439" i="10"/>
  <c r="S314" i="10"/>
  <c r="S437" i="10"/>
  <c r="S446" i="10"/>
  <c r="S221" i="10"/>
  <c r="S112" i="10"/>
  <c r="S120" i="10"/>
  <c r="S133" i="10"/>
  <c r="S310" i="10"/>
  <c r="S251" i="10"/>
  <c r="S264" i="10"/>
  <c r="S311" i="10"/>
  <c r="S108" i="10"/>
  <c r="S29" i="10"/>
  <c r="S372" i="10"/>
  <c r="S186" i="10"/>
  <c r="S540" i="10"/>
  <c r="S72" i="10"/>
  <c r="S132" i="10"/>
  <c r="S277" i="10"/>
  <c r="S429" i="10"/>
  <c r="S307" i="10"/>
  <c r="S124" i="10"/>
  <c r="S144" i="10"/>
  <c r="S153" i="10"/>
  <c r="S154" i="10"/>
  <c r="S497" i="10"/>
  <c r="S312" i="10"/>
  <c r="S176" i="10"/>
  <c r="S211" i="10"/>
  <c r="S301" i="10"/>
  <c r="S306" i="10"/>
  <c r="S322" i="10"/>
  <c r="S327" i="10"/>
  <c r="S332" i="10"/>
  <c r="S498" i="10"/>
  <c r="S30" i="10"/>
  <c r="S400" i="10"/>
  <c r="S152" i="10"/>
  <c r="S345" i="10"/>
  <c r="S317" i="10"/>
  <c r="S272" i="10"/>
  <c r="S390" i="10"/>
  <c r="S323" i="10"/>
  <c r="S173" i="10"/>
  <c r="S223" i="10"/>
  <c r="S32" i="10"/>
  <c r="S270" i="10"/>
  <c r="S143" i="10"/>
  <c r="S490" i="10"/>
  <c r="S295" i="10"/>
  <c r="S478" i="10"/>
  <c r="S177" i="10"/>
  <c r="S116" i="10"/>
  <c r="S209" i="10"/>
  <c r="S235" i="10"/>
  <c r="S90" i="10"/>
  <c r="S130" i="10"/>
  <c r="S185" i="10"/>
  <c r="S71" i="10"/>
  <c r="S344" i="10"/>
  <c r="S472" i="10"/>
  <c r="S168" i="10"/>
  <c r="S141" i="10"/>
  <c r="S240" i="10"/>
  <c r="S243" i="10"/>
  <c r="S300" i="10"/>
  <c r="S202" i="10"/>
  <c r="S160" i="10"/>
  <c r="S118" i="10"/>
  <c r="S265" i="10"/>
  <c r="S231" i="10"/>
  <c r="S544" i="10"/>
  <c r="S267" i="10"/>
  <c r="S87" i="10"/>
  <c r="S146" i="10"/>
  <c r="S532" i="10"/>
  <c r="S292" i="10"/>
  <c r="S263" i="10"/>
  <c r="S159" i="10"/>
  <c r="S297" i="10"/>
  <c r="S27" i="10"/>
  <c r="S131" i="10"/>
  <c r="S165" i="10"/>
  <c r="S171" i="10"/>
  <c r="S182" i="10"/>
  <c r="S134" i="10"/>
  <c r="S206" i="10"/>
  <c r="S100" i="10"/>
  <c r="S136" i="10"/>
  <c r="S460" i="10"/>
  <c r="S519" i="10"/>
  <c r="S504" i="10"/>
  <c r="S162" i="10"/>
  <c r="S117" i="10"/>
  <c r="S422" i="10"/>
  <c r="S451" i="10"/>
  <c r="S507" i="10"/>
  <c r="S271" i="10"/>
  <c r="S138" i="10"/>
  <c r="S74" i="10"/>
  <c r="S195" i="10"/>
  <c r="S187" i="10"/>
  <c r="S293" i="10"/>
  <c r="S294" i="10"/>
  <c r="S426" i="10"/>
  <c r="S501" i="10"/>
  <c r="S161" i="10"/>
  <c r="S12" i="10"/>
  <c r="S137" i="10"/>
  <c r="S70" i="10"/>
  <c r="S432" i="10"/>
  <c r="S167" i="10"/>
  <c r="S433" i="10"/>
  <c r="S325" i="10"/>
  <c r="S405" i="10"/>
  <c r="S75" i="10"/>
  <c r="S417" i="10"/>
  <c r="S181" i="10"/>
  <c r="S163" i="10"/>
  <c r="S155" i="10"/>
  <c r="S289" i="10"/>
  <c r="S14" i="10"/>
  <c r="S329" i="10"/>
  <c r="S139" i="10"/>
  <c r="S335" i="10"/>
  <c r="S13" i="10"/>
  <c r="S331" i="10"/>
  <c r="S101" i="10"/>
  <c r="S533" i="10"/>
  <c r="S402" i="10"/>
  <c r="S179" i="10"/>
  <c r="S549" i="10"/>
  <c r="S534" i="10"/>
  <c r="S431" i="10"/>
  <c r="S407" i="10"/>
  <c r="S164" i="10"/>
  <c r="S24" i="10"/>
  <c r="S316" i="10"/>
  <c r="S140" i="10"/>
  <c r="D564" i="10"/>
  <c r="B564" i="10"/>
  <c r="E523" i="10"/>
  <c r="E521" i="10"/>
  <c r="Q144" i="9"/>
  <c r="O1170" i="1"/>
  <c r="Q556" i="9"/>
  <c r="Q11" i="9"/>
  <c r="Q12" i="9"/>
  <c r="Q13" i="9"/>
  <c r="Q14" i="9"/>
  <c r="Q15" i="9"/>
  <c r="Q16" i="9"/>
  <c r="Q17" i="9"/>
  <c r="Q18" i="9"/>
  <c r="Q19" i="9"/>
  <c r="Q20" i="9"/>
  <c r="Q21" i="9"/>
  <c r="Q22" i="9"/>
  <c r="Q23" i="9"/>
  <c r="Q24" i="9"/>
  <c r="Q25" i="9"/>
  <c r="Q26" i="9"/>
  <c r="Q27" i="9"/>
  <c r="Q28" i="9"/>
  <c r="Q29" i="9"/>
  <c r="Q30" i="9"/>
  <c r="Q31" i="9"/>
  <c r="Q32" i="9"/>
  <c r="Q33" i="9"/>
  <c r="Q34" i="9"/>
  <c r="Q36" i="9"/>
  <c r="Q37" i="9"/>
  <c r="Q38" i="9"/>
  <c r="Q39" i="9"/>
  <c r="Q40" i="9"/>
  <c r="Q41" i="9"/>
  <c r="Q42" i="9"/>
  <c r="Q43" i="9"/>
  <c r="Q45" i="9"/>
  <c r="Q46" i="9"/>
  <c r="Q47" i="9"/>
  <c r="Q48" i="9"/>
  <c r="Q49" i="9"/>
  <c r="Q50" i="9"/>
  <c r="Q51" i="9"/>
  <c r="Q52" i="9"/>
  <c r="Q53" i="9"/>
  <c r="Q54" i="9"/>
  <c r="Q55" i="9"/>
  <c r="Q56" i="9"/>
  <c r="Q57" i="9"/>
  <c r="Q58" i="9"/>
  <c r="Q59" i="9"/>
  <c r="Q60" i="9"/>
  <c r="Q61" i="9"/>
  <c r="Q62" i="9"/>
  <c r="Q63" i="9"/>
  <c r="Q64" i="9"/>
  <c r="Q65" i="9"/>
  <c r="Q66" i="9"/>
  <c r="Q67" i="9"/>
  <c r="Q68" i="9"/>
  <c r="Q44" i="9"/>
  <c r="Q69" i="9"/>
  <c r="Q70" i="9"/>
  <c r="Q71" i="9"/>
  <c r="Q72" i="9"/>
  <c r="Q73" i="9"/>
  <c r="Q74" i="9"/>
  <c r="Q75" i="9"/>
  <c r="Q76" i="9"/>
  <c r="Q77" i="9"/>
  <c r="Q78" i="9"/>
  <c r="Q79" i="9"/>
  <c r="Q80" i="9"/>
  <c r="Q81" i="9"/>
  <c r="Q82" i="9"/>
  <c r="Q83" i="9"/>
  <c r="Q85" i="9"/>
  <c r="Q86" i="9"/>
  <c r="Q84" i="9"/>
  <c r="Q87" i="9"/>
  <c r="Q88" i="9"/>
  <c r="Q89" i="9"/>
  <c r="Q90" i="9"/>
  <c r="Q92" i="9"/>
  <c r="Q94"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2" i="9"/>
  <c r="Q123" i="9"/>
  <c r="Q124" i="9"/>
  <c r="Q125" i="9"/>
  <c r="Q126" i="9"/>
  <c r="Q127" i="9"/>
  <c r="Q128" i="9"/>
  <c r="Q129" i="9"/>
  <c r="Q130" i="9"/>
  <c r="Q131" i="9"/>
  <c r="Q132" i="9"/>
  <c r="Q91" i="9"/>
  <c r="Q93" i="9"/>
  <c r="Q95" i="9"/>
  <c r="Q121" i="9"/>
  <c r="Q135" i="9"/>
  <c r="Q136" i="9"/>
  <c r="Q137" i="9"/>
  <c r="Q138" i="9"/>
  <c r="Q139" i="9"/>
  <c r="Q133" i="9"/>
  <c r="Q134" i="9"/>
  <c r="Q140" i="9"/>
  <c r="Q141" i="9"/>
  <c r="Q142" i="9"/>
  <c r="Q143" i="9"/>
  <c r="Q145" i="9"/>
  <c r="Q146" i="9"/>
  <c r="Q147" i="9"/>
  <c r="Q148" i="9"/>
  <c r="Q149" i="9"/>
  <c r="Q150" i="9"/>
  <c r="Q152" i="9"/>
  <c r="Q153" i="9"/>
  <c r="Q154" i="9"/>
  <c r="Q155" i="9"/>
  <c r="Q156" i="9"/>
  <c r="Q157" i="9"/>
  <c r="Q158" i="9"/>
  <c r="Q159" i="9"/>
  <c r="Q160" i="9"/>
  <c r="Q161" i="9"/>
  <c r="Q162" i="9"/>
  <c r="Q163" i="9"/>
  <c r="Q164" i="9"/>
  <c r="Q165" i="9"/>
  <c r="Q166" i="9"/>
  <c r="Q167" i="9"/>
  <c r="Q168" i="9"/>
  <c r="Q169" i="9"/>
  <c r="Q170" i="9"/>
  <c r="Q151"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216" i="9"/>
  <c r="Q217" i="9"/>
  <c r="Q218" i="9"/>
  <c r="Q219" i="9"/>
  <c r="Q220" i="9"/>
  <c r="Q221" i="9"/>
  <c r="Q222" i="9"/>
  <c r="Q223" i="9"/>
  <c r="Q224" i="9"/>
  <c r="Q225" i="9"/>
  <c r="Q226" i="9"/>
  <c r="Q227" i="9"/>
  <c r="Q228" i="9"/>
  <c r="Q229" i="9"/>
  <c r="Q230" i="9"/>
  <c r="Q231" i="9"/>
  <c r="Q232" i="9"/>
  <c r="Q233" i="9"/>
  <c r="Q234" i="9"/>
  <c r="Q235" i="9"/>
  <c r="Q236" i="9"/>
  <c r="Q237" i="9"/>
  <c r="Q238" i="9"/>
  <c r="Q239" i="9"/>
  <c r="Q241" i="9"/>
  <c r="Q242" i="9"/>
  <c r="Q240" i="9"/>
  <c r="Q243" i="9"/>
  <c r="Q244" i="9"/>
  <c r="Q245" i="9"/>
  <c r="Q246" i="9"/>
  <c r="Q247" i="9"/>
  <c r="Q248" i="9"/>
  <c r="Q249" i="9"/>
  <c r="Q250" i="9"/>
  <c r="Q252" i="9"/>
  <c r="Q253" i="9"/>
  <c r="Q254" i="9"/>
  <c r="Q255" i="9"/>
  <c r="Q256" i="9"/>
  <c r="Q257" i="9"/>
  <c r="Q258" i="9"/>
  <c r="Q259" i="9"/>
  <c r="Q260" i="9"/>
  <c r="Q261" i="9"/>
  <c r="Q262" i="9"/>
  <c r="Q263" i="9"/>
  <c r="Q251" i="9"/>
  <c r="Q264" i="9"/>
  <c r="Q265" i="9"/>
  <c r="Q266" i="9"/>
  <c r="Q267" i="9"/>
  <c r="Q268" i="9"/>
  <c r="Q269" i="9"/>
  <c r="Q270" i="9"/>
  <c r="Q271" i="9"/>
  <c r="Q272" i="9"/>
  <c r="Q273" i="9"/>
  <c r="Q274" i="9"/>
  <c r="Q275" i="9"/>
  <c r="Q276" i="9"/>
  <c r="Q277" i="9"/>
  <c r="Q278" i="9"/>
  <c r="Q279" i="9"/>
  <c r="Q280" i="9"/>
  <c r="Q281" i="9"/>
  <c r="Q282" i="9"/>
  <c r="Q283" i="9"/>
  <c r="Q284" i="9"/>
  <c r="Q285" i="9"/>
  <c r="Q286" i="9"/>
  <c r="Q287" i="9"/>
  <c r="Q288" i="9"/>
  <c r="Q289" i="9"/>
  <c r="Q290" i="9"/>
  <c r="Q291" i="9"/>
  <c r="Q292" i="9"/>
  <c r="Q293" i="9"/>
  <c r="Q294" i="9"/>
  <c r="Q295" i="9"/>
  <c r="Q296" i="9"/>
  <c r="Q297" i="9"/>
  <c r="Q298" i="9"/>
  <c r="Q299" i="9"/>
  <c r="Q300" i="9"/>
  <c r="Q301" i="9"/>
  <c r="Q302" i="9"/>
  <c r="Q303" i="9"/>
  <c r="Q304" i="9"/>
  <c r="Q305" i="9"/>
  <c r="Q306" i="9"/>
  <c r="Q307" i="9"/>
  <c r="Q308" i="9"/>
  <c r="Q309" i="9"/>
  <c r="Q310" i="9"/>
  <c r="Q311" i="9"/>
  <c r="Q312" i="9"/>
  <c r="Q313" i="9"/>
  <c r="Q314" i="9"/>
  <c r="Q315" i="9"/>
  <c r="Q316" i="9"/>
  <c r="Q317" i="9"/>
  <c r="Q318" i="9"/>
  <c r="Q319" i="9"/>
  <c r="Q320" i="9"/>
  <c r="Q321" i="9"/>
  <c r="Q322" i="9"/>
  <c r="Q323" i="9"/>
  <c r="Q324" i="9"/>
  <c r="Q325" i="9"/>
  <c r="Q35" i="9"/>
  <c r="Q326" i="9"/>
  <c r="Q327" i="9"/>
  <c r="Q328" i="9"/>
  <c r="Q329" i="9"/>
  <c r="Q330" i="9"/>
  <c r="Q331" i="9"/>
  <c r="Q332" i="9"/>
  <c r="Q333" i="9"/>
  <c r="Q334" i="9"/>
  <c r="Q335" i="9"/>
  <c r="Q336" i="9"/>
  <c r="Q337" i="9"/>
  <c r="Q338" i="9"/>
  <c r="Q339" i="9"/>
  <c r="Q340" i="9"/>
  <c r="Q341" i="9"/>
  <c r="Q342" i="9"/>
  <c r="Q343" i="9"/>
  <c r="Q344" i="9"/>
  <c r="Q345" i="9"/>
  <c r="Q346" i="9"/>
  <c r="Q347" i="9"/>
  <c r="Q348" i="9"/>
  <c r="Q349" i="9"/>
  <c r="Q350" i="9"/>
  <c r="Q351" i="9"/>
  <c r="Q352" i="9"/>
  <c r="Q353" i="9"/>
  <c r="Q354" i="9"/>
  <c r="Q355" i="9"/>
  <c r="Q356" i="9"/>
  <c r="Q357" i="9"/>
  <c r="Q359" i="9"/>
  <c r="Q360" i="9"/>
  <c r="Q362" i="9"/>
  <c r="Q363" i="9"/>
  <c r="Q364" i="9"/>
  <c r="Q365" i="9"/>
  <c r="Q366" i="9"/>
  <c r="Q367" i="9"/>
  <c r="Q368" i="9"/>
  <c r="Q369" i="9"/>
  <c r="Q370" i="9"/>
  <c r="Q371" i="9"/>
  <c r="Q372" i="9"/>
  <c r="Q373" i="9"/>
  <c r="Q374" i="9"/>
  <c r="Q375" i="9"/>
  <c r="Q376" i="9"/>
  <c r="Q378" i="9"/>
  <c r="Q379" i="9"/>
  <c r="Q380" i="9"/>
  <c r="Q381" i="9"/>
  <c r="Q382" i="9"/>
  <c r="Q383" i="9"/>
  <c r="Q384" i="9"/>
  <c r="Q385" i="9"/>
  <c r="Q361" i="9"/>
  <c r="Q377" i="9"/>
  <c r="Q386" i="9"/>
  <c r="Q358" i="9"/>
  <c r="Q387" i="9"/>
  <c r="Q388" i="9"/>
  <c r="Q389" i="9"/>
  <c r="Q390" i="9"/>
  <c r="Q391" i="9"/>
  <c r="Q393" i="9"/>
  <c r="Q394" i="9"/>
  <c r="Q395" i="9"/>
  <c r="Q392" i="9"/>
  <c r="Q396" i="9"/>
  <c r="Q397" i="9"/>
  <c r="Q398" i="9"/>
  <c r="Q399" i="9"/>
  <c r="Q400" i="9"/>
  <c r="Q401" i="9"/>
  <c r="Q402" i="9"/>
  <c r="Q403" i="9"/>
  <c r="Q404" i="9"/>
  <c r="Q405" i="9"/>
  <c r="Q406" i="9"/>
  <c r="Q407" i="9"/>
  <c r="Q408" i="9"/>
  <c r="Q409" i="9"/>
  <c r="Q410" i="9"/>
  <c r="Q411" i="9"/>
  <c r="Q412" i="9"/>
  <c r="Q413" i="9"/>
  <c r="Q414" i="9"/>
  <c r="Q415" i="9"/>
  <c r="Q416" i="9"/>
  <c r="Q417" i="9"/>
  <c r="Q418" i="9"/>
  <c r="Q419" i="9"/>
  <c r="Q420" i="9"/>
  <c r="Q421" i="9"/>
  <c r="Q422" i="9"/>
  <c r="Q423" i="9"/>
  <c r="Q424" i="9"/>
  <c r="Q425" i="9"/>
  <c r="Q426" i="9"/>
  <c r="Q428" i="9"/>
  <c r="Q427" i="9"/>
  <c r="Q429" i="9"/>
  <c r="Q430" i="9"/>
  <c r="Q431" i="9"/>
  <c r="Q432" i="9"/>
  <c r="Q433" i="9"/>
  <c r="Q434" i="9"/>
  <c r="Q435" i="9"/>
  <c r="Q436" i="9"/>
  <c r="Q437" i="9"/>
  <c r="Q438" i="9"/>
  <c r="Q439" i="9"/>
  <c r="Q440" i="9"/>
  <c r="Q441" i="9"/>
  <c r="Q442" i="9"/>
  <c r="Q443" i="9"/>
  <c r="Q444" i="9"/>
  <c r="Q445" i="9"/>
  <c r="Q446" i="9"/>
  <c r="Q447" i="9"/>
  <c r="Q448" i="9"/>
  <c r="Q449" i="9"/>
  <c r="Q450" i="9"/>
  <c r="Q451" i="9"/>
  <c r="Q452" i="9"/>
  <c r="Q453" i="9"/>
  <c r="Q454" i="9"/>
  <c r="Q455" i="9"/>
  <c r="Q456" i="9"/>
  <c r="Q457" i="9"/>
  <c r="Q458" i="9"/>
  <c r="Q459" i="9"/>
  <c r="Q460" i="9"/>
  <c r="Q461" i="9"/>
  <c r="Q463" i="9"/>
  <c r="Q462" i="9"/>
  <c r="Q464" i="9"/>
  <c r="Q465" i="9"/>
  <c r="Q466" i="9"/>
  <c r="Q467" i="9"/>
  <c r="Q468" i="9"/>
  <c r="Q469" i="9"/>
  <c r="Q470" i="9"/>
  <c r="Q471" i="9"/>
  <c r="Q472" i="9"/>
  <c r="Q473" i="9"/>
  <c r="Q474" i="9"/>
  <c r="Q475" i="9"/>
  <c r="Q476" i="9"/>
  <c r="Q477" i="9"/>
  <c r="Q478" i="9"/>
  <c r="Q479" i="9"/>
  <c r="Q480" i="9"/>
  <c r="Q481" i="9"/>
  <c r="Q482" i="9"/>
  <c r="Q483" i="9"/>
  <c r="Q484" i="9"/>
  <c r="Q485" i="9"/>
  <c r="Q486" i="9"/>
  <c r="Q487" i="9"/>
  <c r="Q488" i="9"/>
  <c r="Q489" i="9"/>
  <c r="Q490" i="9"/>
  <c r="Q491" i="9"/>
  <c r="Q492" i="9"/>
  <c r="Q493" i="9"/>
  <c r="Q494" i="9"/>
  <c r="Q495" i="9"/>
  <c r="Q496" i="9"/>
  <c r="Q497" i="9"/>
  <c r="Q500" i="9"/>
  <c r="Q501" i="9"/>
  <c r="Q502" i="9"/>
  <c r="Q503" i="9"/>
  <c r="Q504" i="9"/>
  <c r="Q505" i="9"/>
  <c r="Q506" i="9"/>
  <c r="Q507" i="9"/>
  <c r="Q508" i="9"/>
  <c r="Q509" i="9"/>
  <c r="Q510" i="9"/>
  <c r="Q511" i="9"/>
  <c r="Q513" i="9"/>
  <c r="Q514" i="9"/>
  <c r="Q515" i="9"/>
  <c r="Q516" i="9"/>
  <c r="Q521" i="9"/>
  <c r="Q517" i="9"/>
  <c r="Q519" i="9"/>
  <c r="Q520" i="9"/>
  <c r="Q522" i="9"/>
  <c r="Q523" i="9"/>
  <c r="Q526" i="9"/>
  <c r="Q527" i="9"/>
  <c r="Q528" i="9"/>
  <c r="Q499" i="9"/>
  <c r="Q512" i="9"/>
  <c r="Q518" i="9"/>
  <c r="Q524" i="9"/>
  <c r="Q525" i="9"/>
  <c r="Q498" i="9"/>
  <c r="Q529" i="9"/>
  <c r="Q530" i="9"/>
  <c r="Q531" i="9"/>
  <c r="Q532" i="9"/>
  <c r="Q533" i="9"/>
  <c r="Q534" i="9"/>
  <c r="Q535" i="9"/>
  <c r="Q536" i="9"/>
  <c r="Q537" i="9"/>
  <c r="Q538" i="9"/>
  <c r="Q539" i="9"/>
  <c r="Q540" i="9"/>
  <c r="Q541" i="9"/>
  <c r="Q542" i="9"/>
  <c r="Q543" i="9"/>
  <c r="Q544" i="9"/>
  <c r="Q545" i="9"/>
  <c r="Q547" i="9"/>
  <c r="Q548" i="9"/>
  <c r="Q549" i="9"/>
  <c r="Q550" i="9"/>
  <c r="Q552" i="9"/>
  <c r="Q553" i="9"/>
  <c r="Q554" i="9"/>
  <c r="Q555" i="9"/>
  <c r="Q557" i="9"/>
  <c r="Q558" i="9"/>
  <c r="Q560" i="9"/>
  <c r="Q561" i="9"/>
  <c r="Q562" i="9"/>
  <c r="Q563" i="9"/>
  <c r="Q546" i="9"/>
  <c r="Q551" i="9"/>
  <c r="Q559" i="9"/>
  <c r="R305" i="9"/>
  <c r="R352" i="9"/>
  <c r="R564" i="9"/>
  <c r="D564" i="9"/>
  <c r="B564" i="9"/>
  <c r="E523" i="9"/>
  <c r="E521" i="9"/>
  <c r="H230" i="8"/>
  <c r="G230" i="8"/>
  <c r="F230" i="8"/>
  <c r="H229" i="8"/>
  <c r="G229" i="8"/>
  <c r="F229" i="8"/>
  <c r="H228" i="8"/>
  <c r="G228" i="8"/>
  <c r="F228" i="8"/>
  <c r="H227" i="8"/>
  <c r="G227" i="8"/>
  <c r="F227" i="8"/>
  <c r="H217" i="8"/>
  <c r="G217" i="8"/>
  <c r="F217" i="8"/>
  <c r="H216" i="8"/>
  <c r="G216" i="8"/>
  <c r="F216" i="8"/>
  <c r="H215" i="8"/>
  <c r="G215" i="8"/>
  <c r="F215" i="8"/>
  <c r="H214" i="8"/>
  <c r="G214" i="8"/>
  <c r="F214" i="8"/>
  <c r="F264" i="7"/>
  <c r="F263" i="7"/>
  <c r="F262" i="7"/>
  <c r="F261" i="7"/>
  <c r="H264" i="7"/>
  <c r="G264" i="7"/>
  <c r="H263" i="7"/>
  <c r="G263" i="7"/>
  <c r="H262" i="7"/>
  <c r="G262" i="7"/>
  <c r="H261" i="7"/>
  <c r="G261" i="7"/>
  <c r="H251" i="7"/>
  <c r="G251" i="7"/>
  <c r="F251" i="7"/>
  <c r="H250" i="7"/>
  <c r="G250" i="7"/>
  <c r="F250" i="7"/>
  <c r="H249" i="7"/>
  <c r="G249" i="7"/>
  <c r="F249" i="7"/>
  <c r="H248" i="7"/>
  <c r="G248" i="7"/>
  <c r="F248" i="7"/>
  <c r="I77" i="6"/>
  <c r="M77" i="6"/>
  <c r="I76" i="6"/>
  <c r="M76" i="6"/>
  <c r="I75" i="6"/>
  <c r="M75" i="6"/>
  <c r="I74" i="6"/>
  <c r="M74" i="6"/>
  <c r="I73" i="6"/>
  <c r="M73" i="6"/>
  <c r="I82" i="6"/>
  <c r="I81" i="6"/>
  <c r="M81" i="6"/>
  <c r="I80" i="6"/>
  <c r="M80" i="6"/>
  <c r="I79" i="6"/>
  <c r="M79" i="6"/>
  <c r="I78" i="6"/>
  <c r="M78" i="6"/>
  <c r="I89" i="6"/>
  <c r="M89" i="6"/>
  <c r="I88" i="6"/>
  <c r="M88" i="6"/>
  <c r="I87" i="6"/>
  <c r="M87" i="6"/>
  <c r="I86" i="6"/>
  <c r="I85" i="6"/>
  <c r="M85" i="6"/>
  <c r="I84" i="6"/>
  <c r="M84" i="6"/>
  <c r="I83" i="6"/>
  <c r="M83" i="6"/>
  <c r="M86" i="6"/>
  <c r="M82" i="6"/>
  <c r="I94" i="6"/>
  <c r="M94" i="6"/>
  <c r="I95" i="6"/>
  <c r="M95" i="6"/>
  <c r="M97" i="6"/>
  <c r="I97" i="6"/>
  <c r="M96" i="6"/>
  <c r="I96" i="6"/>
  <c r="M98" i="6"/>
  <c r="I98" i="6"/>
  <c r="M99" i="6"/>
  <c r="I99" i="6"/>
  <c r="M100" i="6"/>
  <c r="I100" i="6"/>
  <c r="M69" i="6"/>
  <c r="I69" i="6"/>
  <c r="M68" i="6"/>
  <c r="N68" i="6"/>
  <c r="I68" i="6"/>
  <c r="J68" i="6"/>
  <c r="M67" i="6"/>
  <c r="N67" i="6"/>
  <c r="I67" i="6"/>
  <c r="J67" i="6"/>
  <c r="M60" i="6"/>
  <c r="I60" i="6"/>
  <c r="M63" i="6"/>
  <c r="M62" i="6"/>
  <c r="M61" i="6"/>
  <c r="I63" i="6"/>
  <c r="I62" i="6"/>
  <c r="I61" i="6"/>
  <c r="M58" i="6"/>
  <c r="I58" i="6"/>
  <c r="J58" i="6"/>
  <c r="M51" i="6"/>
  <c r="M50" i="6"/>
  <c r="I51" i="6"/>
  <c r="I50" i="6"/>
  <c r="M47" i="6"/>
  <c r="I47" i="6"/>
  <c r="J47" i="6"/>
  <c r="M49" i="6"/>
  <c r="M48" i="6"/>
  <c r="I49" i="6"/>
  <c r="I48" i="6"/>
  <c r="M15" i="6"/>
  <c r="I15" i="6"/>
  <c r="M55" i="6"/>
  <c r="I55" i="6"/>
  <c r="M54" i="6"/>
  <c r="I54" i="6"/>
  <c r="M44" i="6"/>
  <c r="M43" i="6"/>
  <c r="M42" i="6"/>
  <c r="M41" i="6"/>
  <c r="I44" i="6"/>
  <c r="I43" i="6"/>
  <c r="I42" i="6"/>
  <c r="I41" i="6"/>
  <c r="M40" i="6"/>
  <c r="M39" i="6"/>
  <c r="I40" i="6"/>
  <c r="I39" i="6"/>
  <c r="M5" i="6"/>
  <c r="M4" i="6"/>
  <c r="I5" i="6"/>
  <c r="I4" i="6"/>
  <c r="M3" i="6"/>
  <c r="I3" i="6"/>
  <c r="M9" i="6"/>
  <c r="I9" i="6"/>
  <c r="M8" i="6"/>
  <c r="M7" i="6"/>
  <c r="M6" i="6"/>
  <c r="I8" i="6"/>
  <c r="I7" i="6"/>
  <c r="I6" i="6"/>
  <c r="M32" i="6"/>
  <c r="I32" i="6"/>
  <c r="M25" i="6"/>
  <c r="N25" i="6"/>
  <c r="I25" i="6"/>
  <c r="J25" i="6"/>
  <c r="M28" i="6"/>
  <c r="M27" i="6"/>
  <c r="M26" i="6"/>
  <c r="I28" i="6"/>
  <c r="I27" i="6"/>
  <c r="I26" i="6"/>
  <c r="M17" i="6"/>
  <c r="N17" i="6"/>
  <c r="M20" i="6"/>
  <c r="N20" i="6"/>
  <c r="M22" i="6"/>
  <c r="N22" i="6"/>
  <c r="M21" i="6"/>
  <c r="N21" i="6"/>
  <c r="M19" i="6"/>
  <c r="N19" i="6"/>
  <c r="M18" i="6"/>
  <c r="N18" i="6"/>
  <c r="N72" i="6"/>
  <c r="I72" i="6"/>
  <c r="J72" i="6"/>
  <c r="I66" i="6"/>
  <c r="J66" i="6"/>
  <c r="N66" i="6"/>
  <c r="M53" i="6"/>
  <c r="I53" i="6"/>
  <c r="N57" i="6"/>
  <c r="I57" i="6"/>
  <c r="J57" i="6"/>
  <c r="N56" i="6"/>
  <c r="I56" i="6"/>
  <c r="J56" i="6"/>
  <c r="N16" i="6"/>
  <c r="I16" i="6"/>
  <c r="J16" i="6"/>
  <c r="I46" i="6"/>
  <c r="M38" i="6"/>
  <c r="N38" i="6"/>
  <c r="I38" i="6"/>
  <c r="J38" i="6"/>
  <c r="M37" i="6"/>
  <c r="N37" i="6"/>
  <c r="I37" i="6"/>
  <c r="J37" i="6"/>
  <c r="I36" i="6"/>
  <c r="M36" i="6"/>
  <c r="G186" i="8"/>
  <c r="H186" i="8"/>
  <c r="G187" i="8"/>
  <c r="H187" i="8"/>
  <c r="G188" i="8"/>
  <c r="H188" i="8"/>
  <c r="G189" i="8"/>
  <c r="H189" i="8"/>
  <c r="F189" i="8"/>
  <c r="F188" i="8"/>
  <c r="F187" i="8"/>
  <c r="I90" i="6"/>
  <c r="M90" i="6"/>
  <c r="F186" i="8"/>
  <c r="F197" i="8"/>
  <c r="F196" i="8"/>
  <c r="F195" i="8"/>
  <c r="F194" i="8"/>
  <c r="H209" i="8"/>
  <c r="G209" i="8"/>
  <c r="F209" i="8"/>
  <c r="H208" i="8"/>
  <c r="G208" i="8"/>
  <c r="F208" i="8"/>
  <c r="H207" i="8"/>
  <c r="G207" i="8"/>
  <c r="F207" i="8"/>
  <c r="H206" i="8"/>
  <c r="G206" i="8"/>
  <c r="F206" i="8"/>
  <c r="H204" i="8"/>
  <c r="G204" i="8"/>
  <c r="F204" i="8"/>
  <c r="H203" i="8"/>
  <c r="G203" i="8"/>
  <c r="F203" i="8"/>
  <c r="H202" i="8"/>
  <c r="G202" i="8"/>
  <c r="F202" i="8"/>
  <c r="I34" i="6"/>
  <c r="H201" i="8"/>
  <c r="G201" i="8"/>
  <c r="F201" i="8"/>
  <c r="H197" i="8"/>
  <c r="G197" i="8"/>
  <c r="H196" i="8"/>
  <c r="G196" i="8"/>
  <c r="H195" i="8"/>
  <c r="G195" i="8"/>
  <c r="H194" i="8"/>
  <c r="G194" i="8"/>
  <c r="H176" i="8"/>
  <c r="G176" i="8"/>
  <c r="F176" i="8"/>
  <c r="H175" i="8"/>
  <c r="G175" i="8"/>
  <c r="F175" i="8"/>
  <c r="H174" i="8"/>
  <c r="G174" i="8"/>
  <c r="F174" i="8"/>
  <c r="H173" i="8"/>
  <c r="G173" i="8"/>
  <c r="F173" i="8"/>
  <c r="H171" i="8"/>
  <c r="G171" i="8"/>
  <c r="F171" i="8"/>
  <c r="H170" i="8"/>
  <c r="G170" i="8"/>
  <c r="F170" i="8"/>
  <c r="H169" i="8"/>
  <c r="G169" i="8"/>
  <c r="F169" i="8"/>
  <c r="H168" i="8"/>
  <c r="G168" i="8"/>
  <c r="F168" i="8"/>
  <c r="H154" i="8"/>
  <c r="G154" i="8"/>
  <c r="F154" i="8"/>
  <c r="H153" i="8"/>
  <c r="G153" i="8"/>
  <c r="F153" i="8"/>
  <c r="H152" i="8"/>
  <c r="G152" i="8"/>
  <c r="F152" i="8"/>
  <c r="H151" i="8"/>
  <c r="G151" i="8"/>
  <c r="F151" i="8"/>
  <c r="H149" i="8"/>
  <c r="G149" i="8"/>
  <c r="F149" i="8"/>
  <c r="H148" i="8"/>
  <c r="G148" i="8"/>
  <c r="F148" i="8"/>
  <c r="H147" i="8"/>
  <c r="G147" i="8"/>
  <c r="F147" i="8"/>
  <c r="H146" i="8"/>
  <c r="G146" i="8"/>
  <c r="F146" i="8"/>
  <c r="H143" i="8"/>
  <c r="G143" i="8"/>
  <c r="F143" i="8"/>
  <c r="H142" i="8"/>
  <c r="G142" i="8"/>
  <c r="F142" i="8"/>
  <c r="H141" i="8"/>
  <c r="G141" i="8"/>
  <c r="F141" i="8"/>
  <c r="H140" i="8"/>
  <c r="G140" i="8"/>
  <c r="F140" i="8"/>
  <c r="H122" i="8"/>
  <c r="G122" i="8"/>
  <c r="F122" i="8"/>
  <c r="H121" i="8"/>
  <c r="G121" i="8"/>
  <c r="F121" i="8"/>
  <c r="H120" i="8"/>
  <c r="I52" i="6"/>
  <c r="G120" i="8"/>
  <c r="F120" i="8"/>
  <c r="H119" i="8"/>
  <c r="G119" i="8"/>
  <c r="F119" i="8"/>
  <c r="H114" i="8"/>
  <c r="G114" i="8"/>
  <c r="F114" i="8"/>
  <c r="H113" i="8"/>
  <c r="G113" i="8"/>
  <c r="F113" i="8"/>
  <c r="H112" i="8"/>
  <c r="I70" i="6"/>
  <c r="G112" i="8"/>
  <c r="F112" i="8"/>
  <c r="H111" i="8"/>
  <c r="G111" i="8"/>
  <c r="F111" i="8"/>
  <c r="H88" i="8"/>
  <c r="G88" i="8"/>
  <c r="F88" i="8"/>
  <c r="H87" i="8"/>
  <c r="G87" i="8"/>
  <c r="F87" i="8"/>
  <c r="H86" i="8"/>
  <c r="G86" i="8"/>
  <c r="F86" i="8"/>
  <c r="H85" i="8"/>
  <c r="G85" i="8"/>
  <c r="F85" i="8"/>
  <c r="H82" i="8"/>
  <c r="G82" i="8"/>
  <c r="F82" i="8"/>
  <c r="H81" i="8"/>
  <c r="G81" i="8"/>
  <c r="F81" i="8"/>
  <c r="H80" i="8"/>
  <c r="I33" i="6"/>
  <c r="G80" i="8"/>
  <c r="F80" i="8"/>
  <c r="H79" i="8"/>
  <c r="G79" i="8"/>
  <c r="F79" i="8"/>
  <c r="H61" i="8"/>
  <c r="I23" i="6"/>
  <c r="G61" i="8"/>
  <c r="F61" i="8"/>
  <c r="H60" i="8"/>
  <c r="G60" i="8"/>
  <c r="F60" i="8"/>
  <c r="H59" i="8"/>
  <c r="I24" i="6"/>
  <c r="G59" i="8"/>
  <c r="F59" i="8"/>
  <c r="H58" i="8"/>
  <c r="G58" i="8"/>
  <c r="F58" i="8"/>
  <c r="H53" i="8"/>
  <c r="G53" i="8"/>
  <c r="F53" i="8"/>
  <c r="H52" i="8"/>
  <c r="G52" i="8"/>
  <c r="F52" i="8"/>
  <c r="H51" i="8"/>
  <c r="G51" i="8"/>
  <c r="F51" i="8"/>
  <c r="H50" i="8"/>
  <c r="G50" i="8"/>
  <c r="F50" i="8"/>
  <c r="H39" i="8"/>
  <c r="G39" i="8"/>
  <c r="F39" i="8"/>
  <c r="H38" i="8"/>
  <c r="G38" i="8"/>
  <c r="F38" i="8"/>
  <c r="H37" i="8"/>
  <c r="I65" i="6"/>
  <c r="G37" i="8"/>
  <c r="I59" i="6"/>
  <c r="F37" i="8"/>
  <c r="H36" i="8"/>
  <c r="G36" i="8"/>
  <c r="F36" i="8"/>
  <c r="H241" i="7"/>
  <c r="G241" i="7"/>
  <c r="F241" i="7"/>
  <c r="H240" i="7"/>
  <c r="G240" i="7"/>
  <c r="F240" i="7"/>
  <c r="H239" i="7"/>
  <c r="G239" i="7"/>
  <c r="F239" i="7"/>
  <c r="M35" i="6"/>
  <c r="I35" i="6"/>
  <c r="H238" i="7"/>
  <c r="G238" i="7"/>
  <c r="F238" i="7"/>
  <c r="F234" i="7"/>
  <c r="F233" i="7"/>
  <c r="F232" i="7"/>
  <c r="M34" i="6"/>
  <c r="F231" i="7"/>
  <c r="H234" i="7"/>
  <c r="G234" i="7"/>
  <c r="H233" i="7"/>
  <c r="G233" i="7"/>
  <c r="H232" i="7"/>
  <c r="G232" i="7"/>
  <c r="H231" i="7"/>
  <c r="G231" i="7"/>
  <c r="H224" i="7"/>
  <c r="G224" i="7"/>
  <c r="F224" i="7"/>
  <c r="H223" i="7"/>
  <c r="G223" i="7"/>
  <c r="F223" i="7"/>
  <c r="H222" i="7"/>
  <c r="G222" i="7"/>
  <c r="F222" i="7"/>
  <c r="H221" i="7"/>
  <c r="G221" i="7"/>
  <c r="F221" i="7"/>
  <c r="F216" i="7"/>
  <c r="H219" i="7"/>
  <c r="G219" i="7"/>
  <c r="F219" i="7"/>
  <c r="H218" i="7"/>
  <c r="G218" i="7"/>
  <c r="F218" i="7"/>
  <c r="H217" i="7"/>
  <c r="G217" i="7"/>
  <c r="F217" i="7"/>
  <c r="H216" i="7"/>
  <c r="G216" i="7"/>
  <c r="G211" i="7"/>
  <c r="H211" i="7"/>
  <c r="G212" i="7"/>
  <c r="H212" i="7"/>
  <c r="G213" i="7"/>
  <c r="H213" i="7"/>
  <c r="G214" i="7"/>
  <c r="H214" i="7"/>
  <c r="F214" i="7"/>
  <c r="F213" i="7"/>
  <c r="F212" i="7"/>
  <c r="F211" i="7"/>
  <c r="F151" i="7"/>
  <c r="G151" i="7"/>
  <c r="F152" i="7"/>
  <c r="G152" i="7"/>
  <c r="F153" i="7"/>
  <c r="G153" i="7"/>
  <c r="F154" i="7"/>
  <c r="G154" i="7"/>
  <c r="H154" i="7"/>
  <c r="H153" i="7"/>
  <c r="H152" i="7"/>
  <c r="H151" i="7"/>
  <c r="H166" i="7"/>
  <c r="G166" i="7"/>
  <c r="F166" i="7"/>
  <c r="H165" i="7"/>
  <c r="G165" i="7"/>
  <c r="F165" i="7"/>
  <c r="H164" i="7"/>
  <c r="G164" i="7"/>
  <c r="F164" i="7"/>
  <c r="H163" i="7"/>
  <c r="G163" i="7"/>
  <c r="F163" i="7"/>
  <c r="H204" i="7"/>
  <c r="H207" i="7"/>
  <c r="G207" i="7"/>
  <c r="F207" i="7"/>
  <c r="H206" i="7"/>
  <c r="G206" i="7"/>
  <c r="F206" i="7"/>
  <c r="H205" i="7"/>
  <c r="G205" i="7"/>
  <c r="F205" i="7"/>
  <c r="G204" i="7"/>
  <c r="F204" i="7"/>
  <c r="H148" i="7"/>
  <c r="G148" i="7"/>
  <c r="F148" i="7"/>
  <c r="H147" i="7"/>
  <c r="G147" i="7"/>
  <c r="F147" i="7"/>
  <c r="H146" i="7"/>
  <c r="G146" i="7"/>
  <c r="F146" i="7"/>
  <c r="H145" i="7"/>
  <c r="G145" i="7"/>
  <c r="F145" i="7"/>
  <c r="H129" i="7"/>
  <c r="G129" i="7"/>
  <c r="F129" i="7"/>
  <c r="H128" i="7"/>
  <c r="G128" i="7"/>
  <c r="F128" i="7"/>
  <c r="H127" i="7"/>
  <c r="M52" i="6"/>
  <c r="G127" i="7"/>
  <c r="F127" i="7"/>
  <c r="H126" i="7"/>
  <c r="G126" i="7"/>
  <c r="F126" i="7"/>
  <c r="F112" i="7"/>
  <c r="F113" i="7"/>
  <c r="F114" i="7"/>
  <c r="F115" i="7"/>
  <c r="G112" i="7"/>
  <c r="H112" i="7"/>
  <c r="G113" i="7"/>
  <c r="H113" i="7"/>
  <c r="M45" i="6"/>
  <c r="G114" i="7"/>
  <c r="H114" i="7"/>
  <c r="G115" i="7"/>
  <c r="H115" i="7"/>
  <c r="G79" i="7"/>
  <c r="H79" i="7"/>
  <c r="G80" i="7"/>
  <c r="H80" i="7"/>
  <c r="G81" i="7"/>
  <c r="H81" i="7"/>
  <c r="G82" i="7"/>
  <c r="H82" i="7"/>
  <c r="F82" i="7"/>
  <c r="F81" i="7"/>
  <c r="F80" i="7"/>
  <c r="F79" i="7"/>
  <c r="F71" i="7"/>
  <c r="G71" i="7"/>
  <c r="F72" i="7"/>
  <c r="G72" i="7"/>
  <c r="F73" i="7"/>
  <c r="G73" i="7"/>
  <c r="F74" i="7"/>
  <c r="G74" i="7"/>
  <c r="H71" i="7"/>
  <c r="F52" i="7"/>
  <c r="G52" i="7"/>
  <c r="F53" i="7"/>
  <c r="G53" i="7"/>
  <c r="F54" i="7"/>
  <c r="G54" i="7"/>
  <c r="F55" i="7"/>
  <c r="G55" i="7"/>
  <c r="H52" i="7"/>
  <c r="F43" i="7"/>
  <c r="G43" i="7"/>
  <c r="F44" i="7"/>
  <c r="G44" i="7"/>
  <c r="F45" i="7"/>
  <c r="G45" i="7"/>
  <c r="F46" i="7"/>
  <c r="G46" i="7"/>
  <c r="H43" i="7"/>
  <c r="F29" i="7"/>
  <c r="G29" i="7"/>
  <c r="F30" i="7"/>
  <c r="G30" i="7"/>
  <c r="M59" i="6"/>
  <c r="F31" i="7"/>
  <c r="G31" i="7"/>
  <c r="F32" i="7"/>
  <c r="G32" i="7"/>
  <c r="H29" i="7"/>
  <c r="H74" i="7"/>
  <c r="H73" i="7"/>
  <c r="H72" i="7"/>
  <c r="M33" i="6"/>
  <c r="H55" i="7"/>
  <c r="M23" i="6"/>
  <c r="H54" i="7"/>
  <c r="H53" i="7"/>
  <c r="M24" i="6"/>
  <c r="H46" i="7"/>
  <c r="H45" i="7"/>
  <c r="H44" i="7"/>
  <c r="H32" i="7"/>
  <c r="H31" i="7"/>
  <c r="H30" i="7"/>
  <c r="M65" i="6"/>
  <c r="M70" i="6"/>
  <c r="I22" i="6"/>
  <c r="J22" i="6"/>
  <c r="I21" i="6"/>
  <c r="J21" i="6"/>
  <c r="M14" i="6"/>
  <c r="M71" i="6"/>
  <c r="M31" i="6"/>
  <c r="M13" i="6"/>
  <c r="I18" i="6"/>
  <c r="J18" i="6"/>
  <c r="M29" i="6"/>
  <c r="M11" i="6"/>
  <c r="M64" i="6"/>
  <c r="M30" i="6"/>
  <c r="M12" i="6"/>
  <c r="I13" i="6"/>
  <c r="I91" i="6"/>
  <c r="M91" i="6"/>
  <c r="I12" i="6"/>
  <c r="I30" i="6"/>
  <c r="I45" i="6"/>
  <c r="I71" i="6"/>
  <c r="I92" i="6"/>
  <c r="M92" i="6"/>
  <c r="I31" i="6"/>
  <c r="I14" i="6"/>
  <c r="I64" i="6"/>
  <c r="I93" i="6"/>
  <c r="M93" i="6"/>
  <c r="I29" i="6"/>
  <c r="I11" i="6"/>
  <c r="I17" i="6"/>
  <c r="J17" i="6"/>
  <c r="O25" i="6"/>
  <c r="I20" i="6"/>
  <c r="J20" i="6"/>
  <c r="I19" i="6"/>
  <c r="J19" i="6"/>
  <c r="O19" i="6"/>
  <c r="O38" i="6"/>
  <c r="N24" i="6"/>
  <c r="J24" i="6"/>
  <c r="J82" i="6"/>
  <c r="J81" i="6"/>
  <c r="J80" i="6"/>
  <c r="J79" i="6"/>
  <c r="N80" i="6"/>
  <c r="N81" i="6"/>
  <c r="N82" i="6"/>
  <c r="N79" i="6"/>
  <c r="N78" i="6"/>
  <c r="J74" i="6"/>
  <c r="N75" i="6"/>
  <c r="N74" i="6"/>
  <c r="N73" i="6"/>
  <c r="N76" i="6"/>
  <c r="N77" i="6"/>
  <c r="N92" i="6"/>
  <c r="J92" i="6"/>
  <c r="N91" i="6"/>
  <c r="J91" i="6"/>
  <c r="N90" i="6"/>
  <c r="J90" i="6"/>
  <c r="N85" i="6"/>
  <c r="J85" i="6"/>
  <c r="N84" i="6"/>
  <c r="J84" i="6"/>
  <c r="N89" i="6"/>
  <c r="J89" i="6"/>
  <c r="N86" i="6"/>
  <c r="J86" i="6"/>
  <c r="N71" i="6"/>
  <c r="J71" i="6"/>
  <c r="N70" i="6"/>
  <c r="J70" i="6"/>
  <c r="N69" i="6"/>
  <c r="J69" i="6"/>
  <c r="O67" i="6"/>
  <c r="N15" i="6"/>
  <c r="J15" i="6"/>
  <c r="N14" i="6"/>
  <c r="J14" i="6"/>
  <c r="N13" i="6"/>
  <c r="J13" i="6"/>
  <c r="N12" i="6"/>
  <c r="J12" i="6"/>
  <c r="N11" i="6"/>
  <c r="J11" i="6"/>
  <c r="N10" i="6"/>
  <c r="J10" i="6"/>
  <c r="O10" i="6"/>
  <c r="N9" i="6"/>
  <c r="J9" i="6"/>
  <c r="N8" i="6"/>
  <c r="J8" i="6"/>
  <c r="N7" i="6"/>
  <c r="J7" i="6"/>
  <c r="N6" i="6"/>
  <c r="J6" i="6"/>
  <c r="N3" i="6"/>
  <c r="J3" i="6"/>
  <c r="O16" i="6"/>
  <c r="N46" i="6"/>
  <c r="J46" i="6"/>
  <c r="O56" i="6"/>
  <c r="O6" i="6"/>
  <c r="O91" i="6"/>
  <c r="O89" i="6"/>
  <c r="O85" i="6"/>
  <c r="O71" i="6"/>
  <c r="O69" i="6"/>
  <c r="O14" i="6"/>
  <c r="O12" i="6"/>
  <c r="O8" i="6"/>
  <c r="O66" i="6"/>
  <c r="O79" i="6"/>
  <c r="O80" i="6"/>
  <c r="O57" i="6"/>
  <c r="O74" i="6"/>
  <c r="O81" i="6"/>
  <c r="O46" i="6"/>
  <c r="O3" i="6"/>
  <c r="O7" i="6"/>
  <c r="O9" i="6"/>
  <c r="O11" i="6"/>
  <c r="O13" i="6"/>
  <c r="O15" i="6"/>
  <c r="O68" i="6"/>
  <c r="O70" i="6"/>
  <c r="O72" i="6"/>
  <c r="O86" i="6"/>
  <c r="O84" i="6"/>
  <c r="O90" i="6"/>
  <c r="O92" i="6"/>
  <c r="O82" i="6"/>
  <c r="N58" i="6"/>
  <c r="N47" i="6"/>
  <c r="O47" i="6"/>
  <c r="O37" i="6"/>
  <c r="O76" i="1"/>
  <c r="O6" i="1"/>
  <c r="O22" i="6"/>
  <c r="O21" i="6"/>
  <c r="O18" i="6"/>
  <c r="F35" i="1"/>
  <c r="F44" i="1"/>
  <c r="F48" i="1"/>
  <c r="F50" i="1"/>
  <c r="F71" i="1"/>
  <c r="F82" i="1"/>
  <c r="F85" i="1"/>
  <c r="F106" i="1"/>
  <c r="F131" i="1"/>
  <c r="F139" i="1"/>
  <c r="F143" i="1"/>
  <c r="F144" i="1"/>
  <c r="F147" i="1"/>
  <c r="F154" i="1"/>
  <c r="F157" i="1"/>
  <c r="F158" i="1"/>
  <c r="F160" i="1"/>
  <c r="F161" i="1"/>
  <c r="F166" i="1"/>
  <c r="F167" i="1"/>
  <c r="F168" i="1"/>
  <c r="F171" i="1"/>
  <c r="F173" i="1"/>
  <c r="F175" i="1"/>
  <c r="F176" i="1"/>
  <c r="F177" i="1"/>
  <c r="F185" i="1"/>
  <c r="F187" i="1"/>
  <c r="F191" i="1"/>
  <c r="F192" i="1"/>
  <c r="F195" i="1"/>
  <c r="F196" i="1"/>
  <c r="F203" i="1"/>
  <c r="F209" i="1"/>
  <c r="F214" i="1"/>
  <c r="F247" i="1"/>
  <c r="F273" i="1"/>
  <c r="F283" i="1"/>
  <c r="F296" i="1"/>
  <c r="F299" i="1"/>
  <c r="F302" i="1"/>
  <c r="F304" i="1"/>
  <c r="F305" i="1"/>
  <c r="F306" i="1"/>
  <c r="F307" i="1"/>
  <c r="F308" i="1"/>
  <c r="F309" i="1"/>
  <c r="F310" i="1"/>
  <c r="F311" i="1"/>
  <c r="F312" i="1"/>
  <c r="F313" i="1"/>
  <c r="F314" i="1"/>
  <c r="F315" i="1"/>
  <c r="F316" i="1"/>
  <c r="F317" i="1"/>
  <c r="F318" i="1"/>
  <c r="F319" i="1"/>
  <c r="F320" i="1"/>
  <c r="F321" i="1"/>
  <c r="F322" i="1"/>
  <c r="F323" i="1"/>
  <c r="F324" i="1"/>
  <c r="F325" i="1"/>
  <c r="F326" i="1"/>
  <c r="F327" i="1"/>
  <c r="F303" i="1"/>
  <c r="F331" i="1"/>
  <c r="F332" i="1"/>
  <c r="F336" i="1"/>
  <c r="F341" i="1"/>
  <c r="F343" i="1"/>
  <c r="F345" i="1"/>
  <c r="F346" i="1"/>
  <c r="F349" i="1"/>
  <c r="F350" i="1"/>
  <c r="F399" i="1"/>
  <c r="F404" i="1"/>
  <c r="F405" i="1"/>
  <c r="F406" i="1"/>
  <c r="F409" i="1"/>
  <c r="F410" i="1"/>
  <c r="F452" i="1"/>
  <c r="F453" i="1"/>
  <c r="F450" i="1"/>
  <c r="F454" i="1"/>
  <c r="F461" i="1"/>
  <c r="F462" i="1"/>
  <c r="F464" i="1"/>
  <c r="F465" i="1"/>
  <c r="F467" i="1"/>
  <c r="F470" i="1"/>
  <c r="F475" i="1"/>
  <c r="F476" i="1"/>
  <c r="F478" i="1"/>
  <c r="F481" i="1"/>
  <c r="F482" i="1"/>
  <c r="F486" i="1"/>
  <c r="F487" i="1"/>
  <c r="F489" i="1"/>
  <c r="F491" i="1"/>
  <c r="F493" i="1"/>
  <c r="F502" i="1"/>
  <c r="F504" i="1"/>
  <c r="F505" i="1"/>
  <c r="F507" i="1"/>
  <c r="F509" i="1"/>
  <c r="F510" i="1"/>
  <c r="F516" i="1"/>
  <c r="F517" i="1"/>
  <c r="F518" i="1"/>
  <c r="F520" i="1"/>
  <c r="F521" i="1"/>
  <c r="F522" i="1"/>
  <c r="F523" i="1"/>
  <c r="F524" i="1"/>
  <c r="F526" i="1"/>
  <c r="F527" i="1"/>
  <c r="F528" i="1"/>
  <c r="F529" i="1"/>
  <c r="F530" i="1"/>
  <c r="F531" i="1"/>
  <c r="F533" i="1"/>
  <c r="F534" i="1"/>
  <c r="F537" i="1"/>
  <c r="F539" i="1"/>
  <c r="F540" i="1"/>
  <c r="F535" i="1"/>
  <c r="F466" i="1"/>
  <c r="F468" i="1"/>
  <c r="F525" i="1"/>
  <c r="F544" i="1"/>
  <c r="F545" i="1"/>
  <c r="F546" i="1"/>
  <c r="F548" i="1"/>
  <c r="F550" i="1"/>
  <c r="F541" i="1"/>
  <c r="F542" i="1"/>
  <c r="F585" i="1"/>
  <c r="F586" i="1"/>
  <c r="F634" i="1"/>
  <c r="F635" i="1"/>
  <c r="F666" i="1"/>
  <c r="F669" i="1"/>
  <c r="F715" i="1"/>
  <c r="F716" i="1"/>
  <c r="F718" i="1"/>
  <c r="F720" i="1"/>
  <c r="F721" i="1"/>
  <c r="F737" i="1"/>
  <c r="F744" i="1"/>
  <c r="F745" i="1"/>
  <c r="F746" i="1"/>
  <c r="F748" i="1"/>
  <c r="F752" i="1"/>
  <c r="F754" i="1"/>
  <c r="F756" i="1"/>
  <c r="F758" i="1"/>
  <c r="F760" i="1"/>
  <c r="F761" i="1"/>
  <c r="F763" i="1"/>
  <c r="F764" i="1"/>
  <c r="F765" i="1"/>
  <c r="F776" i="1"/>
  <c r="F792" i="1"/>
  <c r="F793" i="1"/>
  <c r="F797" i="1"/>
  <c r="F801" i="1"/>
  <c r="F733" i="1"/>
  <c r="F806" i="1"/>
  <c r="F811" i="1"/>
  <c r="F812" i="1"/>
  <c r="F813" i="1"/>
  <c r="F819" i="1"/>
  <c r="F822" i="1"/>
  <c r="F839" i="1"/>
  <c r="F842" i="1"/>
  <c r="F857" i="1"/>
  <c r="F858" i="1"/>
  <c r="F862" i="1"/>
  <c r="F865" i="1"/>
  <c r="F875" i="1"/>
  <c r="F897" i="1"/>
  <c r="F905" i="1"/>
  <c r="F909" i="1"/>
  <c r="F910" i="1"/>
  <c r="F912" i="1"/>
  <c r="F916" i="1"/>
  <c r="F918" i="1"/>
  <c r="F923" i="1"/>
  <c r="F936" i="1"/>
  <c r="F939" i="1"/>
  <c r="F942" i="1"/>
  <c r="F944" i="1"/>
  <c r="F953" i="1"/>
  <c r="F954" i="1"/>
  <c r="F958" i="1"/>
  <c r="F959" i="1"/>
  <c r="F962" i="1"/>
  <c r="F963" i="1"/>
  <c r="F964" i="1"/>
  <c r="F967" i="1"/>
  <c r="F969" i="1"/>
  <c r="F970" i="1"/>
  <c r="F972" i="1"/>
  <c r="F973" i="1"/>
  <c r="F974" i="1"/>
  <c r="F975" i="1"/>
  <c r="F977" i="1"/>
  <c r="F993" i="1"/>
  <c r="F999" i="1"/>
  <c r="F1000" i="1"/>
  <c r="F1001" i="1"/>
  <c r="F1003" i="1"/>
  <c r="F1004" i="1"/>
  <c r="F1005" i="1"/>
  <c r="F1006" i="1"/>
  <c r="F1013" i="1"/>
  <c r="F1030" i="1"/>
  <c r="F1031" i="1"/>
  <c r="F1032" i="1"/>
  <c r="F1033" i="1"/>
  <c r="F1034" i="1"/>
  <c r="F1036" i="1"/>
  <c r="F1041" i="1"/>
  <c r="F1042" i="1"/>
  <c r="F1044" i="1"/>
  <c r="F1045" i="1"/>
  <c r="F1046" i="1"/>
  <c r="F1050" i="1"/>
  <c r="F1051" i="1"/>
  <c r="F1057" i="1"/>
  <c r="F1059" i="1"/>
  <c r="F1060" i="1"/>
  <c r="F1061" i="1"/>
  <c r="F1062" i="1"/>
  <c r="F1063" i="1"/>
  <c r="F1064" i="1"/>
  <c r="F1071" i="1"/>
  <c r="F1072" i="1"/>
  <c r="F1069" i="1"/>
  <c r="F1146" i="1"/>
  <c r="F1150" i="1"/>
  <c r="F1156" i="1"/>
  <c r="F1158" i="1"/>
  <c r="F1164" i="1"/>
  <c r="F1166" i="1"/>
  <c r="F1188" i="1"/>
  <c r="F1220" i="1"/>
  <c r="F1222" i="1"/>
  <c r="F1223" i="1"/>
  <c r="F1226" i="1"/>
  <c r="F1229" i="1"/>
  <c r="F1240" i="1"/>
  <c r="F1247" i="1"/>
  <c r="F1248" i="1"/>
  <c r="F1250" i="1"/>
  <c r="F1263" i="1"/>
  <c r="F1264" i="1"/>
  <c r="F1269" i="1"/>
  <c r="F1275" i="1"/>
  <c r="F1218" i="1"/>
  <c r="F1282" i="1"/>
  <c r="F1291" i="1"/>
  <c r="F1292" i="1"/>
  <c r="F1293" i="1"/>
  <c r="F1294" i="1"/>
  <c r="F1295" i="1"/>
  <c r="F1296" i="1"/>
  <c r="F1301" i="1"/>
  <c r="F1309" i="1"/>
  <c r="F1318" i="1"/>
  <c r="F1320" i="1"/>
  <c r="F1323" i="1"/>
  <c r="F1374" i="1"/>
  <c r="F1375" i="1"/>
  <c r="F1376" i="1"/>
  <c r="F1380" i="1"/>
  <c r="F1387" i="1"/>
  <c r="F1388" i="1"/>
  <c r="F1389" i="1"/>
  <c r="F1390" i="1"/>
  <c r="F1391" i="1"/>
  <c r="F1395" i="1"/>
  <c r="F1404" i="1"/>
  <c r="F1406" i="1"/>
  <c r="F1410" i="1"/>
  <c r="F1411" i="1"/>
  <c r="F1420" i="1"/>
  <c r="F1426" i="1"/>
  <c r="F1430" i="1"/>
  <c r="F1432" i="1"/>
  <c r="F1433" i="1"/>
  <c r="F1434" i="1"/>
  <c r="F1435" i="1"/>
  <c r="F1436" i="1"/>
  <c r="F1437" i="1"/>
  <c r="F1438" i="1"/>
  <c r="F1441" i="1"/>
  <c r="F1442" i="1"/>
  <c r="F1443" i="1"/>
  <c r="F1444" i="1"/>
  <c r="F1445" i="1"/>
  <c r="F1446" i="1"/>
  <c r="F1450" i="1"/>
  <c r="F1452" i="1"/>
  <c r="F1453" i="1"/>
  <c r="F1459" i="1"/>
  <c r="F1460" i="1"/>
  <c r="F1461" i="1"/>
  <c r="F1465" i="1"/>
  <c r="O1456" i="1"/>
  <c r="F1470" i="1"/>
  <c r="F1472" i="1"/>
  <c r="O1462" i="1"/>
  <c r="F1476" i="1"/>
  <c r="F1479" i="1"/>
  <c r="O1474" i="1"/>
  <c r="F1489" i="1"/>
  <c r="F1490" i="1"/>
  <c r="F1491" i="1"/>
  <c r="F1492" i="1"/>
  <c r="F1495" i="1"/>
  <c r="F1498" i="1"/>
  <c r="F1503" i="1"/>
  <c r="F1504" i="1"/>
  <c r="F1510" i="1"/>
  <c r="F205" i="1"/>
  <c r="F1576" i="1"/>
  <c r="F1605" i="1"/>
  <c r="F1615" i="1"/>
  <c r="F1652" i="1"/>
  <c r="F1653" i="1"/>
  <c r="F1656" i="1"/>
  <c r="F1659" i="1"/>
  <c r="F1660" i="1"/>
  <c r="F1662" i="1"/>
  <c r="F1718" i="1"/>
  <c r="F1727" i="1"/>
  <c r="F1733" i="1"/>
  <c r="F1735" i="1"/>
  <c r="F1742" i="1"/>
  <c r="F1743" i="1"/>
  <c r="F1752" i="1"/>
  <c r="F1760" i="1"/>
  <c r="F1771" i="1"/>
  <c r="F1772" i="1"/>
  <c r="F1776" i="1"/>
  <c r="F1778" i="1"/>
  <c r="F1779" i="1"/>
  <c r="F1780" i="1"/>
  <c r="F1781" i="1"/>
  <c r="F1783" i="1"/>
  <c r="F1784" i="1"/>
  <c r="F1785" i="1"/>
  <c r="F1786" i="1"/>
  <c r="F1788" i="1"/>
  <c r="F1789" i="1"/>
  <c r="F1791" i="1"/>
  <c r="F1793" i="1"/>
  <c r="F1798" i="1"/>
  <c r="F1799" i="1"/>
  <c r="F1803" i="1"/>
  <c r="F1804" i="1"/>
  <c r="F1805" i="1"/>
  <c r="F1806" i="1"/>
  <c r="F1807" i="1"/>
  <c r="F1808" i="1"/>
  <c r="F1809" i="1"/>
  <c r="F1810" i="1"/>
  <c r="F1811" i="1"/>
  <c r="F1812" i="1"/>
  <c r="F1813" i="1"/>
  <c r="F1814" i="1"/>
  <c r="F1815" i="1"/>
  <c r="F1816" i="1"/>
  <c r="F1817" i="1"/>
  <c r="F1819" i="1"/>
  <c r="F1820" i="1"/>
  <c r="F1821" i="1"/>
  <c r="F1822" i="1"/>
  <c r="F1823" i="1"/>
  <c r="F1824" i="1"/>
  <c r="F1825" i="1"/>
  <c r="F1826" i="1"/>
  <c r="F1801" i="1"/>
  <c r="F1818" i="1"/>
  <c r="F1828" i="1"/>
  <c r="F1797" i="1"/>
  <c r="F1831" i="1"/>
  <c r="F1832" i="1"/>
  <c r="F1909" i="1"/>
  <c r="F1914" i="1"/>
  <c r="F1915" i="1"/>
  <c r="F1917" i="1"/>
  <c r="F1925" i="1"/>
  <c r="F1930" i="1"/>
  <c r="F1916" i="1"/>
  <c r="F1932" i="1"/>
  <c r="F1963" i="1"/>
  <c r="F1975" i="1"/>
  <c r="F1977" i="1"/>
  <c r="F1980" i="1"/>
  <c r="F1994" i="1"/>
  <c r="F1998" i="1"/>
  <c r="F2014" i="1"/>
  <c r="F2015" i="1"/>
  <c r="F2016" i="1"/>
  <c r="F2029" i="1"/>
  <c r="F2033" i="1"/>
  <c r="F2037" i="1"/>
  <c r="F2066" i="1"/>
  <c r="F2072" i="1"/>
  <c r="F2075" i="1"/>
  <c r="F2076" i="1"/>
  <c r="F2082" i="1"/>
  <c r="F2087" i="1"/>
  <c r="F2091" i="1"/>
  <c r="F2092" i="1"/>
  <c r="F2104" i="1"/>
  <c r="F2106" i="1"/>
  <c r="F2109" i="1"/>
  <c r="F2122" i="1"/>
  <c r="F2129" i="1"/>
  <c r="F2131" i="1"/>
  <c r="F2132" i="1"/>
  <c r="F2133" i="1"/>
  <c r="F2134" i="1"/>
  <c r="F2159" i="1"/>
  <c r="F2172" i="1"/>
  <c r="F2170" i="1"/>
  <c r="F2205" i="1"/>
  <c r="F2211" i="1"/>
  <c r="F2215" i="1"/>
  <c r="F2221" i="1"/>
  <c r="F2222" i="1"/>
  <c r="F2223" i="1"/>
  <c r="F2232" i="1"/>
  <c r="F2234" i="1"/>
  <c r="F2236" i="1"/>
  <c r="F2237" i="1"/>
  <c r="F2238" i="1"/>
  <c r="F2239" i="1"/>
  <c r="F2242" i="1"/>
  <c r="F2243" i="1"/>
  <c r="F2250" i="1"/>
  <c r="F2254" i="1"/>
  <c r="F2256" i="1"/>
  <c r="F2263" i="1"/>
  <c r="F2264" i="1"/>
  <c r="F2265" i="1"/>
  <c r="F2266" i="1"/>
  <c r="F2268" i="1"/>
  <c r="F2271" i="1"/>
  <c r="F2272" i="1"/>
  <c r="F2274" i="1"/>
  <c r="F2277" i="1"/>
  <c r="F2278" i="1"/>
  <c r="F2281" i="1"/>
  <c r="F2282" i="1"/>
  <c r="F2286" i="1"/>
  <c r="F2287" i="1"/>
  <c r="F2289" i="1"/>
  <c r="F2291" i="1"/>
  <c r="F2293" i="1"/>
  <c r="F2292" i="1"/>
  <c r="F2295" i="1"/>
  <c r="F2299" i="1"/>
  <c r="F2301" i="1"/>
  <c r="F2302" i="1"/>
  <c r="F2303" i="1"/>
  <c r="F2304" i="1"/>
  <c r="F2309" i="1"/>
  <c r="F2312" i="1"/>
  <c r="F2313" i="1"/>
  <c r="F2319" i="1"/>
  <c r="F2320" i="1"/>
  <c r="F2321" i="1"/>
  <c r="F2325" i="1"/>
  <c r="F2329" i="1"/>
  <c r="F2330" i="1"/>
  <c r="F2331" i="1"/>
  <c r="F2334" i="1"/>
  <c r="F2337" i="1"/>
  <c r="F2340" i="1"/>
  <c r="F2345" i="1"/>
  <c r="F2347" i="1"/>
  <c r="F2349" i="1"/>
  <c r="F2354" i="1"/>
  <c r="F2356" i="1"/>
  <c r="F2357" i="1"/>
  <c r="F2362" i="1"/>
  <c r="F2364" i="1"/>
  <c r="F2375" i="1"/>
  <c r="F2377" i="1"/>
  <c r="F2382" i="1"/>
  <c r="F2386" i="1"/>
  <c r="F2394" i="1"/>
  <c r="F2402" i="1"/>
  <c r="F2407" i="1"/>
  <c r="F2421" i="1"/>
  <c r="F2422" i="1"/>
  <c r="F2424" i="1"/>
  <c r="F2426" i="1"/>
  <c r="F2427" i="1"/>
  <c r="F2428" i="1"/>
  <c r="F2430" i="1"/>
  <c r="F2434" i="1"/>
  <c r="F2436" i="1"/>
  <c r="F2439" i="1"/>
  <c r="F2440" i="1"/>
  <c r="F2441" i="1"/>
  <c r="F2446" i="1"/>
  <c r="F2447" i="1"/>
  <c r="F2448" i="1"/>
  <c r="F2449" i="1"/>
  <c r="F2458" i="1"/>
  <c r="F2452" i="1"/>
  <c r="F2454" i="1"/>
  <c r="F2456" i="1"/>
  <c r="F2459" i="1"/>
  <c r="F2460" i="1"/>
  <c r="F2463" i="1"/>
  <c r="F2464" i="1"/>
  <c r="F2468" i="1"/>
  <c r="F2418" i="1"/>
  <c r="F2444" i="1"/>
  <c r="F2453" i="1"/>
  <c r="F2461" i="1"/>
  <c r="F2462" i="1"/>
  <c r="F2417" i="1"/>
  <c r="F2473" i="1"/>
  <c r="F2475" i="1"/>
  <c r="F2476" i="1"/>
  <c r="F2477" i="1"/>
  <c r="F2479" i="1"/>
  <c r="F2482" i="1"/>
  <c r="F2487" i="1"/>
  <c r="F2488" i="1"/>
  <c r="F2489" i="1"/>
  <c r="F2490" i="1"/>
  <c r="F2492" i="1"/>
  <c r="F2494" i="1"/>
  <c r="F2495" i="1"/>
  <c r="F2500" i="1"/>
  <c r="F2502" i="1"/>
  <c r="F2503" i="1"/>
  <c r="F2506" i="1"/>
  <c r="F2514" i="1"/>
  <c r="F2515" i="1"/>
  <c r="F2518" i="1"/>
  <c r="F2519" i="1"/>
  <c r="F2522" i="1"/>
  <c r="F2523" i="1"/>
  <c r="F2524" i="1"/>
  <c r="F2526" i="1"/>
  <c r="F2527" i="1"/>
  <c r="F2528" i="1"/>
  <c r="F2530" i="1"/>
  <c r="F2531" i="1"/>
  <c r="F2532" i="1"/>
  <c r="F2533" i="1"/>
  <c r="F2507" i="1"/>
  <c r="F2520" i="1"/>
  <c r="F2529" i="1"/>
  <c r="O216" i="1"/>
  <c r="O2006" i="1"/>
  <c r="O2080" i="1"/>
  <c r="O2086" i="1"/>
  <c r="O786" i="1"/>
  <c r="O2142" i="1"/>
  <c r="O1978" i="1"/>
  <c r="O2139" i="1"/>
  <c r="O2105" i="1"/>
  <c r="O2018" i="1"/>
  <c r="O1954" i="1"/>
  <c r="O1946" i="1"/>
  <c r="O2255" i="1"/>
  <c r="O1982" i="1"/>
  <c r="O2505" i="1"/>
  <c r="O2307" i="1"/>
  <c r="O2008" i="1"/>
  <c r="O1974" i="1"/>
  <c r="O1972" i="1"/>
  <c r="O1040" i="1"/>
  <c r="O2156" i="1"/>
  <c r="O2045" i="1"/>
  <c r="O1964" i="1"/>
  <c r="O1971" i="1"/>
  <c r="O990" i="1"/>
  <c r="O747" i="1"/>
  <c r="O1970" i="1"/>
  <c r="O1961" i="1"/>
  <c r="O2058" i="1"/>
  <c r="O1049" i="1"/>
  <c r="O955" i="1"/>
  <c r="O2160" i="1"/>
  <c r="O2004" i="1"/>
  <c r="O1995" i="1"/>
  <c r="O1481" i="1"/>
  <c r="O1428" i="1"/>
  <c r="O1043" i="1"/>
  <c r="O978" i="1"/>
  <c r="O1055" i="1"/>
  <c r="O1039" i="1"/>
  <c r="O1038" i="1"/>
  <c r="O935" i="1"/>
  <c r="O2135" i="1"/>
  <c r="O960" i="1"/>
  <c r="O1052" i="1"/>
  <c r="O950" i="1"/>
  <c r="O943" i="1"/>
  <c r="O2269" i="1"/>
  <c r="O2167" i="1"/>
  <c r="O1632" i="1"/>
  <c r="O1682" i="1"/>
  <c r="O1026" i="1"/>
  <c r="O435" i="1"/>
  <c r="O881" i="1"/>
  <c r="O2174" i="1"/>
  <c r="O1689" i="1"/>
  <c r="O1636" i="1"/>
  <c r="O1054" i="1"/>
  <c r="O1007" i="1"/>
  <c r="O1303" i="1"/>
  <c r="O946" i="1"/>
  <c r="O2438" i="1"/>
  <c r="O2260" i="1"/>
  <c r="O1629" i="1"/>
  <c r="O1313" i="1"/>
  <c r="O934" i="1"/>
  <c r="O445" i="1"/>
  <c r="O2358" i="1"/>
  <c r="O2474" i="1"/>
  <c r="O1701" i="1"/>
  <c r="O436" i="1"/>
  <c r="O1074" i="1"/>
  <c r="O338" i="1"/>
  <c r="O1777" i="1"/>
  <c r="O1399" i="1"/>
  <c r="O961" i="1"/>
  <c r="O1747" i="1"/>
  <c r="O1739" i="1"/>
  <c r="O1770" i="1"/>
  <c r="O2182" i="1"/>
  <c r="O1762" i="1"/>
  <c r="O1746" i="1"/>
  <c r="O1767" i="1"/>
  <c r="O1745" i="1"/>
  <c r="O1412" i="1"/>
  <c r="O2180" i="1"/>
  <c r="O1775" i="1"/>
  <c r="O1759" i="1"/>
  <c r="O2179" i="1"/>
  <c r="O2178" i="1"/>
  <c r="O1757" i="1"/>
  <c r="O1749" i="1"/>
  <c r="O1540" i="1"/>
  <c r="O1945" i="1"/>
  <c r="O1541" i="1"/>
  <c r="O1522" i="1"/>
  <c r="O1524" i="1"/>
  <c r="O2090" i="1"/>
  <c r="O982" i="1"/>
  <c r="O1881" i="1"/>
  <c r="O1533" i="1"/>
  <c r="O1486" i="1"/>
  <c r="O1542" i="1"/>
  <c r="O1936" i="1"/>
  <c r="O1525" i="1"/>
  <c r="O2217" i="1"/>
  <c r="O47" i="1"/>
  <c r="O707" i="1"/>
  <c r="O1184" i="1"/>
  <c r="O2233" i="1"/>
  <c r="O2501" i="1"/>
  <c r="O2119" i="1"/>
  <c r="O2136" i="1"/>
  <c r="O2011" i="1"/>
  <c r="O957" i="1"/>
  <c r="O2115" i="1"/>
  <c r="O2017" i="1"/>
  <c r="O1800" i="1"/>
  <c r="O1419" i="1"/>
  <c r="O1677" i="1"/>
  <c r="O948" i="1"/>
  <c r="O1827" i="1"/>
  <c r="O226" i="1"/>
  <c r="O1058" i="1"/>
  <c r="O871" i="1"/>
  <c r="O855" i="1"/>
  <c r="O1209" i="1"/>
  <c r="O992" i="1"/>
  <c r="O2429" i="1"/>
  <c r="O2173" i="1"/>
  <c r="O2253" i="1"/>
  <c r="O878" i="1"/>
  <c r="O2257" i="1"/>
  <c r="O1014" i="1"/>
  <c r="O2465" i="1"/>
  <c r="O2275" i="1"/>
  <c r="O1306" i="1"/>
  <c r="O926" i="1"/>
  <c r="O1305" i="1"/>
  <c r="O1035" i="1"/>
  <c r="O985" i="1"/>
  <c r="O1053" i="1"/>
  <c r="O2466" i="1"/>
  <c r="O2423" i="1"/>
  <c r="O2089" i="1"/>
  <c r="O2039" i="1"/>
  <c r="O1532" i="1"/>
  <c r="O2027" i="1"/>
  <c r="O1956" i="1"/>
  <c r="O1955" i="1"/>
  <c r="O2040" i="1"/>
  <c r="O1517" i="1"/>
  <c r="O1866" i="1"/>
  <c r="O1848" i="1"/>
  <c r="O2141" i="1"/>
  <c r="O2128" i="1"/>
  <c r="O1996" i="1"/>
  <c r="O1949" i="1"/>
  <c r="O1537" i="1"/>
  <c r="O1552" i="1"/>
  <c r="O722" i="1"/>
  <c r="O265" i="1"/>
  <c r="O2035" i="1"/>
  <c r="O2059" i="1"/>
  <c r="O1528" i="1"/>
  <c r="O298" i="1"/>
  <c r="O1899" i="1"/>
  <c r="O2143" i="1"/>
  <c r="O1892" i="1"/>
  <c r="O1527" i="1"/>
  <c r="O1519" i="1"/>
  <c r="O244" i="1"/>
  <c r="O2049" i="1"/>
  <c r="O2158" i="1"/>
  <c r="O2157" i="1"/>
  <c r="O2094" i="1"/>
  <c r="O1845" i="1"/>
  <c r="O2162" i="1"/>
  <c r="O101" i="1"/>
  <c r="O1424" i="1"/>
  <c r="O1028" i="1"/>
  <c r="O1565" i="1"/>
  <c r="O1048" i="1"/>
  <c r="O119" i="1"/>
  <c r="O1902" i="1"/>
  <c r="O1968" i="1"/>
  <c r="O1425" i="1"/>
  <c r="O2145" i="1"/>
  <c r="O868" i="1"/>
  <c r="O794" i="1"/>
  <c r="O1983" i="1"/>
  <c r="O787" i="1"/>
  <c r="O799" i="1"/>
  <c r="O2097" i="1"/>
  <c r="O2002" i="1"/>
  <c r="O2244" i="1"/>
  <c r="O2085" i="1"/>
  <c r="O2051" i="1"/>
  <c r="O2240" i="1"/>
  <c r="O759" i="1"/>
  <c r="O2120" i="1"/>
  <c r="O2152" i="1"/>
  <c r="O2013" i="1"/>
  <c r="O1952" i="1"/>
  <c r="O2012" i="1"/>
  <c r="O2149" i="1"/>
  <c r="O2126" i="1"/>
  <c r="O2112" i="1"/>
  <c r="O1986" i="1"/>
  <c r="O2346" i="1"/>
  <c r="O2231" i="1"/>
  <c r="O2204" i="1"/>
  <c r="O2187" i="1"/>
  <c r="O2208" i="1"/>
  <c r="O2534" i="1"/>
  <c r="O2246" i="1"/>
  <c r="O2107" i="1"/>
  <c r="O1529" i="1"/>
  <c r="O1610" i="1"/>
  <c r="O2267" i="1"/>
  <c r="O1516" i="1"/>
  <c r="O2442" i="1"/>
  <c r="O2435" i="1"/>
  <c r="O1927" i="1"/>
  <c r="O2431" i="1"/>
  <c r="O2445" i="1"/>
  <c r="O1408" i="1"/>
  <c r="O1372" i="1"/>
  <c r="O1754" i="1"/>
  <c r="O1384" i="1"/>
  <c r="O1377" i="1"/>
  <c r="O2270" i="1"/>
  <c r="O1502" i="1"/>
  <c r="O1386" i="1"/>
  <c r="O2009" i="1"/>
  <c r="O1477" i="1"/>
  <c r="O2510" i="1"/>
  <c r="O2335" i="1"/>
  <c r="O2224" i="1"/>
  <c r="O1414" i="1"/>
  <c r="O947" i="1"/>
  <c r="O643" i="1"/>
  <c r="O564" i="1"/>
  <c r="O549" i="1"/>
  <c r="O258" i="1"/>
  <c r="O1849" i="1"/>
  <c r="O898" i="1"/>
  <c r="O1792" i="1"/>
  <c r="O1500" i="1"/>
  <c r="O1473" i="1"/>
  <c r="O1397" i="1"/>
  <c r="O1280" i="1"/>
  <c r="O937" i="1"/>
  <c r="O986" i="1"/>
  <c r="O2513" i="1"/>
  <c r="O2067" i="1"/>
  <c r="O2020" i="1"/>
  <c r="O1396" i="1"/>
  <c r="O1379" i="1"/>
  <c r="O1011" i="1"/>
  <c r="O863" i="1"/>
  <c r="O1398" i="1"/>
  <c r="O1289" i="1"/>
  <c r="O2276" i="1"/>
  <c r="O1924" i="1"/>
  <c r="O1688" i="1"/>
  <c r="O1394" i="1"/>
  <c r="O1017" i="1"/>
  <c r="O777" i="1"/>
  <c r="O2314" i="1"/>
  <c r="O1393" i="1"/>
  <c r="O1037" i="1"/>
  <c r="O1008" i="1"/>
  <c r="O941" i="1"/>
  <c r="O877" i="1"/>
  <c r="O613" i="1"/>
  <c r="O1405" i="1"/>
  <c r="O2511" i="1"/>
  <c r="O2497" i="1"/>
  <c r="O2420" i="1"/>
  <c r="O2071" i="1"/>
  <c r="O940" i="1"/>
  <c r="O876" i="1"/>
  <c r="O751" i="1"/>
  <c r="O1967" i="1"/>
  <c r="O2297" i="1"/>
  <c r="O2306" i="1"/>
  <c r="O1471" i="1"/>
  <c r="O971" i="1"/>
  <c r="O879" i="1"/>
  <c r="O2023" i="1"/>
  <c r="O2262" i="1"/>
  <c r="O976" i="1"/>
  <c r="O2116" i="1"/>
  <c r="O2074" i="1"/>
  <c r="O1962" i="1"/>
  <c r="O2137" i="1"/>
  <c r="O2063" i="1"/>
  <c r="O956" i="1"/>
  <c r="O2056" i="1"/>
  <c r="O2007" i="1"/>
  <c r="O2099" i="1"/>
  <c r="O2073" i="1"/>
  <c r="O1774" i="1"/>
  <c r="O1392" i="1"/>
  <c r="O997" i="1"/>
  <c r="O1795" i="1"/>
  <c r="O1708" i="1"/>
  <c r="O1618" i="1"/>
  <c r="O1603" i="1"/>
  <c r="O1494" i="1"/>
  <c r="O883" i="1"/>
  <c r="O713" i="1"/>
  <c r="O565" i="1"/>
  <c r="O427" i="1"/>
  <c r="O86" i="1"/>
  <c r="O2368" i="1"/>
  <c r="O2088" i="1"/>
  <c r="O1707" i="1"/>
  <c r="O1692" i="1"/>
  <c r="O1676" i="1"/>
  <c r="O1646" i="1"/>
  <c r="O1638" i="1"/>
  <c r="O834" i="1"/>
  <c r="O810" i="1"/>
  <c r="O618" i="1"/>
  <c r="O91" i="1"/>
  <c r="O2001" i="1"/>
  <c r="O1579" i="1"/>
  <c r="O803" i="1"/>
  <c r="O2415" i="1"/>
  <c r="O2406" i="1"/>
  <c r="O2381" i="1"/>
  <c r="O1794" i="1"/>
  <c r="O1714" i="1"/>
  <c r="O1675" i="1"/>
  <c r="O1578" i="1"/>
  <c r="O617" i="1"/>
  <c r="O547" i="1"/>
  <c r="O463" i="1"/>
  <c r="O377" i="1"/>
  <c r="O189" i="1"/>
  <c r="O128" i="1"/>
  <c r="O16" i="1"/>
  <c r="O2398" i="1"/>
  <c r="O2344" i="1"/>
  <c r="O7" i="1"/>
  <c r="O1729" i="1"/>
  <c r="O1666" i="1"/>
  <c r="O1609" i="1"/>
  <c r="O1592" i="1"/>
  <c r="O1569" i="1"/>
  <c r="O1483" i="1"/>
  <c r="O340" i="1"/>
  <c r="O2379" i="1"/>
  <c r="O1643" i="1"/>
  <c r="O575" i="1"/>
  <c r="O460" i="1"/>
  <c r="O2414" i="1"/>
  <c r="O2403" i="1"/>
  <c r="O2395" i="1"/>
  <c r="O2084" i="1"/>
  <c r="O1719" i="1"/>
  <c r="O1703" i="1"/>
  <c r="O1590" i="1"/>
  <c r="O1559" i="1"/>
  <c r="O1497" i="1"/>
  <c r="O807" i="1"/>
  <c r="O459" i="1"/>
  <c r="O230" i="1"/>
  <c r="O2370" i="1"/>
  <c r="O1947" i="1"/>
  <c r="O1641" i="1"/>
  <c r="O1606" i="1"/>
  <c r="O1588" i="1"/>
  <c r="O1543" i="1"/>
  <c r="O1512" i="1"/>
  <c r="O1417" i="1"/>
  <c r="O1277" i="1"/>
  <c r="O63" i="1"/>
  <c r="O2369" i="1"/>
  <c r="O1732" i="1"/>
  <c r="O1725" i="1"/>
  <c r="O1678" i="1"/>
  <c r="O1640" i="1"/>
  <c r="O1634" i="1"/>
  <c r="O1626" i="1"/>
  <c r="O1619" i="1"/>
  <c r="O1581" i="1"/>
  <c r="O1571" i="1"/>
  <c r="O596" i="1"/>
  <c r="O578" i="1"/>
  <c r="O193" i="1"/>
  <c r="O87" i="1"/>
  <c r="O62" i="1"/>
  <c r="O2150" i="1"/>
  <c r="O2437" i="1"/>
  <c r="O2328" i="1"/>
  <c r="O2285" i="1"/>
  <c r="O2177" i="1"/>
  <c r="O2070" i="1"/>
  <c r="O1921" i="1"/>
  <c r="O1911" i="1"/>
  <c r="O1891" i="1"/>
  <c r="O1883" i="1"/>
  <c r="O1875" i="1"/>
  <c r="O1867" i="1"/>
  <c r="O1859" i="1"/>
  <c r="O1851" i="1"/>
  <c r="O1843" i="1"/>
  <c r="O1835" i="1"/>
  <c r="O1796" i="1"/>
  <c r="O1782" i="1"/>
  <c r="O1731" i="1"/>
  <c r="O1724" i="1"/>
  <c r="O1693" i="1"/>
  <c r="O1685" i="1"/>
  <c r="O1669" i="1"/>
  <c r="O1658" i="1"/>
  <c r="O1647" i="1"/>
  <c r="O1639" i="1"/>
  <c r="O1625" i="1"/>
  <c r="O1587" i="1"/>
  <c r="O1572" i="1"/>
  <c r="O1557" i="1"/>
  <c r="O1549" i="1"/>
  <c r="O1416" i="1"/>
  <c r="O1368" i="1"/>
  <c r="O1352" i="1"/>
  <c r="O1344" i="1"/>
  <c r="O1328" i="1"/>
  <c r="O1322" i="1"/>
  <c r="O1304" i="1"/>
  <c r="O1298" i="1"/>
  <c r="O1284" i="1"/>
  <c r="O1274" i="1"/>
  <c r="O1266" i="1"/>
  <c r="O1253" i="1"/>
  <c r="O1242" i="1"/>
  <c r="O1233" i="1"/>
  <c r="O1221" i="1"/>
  <c r="O1212" i="1"/>
  <c r="O1204" i="1"/>
  <c r="O1196" i="1"/>
  <c r="O1187" i="1"/>
  <c r="O1176" i="1"/>
  <c r="O1169" i="1"/>
  <c r="O1159" i="1"/>
  <c r="O1148" i="1"/>
  <c r="O1139" i="1"/>
  <c r="O1131" i="1"/>
  <c r="O1115" i="1"/>
  <c r="O1107" i="1"/>
  <c r="O1099" i="1"/>
  <c r="O1029" i="1"/>
  <c r="O980" i="1"/>
  <c r="O965" i="1"/>
  <c r="O931" i="1"/>
  <c r="O913" i="1"/>
  <c r="O904" i="1"/>
  <c r="O900" i="1"/>
  <c r="O867" i="1"/>
  <c r="O851" i="1"/>
  <c r="O843" i="1"/>
  <c r="O835" i="1"/>
  <c r="O830" i="1"/>
  <c r="O824" i="1"/>
  <c r="O814" i="1"/>
  <c r="O789" i="1"/>
  <c r="O780" i="1"/>
  <c r="O773" i="1"/>
  <c r="O766" i="1"/>
  <c r="O750" i="1"/>
  <c r="O732" i="1"/>
  <c r="O724" i="1"/>
  <c r="O651" i="1"/>
  <c r="O644" i="1"/>
  <c r="O637" i="1"/>
  <c r="O619" i="1"/>
  <c r="O611" i="1"/>
  <c r="O557" i="1"/>
  <c r="O536" i="1"/>
  <c r="O532" i="1"/>
  <c r="O513" i="1"/>
  <c r="O492" i="1"/>
  <c r="O483" i="1"/>
  <c r="O469" i="1"/>
  <c r="O455" i="1"/>
  <c r="O443" i="1"/>
  <c r="O413" i="1"/>
  <c r="O407" i="1"/>
  <c r="O395" i="1"/>
  <c r="O379" i="1"/>
  <c r="O371" i="1"/>
  <c r="O355" i="1"/>
  <c r="O347" i="1"/>
  <c r="O337" i="1"/>
  <c r="O291" i="1"/>
  <c r="O276" i="1"/>
  <c r="O267" i="1"/>
  <c r="O259" i="1"/>
  <c r="O252" i="1"/>
  <c r="O235" i="1"/>
  <c r="O227" i="1"/>
  <c r="O219" i="1"/>
  <c r="O202" i="1"/>
  <c r="O190" i="1"/>
  <c r="O182" i="1"/>
  <c r="O172" i="1"/>
  <c r="O165" i="1"/>
  <c r="O153" i="1"/>
  <c r="O137" i="1"/>
  <c r="O123" i="1"/>
  <c r="O108" i="1"/>
  <c r="O94" i="1"/>
  <c r="O40" i="1"/>
  <c r="O2384" i="1"/>
  <c r="O2360" i="1"/>
  <c r="O2327" i="1"/>
  <c r="O2298" i="1"/>
  <c r="O2258" i="1"/>
  <c r="O2248" i="1"/>
  <c r="O2216" i="1"/>
  <c r="O2206" i="1"/>
  <c r="O2199" i="1"/>
  <c r="O2192" i="1"/>
  <c r="O2184" i="1"/>
  <c r="O2176" i="1"/>
  <c r="O1929" i="1"/>
  <c r="O1906" i="1"/>
  <c r="O1898" i="1"/>
  <c r="O1882" i="1"/>
  <c r="O1874" i="1"/>
  <c r="O1865" i="1"/>
  <c r="O1858" i="1"/>
  <c r="O1850" i="1"/>
  <c r="O1842" i="1"/>
  <c r="O1802" i="1"/>
  <c r="O1769" i="1"/>
  <c r="O1723" i="1"/>
  <c r="O1684" i="1"/>
  <c r="O1668" i="1"/>
  <c r="O1657" i="1"/>
  <c r="O1624" i="1"/>
  <c r="O1602" i="1"/>
  <c r="O1586" i="1"/>
  <c r="O1580" i="1"/>
  <c r="O1556" i="1"/>
  <c r="O1548" i="1"/>
  <c r="O1509" i="1"/>
  <c r="O1493" i="1"/>
  <c r="O1407" i="1"/>
  <c r="O1382" i="1"/>
  <c r="O1367" i="1"/>
  <c r="O1359" i="1"/>
  <c r="O1343" i="1"/>
  <c r="O1335" i="1"/>
  <c r="O1321" i="1"/>
  <c r="O1312" i="1"/>
  <c r="O1297" i="1"/>
  <c r="O1283" i="1"/>
  <c r="O1273" i="1"/>
  <c r="O1265" i="1"/>
  <c r="O1260" i="1"/>
  <c r="O1252" i="1"/>
  <c r="O1241" i="1"/>
  <c r="O1232" i="1"/>
  <c r="O1219" i="1"/>
  <c r="O1211" i="1"/>
  <c r="O1203" i="1"/>
  <c r="O1195" i="1"/>
  <c r="O1186" i="1"/>
  <c r="O1175" i="1"/>
  <c r="O1168" i="1"/>
  <c r="O1157" i="1"/>
  <c r="O1147" i="1"/>
  <c r="O1130" i="1"/>
  <c r="O1114" i="1"/>
  <c r="O1098" i="1"/>
  <c r="O1066" i="1"/>
  <c r="O1047" i="1"/>
  <c r="O1027" i="1"/>
  <c r="O995" i="1"/>
  <c r="O987" i="1"/>
  <c r="O979" i="1"/>
  <c r="O930" i="1"/>
  <c r="O922" i="1"/>
  <c r="O911" i="1"/>
  <c r="O903" i="1"/>
  <c r="O882" i="1"/>
  <c r="O866" i="1"/>
  <c r="O850" i="1"/>
  <c r="O841" i="1"/>
  <c r="O829" i="1"/>
  <c r="O823" i="1"/>
  <c r="O802" i="1"/>
  <c r="O779" i="1"/>
  <c r="O772" i="1"/>
  <c r="O762" i="1"/>
  <c r="O749" i="1"/>
  <c r="O731" i="1"/>
  <c r="O723" i="1"/>
  <c r="O714" i="1"/>
  <c r="O700" i="1"/>
  <c r="O692" i="1"/>
  <c r="O650" i="1"/>
  <c r="O636" i="1"/>
  <c r="O610" i="1"/>
  <c r="O584" i="1"/>
  <c r="O571" i="1"/>
  <c r="O512" i="1"/>
  <c r="O500" i="1"/>
  <c r="O480" i="1"/>
  <c r="O451" i="1"/>
  <c r="O442" i="1"/>
  <c r="O434" i="1"/>
  <c r="O418" i="1"/>
  <c r="O412" i="1"/>
  <c r="O403" i="1"/>
  <c r="O394" i="1"/>
  <c r="O378" i="1"/>
  <c r="O362" i="1"/>
  <c r="O354" i="1"/>
  <c r="O344" i="1"/>
  <c r="O335" i="1"/>
  <c r="O301" i="1"/>
  <c r="O290" i="1"/>
  <c r="O284" i="1"/>
  <c r="O275" i="1"/>
  <c r="O266" i="1"/>
  <c r="O251" i="1"/>
  <c r="O234" i="1"/>
  <c r="O210" i="1"/>
  <c r="O201" i="1"/>
  <c r="O181" i="1"/>
  <c r="O170" i="1"/>
  <c r="O142" i="1"/>
  <c r="O136" i="1"/>
  <c r="O84" i="1"/>
  <c r="O68" i="1"/>
  <c r="O38" i="1"/>
  <c r="O479" i="1"/>
  <c r="O457" i="1"/>
  <c r="O433" i="1"/>
  <c r="O417" i="1"/>
  <c r="O402" i="1"/>
  <c r="O385" i="1"/>
  <c r="O369" i="1"/>
  <c r="O353" i="1"/>
  <c r="O289" i="1"/>
  <c r="O274" i="1"/>
  <c r="O250" i="1"/>
  <c r="O233" i="1"/>
  <c r="O164" i="1"/>
  <c r="O2508" i="1"/>
  <c r="O2496" i="1"/>
  <c r="O2483" i="1"/>
  <c r="O2324" i="1"/>
  <c r="O2305" i="1"/>
  <c r="O2190" i="1"/>
  <c r="O1942" i="1"/>
  <c r="O1896" i="1"/>
  <c r="O1880" i="1"/>
  <c r="O1856" i="1"/>
  <c r="O1840" i="1"/>
  <c r="O1721" i="1"/>
  <c r="O1674" i="1"/>
  <c r="O1654" i="1"/>
  <c r="O1600" i="1"/>
  <c r="O1554" i="1"/>
  <c r="O1530" i="1"/>
  <c r="O2443" i="1"/>
  <c r="O2336" i="1"/>
  <c r="O2471" i="1"/>
  <c r="O2367" i="1"/>
  <c r="O2326" i="1"/>
  <c r="O2183" i="1"/>
  <c r="O1959" i="1"/>
  <c r="O1928" i="1"/>
  <c r="O1683" i="1"/>
  <c r="O1637" i="1"/>
  <c r="O1342" i="1"/>
  <c r="O1311" i="1"/>
  <c r="O1288" i="1"/>
  <c r="O1262" i="1"/>
  <c r="O1217" i="1"/>
  <c r="O1185" i="1"/>
  <c r="O1167" i="1"/>
  <c r="O1129" i="1"/>
  <c r="O1009" i="1"/>
  <c r="O938" i="1"/>
  <c r="O828" i="1"/>
  <c r="O739" i="1"/>
  <c r="O712" i="1"/>
  <c r="O683" i="1"/>
  <c r="O649" i="1"/>
  <c r="O569" i="1"/>
  <c r="O555" i="1"/>
  <c r="O511" i="1"/>
  <c r="O499" i="1"/>
  <c r="O449" i="1"/>
  <c r="O441" i="1"/>
  <c r="O425" i="1"/>
  <c r="O393" i="1"/>
  <c r="O334" i="1"/>
  <c r="O297" i="1"/>
  <c r="O282" i="1"/>
  <c r="O257" i="1"/>
  <c r="O241" i="1"/>
  <c r="O225" i="1"/>
  <c r="O200" i="1"/>
  <c r="O180" i="1"/>
  <c r="O151" i="1"/>
  <c r="O141" i="1"/>
  <c r="O2451" i="1"/>
  <c r="O2432" i="1"/>
  <c r="O2366" i="1"/>
  <c r="O2332" i="1"/>
  <c r="O2317" i="1"/>
  <c r="O2296" i="1"/>
  <c r="O2230" i="1"/>
  <c r="O2102" i="1"/>
  <c r="O1934" i="1"/>
  <c r="O1919" i="1"/>
  <c r="O1904" i="1"/>
  <c r="O1888" i="1"/>
  <c r="O1872" i="1"/>
  <c r="O1864" i="1"/>
  <c r="O1834" i="1"/>
  <c r="O1713" i="1"/>
  <c r="O1705" i="1"/>
  <c r="O1691" i="1"/>
  <c r="O1644" i="1"/>
  <c r="O1577" i="1"/>
  <c r="O1546" i="1"/>
  <c r="O1515" i="1"/>
  <c r="O1403" i="1"/>
  <c r="O1365" i="1"/>
  <c r="O1356" i="1"/>
  <c r="O1349" i="1"/>
  <c r="O1333" i="1"/>
  <c r="O1317" i="1"/>
  <c r="O1310" i="1"/>
  <c r="O1302" i="1"/>
  <c r="O1287" i="1"/>
  <c r="O1261" i="1"/>
  <c r="O1258" i="1"/>
  <c r="O1249" i="1"/>
  <c r="O1238" i="1"/>
  <c r="O1230" i="1"/>
  <c r="O1216" i="1"/>
  <c r="O1201" i="1"/>
  <c r="O1193" i="1"/>
  <c r="O1179" i="1"/>
  <c r="O1165" i="1"/>
  <c r="O1154" i="1"/>
  <c r="O1144" i="1"/>
  <c r="O1136" i="1"/>
  <c r="O1128" i="1"/>
  <c r="O1112" i="1"/>
  <c r="O1096" i="1"/>
  <c r="O1073" i="1"/>
  <c r="O1012" i="1"/>
  <c r="O984" i="1"/>
  <c r="O928" i="1"/>
  <c r="O920" i="1"/>
  <c r="O908" i="1"/>
  <c r="O902" i="1"/>
  <c r="O896" i="1"/>
  <c r="O880" i="1"/>
  <c r="O848" i="1"/>
  <c r="O827" i="1"/>
  <c r="O820" i="1"/>
  <c r="O809" i="1"/>
  <c r="O796" i="1"/>
  <c r="O783" i="1"/>
  <c r="O778" i="1"/>
  <c r="O770" i="1"/>
  <c r="O738" i="1"/>
  <c r="O706" i="1"/>
  <c r="O698" i="1"/>
  <c r="O682" i="1"/>
  <c r="O675" i="1"/>
  <c r="O664" i="1"/>
  <c r="O656" i="1"/>
  <c r="O616" i="1"/>
  <c r="O600" i="1"/>
  <c r="O592" i="1"/>
  <c r="O582" i="1"/>
  <c r="O576" i="1"/>
  <c r="O562" i="1"/>
  <c r="O498" i="1"/>
  <c r="O490" i="1"/>
  <c r="O477" i="1"/>
  <c r="O448" i="1"/>
  <c r="O440" i="1"/>
  <c r="O432" i="1"/>
  <c r="O424" i="1"/>
  <c r="O416" i="1"/>
  <c r="O401" i="1"/>
  <c r="O376" i="1"/>
  <c r="O368" i="1"/>
  <c r="O352" i="1"/>
  <c r="O333" i="1"/>
  <c r="O300" i="1"/>
  <c r="O295" i="1"/>
  <c r="O281" i="1"/>
  <c r="O272" i="1"/>
  <c r="O264" i="1"/>
  <c r="O249" i="1"/>
  <c r="O232" i="1"/>
  <c r="O224" i="1"/>
  <c r="O215" i="1"/>
  <c r="O199" i="1"/>
  <c r="O179" i="1"/>
  <c r="O163" i="1"/>
  <c r="O150" i="1"/>
  <c r="O145" i="1"/>
  <c r="O135" i="1"/>
  <c r="O127" i="1"/>
  <c r="O120" i="1"/>
  <c r="O66" i="1"/>
  <c r="O2499" i="1"/>
  <c r="O2493" i="1"/>
  <c r="O2481" i="1"/>
  <c r="O2450" i="1"/>
  <c r="O2365" i="1"/>
  <c r="O2355" i="1"/>
  <c r="O2352" i="1"/>
  <c r="O2343" i="1"/>
  <c r="O2339" i="1"/>
  <c r="O2323" i="1"/>
  <c r="O2294" i="1"/>
  <c r="O2261" i="1"/>
  <c r="O2241" i="1"/>
  <c r="O2229" i="1"/>
  <c r="O2218" i="1"/>
  <c r="O2212" i="1"/>
  <c r="O2189" i="1"/>
  <c r="O2010" i="1"/>
  <c r="O2005" i="1"/>
  <c r="O1933" i="1"/>
  <c r="O1926" i="1"/>
  <c r="O1918" i="1"/>
  <c r="O1903" i="1"/>
  <c r="O1895" i="1"/>
  <c r="O1887" i="1"/>
  <c r="O1879" i="1"/>
  <c r="O1871" i="1"/>
  <c r="O1855" i="1"/>
  <c r="O1847" i="1"/>
  <c r="O1839" i="1"/>
  <c r="O1833" i="1"/>
  <c r="O1790" i="1"/>
  <c r="O1720" i="1"/>
  <c r="O1681" i="1"/>
  <c r="O1673" i="1"/>
  <c r="O1665" i="1"/>
  <c r="O1651" i="1"/>
  <c r="O1628" i="1"/>
  <c r="O1599" i="1"/>
  <c r="O1591" i="1"/>
  <c r="O1584" i="1"/>
  <c r="O1575" i="1"/>
  <c r="O1560" i="1"/>
  <c r="O1553" i="1"/>
  <c r="O1545" i="1"/>
  <c r="O1514" i="1"/>
  <c r="O1499" i="1"/>
  <c r="O1427" i="1"/>
  <c r="O1402" i="1"/>
  <c r="O1348" i="1"/>
  <c r="O1340" i="1"/>
  <c r="O1316" i="1"/>
  <c r="O1308" i="1"/>
  <c r="O1279" i="1"/>
  <c r="O1271" i="1"/>
  <c r="O1246" i="1"/>
  <c r="O1237" i="1"/>
  <c r="O1228" i="1"/>
  <c r="O1215" i="1"/>
  <c r="O1208" i="1"/>
  <c r="O1200" i="1"/>
  <c r="O1192" i="1"/>
  <c r="O1183" i="1"/>
  <c r="O1178" i="1"/>
  <c r="O1173" i="1"/>
  <c r="O1163" i="1"/>
  <c r="O1153" i="1"/>
  <c r="O1143" i="1"/>
  <c r="O1135" i="1"/>
  <c r="O1127" i="1"/>
  <c r="O1119" i="1"/>
  <c r="O1103" i="1"/>
  <c r="O1088" i="1"/>
  <c r="O1025" i="1"/>
  <c r="O991" i="1"/>
  <c r="O983" i="1"/>
  <c r="O927" i="1"/>
  <c r="O919" i="1"/>
  <c r="O847" i="1"/>
  <c r="O838" i="1"/>
  <c r="O826" i="1"/>
  <c r="O818" i="1"/>
  <c r="O808" i="1"/>
  <c r="O795" i="1"/>
  <c r="O769" i="1"/>
  <c r="O757" i="1"/>
  <c r="O736" i="1"/>
  <c r="O727" i="1"/>
  <c r="O711" i="1"/>
  <c r="O673" i="1"/>
  <c r="O655" i="1"/>
  <c r="O623" i="1"/>
  <c r="O615" i="1"/>
  <c r="O581" i="1"/>
  <c r="O561" i="1"/>
  <c r="O508" i="1"/>
  <c r="O497" i="1"/>
  <c r="O488" i="1"/>
  <c r="O474" i="1"/>
  <c r="O447" i="1"/>
  <c r="O439" i="1"/>
  <c r="O431" i="1"/>
  <c r="O423" i="1"/>
  <c r="O400" i="1"/>
  <c r="O391" i="1"/>
  <c r="O383" i="1"/>
  <c r="O367" i="1"/>
  <c r="O359" i="1"/>
  <c r="O351" i="1"/>
  <c r="O288" i="1"/>
  <c r="O280" i="1"/>
  <c r="O271" i="1"/>
  <c r="O263" i="1"/>
  <c r="O256" i="1"/>
  <c r="O248" i="1"/>
  <c r="O239" i="1"/>
  <c r="O231" i="1"/>
  <c r="O223" i="1"/>
  <c r="O208" i="1"/>
  <c r="O198" i="1"/>
  <c r="O188" i="1"/>
  <c r="O162" i="1"/>
  <c r="O149" i="1"/>
  <c r="O64" i="1"/>
  <c r="O43" i="1"/>
  <c r="O2348" i="1"/>
  <c r="O2249" i="1"/>
  <c r="O2207" i="1"/>
  <c r="O2168" i="1"/>
  <c r="O2098" i="1"/>
  <c r="O2509" i="1"/>
  <c r="O2484" i="1"/>
  <c r="O2318" i="1"/>
  <c r="O2283" i="1"/>
  <c r="O2220" i="1"/>
  <c r="O2127" i="1"/>
  <c r="O1935" i="1"/>
  <c r="O1873" i="1"/>
  <c r="O1841" i="1"/>
  <c r="O1722" i="1"/>
  <c r="O1555" i="1"/>
  <c r="O1508" i="1"/>
  <c r="O1381" i="1"/>
  <c r="O1350" i="1"/>
  <c r="O1319" i="1"/>
  <c r="O1281" i="1"/>
  <c r="O1259" i="1"/>
  <c r="O1231" i="1"/>
  <c r="O1194" i="1"/>
  <c r="O1155" i="1"/>
  <c r="O1065" i="1"/>
  <c r="O921" i="1"/>
  <c r="O821" i="1"/>
  <c r="O771" i="1"/>
  <c r="O730" i="1"/>
  <c r="O699" i="1"/>
  <c r="O563" i="1"/>
  <c r="O2480" i="1"/>
  <c r="O2467" i="1"/>
  <c r="O2425" i="1"/>
  <c r="O2412" i="1"/>
  <c r="O2363" i="1"/>
  <c r="O2338" i="1"/>
  <c r="O2300" i="1"/>
  <c r="O2290" i="1"/>
  <c r="O2245" i="1"/>
  <c r="O2228" i="1"/>
  <c r="O2210" i="1"/>
  <c r="O2188" i="1"/>
  <c r="O2140" i="1"/>
  <c r="O2108" i="1"/>
  <c r="O2021" i="1"/>
  <c r="O1940" i="1"/>
  <c r="O1931" i="1"/>
  <c r="O1913" i="1"/>
  <c r="O1894" i="1"/>
  <c r="O1886" i="1"/>
  <c r="O1878" i="1"/>
  <c r="O1870" i="1"/>
  <c r="O1862" i="1"/>
  <c r="O1838" i="1"/>
  <c r="O1830" i="1"/>
  <c r="O1736" i="1"/>
  <c r="O1728" i="1"/>
  <c r="O1711" i="1"/>
  <c r="O1680" i="1"/>
  <c r="O1672" i="1"/>
  <c r="O1664" i="1"/>
  <c r="O1642" i="1"/>
  <c r="O1607" i="1"/>
  <c r="O1598" i="1"/>
  <c r="O1583" i="1"/>
  <c r="O1567" i="1"/>
  <c r="O1536" i="1"/>
  <c r="O1513" i="1"/>
  <c r="O1507" i="1"/>
  <c r="O1418" i="1"/>
  <c r="O1363" i="1"/>
  <c r="O1355" i="1"/>
  <c r="O1346" i="1"/>
  <c r="O1326" i="1"/>
  <c r="O1315" i="1"/>
  <c r="O1307" i="1"/>
  <c r="O1278" i="1"/>
  <c r="O1270" i="1"/>
  <c r="O1256" i="1"/>
  <c r="O1245" i="1"/>
  <c r="O1236" i="1"/>
  <c r="O1227" i="1"/>
  <c r="O1214" i="1"/>
  <c r="O1207" i="1"/>
  <c r="O1199" i="1"/>
  <c r="O1191" i="1"/>
  <c r="O1182" i="1"/>
  <c r="O1177" i="1"/>
  <c r="O1162" i="1"/>
  <c r="O1152" i="1"/>
  <c r="O1142" i="1"/>
  <c r="O1134" i="1"/>
  <c r="O1110" i="1"/>
  <c r="O1094" i="1"/>
  <c r="O1078" i="1"/>
  <c r="O1070" i="1"/>
  <c r="O951" i="1"/>
  <c r="O925" i="1"/>
  <c r="O917" i="1"/>
  <c r="O901" i="1"/>
  <c r="O895" i="1"/>
  <c r="O887" i="1"/>
  <c r="O854" i="1"/>
  <c r="O846" i="1"/>
  <c r="O837" i="1"/>
  <c r="O832" i="1"/>
  <c r="O817" i="1"/>
  <c r="O785" i="1"/>
  <c r="O768" i="1"/>
  <c r="O755" i="1"/>
  <c r="O704" i="1"/>
  <c r="O688" i="1"/>
  <c r="O630" i="1"/>
  <c r="O614" i="1"/>
  <c r="O606" i="1"/>
  <c r="O580" i="1"/>
  <c r="O560" i="1"/>
  <c r="O515" i="1"/>
  <c r="O506" i="1"/>
  <c r="O485" i="1"/>
  <c r="O473" i="1"/>
  <c r="O446" i="1"/>
  <c r="O438" i="1"/>
  <c r="O430" i="1"/>
  <c r="O422" i="1"/>
  <c r="O415" i="1"/>
  <c r="O398" i="1"/>
  <c r="O382" i="1"/>
  <c r="O374" i="1"/>
  <c r="O339" i="1"/>
  <c r="O330" i="1"/>
  <c r="O294" i="1"/>
  <c r="O287" i="1"/>
  <c r="O279" i="1"/>
  <c r="O270" i="1"/>
  <c r="O262" i="1"/>
  <c r="O255" i="1"/>
  <c r="O246" i="1"/>
  <c r="O238" i="1"/>
  <c r="O222" i="1"/>
  <c r="O207" i="1"/>
  <c r="O197" i="1"/>
  <c r="O186" i="1"/>
  <c r="O159" i="1"/>
  <c r="O148" i="1"/>
  <c r="O126" i="1"/>
  <c r="O2310" i="1"/>
  <c r="O2225" i="1"/>
  <c r="O2193" i="1"/>
  <c r="O2359" i="1"/>
  <c r="O2333" i="1"/>
  <c r="O2247" i="1"/>
  <c r="O2175" i="1"/>
  <c r="O1667" i="1"/>
  <c r="O1601" i="1"/>
  <c r="O1531" i="1"/>
  <c r="O1366" i="1"/>
  <c r="O1327" i="1"/>
  <c r="O1272" i="1"/>
  <c r="O1239" i="1"/>
  <c r="O1210" i="1"/>
  <c r="O1180" i="1"/>
  <c r="O1145" i="1"/>
  <c r="O1081" i="1"/>
  <c r="O994" i="1"/>
  <c r="O849" i="1"/>
  <c r="O800" i="1"/>
  <c r="O784" i="1"/>
  <c r="O2478" i="1"/>
  <c r="O2433" i="1"/>
  <c r="O2401" i="1"/>
  <c r="O2350" i="1"/>
  <c r="O2252" i="1"/>
  <c r="O2201" i="1"/>
  <c r="O2171" i="1"/>
  <c r="O2052" i="1"/>
  <c r="O2034" i="1"/>
  <c r="O1910" i="1"/>
  <c r="O1893" i="1"/>
  <c r="O1885" i="1"/>
  <c r="O1869" i="1"/>
  <c r="O1829" i="1"/>
  <c r="O1710" i="1"/>
  <c r="O1679" i="1"/>
  <c r="O1612" i="1"/>
  <c r="O1597" i="1"/>
  <c r="O1582" i="1"/>
  <c r="O1566" i="1"/>
  <c r="O1551" i="1"/>
  <c r="O1506" i="1"/>
  <c r="O1383" i="1"/>
  <c r="O1362" i="1"/>
  <c r="O1330" i="1"/>
  <c r="O1300" i="1"/>
  <c r="O1286" i="1"/>
  <c r="O1235" i="1"/>
  <c r="O1198" i="1"/>
  <c r="O1161" i="1"/>
  <c r="O1141" i="1"/>
  <c r="O1093" i="1"/>
  <c r="O989" i="1"/>
  <c r="O907" i="1"/>
  <c r="O861" i="1"/>
  <c r="O816" i="1"/>
  <c r="O775" i="1"/>
  <c r="O753" i="1"/>
  <c r="O734" i="1"/>
  <c r="O703" i="1"/>
  <c r="O2419" i="1"/>
  <c r="O2185" i="1"/>
  <c r="O2455" i="1"/>
  <c r="O2315" i="1"/>
  <c r="O2191" i="1"/>
  <c r="O1984" i="1"/>
  <c r="O1857" i="1"/>
  <c r="O1763" i="1"/>
  <c r="O1730" i="1"/>
  <c r="O1645" i="1"/>
  <c r="O1616" i="1"/>
  <c r="O1547" i="1"/>
  <c r="O1358" i="1"/>
  <c r="O1251" i="1"/>
  <c r="O1202" i="1"/>
  <c r="O1174" i="1"/>
  <c r="O1137" i="1"/>
  <c r="O1097" i="1"/>
  <c r="O1056" i="1"/>
  <c r="O929" i="1"/>
  <c r="O872" i="1"/>
  <c r="O833" i="1"/>
  <c r="O788" i="1"/>
  <c r="O342" i="1"/>
  <c r="O2512" i="1"/>
  <c r="O2486" i="1"/>
  <c r="O2396" i="1"/>
  <c r="O2288" i="1"/>
  <c r="O2259" i="1"/>
  <c r="O2227" i="1"/>
  <c r="O2195" i="1"/>
  <c r="O2163" i="1"/>
  <c r="O1939" i="1"/>
  <c r="O1923" i="1"/>
  <c r="O1901" i="1"/>
  <c r="O1877" i="1"/>
  <c r="O1861" i="1"/>
  <c r="O1853" i="1"/>
  <c r="O1837" i="1"/>
  <c r="O1787" i="1"/>
  <c r="O1734" i="1"/>
  <c r="O1717" i="1"/>
  <c r="O1702" i="1"/>
  <c r="O1671" i="1"/>
  <c r="O1663" i="1"/>
  <c r="O1627" i="1"/>
  <c r="O1496" i="1"/>
  <c r="O1480" i="1"/>
  <c r="O1370" i="1"/>
  <c r="O1353" i="1"/>
  <c r="O1338" i="1"/>
  <c r="O1325" i="1"/>
  <c r="O1268" i="1"/>
  <c r="O1255" i="1"/>
  <c r="O1244" i="1"/>
  <c r="O1225" i="1"/>
  <c r="O1206" i="1"/>
  <c r="O1181" i="1"/>
  <c r="O1172" i="1"/>
  <c r="O1151" i="1"/>
  <c r="O1101" i="1"/>
  <c r="O1068" i="1"/>
  <c r="O998" i="1"/>
  <c r="O915" i="1"/>
  <c r="O853" i="1"/>
  <c r="O805" i="1"/>
  <c r="O791" i="1"/>
  <c r="O782" i="1"/>
  <c r="O743" i="1"/>
  <c r="O726" i="1"/>
  <c r="O687" i="1"/>
  <c r="O679" i="1"/>
  <c r="O645" i="1"/>
  <c r="O605" i="1"/>
  <c r="O589" i="1"/>
  <c r="O573" i="1"/>
  <c r="O559" i="1"/>
  <c r="O538" i="1"/>
  <c r="O514" i="1"/>
  <c r="O503" i="1"/>
  <c r="O495" i="1"/>
  <c r="O472" i="1"/>
  <c r="O437" i="1"/>
  <c r="O429" i="1"/>
  <c r="O421" i="1"/>
  <c r="O411" i="1"/>
  <c r="O381" i="1"/>
  <c r="O373" i="1"/>
  <c r="O357" i="1"/>
  <c r="O293" i="1"/>
  <c r="O286" i="1"/>
  <c r="O278" i="1"/>
  <c r="O269" i="1"/>
  <c r="O261" i="1"/>
  <c r="O254" i="1"/>
  <c r="O237" i="1"/>
  <c r="O229" i="1"/>
  <c r="O221" i="1"/>
  <c r="O213" i="1"/>
  <c r="O194" i="1"/>
  <c r="O184" i="1"/>
  <c r="O178" i="1"/>
  <c r="O156" i="1"/>
  <c r="O140" i="1"/>
  <c r="O132" i="1"/>
  <c r="O110" i="1"/>
  <c r="O102" i="1"/>
  <c r="O2504" i="1"/>
  <c r="O2485" i="1"/>
  <c r="O2457" i="1"/>
  <c r="O2361" i="1"/>
  <c r="O2311" i="1"/>
  <c r="O2273" i="1"/>
  <c r="O2251" i="1"/>
  <c r="O2235" i="1"/>
  <c r="O2226" i="1"/>
  <c r="O2200" i="1"/>
  <c r="O2194" i="1"/>
  <c r="O2186" i="1"/>
  <c r="O2169" i="1"/>
  <c r="O2138" i="1"/>
  <c r="O2025" i="1"/>
  <c r="O1922" i="1"/>
  <c r="O1912" i="1"/>
  <c r="O1908" i="1"/>
  <c r="O1900" i="1"/>
  <c r="O1884" i="1"/>
  <c r="O1876" i="1"/>
  <c r="O1868" i="1"/>
  <c r="O1860" i="1"/>
  <c r="O1852" i="1"/>
  <c r="O1836" i="1"/>
  <c r="O1694" i="1"/>
  <c r="O1670" i="1"/>
  <c r="O1661" i="1"/>
  <c r="O1648" i="1"/>
  <c r="O1589" i="1"/>
  <c r="O1550" i="1"/>
  <c r="O1511" i="1"/>
  <c r="O1505" i="1"/>
  <c r="O1487" i="1"/>
  <c r="O1449" i="1"/>
  <c r="O1369" i="1"/>
  <c r="O1361" i="1"/>
  <c r="O1345" i="1"/>
  <c r="O1324" i="1"/>
  <c r="O1314" i="1"/>
  <c r="O1299" i="1"/>
  <c r="O1290" i="1"/>
  <c r="O1285" i="1"/>
  <c r="O1276" i="1"/>
  <c r="O1267" i="1"/>
  <c r="O1254" i="1"/>
  <c r="O1243" i="1"/>
  <c r="O1234" i="1"/>
  <c r="O1224" i="1"/>
  <c r="O1213" i="1"/>
  <c r="O1205" i="1"/>
  <c r="O1197" i="1"/>
  <c r="O1189" i="1"/>
  <c r="O1171" i="1"/>
  <c r="O1160" i="1"/>
  <c r="O1149" i="1"/>
  <c r="O1140" i="1"/>
  <c r="O1132" i="1"/>
  <c r="O1116" i="1"/>
  <c r="O1067" i="1"/>
  <c r="O981" i="1"/>
  <c r="O949" i="1"/>
  <c r="O932" i="1"/>
  <c r="O924" i="1"/>
  <c r="O914" i="1"/>
  <c r="O906" i="1"/>
  <c r="O885" i="1"/>
  <c r="O860" i="1"/>
  <c r="O852" i="1"/>
  <c r="O844" i="1"/>
  <c r="O831" i="1"/>
  <c r="O825" i="1"/>
  <c r="O815" i="1"/>
  <c r="O804" i="1"/>
  <c r="O798" i="1"/>
  <c r="O790" i="1"/>
  <c r="O781" i="1"/>
  <c r="O774" i="1"/>
  <c r="O767" i="1"/>
  <c r="O742" i="1"/>
  <c r="O702" i="1"/>
  <c r="O694" i="1"/>
  <c r="O670" i="1"/>
  <c r="O652" i="1"/>
  <c r="O612" i="1"/>
  <c r="O588" i="1"/>
  <c r="O572" i="1"/>
  <c r="O552" i="1"/>
  <c r="O519" i="1"/>
  <c r="O501" i="1"/>
  <c r="O494" i="1"/>
  <c r="O484" i="1"/>
  <c r="O471" i="1"/>
  <c r="O456" i="1"/>
  <c r="O444" i="1"/>
  <c r="O428" i="1"/>
  <c r="O420" i="1"/>
  <c r="O414" i="1"/>
  <c r="O408" i="1"/>
  <c r="O388" i="1"/>
  <c r="O380" i="1"/>
  <c r="O372" i="1"/>
  <c r="O348" i="1"/>
  <c r="O329" i="1"/>
  <c r="O292" i="1"/>
  <c r="O285" i="1"/>
  <c r="O277" i="1"/>
  <c r="O268" i="1"/>
  <c r="O260" i="1"/>
  <c r="O253" i="1"/>
  <c r="O236" i="1"/>
  <c r="O228" i="1"/>
  <c r="O220" i="1"/>
  <c r="O212" i="1"/>
  <c r="O183" i="1"/>
  <c r="O174" i="1"/>
  <c r="O155" i="1"/>
  <c r="O138" i="1"/>
  <c r="O54" i="1"/>
  <c r="O29" i="1"/>
  <c r="O22" i="1"/>
  <c r="O21" i="1"/>
  <c r="O14" i="1"/>
  <c r="O5" i="1"/>
  <c r="O3" i="1"/>
  <c r="O1083" i="1"/>
  <c r="O1920" i="1"/>
  <c r="O1117" i="1"/>
  <c r="O579" i="1"/>
  <c r="O1111" i="1"/>
  <c r="O1122" i="1"/>
  <c r="O1086" i="1"/>
  <c r="O2399" i="1"/>
  <c r="O1085" i="1"/>
  <c r="O729" i="1"/>
  <c r="O568" i="1"/>
  <c r="O567" i="1"/>
  <c r="O2408" i="1"/>
  <c r="O1846" i="1"/>
  <c r="O676" i="1"/>
  <c r="O574" i="1"/>
  <c r="O1105" i="1"/>
  <c r="O1077" i="1"/>
  <c r="O674" i="1"/>
  <c r="O665" i="1"/>
  <c r="O577" i="1"/>
  <c r="O1079" i="1"/>
  <c r="O697" i="1"/>
  <c r="O689" i="1"/>
  <c r="O591" i="1"/>
  <c r="O1613" i="1"/>
  <c r="O696" i="1"/>
  <c r="O690" i="1"/>
  <c r="O566" i="1"/>
  <c r="O104" i="1"/>
  <c r="O95" i="1"/>
  <c r="O92" i="1"/>
  <c r="O83" i="1"/>
  <c r="O72" i="1"/>
  <c r="O10" i="1"/>
  <c r="O9" i="1"/>
  <c r="O2400" i="1"/>
  <c r="O2383" i="1"/>
  <c r="O2409" i="1"/>
  <c r="O1124" i="1"/>
  <c r="O1106" i="1"/>
  <c r="O1084" i="1"/>
  <c r="O691" i="1"/>
  <c r="O112" i="1"/>
  <c r="O93" i="1"/>
  <c r="O78" i="1"/>
  <c r="O49" i="1"/>
  <c r="O2280" i="1"/>
  <c r="O1501" i="1"/>
  <c r="O864" i="1"/>
  <c r="O859" i="1"/>
  <c r="O709" i="1"/>
  <c r="O641" i="1"/>
  <c r="O631" i="1"/>
  <c r="O599" i="1"/>
  <c r="O598" i="1"/>
  <c r="O554" i="1"/>
  <c r="O551" i="1"/>
  <c r="O543" i="1"/>
  <c r="O113" i="1"/>
  <c r="O33" i="1"/>
  <c r="O1455" i="1"/>
  <c r="O2079" i="1"/>
  <c r="O2057" i="1"/>
  <c r="O2284" i="1"/>
  <c r="O2077" i="1"/>
  <c r="O2069" i="1"/>
  <c r="O1539" i="1"/>
  <c r="O242" i="1"/>
  <c r="O240" i="1"/>
  <c r="N101" i="6"/>
  <c r="O2470" i="1"/>
  <c r="N65" i="6"/>
  <c r="O1973" i="1"/>
  <c r="N64" i="6"/>
  <c r="O42" i="1"/>
  <c r="N63" i="6"/>
  <c r="O2209" i="1"/>
  <c r="N62" i="6"/>
  <c r="N61" i="6"/>
  <c r="O1568" i="1"/>
  <c r="N60" i="6"/>
  <c r="O642" i="1"/>
  <c r="N59" i="6"/>
  <c r="O1457" i="1"/>
  <c r="N55" i="6"/>
  <c r="O2197" i="1"/>
  <c r="N54" i="6"/>
  <c r="O873" i="1"/>
  <c r="N53" i="6"/>
  <c r="O243" i="1"/>
  <c r="N52" i="6"/>
  <c r="O1478" i="1"/>
  <c r="N51" i="6"/>
  <c r="O701" i="1"/>
  <c r="N50" i="6"/>
  <c r="O1704" i="1"/>
  <c r="N49" i="6"/>
  <c r="O587" i="1"/>
  <c r="N48" i="6"/>
  <c r="O1715" i="1"/>
  <c r="N45" i="6"/>
  <c r="O2093" i="1"/>
  <c r="N44" i="6"/>
  <c r="O653" i="1"/>
  <c r="N43" i="6"/>
  <c r="O206" i="1"/>
  <c r="N42" i="6"/>
  <c r="O891" i="1"/>
  <c r="N41" i="6"/>
  <c r="N40" i="6"/>
  <c r="N39" i="6"/>
  <c r="O890" i="1"/>
  <c r="N36" i="6"/>
  <c r="O2392" i="1"/>
  <c r="N35" i="6"/>
  <c r="O1021" i="1"/>
  <c r="N34" i="6"/>
  <c r="O945" i="1"/>
  <c r="N33" i="6"/>
  <c r="O2123" i="1"/>
  <c r="N32" i="6"/>
  <c r="O869" i="1"/>
  <c r="N31" i="6"/>
  <c r="O2147" i="1"/>
  <c r="N30" i="6"/>
  <c r="O2498" i="1"/>
  <c r="N29" i="6"/>
  <c r="O2151" i="1"/>
  <c r="N28" i="6"/>
  <c r="O1544" i="1"/>
  <c r="N27" i="6"/>
  <c r="O1960" i="1"/>
  <c r="N26" i="6"/>
  <c r="O2517" i="1"/>
  <c r="O1415" i="1"/>
  <c r="O2491" i="1"/>
  <c r="N23" i="6"/>
  <c r="O1755" i="1"/>
  <c r="O2081" i="1"/>
  <c r="N5" i="6"/>
  <c r="O678" i="1"/>
  <c r="N4" i="6"/>
  <c r="O2316" i="1"/>
  <c r="N100" i="6"/>
  <c r="O1468" i="1"/>
  <c r="N99" i="6"/>
  <c r="O2118" i="1"/>
  <c r="N98" i="6"/>
  <c r="O627" i="1"/>
  <c r="N97" i="6"/>
  <c r="O2041" i="1"/>
  <c r="N96" i="6"/>
  <c r="O2042" i="1"/>
  <c r="N95" i="6"/>
  <c r="O2144" i="1"/>
  <c r="N94" i="6"/>
  <c r="O1538" i="1"/>
  <c r="N87" i="6"/>
  <c r="O2064" i="1"/>
  <c r="N83" i="6"/>
  <c r="O1738" i="1"/>
  <c r="N88" i="6"/>
  <c r="N93" i="6"/>
  <c r="O1002" i="1"/>
  <c r="J101" i="6"/>
  <c r="J65" i="6"/>
  <c r="J64" i="6"/>
  <c r="J63" i="6"/>
  <c r="J62" i="6"/>
  <c r="J61" i="6"/>
  <c r="J60" i="6"/>
  <c r="J59" i="6"/>
  <c r="J55" i="6"/>
  <c r="J54" i="6"/>
  <c r="J53" i="6"/>
  <c r="J52" i="6"/>
  <c r="J51" i="6"/>
  <c r="J50" i="6"/>
  <c r="J49" i="6"/>
  <c r="J48" i="6"/>
  <c r="J45" i="6"/>
  <c r="J44" i="6"/>
  <c r="J43" i="6"/>
  <c r="J42" i="6"/>
  <c r="J41" i="6"/>
  <c r="J40" i="6"/>
  <c r="J39" i="6"/>
  <c r="J36" i="6"/>
  <c r="J35" i="6"/>
  <c r="J34" i="6"/>
  <c r="J33" i="6"/>
  <c r="J32" i="6"/>
  <c r="J31" i="6"/>
  <c r="J30" i="6"/>
  <c r="J29" i="6"/>
  <c r="J28" i="6"/>
  <c r="J27" i="6"/>
  <c r="J26" i="6"/>
  <c r="J23" i="6"/>
  <c r="J5" i="6"/>
  <c r="J4" i="6"/>
  <c r="J100" i="6"/>
  <c r="J99" i="6"/>
  <c r="J98" i="6"/>
  <c r="J97" i="6"/>
  <c r="O97" i="6"/>
  <c r="J96" i="6"/>
  <c r="J95" i="6"/>
  <c r="J94" i="6"/>
  <c r="J87" i="6"/>
  <c r="J83" i="6"/>
  <c r="J88" i="6"/>
  <c r="J93" i="6"/>
  <c r="J76" i="6"/>
  <c r="J78" i="6"/>
  <c r="O78" i="6"/>
  <c r="J77" i="6"/>
  <c r="J75" i="6"/>
  <c r="J73" i="6"/>
  <c r="O93" i="6"/>
  <c r="O5" i="6"/>
  <c r="O26" i="6"/>
  <c r="O34" i="6"/>
  <c r="O59" i="6"/>
  <c r="O58" i="1"/>
  <c r="O648" i="1"/>
  <c r="O1561" i="1"/>
  <c r="O1709" i="1"/>
  <c r="O2410" i="1"/>
  <c r="O1123" i="1"/>
  <c r="O1700" i="1"/>
  <c r="O23" i="1"/>
  <c r="O70" i="1"/>
  <c r="O583" i="1"/>
  <c r="O1121" i="1"/>
  <c r="O1593" i="1"/>
  <c r="O1706" i="1"/>
  <c r="O27" i="1"/>
  <c r="O122" i="1"/>
  <c r="O717" i="1"/>
  <c r="O1563" i="1"/>
  <c r="O2114" i="1"/>
  <c r="O31" i="1"/>
  <c r="O81" i="1"/>
  <c r="O77" i="6"/>
  <c r="O99" i="6"/>
  <c r="O27" i="6"/>
  <c r="O31" i="6"/>
  <c r="O44" i="6"/>
  <c r="O64" i="6"/>
  <c r="O32" i="1"/>
  <c r="O79" i="1"/>
  <c r="O169" i="1"/>
  <c r="O719" i="1"/>
  <c r="O1076" i="1"/>
  <c r="O1120" i="1"/>
  <c r="O1564" i="1"/>
  <c r="O1622" i="1"/>
  <c r="O1716" i="1"/>
  <c r="O2380" i="1"/>
  <c r="O69" i="1"/>
  <c r="O874" i="1"/>
  <c r="O1595" i="1"/>
  <c r="O1953" i="1"/>
  <c r="O2413" i="1"/>
  <c r="O26" i="1"/>
  <c r="O51" i="1"/>
  <c r="O75" i="1"/>
  <c r="O117" i="1"/>
  <c r="O597" i="1"/>
  <c r="O894" i="1"/>
  <c r="O1125" i="1"/>
  <c r="O1562" i="1"/>
  <c r="O1623" i="1"/>
  <c r="O1687" i="1"/>
  <c r="O1726" i="1"/>
  <c r="O13" i="1"/>
  <c r="O52" i="1"/>
  <c r="O103" i="1"/>
  <c r="O496" i="1"/>
  <c r="O680" i="1"/>
  <c r="O870" i="1"/>
  <c r="O1090" i="1"/>
  <c r="O1570" i="1"/>
  <c r="O1620" i="1"/>
  <c r="O2202" i="1"/>
  <c r="O2416" i="1"/>
  <c r="O53" i="1"/>
  <c r="O115" i="1"/>
  <c r="O888" i="1"/>
  <c r="O1712" i="1"/>
  <c r="O30" i="6"/>
  <c r="O43" i="6"/>
  <c r="O49" i="6"/>
  <c r="O53" i="6"/>
  <c r="O63" i="6"/>
  <c r="O893" i="1"/>
  <c r="O685" i="1"/>
  <c r="O88" i="6"/>
  <c r="O17" i="6"/>
  <c r="O40" i="6"/>
  <c r="O50" i="6"/>
  <c r="O54" i="6"/>
  <c r="O28" i="6"/>
  <c r="O36" i="6"/>
  <c r="O61" i="6"/>
  <c r="O245" i="1"/>
  <c r="O20" i="6"/>
  <c r="O11" i="1"/>
  <c r="O39" i="1"/>
  <c r="O97" i="1"/>
  <c r="O628" i="1"/>
  <c r="O840" i="1"/>
  <c r="O1080" i="1"/>
  <c r="O1422" i="1"/>
  <c r="O1596" i="1"/>
  <c r="O1630" i="1"/>
  <c r="O2219" i="1"/>
  <c r="O2389" i="1"/>
  <c r="O134" i="1"/>
  <c r="O1075" i="1"/>
  <c r="O1621" i="1"/>
  <c r="O2024" i="1"/>
  <c r="O8" i="1"/>
  <c r="O37" i="1"/>
  <c r="O55" i="1"/>
  <c r="O80" i="1"/>
  <c r="O458" i="1"/>
  <c r="O609" i="1"/>
  <c r="O1089" i="1"/>
  <c r="O1400" i="1"/>
  <c r="O1573" i="1"/>
  <c r="O1631" i="1"/>
  <c r="O1690" i="1"/>
  <c r="O2308" i="1"/>
  <c r="O17" i="1"/>
  <c r="O56" i="1"/>
  <c r="O109" i="1"/>
  <c r="O590" i="1"/>
  <c r="O684" i="1"/>
  <c r="O899" i="1"/>
  <c r="O1102" i="1"/>
  <c r="O1574" i="1"/>
  <c r="O1650" i="1"/>
  <c r="O2351" i="1"/>
  <c r="O18" i="1"/>
  <c r="O57" i="1"/>
  <c r="O328" i="1"/>
  <c r="O892" i="1"/>
  <c r="O2279" i="1"/>
  <c r="O75" i="6"/>
  <c r="O94" i="6"/>
  <c r="O98" i="6"/>
  <c r="O39" i="6"/>
  <c r="O25" i="1"/>
  <c r="O116" i="1"/>
  <c r="O1092" i="1"/>
  <c r="O1611" i="1"/>
  <c r="O2371" i="1"/>
  <c r="O677" i="1"/>
  <c r="O2404" i="1"/>
  <c r="O45" i="1"/>
  <c r="O98" i="1"/>
  <c r="O836" i="1"/>
  <c r="O1558" i="1"/>
  <c r="O1649" i="1"/>
  <c r="O2387" i="1"/>
  <c r="O88" i="1"/>
  <c r="O672" i="1"/>
  <c r="O1082" i="1"/>
  <c r="O1617" i="1"/>
  <c r="O2388" i="1"/>
  <c r="O1608" i="1"/>
  <c r="O95" i="6"/>
  <c r="O23" i="6"/>
  <c r="O35" i="6"/>
  <c r="O60" i="6"/>
  <c r="O83" i="6"/>
  <c r="O96" i="6"/>
  <c r="O100" i="6"/>
  <c r="O24" i="6"/>
  <c r="O32" i="6"/>
  <c r="O41" i="6"/>
  <c r="O45" i="6"/>
  <c r="O51" i="6"/>
  <c r="O55" i="6"/>
  <c r="O65" i="6"/>
  <c r="O73" i="6"/>
  <c r="O76" i="6"/>
  <c r="O87" i="6"/>
  <c r="O4" i="6"/>
  <c r="O29" i="6"/>
  <c r="O33" i="6"/>
  <c r="O42" i="6"/>
  <c r="O48" i="6"/>
  <c r="O52" i="6"/>
  <c r="O58" i="6"/>
  <c r="O62" i="6"/>
  <c r="O101" i="6"/>
  <c r="O19" i="1"/>
  <c r="O46" i="1"/>
  <c r="O100" i="1"/>
  <c r="O632" i="1"/>
  <c r="O1087" i="1"/>
  <c r="O1464" i="1"/>
  <c r="O1604" i="1"/>
  <c r="O1697" i="1"/>
  <c r="O2353" i="1"/>
  <c r="O2393" i="1"/>
  <c r="O570" i="1"/>
  <c r="O1095" i="1"/>
  <c r="O1633" i="1"/>
  <c r="O2374" i="1"/>
  <c r="O12" i="1"/>
  <c r="O41" i="1"/>
  <c r="O59" i="1"/>
  <c r="O90" i="1"/>
  <c r="O553" i="1"/>
  <c r="O621" i="1"/>
  <c r="O1109" i="1"/>
  <c r="O1488" i="1"/>
  <c r="O1585" i="1"/>
  <c r="O1635" i="1"/>
  <c r="O1698" i="1"/>
  <c r="O2341" i="1"/>
  <c r="O20" i="1"/>
  <c r="O60" i="1"/>
  <c r="O114" i="1"/>
  <c r="O646" i="1"/>
  <c r="O708" i="1"/>
  <c r="O1024" i="1"/>
  <c r="O1126" i="1"/>
  <c r="O1594" i="1"/>
  <c r="O1699" i="1"/>
  <c r="O2378" i="1"/>
  <c r="O24" i="1"/>
  <c r="O61" i="1"/>
  <c r="O603" i="1"/>
  <c r="O1091" i="1"/>
  <c r="O2061" i="1"/>
  <c r="O2101" i="1"/>
  <c r="O426" i="1"/>
  <c r="O2535" i="1"/>
  <c r="O1764" i="1"/>
  <c r="O1118" i="1"/>
  <c r="O1758" i="1"/>
  <c r="O1761" i="1"/>
  <c r="O1766" i="1"/>
  <c r="O1748" i="1"/>
  <c r="O1765" i="1"/>
  <c r="O1753" i="1"/>
  <c r="O1485" i="1"/>
  <c r="O1768" i="1"/>
  <c r="O1751" i="1"/>
  <c r="O1371" i="1"/>
  <c r="O1257" i="1"/>
  <c r="O1740" i="1"/>
  <c r="O1737" i="1"/>
  <c r="O1744" i="1"/>
  <c r="O105" i="1"/>
  <c r="O2113" i="1"/>
  <c r="O667" i="1"/>
  <c r="O686" i="1"/>
  <c r="O1976" i="1"/>
  <c r="O1463" i="1"/>
  <c r="O2055" i="1"/>
  <c r="O1987" i="1"/>
  <c r="O1999" i="1"/>
  <c r="O2111" i="1"/>
  <c r="O361" i="1"/>
  <c r="O1966" i="1"/>
  <c r="O2062" i="1"/>
  <c r="O2048" i="1"/>
  <c r="O1988" i="1"/>
  <c r="O419" i="1"/>
  <c r="O608" i="1"/>
  <c r="O1990" i="1"/>
  <c r="O2103" i="1"/>
  <c r="O392" i="1"/>
  <c r="O1989" i="1"/>
  <c r="O99" i="1"/>
  <c r="O2078" i="1"/>
  <c r="O1108" i="1"/>
  <c r="O1448" i="1"/>
  <c r="O2068" i="1"/>
  <c r="O593" i="1"/>
  <c r="O133" i="1"/>
  <c r="O2165" i="1"/>
  <c r="O2031" i="1"/>
  <c r="O1020" i="1"/>
  <c r="O1482" i="1"/>
  <c r="O1993" i="1"/>
  <c r="O2213" i="1"/>
  <c r="O1447" i="1"/>
  <c r="O2000" i="1"/>
  <c r="O397" i="1"/>
  <c r="O1451" i="1"/>
  <c r="O1985" i="1"/>
  <c r="O2028" i="1"/>
  <c r="O2030" i="1"/>
  <c r="O1423" i="1"/>
  <c r="O607" i="1"/>
  <c r="O629" i="1"/>
  <c r="O2124" i="1"/>
  <c r="O2198" i="1"/>
  <c r="O1686" i="1"/>
  <c r="O1696" i="1"/>
  <c r="O633" i="1"/>
  <c r="O1614" i="1"/>
  <c r="O204" i="1"/>
  <c r="O2405" i="1"/>
  <c r="O1756" i="1"/>
  <c r="O1458" i="1"/>
  <c r="O1475" i="1"/>
  <c r="O1655" i="1"/>
  <c r="O2203" i="1"/>
  <c r="O363" i="1"/>
  <c r="O725" i="1"/>
  <c r="O1484" i="1"/>
  <c r="O2146" i="1"/>
  <c r="O602" i="1"/>
  <c r="O671" i="1"/>
  <c r="O595" i="1"/>
  <c r="O886" i="1"/>
  <c r="O695" i="1"/>
  <c r="O1421" i="1"/>
  <c r="O2038" i="1"/>
  <c r="O1981" i="1"/>
  <c r="O668" i="1"/>
  <c r="O364" i="1"/>
  <c r="O735" i="1"/>
  <c r="O1526" i="1"/>
  <c r="O2148" i="1"/>
  <c r="O1019" i="1"/>
  <c r="O2003" i="1"/>
  <c r="O1969" i="1"/>
  <c r="O1454" i="1"/>
  <c r="O2110" i="1"/>
  <c r="O211" i="1"/>
  <c r="O2196" i="1"/>
  <c r="O558" i="1"/>
  <c r="O386" i="1"/>
  <c r="O740" i="1"/>
  <c r="O1750" i="1"/>
  <c r="O2161" i="1"/>
  <c r="O622" i="1"/>
  <c r="O601" i="1"/>
  <c r="O620" i="1"/>
  <c r="O626" i="1"/>
  <c r="O1695" i="1"/>
  <c r="O604" i="1"/>
  <c r="O2391" i="1"/>
  <c r="O2" i="1"/>
  <c r="O1100" i="1"/>
  <c r="O1844" i="1"/>
  <c r="O1138" i="1"/>
  <c r="O2117" i="1"/>
  <c r="O152" i="1"/>
  <c r="O2390" i="1"/>
  <c r="O387" i="1"/>
  <c r="O741" i="1"/>
  <c r="O1941" i="1"/>
  <c r="O2164" i="1"/>
  <c r="O1022" i="1"/>
  <c r="O2043" i="1"/>
  <c r="O2050" i="1"/>
  <c r="O625" i="1"/>
  <c r="O1958" i="1"/>
  <c r="O2214" i="1"/>
  <c r="O389" i="1"/>
  <c r="O1413" i="1"/>
  <c r="O1951" i="1"/>
  <c r="O2181" i="1"/>
  <c r="O2044" i="1"/>
  <c r="O640" i="1"/>
  <c r="O889" i="1"/>
  <c r="O624" i="1"/>
  <c r="O146" i="1"/>
  <c r="O1104" i="1"/>
  <c r="O2342" i="1"/>
  <c r="O1948" i="1"/>
  <c r="O1113" i="1"/>
  <c r="O1010" i="1"/>
  <c r="O1535" i="1"/>
  <c r="O1520" i="1"/>
  <c r="O1357" i="1"/>
  <c r="O1339" i="1"/>
  <c r="O1332" i="1"/>
  <c r="O2130" i="1"/>
  <c r="O384" i="1"/>
  <c r="O556" i="1"/>
  <c r="O1534" i="1"/>
  <c r="O1518" i="1"/>
  <c r="O1351" i="1"/>
  <c r="O1337" i="1"/>
  <c r="O1331" i="1"/>
  <c r="O952" i="1"/>
  <c r="O1938" i="1"/>
  <c r="O728" i="1"/>
  <c r="O663" i="1"/>
  <c r="O130" i="1"/>
  <c r="O2472" i="1"/>
  <c r="O1469" i="1"/>
  <c r="O1347" i="1"/>
  <c r="O1329" i="1"/>
  <c r="O1943" i="1"/>
  <c r="O662" i="1"/>
  <c r="O2397" i="1"/>
  <c r="O654" i="1"/>
  <c r="O129" i="1"/>
  <c r="O77" i="1"/>
  <c r="O15" i="1"/>
  <c r="O1937" i="1"/>
  <c r="O2322" i="1"/>
  <c r="O124" i="1"/>
  <c r="O2153" i="1"/>
  <c r="O28" i="1"/>
  <c r="O1523" i="1"/>
  <c r="O1336" i="1"/>
  <c r="O1889" i="1"/>
  <c r="O2053" i="1"/>
  <c r="O2154" i="1"/>
  <c r="O660" i="1"/>
  <c r="O396" i="1"/>
  <c r="O111" i="1"/>
  <c r="O36" i="1"/>
  <c r="O693" i="1"/>
  <c r="O594" i="1"/>
  <c r="O30" i="1"/>
  <c r="O121" i="1"/>
  <c r="O1364" i="1"/>
  <c r="O1341" i="1"/>
  <c r="O1190" i="1"/>
  <c r="O1944" i="1"/>
  <c r="O661" i="1"/>
  <c r="O2411" i="1"/>
  <c r="O390" i="1"/>
  <c r="O107" i="1"/>
  <c r="O34" i="1"/>
  <c r="O1950" i="1"/>
  <c r="O658" i="1"/>
  <c r="O96" i="1"/>
  <c r="O657" i="1"/>
  <c r="O65" i="1"/>
  <c r="O1521" i="1"/>
  <c r="O1334" i="1"/>
  <c r="O1890" i="1"/>
  <c r="O705" i="1"/>
  <c r="O2155" i="1"/>
  <c r="O659" i="1"/>
  <c r="O639" i="1"/>
  <c r="O125" i="1"/>
  <c r="O73" i="1"/>
  <c r="O4" i="1"/>
  <c r="O996" i="1"/>
  <c r="O2469" i="1"/>
  <c r="O67" i="1"/>
  <c r="O2385" i="1"/>
  <c r="O89" i="1"/>
  <c r="O118" i="1"/>
  <c r="O1863" i="1"/>
  <c r="O1466" i="1"/>
  <c r="O1854" i="1"/>
  <c r="O1965" i="1"/>
  <c r="O1741" i="1"/>
  <c r="O1467" i="1"/>
  <c r="O1991" i="1"/>
  <c r="O1957" i="1"/>
  <c r="O2521" i="1"/>
  <c r="O1373" i="1"/>
  <c r="O845" i="1"/>
  <c r="O2026" i="1"/>
  <c r="O856" i="1"/>
  <c r="O2032" i="1"/>
  <c r="O1023" i="1"/>
  <c r="O2121" i="1"/>
  <c r="O2516" i="1"/>
  <c r="O1378" i="1"/>
  <c r="O1016" i="1"/>
  <c r="O2036" i="1"/>
  <c r="O2060" i="1"/>
  <c r="O1354" i="1"/>
  <c r="O2047" i="1"/>
  <c r="O1133" i="1"/>
  <c r="O1409" i="1"/>
  <c r="O2166" i="1"/>
  <c r="O2046" i="1"/>
  <c r="O356" i="1"/>
  <c r="O1360" i="1"/>
  <c r="O2054" i="1"/>
  <c r="O1018" i="1"/>
  <c r="O358" i="1"/>
  <c r="O1385" i="1"/>
  <c r="O2065" i="1"/>
  <c r="O360" i="1"/>
  <c r="O1401" i="1"/>
  <c r="O2125" i="1"/>
  <c r="O365" i="1"/>
  <c r="O638" i="1"/>
  <c r="O966" i="1"/>
  <c r="O1429" i="1"/>
  <c r="O1773" i="1"/>
  <c r="O1992" i="1"/>
  <c r="O2083" i="1"/>
  <c r="O2372" i="1"/>
  <c r="O74" i="1"/>
  <c r="O366" i="1"/>
  <c r="O647" i="1"/>
  <c r="O968" i="1"/>
  <c r="O1431" i="1"/>
  <c r="O1897" i="1"/>
  <c r="O1997" i="1"/>
  <c r="O2095" i="1"/>
  <c r="O2373" i="1"/>
  <c r="O217" i="1"/>
  <c r="O370" i="1"/>
  <c r="O681" i="1"/>
  <c r="O988" i="1"/>
  <c r="O1439" i="1"/>
  <c r="O1905" i="1"/>
  <c r="O2019" i="1"/>
  <c r="O2096" i="1"/>
  <c r="O2376" i="1"/>
  <c r="O218" i="1"/>
  <c r="O375" i="1"/>
  <c r="O710" i="1"/>
  <c r="O1015" i="1"/>
  <c r="O1440" i="1"/>
  <c r="O1907" i="1"/>
  <c r="O2022" i="1"/>
  <c r="O2100" i="1"/>
  <c r="Q525" i="1"/>
  <c r="P525" i="1"/>
  <c r="Q2381" i="1"/>
  <c r="P2381" i="1"/>
  <c r="R2350" i="1"/>
  <c r="Q2245" i="1"/>
  <c r="P2245" i="1"/>
  <c r="Q2241" i="1"/>
  <c r="P2241" i="1"/>
  <c r="Q2432" i="1"/>
  <c r="P2432" i="1"/>
  <c r="G2460" i="1"/>
  <c r="G2458" i="1"/>
  <c r="R1174" i="1"/>
  <c r="Q2124" i="1"/>
  <c r="P2124" i="1"/>
  <c r="R1218" i="1"/>
  <c r="Q2170" i="1"/>
  <c r="P2170" i="1"/>
  <c r="R2356" i="1"/>
  <c r="R1445" i="1"/>
  <c r="R1444" i="1"/>
  <c r="Q746" i="1"/>
  <c r="P746" i="1"/>
  <c r="Q745" i="1"/>
  <c r="P745" i="1"/>
  <c r="D2536" i="1"/>
  <c r="O1979" i="1"/>
  <c r="R1317" i="1"/>
  <c r="R1164" i="1"/>
  <c r="R1785" i="1"/>
  <c r="R2536" i="1"/>
  <c r="O933" i="1"/>
  <c r="F2536" i="1"/>
  <c r="O884" i="1"/>
  <c r="O25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tc={B0D85C39-FC12-4900-9E80-A00A34EE951F}</author>
    <author>tc={51D4B1FC-087E-4443-BE8D-B1C579221616}</author>
    <author>tc={F13CAFC2-0D95-44E2-BF8F-68C9ADCBB946}</author>
    <author>tc={6A31D182-9955-475A-80C5-2D279F05B9DE}</author>
  </authors>
  <commentList>
    <comment ref="F173"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estimate</t>
      </text>
    </comment>
    <comment ref="D2252"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estimate</t>
      </text>
    </comment>
    <comment ref="D2379"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estimate based on size power plant</t>
      </text>
    </comment>
    <comment ref="D2418"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estimate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tc={AC72D670-5CED-4B2E-A502-C0F14D8621D6}</author>
    <author>tc={4DAD06D5-59EC-4323-A586-E511F99F5CEB}</author>
    <author>tc={86BD669F-D778-4F33-8D28-BFCFD51A0B9E}</author>
    <author>tc={5E15046B-FF76-40D6-A212-1DBB7C063389}</author>
    <author>tc={1D0C2A60-A3B8-41E9-BB41-90057E7BE9F2}</author>
    <author>tc={AA35A892-6567-4403-A164-53FEAB452F70}</author>
    <author>tc={0D6C6A7C-F491-4831-84EB-D3D405B9443A}</author>
    <author>tc={B390B2BA-BA6B-471A-A790-676B5EC59B67}</author>
    <author>tc={D3B31715-1B27-4F8D-A3F4-79AD08EF8BA5}</author>
    <author>tc={27A53BF2-3392-4D05-A7CE-CB89A5C3DC52}</author>
  </authors>
  <commentList>
    <comment ref="I16"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Data in m3/TJ</t>
      </text>
    </comment>
    <comment ref="M16"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Data in m3/TJ</t>
      </text>
    </comment>
    <comment ref="I46"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Data in m3/TJ</t>
      </text>
    </comment>
    <comment ref="M46"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Data in m3/TJ</t>
      </text>
    </comment>
    <comment ref="I56" authorId="4" shapeId="0" xr:uid="{00000000-0006-0000-0300-000005000000}">
      <text>
        <t>[Threaded comment]
Your version of Excel allows you to read this threaded comment; however, any edits to it will get removed if the file is opened in a newer version of Excel. Learn more: https://go.microsoft.com/fwlink/?linkid=870924
Comment:
    Data in m3/TJ</t>
      </text>
    </comment>
    <comment ref="M56"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Data in m3/TJ</t>
      </text>
    </comment>
    <comment ref="I57" authorId="6" shapeId="0" xr:uid="{00000000-0006-0000-0300-000007000000}">
      <text>
        <t>[Threaded comment]
Your version of Excel allows you to read this threaded comment; however, any edits to it will get removed if the file is opened in a newer version of Excel. Learn more: https://go.microsoft.com/fwlink/?linkid=870924
Comment:
    Data in m3/TJ</t>
      </text>
    </comment>
    <comment ref="M57" authorId="7" shapeId="0" xr:uid="{00000000-0006-0000-0300-000008000000}">
      <text>
        <t>[Threaded comment]
Your version of Excel allows you to read this threaded comment; however, any edits to it will get removed if the file is opened in a newer version of Excel. Learn more: https://go.microsoft.com/fwlink/?linkid=870924
Comment:
    Data in m3/TJ</t>
      </text>
    </comment>
    <comment ref="I72" authorId="8" shapeId="0" xr:uid="{00000000-0006-0000-0300-000009000000}">
      <text>
        <t>[Threaded comment]
Your version of Excel allows you to read this threaded comment; however, any edits to it will get removed if the file is opened in a newer version of Excel. Learn more: https://go.microsoft.com/fwlink/?linkid=870924
Comment:
    Data in m3/TJ</t>
      </text>
    </comment>
    <comment ref="M72" authorId="9" shapeId="0" xr:uid="{00000000-0006-0000-0300-00000A000000}">
      <text>
        <t>[Threaded comment]
Your version of Excel allows you to read this threaded comment; however, any edits to it will get removed if the file is opened in a newer version of Excel. Learn more: https://go.microsoft.com/fwlink/?linkid=870924
Comment:
    Data in m3/TJ</t>
      </text>
    </comment>
  </commentList>
</comments>
</file>

<file path=xl/sharedStrings.xml><?xml version="1.0" encoding="utf-8"?>
<sst xmlns="http://schemas.openxmlformats.org/spreadsheetml/2006/main" count="35953" uniqueCount="5109">
  <si>
    <t>ID_Number</t>
  </si>
  <si>
    <t>Country</t>
  </si>
  <si>
    <t>Plant</t>
  </si>
  <si>
    <t>MW</t>
  </si>
  <si>
    <t>MWh/MW</t>
  </si>
  <si>
    <t>MWh</t>
  </si>
  <si>
    <t>GEN_TYPE</t>
  </si>
  <si>
    <t>Operation</t>
  </si>
  <si>
    <t>Infrastructure</t>
  </si>
  <si>
    <t>Cooling System</t>
  </si>
  <si>
    <t>Cooling Fluid</t>
  </si>
  <si>
    <t>Specific Fuel</t>
  </si>
  <si>
    <t>Climate</t>
  </si>
  <si>
    <t>Withdrawal</t>
  </si>
  <si>
    <t>Consumption</t>
  </si>
  <si>
    <t>Longitude</t>
  </si>
  <si>
    <t>Latitude</t>
  </si>
  <si>
    <t>details</t>
  </si>
  <si>
    <t>ALGERIA</t>
  </si>
  <si>
    <t>ADRAR</t>
  </si>
  <si>
    <t>NG</t>
  </si>
  <si>
    <t>Rankine</t>
  </si>
  <si>
    <t>Steam Turbine</t>
  </si>
  <si>
    <t>Wet tower</t>
  </si>
  <si>
    <t>Freshwater</t>
  </si>
  <si>
    <t>Natural Gas, HFO</t>
  </si>
  <si>
    <t>BWh - Desert Hot</t>
  </si>
  <si>
    <t>Refinery of Adrar</t>
  </si>
  <si>
    <t>Oil</t>
  </si>
  <si>
    <t>ICE</t>
  </si>
  <si>
    <t>Diesel-Engines</t>
  </si>
  <si>
    <t>Dry cooling</t>
  </si>
  <si>
    <t>Air</t>
  </si>
  <si>
    <t>Diesel, HFO</t>
  </si>
  <si>
    <t>NA</t>
  </si>
  <si>
    <t>Refinery of Adrar, it is not visible, but I assume it is a combustion engine</t>
  </si>
  <si>
    <t>ADRAR SOLAR</t>
  </si>
  <si>
    <t>Sun</t>
  </si>
  <si>
    <t>PV</t>
  </si>
  <si>
    <t>Land</t>
  </si>
  <si>
    <t>No cooling</t>
  </si>
  <si>
    <t>Flat</t>
  </si>
  <si>
    <t>Desert.</t>
  </si>
  <si>
    <t>AFRA</t>
  </si>
  <si>
    <t>Diesel</t>
  </si>
  <si>
    <t>https://www.openstreetmap.org/way/313989761#map=16/25.3315/7.8036</t>
  </si>
  <si>
    <t>AIN ARNAT</t>
  </si>
  <si>
    <t>Combined</t>
  </si>
  <si>
    <t>Combined Cycle (CC)</t>
  </si>
  <si>
    <t>Natural Gas, Diesel</t>
  </si>
  <si>
    <t>Operational in 2019. Air cooling.  https://www.gem.wiki/Ain_Arnet_power_plant</t>
  </si>
  <si>
    <t>AIN BELBEL</t>
  </si>
  <si>
    <t>Gas-Engines</t>
  </si>
  <si>
    <t>Natural Gas</t>
  </si>
  <si>
    <t>Was marked as solar power, but in the location there are only MCI</t>
  </si>
  <si>
    <t>AIN DJASSER</t>
  </si>
  <si>
    <t>Brayton</t>
  </si>
  <si>
    <t>Gas Turbine</t>
  </si>
  <si>
    <t>Upgraded to 794 MW, six gas turbines. https://www.gem.wiki/Ain_Djasser_power_plant</t>
  </si>
  <si>
    <t>AIN EL BYA</t>
  </si>
  <si>
    <t>Once through</t>
  </si>
  <si>
    <t>Saline</t>
  </si>
  <si>
    <t>No easy to find. No listed in power plants of Algeria. Liekly in this place due to the inlet and outlet of saline water for the cooling</t>
  </si>
  <si>
    <t>ALGER PORT</t>
  </si>
  <si>
    <t>80 MW, coast</t>
  </si>
  <si>
    <t>ALRAR FIELD</t>
  </si>
  <si>
    <t>four gas portable gas turbines. https://www.gem.wiki/El-Kseur_power_station</t>
  </si>
  <si>
    <t>ANNABA</t>
  </si>
  <si>
    <t>Two GT. No information on the web. Assume is NG because there is an NG port nearby</t>
  </si>
  <si>
    <t>AOULEF</t>
  </si>
  <si>
    <t>I cannot find it, but because its size and fuel it must be a combustion engine with diesel</t>
  </si>
  <si>
    <t>AOULEF SOLAR</t>
  </si>
  <si>
    <t>Desert. https://wikimapia.org/37147729/Aoulef-Solar-Field</t>
  </si>
  <si>
    <t>ARZEW AMMONIA</t>
  </si>
  <si>
    <t>Three units</t>
  </si>
  <si>
    <t>ARZEW LNG PLANT</t>
  </si>
  <si>
    <t>Four GT units near the coast in the LNG export Plant</t>
  </si>
  <si>
    <t>BAB-EZZOUAR</t>
  </si>
  <si>
    <t>Four units of gas turbines. No cooling</t>
  </si>
  <si>
    <t>BADJI BORDJ MOKHTAR</t>
  </si>
  <si>
    <t>Group of movable turbines</t>
  </si>
  <si>
    <t>BECHAR</t>
  </si>
  <si>
    <t>Sonelgaz SPE installations. In 2023 there is the inclusion of more gas units</t>
  </si>
  <si>
    <t>Sonelgaz SPE installations</t>
  </si>
  <si>
    <t>BENI ABBES</t>
  </si>
  <si>
    <t>Power plant near the town</t>
  </si>
  <si>
    <t>BENI ABBES SPE</t>
  </si>
  <si>
    <t>BERKINE BASIN</t>
  </si>
  <si>
    <t>Two units of gas turbines</t>
  </si>
  <si>
    <t>BERROUAGHIA</t>
  </si>
  <si>
    <t>Two units of gas turbines with no cooling. https://www.gem.wiki/Berrouaghia_power_plant</t>
  </si>
  <si>
    <t>BIR EL-DJIR</t>
  </si>
  <si>
    <t>Two large turbines in the city</t>
  </si>
  <si>
    <t>BIR REBAA PLANT</t>
  </si>
  <si>
    <t>Small units in the Oil and Gas Complex</t>
  </si>
  <si>
    <t>BORDJ BADJI MOKHTAR</t>
  </si>
  <si>
    <t>Desert</t>
  </si>
  <si>
    <t>BORDJ EL HOUAS</t>
  </si>
  <si>
    <t>https://www.openstreetmap.org/way/388002600#map=14/24.8864/8.4402</t>
  </si>
  <si>
    <t>BORDJ OMAR DRISS</t>
  </si>
  <si>
    <t>BOUFARIK (Boufarik 2)</t>
  </si>
  <si>
    <t>Three gas turbine units. No cooling. https://www.gem.wiki/Boufarik_2_power_plant</t>
  </si>
  <si>
    <t>BOUTELILIS</t>
  </si>
  <si>
    <t>Near lake, two large gas turbines. https://www.gem.wiki/Boutl%C3%A9lis_power_station</t>
  </si>
  <si>
    <t>Combined cycle, Gas turbines and then rankine with two large dry cooling. https://www.sonelgaz.dz/fr/2034/le-ministre-de-lenergie-en-visite-dans-les-wilayas-de-naama-et-del-bayadh https://www.gem.wiki/Bellara_power_station</t>
  </si>
  <si>
    <t>DEB DEB</t>
  </si>
  <si>
    <t>DERGUINAH</t>
  </si>
  <si>
    <t>Hydropower</t>
  </si>
  <si>
    <t>Dammed</t>
  </si>
  <si>
    <t>Small reservoir in the mountains called the Barrage Ighzer Ouftis. According to topography is not so elevated to produce this amount of electricity, but likely the maps are wrong. In pictures it seems that there is a recreational use of the reservoir, but I cannot find a suitable data for allocation.</t>
  </si>
  <si>
    <t>DJANET</t>
  </si>
  <si>
    <t>Eight units of gas turbines. Fuel directly from the pipeline that passes through there. It seems like it has been decommissioned or abandoned as the places where the turbines should be are empty (CONFIRMED, they were decommissioned since mid 2021).</t>
  </si>
  <si>
    <t>EL-ABIODH</t>
  </si>
  <si>
    <t>By the size and fuel, it must be a small MCI generator</t>
  </si>
  <si>
    <t>EL-GOLEA</t>
  </si>
  <si>
    <t>Two medium size power plants next to each other. The first of ICE, the second of Gas turbines</t>
  </si>
  <si>
    <t>EL-HADJAR COMPLEX</t>
  </si>
  <si>
    <t>In El-Hadjar Complex to produce electricity for the smealting plant. https://www.gem.wiki/Sider_El_Hadjar_Annaba_steel_plant</t>
  </si>
  <si>
    <t>Wet Tower</t>
  </si>
  <si>
    <t>HFO</t>
  </si>
  <si>
    <t>Csa - Temperate Dry Summer</t>
  </si>
  <si>
    <t>EL-OUED</t>
  </si>
  <si>
    <t>Likely diesel engines in one of the buildings next to the NG sonelgaz plant</t>
  </si>
  <si>
    <t>ERRAGUENE</t>
  </si>
  <si>
    <t>reservoir</t>
  </si>
  <si>
    <t>F'KIRINA</t>
  </si>
  <si>
    <t>Two gas turbine units. More to north, south of Ain Beida, no cooling. https://www.gem.wiki/F%27Krina_power_station</t>
  </si>
  <si>
    <t>GHARDAIA</t>
  </si>
  <si>
    <t>Small building with the turbines. Likely using only NG from the field</t>
  </si>
  <si>
    <t>GHARDAIA SOLAR</t>
  </si>
  <si>
    <t>Rooftop</t>
  </si>
  <si>
    <t>Cannot find it</t>
  </si>
  <si>
    <t>GOURIET</t>
  </si>
  <si>
    <t>ROR</t>
  </si>
  <si>
    <t>HADJRET EN NOUSS</t>
  </si>
  <si>
    <t>Three rankine units with once through cooling from the Mediterranean. https://www.gem.wiki/Hadjret_En_Nouss_power_plant</t>
  </si>
  <si>
    <t>HAMIZ</t>
  </si>
  <si>
    <t>HAMMA</t>
  </si>
  <si>
    <t>Two units of gas turbines between roads near the coast. The wiki indicates that the nominal capacity is only 418 MW https://www.gem.wiki/Hamma_2_power_plant</t>
  </si>
  <si>
    <t>HAOUD EL HAMRA</t>
  </si>
  <si>
    <t>Three units of gas turbines. Considering it is a passing NG and Oil pipeline, Likely NG</t>
  </si>
  <si>
    <t>HAOUD EL HAMRA SP1</t>
  </si>
  <si>
    <t>Two units of gas turbines. Considering it is a passing NG and Oil pipeline, Likely NG</t>
  </si>
  <si>
    <t>HASSI BERKINE</t>
  </si>
  <si>
    <t>Dry Area. Rack of fans.</t>
  </si>
  <si>
    <t>HASSI BERKINE SOUTH</t>
  </si>
  <si>
    <t>https://www.gem.wiki/Hassi_Berkine_South_Gas_Station</t>
  </si>
  <si>
    <t>HASSI MESSAOUD NORD I</t>
  </si>
  <si>
    <t>Four units of GT. No indication of fuels, considering that it is a gas field, assume Natural Gas only</t>
  </si>
  <si>
    <t>HASSI MESSAOUD NORD II</t>
  </si>
  <si>
    <t>Two units of GT. https://www.gem.wiki/Hassi_Messaoud_Nord_2_power_plant</t>
  </si>
  <si>
    <t>HASSI MESSAOUD NORD III</t>
  </si>
  <si>
    <t>Three units of GT. https://www.gem.wiki/Hassi_Messaoud_Nord_3_power_plant</t>
  </si>
  <si>
    <t>HASSI MESSAOUD OUEST</t>
  </si>
  <si>
    <t>Four units of GT. https://www.gem.wiki/Hassi_Messoud_Ouest_power_plant</t>
  </si>
  <si>
    <t>HASSI MESSAOUD SONATRACH</t>
  </si>
  <si>
    <t>Four Smaller units of GT. No indication of fuels, considering that it is a gas field, assume Natural Gas only</t>
  </si>
  <si>
    <t>HASSI MESSAOUD SUD</t>
  </si>
  <si>
    <t>Smaller units of GT. No indication of fuels, considering that it is a gas field, assume Natural Gas only</t>
  </si>
  <si>
    <t>HASSI R'MEL SUD SONA</t>
  </si>
  <si>
    <t>Sonatrach, near the gas field. It seems like a number of MCI</t>
  </si>
  <si>
    <t>IDLESS</t>
  </si>
  <si>
    <t xml:space="preserve">By the size and fuel, it must be a small MCI generator https://www.openstreetmap.org/way/274730980#map=15/23.8271/5.9313 </t>
  </si>
  <si>
    <t>IHRIR</t>
  </si>
  <si>
    <t>ILLIZI</t>
  </si>
  <si>
    <t>Combination of types of ICE. Probably one or two gas turbines, but it is not clear by the images</t>
  </si>
  <si>
    <t>IN GUEZZAM</t>
  </si>
  <si>
    <t>IN SALAH</t>
  </si>
  <si>
    <t>IN SALAH (GRTE SONELGAZ)</t>
  </si>
  <si>
    <t>Six small brayton units in the NG Sonelgaz plant</t>
  </si>
  <si>
    <t>IN-AMENAS GAS PLANT</t>
  </si>
  <si>
    <t>Five small units installed in the NG plant in In-Amenas</t>
  </si>
  <si>
    <t>IRHIL EMDA</t>
  </si>
  <si>
    <t>JIJEL</t>
  </si>
  <si>
    <t>Three units of steam turbines. Once through with sea water. https://www.gem.wiki/Jijel_power_station</t>
  </si>
  <si>
    <t>KABERTENE</t>
  </si>
  <si>
    <t>Wind</t>
  </si>
  <si>
    <t>Wind turbine</t>
  </si>
  <si>
    <t>Onshore</t>
  </si>
  <si>
    <t>https://www.gem.wiki/Kabertene_wind_farm</t>
  </si>
  <si>
    <t>KAHRAMA</t>
  </si>
  <si>
    <t>coast, desalination plant. https://www.gem.wiki/Kahrama_power_station</t>
  </si>
  <si>
    <t>KAIS</t>
  </si>
  <si>
    <t>Operational in 2019. https://www.gem.wiki/Kais_power_station</t>
  </si>
  <si>
    <t>KERZAZ</t>
  </si>
  <si>
    <t>KOUDIET EDDRAOUCH</t>
  </si>
  <si>
    <t>coast. https://www.gem.wiki/Koudiet_Eddraouch_power_plant</t>
  </si>
  <si>
    <t>KRECHBA</t>
  </si>
  <si>
    <t>I cannot see it with certainty, but it is likely a set of gas turbines working on the krechba Center for the NG field</t>
  </si>
  <si>
    <t>LABREG</t>
  </si>
  <si>
    <t>422 MW https://www.gem.wiki/Labreg_power_plant</t>
  </si>
  <si>
    <t>LARBAA</t>
  </si>
  <si>
    <t>Four units of gas turbines with no cooling. https://www.gem.wiki/Larbaa_power_plant</t>
  </si>
  <si>
    <t>MANSOURIA</t>
  </si>
  <si>
    <t>Dam and weir</t>
  </si>
  <si>
    <t>MARSAT EL HADJADJ</t>
  </si>
  <si>
    <t>Five steam turbine units. Once through cooling. coast, 840 MW. https://www.gem.wiki/Marsat_El_Hadjadj_Steam_power_plant</t>
  </si>
  <si>
    <t>MEDEA FACTORY</t>
  </si>
  <si>
    <t>City. As the name does not indicate the specific factory, it is not possible to find. Likely a diesel engine for the factory.</t>
  </si>
  <si>
    <t>MEFFROUCH</t>
  </si>
  <si>
    <t>MESDAR FIELD</t>
  </si>
  <si>
    <t>Natural gas and Oil Field. Due to its infrastructure I assume it is a combustion engine</t>
  </si>
  <si>
    <t>M'GUIDEN</t>
  </si>
  <si>
    <t>Marked as solar, but in reality MCI</t>
  </si>
  <si>
    <t>M'SILA</t>
  </si>
  <si>
    <t>Two sets of gas turbines. One with two gas turbines and the other with three smaller. https://www.gem.wiki/M%27Sila_power_station</t>
  </si>
  <si>
    <t>OUM EL ASSEL</t>
  </si>
  <si>
    <t>Cannot find it. By the size and place I assume Land and Desert</t>
  </si>
  <si>
    <t>OUMACHE</t>
  </si>
  <si>
    <t>Starting 2021 there are two combined cycle units.  See document PP Oumache Siemens builds additionally 1600 MW https://www.gem.wiki/Oumache_power_station</t>
  </si>
  <si>
    <t>PLAST PAPER</t>
  </si>
  <si>
    <t>RAS DJINET</t>
  </si>
  <si>
    <t>Coast. Part of the Ras Djinet Complex. Four Steam turbines and three Combined cycles. https://www.gem.wiki/Ras_Djinet_power_plant</t>
  </si>
  <si>
    <t>Cannot find it. By the size and place I assume MCI and Diesel</t>
  </si>
  <si>
    <t>RAVIN BLANC</t>
  </si>
  <si>
    <t>coast. https://www.gem.wiki/Ravin_Blanc_power_plant</t>
  </si>
  <si>
    <t>REGGANE</t>
  </si>
  <si>
    <t>Desert. https://www.otec-engineering.com/project/reggane-solar-plant---5mw---algeria</t>
  </si>
  <si>
    <t>RELIZANE</t>
  </si>
  <si>
    <t>https://www.gem.wiki/Relizane_power_plant</t>
  </si>
  <si>
    <t>RHOURDE NOUSS</t>
  </si>
  <si>
    <t>Power plant inside the compression and injection field</t>
  </si>
  <si>
    <t>SAIDA PLANT</t>
  </si>
  <si>
    <t>BSk - Arid Steppe - Cold</t>
  </si>
  <si>
    <t>SKIKDA AEC</t>
  </si>
  <si>
    <t>This is an IGCC that produces 490 MW through brayton cycle (3068) and 390 (3067) through Rankine Cycle. Total 880 MW. Coast. https://www.power-technology.com/projects/skikda/?cf-view https://www.gem.wiki/Skikda_Combined-Cycle_power_plant</t>
  </si>
  <si>
    <t>waste heat</t>
  </si>
  <si>
    <t>Heat recovery</t>
  </si>
  <si>
    <t>This is an IGCC that produces 490 MW through brayton cycle (3068) and 390 (3067) through Rankine Cycle. Total 880 MW. Coast. https://www.power-technology.com/projects/skikda/?cf-view</t>
  </si>
  <si>
    <t>SKIKDA HELIUM PLANT</t>
  </si>
  <si>
    <t>By its size an location I assume ti is a diesel generator in the Helium Plant (Helison)</t>
  </si>
  <si>
    <t>SKIKDA LNG PLANT</t>
  </si>
  <si>
    <t>Five small units installed in the LNG Sonatracht gas plant</t>
  </si>
  <si>
    <t>SKIKDA SONELGAZ</t>
  </si>
  <si>
    <t>coast. https://www.gem.wiki/Skikda_Steam_Gas_power_plant</t>
  </si>
  <si>
    <t>SOUK AHRAS</t>
  </si>
  <si>
    <t>Desert. Alias Oued El Kebrit</t>
  </si>
  <si>
    <t>SOUK EL DJEMAA</t>
  </si>
  <si>
    <t>TABELBALA</t>
  </si>
  <si>
    <t>TALMINE</t>
  </si>
  <si>
    <t>By its size an location I assume ti is a diesel generator for the small village</t>
  </si>
  <si>
    <t>TAMANRASSET</t>
  </si>
  <si>
    <t>No clear satellite images here, but I can identify mobile units of gas turbines and combustion engines</t>
  </si>
  <si>
    <t>TERGA (Oran Laminoir)</t>
  </si>
  <si>
    <t>Three combined cycle units with once through. https://www.gem.wiki/Terga_power_plant</t>
  </si>
  <si>
    <t>Dry cooling tower. https://www.sonelgaz.dz/fr/2034/le-ministre-de-lenergie-en-visite-dans-les-wilayas-de-naama-et-del-bayadh https://www.gem.wiki/Naama_power_station</t>
  </si>
  <si>
    <t>TIARET</t>
  </si>
  <si>
    <t>In the picture there are two units. Probably combined cycle https://www.gem.wiki/Tiaret_power_plant</t>
  </si>
  <si>
    <t>TILGHEMT (Hassi R'Mel Gas I)</t>
  </si>
  <si>
    <t>It has dry cooling for possible some MCI inside https://www.gem.wiki/Tilghemt_I_power_plant</t>
  </si>
  <si>
    <t>TILGHEMT II (HASSI R'MEL NORD)</t>
  </si>
  <si>
    <t>https://www.gem.wiki/Tilghemt_II_power_plant</t>
  </si>
  <si>
    <t>TILGHEMT III (HASSI R'MEL NORD SPE)</t>
  </si>
  <si>
    <t>https://www.gem.wiki/Tilghemt_III_power_plant</t>
  </si>
  <si>
    <t>TILGHEMT ISCC (HASSI R'MEL ISCC)</t>
  </si>
  <si>
    <t>CSP</t>
  </si>
  <si>
    <t>PT</t>
  </si>
  <si>
    <t>Combined cycle with solar. 84 MW with CSP (3299) and 66 MW with Rankine using HRSG (3300). Total 150 MW. https://www.gem.wiki/Hassi_R%27Mel_ISCC_power_station</t>
  </si>
  <si>
    <t>TIMIMOUN</t>
  </si>
  <si>
    <t>TIMIMOUN SKTM</t>
  </si>
  <si>
    <t>TIN FOUYE</t>
  </si>
  <si>
    <t>Three units of gas turbines. Considering it is a NG and Oil field, Likely NG and HFO</t>
  </si>
  <si>
    <t>TINDOUF</t>
  </si>
  <si>
    <t>TINDOUF SITE</t>
  </si>
  <si>
    <t>TINDOUF SOLAR</t>
  </si>
  <si>
    <t>land</t>
  </si>
  <si>
    <t>TINELKOUM</t>
  </si>
  <si>
    <t>TINZAOUATINE</t>
  </si>
  <si>
    <t>TOUGGOURT</t>
  </si>
  <si>
    <t>Cannot find it. By the size and place I assume it is combustion engines</t>
  </si>
  <si>
    <t>TSABIT</t>
  </si>
  <si>
    <t>ZAOUIET KOUNTA</t>
  </si>
  <si>
    <t>ZEBA'IR</t>
  </si>
  <si>
    <t>ANGOLA</t>
  </si>
  <si>
    <t>APR MORRO BENTO</t>
  </si>
  <si>
    <t>Because they are movable engines, probably have been moved to other places. However, we assume that they were operational in 2020. https://www.aprenergy.com/case-study/angola/</t>
  </si>
  <si>
    <t>APR ROCHA PINTO</t>
  </si>
  <si>
    <t>BARCAZA LUANDA-1</t>
  </si>
  <si>
    <t>coast, https://www.soapro.ao/pt/portfolio/barcaca-central-de-producao-e-fornecimento-de-energia-electrica-no-porto-pesqueiro-de-luanda/ https://angolapowerservices.blogspot.com/2013/04/central-electrica-flutuante-um-projecto.html</t>
  </si>
  <si>
    <t>BARRA DANDE STEEL</t>
  </si>
  <si>
    <t>Group of generators for the Steel factory. https://www.gem.wiki/Aceria_Angola_Bengo_steel_plant</t>
  </si>
  <si>
    <t>BENFICA HUAMBO (central termica benfica Prodel)</t>
  </si>
  <si>
    <t>Diesel engines</t>
  </si>
  <si>
    <t>BENFICA LUANDA</t>
  </si>
  <si>
    <t>Medium size power plant with combustion engines. Likely using diesel</t>
  </si>
  <si>
    <t>BENGUELA</t>
  </si>
  <si>
    <t>I cannot find it. Probably a group of diesel engines for the Benguela city</t>
  </si>
  <si>
    <t>BIOPIO</t>
  </si>
  <si>
    <t>2,2 hm³ reservoir capacity, http://www.inrh.gv.ao/portal/snirha</t>
  </si>
  <si>
    <t>I cannot find it, likely a group of diesel engines for the village</t>
  </si>
  <si>
    <t>CAALA</t>
  </si>
  <si>
    <t>CACONGO</t>
  </si>
  <si>
    <t>CAMBAMBE-1</t>
  </si>
  <si>
    <t>CAMBAMBE-2</t>
  </si>
  <si>
    <t>Worldbank invested to increase from 175 to  to 700 MW, opening in 2017</t>
  </si>
  <si>
    <t>CAMBULO</t>
  </si>
  <si>
    <t>By its size and fuel I assume it is an ICE with diesel</t>
  </si>
  <si>
    <t>CAMINHOS DE FERRO</t>
  </si>
  <si>
    <t>Small movable units around the train station. https://www.power-technology.com/marketdata/power-plant-profile-caminhos-de-ferro-de-luanda-cfl-power-plant-angola/?cf-view</t>
  </si>
  <si>
    <t>CAPANDA</t>
  </si>
  <si>
    <t>CAPENDA-CAMULEMBA</t>
  </si>
  <si>
    <t>CAUNGULA</t>
  </si>
  <si>
    <t>CAVACO</t>
  </si>
  <si>
    <t>coast. But for size and fuel, assume that this is MCI</t>
  </si>
  <si>
    <t>CAXITO</t>
  </si>
  <si>
    <t>CAZENGA</t>
  </si>
  <si>
    <t>It says that the power plant is a combined cycle, but I can only see different types of gas turbines https://www.gem.wiki/Cazenga_power_station</t>
  </si>
  <si>
    <t>CENTRAL TERMICA DO CHIBODO</t>
  </si>
  <si>
    <t>I can see in the satellite images that since the end of 2022, the substacao has included two gas turbines running on diesel. https://winenergysa.com/index.php?option=com_k2&amp;view=item&amp;id=226:central-el%C3%A9trica-do-lubango-hu%C3%ADla-em-angola&amp;Itemid=225&amp;lang=en</t>
  </si>
  <si>
    <t>CHICAPA-I</t>
  </si>
  <si>
    <t>Run of river</t>
  </si>
  <si>
    <t>CHINDONGA CEMENT PLANT (Kwanza Sul)</t>
  </si>
  <si>
    <t>coast, diesel engines built by Wärtsila. https://www.wartsila.com/media/news/04-08-2008-wartsila-receives-its-first-power-plant-order-from-angola-delivers-36-mw-unit-for-cement-works</t>
  </si>
  <si>
    <t>CHITATO TERMICA</t>
  </si>
  <si>
    <t>I cannot find it, probably has been moved already to other places. Likely a group of diesel generators.</t>
  </si>
  <si>
    <t>CUANDO-I</t>
  </si>
  <si>
    <t>CUANDO-II</t>
  </si>
  <si>
    <t>CUANGO</t>
  </si>
  <si>
    <t>Cannot find it, but likely a group of diesel generators for the village</t>
  </si>
  <si>
    <t>CUBAL CHIMBASSI</t>
  </si>
  <si>
    <t>Considering the size and that are nowhere to be found, are assumed to be inconduit without evaporation</t>
  </si>
  <si>
    <t>CUCHI MISSION</t>
  </si>
  <si>
    <t>no reservoir, probably ROR, https://www.hydroreview.com/world-regions/africa/angola-seeks-power-plan-two-small-hydro-pre-feasibility-studies/#gref</t>
  </si>
  <si>
    <t>CUEMBA</t>
  </si>
  <si>
    <t>CUILO</t>
  </si>
  <si>
    <t>CUITO CUANAVALE</t>
  </si>
  <si>
    <t>Five diesel engines working on this power plant</t>
  </si>
  <si>
    <t>DUNDO</t>
  </si>
  <si>
    <t>Near river, no cooling tower</t>
  </si>
  <si>
    <t>ESTACAO DO GANDA</t>
  </si>
  <si>
    <t>FAZENDA DA BONGA</t>
  </si>
  <si>
    <t>FAZENDA MATO GROSSO</t>
  </si>
  <si>
    <t>FUTILA (Malembo)</t>
  </si>
  <si>
    <t>The power plant has included a couple of turbines since 2020. https://www.gem.wiki/F%C3%BAtila_power_station</t>
  </si>
  <si>
    <t>GABELA</t>
  </si>
  <si>
    <t>GANGELAS DAM</t>
  </si>
  <si>
    <t>KUITO</t>
  </si>
  <si>
    <t>Power plant near the subestation. ICE</t>
  </si>
  <si>
    <t>LAUCA</t>
  </si>
  <si>
    <t>operational in 2017</t>
  </si>
  <si>
    <t>LOBITO</t>
  </si>
  <si>
    <t>Next to the Quileva power plant, until 2022 it was a parking place with several movable diesel engines. Now it has been decommissioned.</t>
  </si>
  <si>
    <t>LOBITO AURORA</t>
  </si>
  <si>
    <t>LOBITO ISABEL</t>
  </si>
  <si>
    <t>LOMAUM</t>
  </si>
  <si>
    <t>From 65 to 140 MW. https://fr.allafrica.com/stories/201602051613.html</t>
  </si>
  <si>
    <t>LOSSAMBO</t>
  </si>
  <si>
    <t>Power plant of diesel engines since 2016</t>
  </si>
  <si>
    <t>LUANDA EMERGENCY</t>
  </si>
  <si>
    <t>probably part of a backup diesel plant for the largest hospital</t>
  </si>
  <si>
    <t>LUANDA REFINERY</t>
  </si>
  <si>
    <t>A group of diesel engines for the refinery</t>
  </si>
  <si>
    <t>LUBALO</t>
  </si>
  <si>
    <t>LUBANGO</t>
  </si>
  <si>
    <t>LUCAPA</t>
  </si>
  <si>
    <t>I cannot find it. Probably a group of diesel engines for the Lucapa City</t>
  </si>
  <si>
    <t>LUENA MOXICO</t>
  </si>
  <si>
    <t>Power plant expanded with more diesel generators because of water lack of the hydro plant nearby. https://www-jornaldeangola-ao.translate.goog/ao/noticias/novas-centrais-termicas-sao-instaladas-no-moxico/?_x_tr_sl=pt&amp;_x_tr_tl=nl&amp;_x_tr_hl=nl&amp;_x_tr_pto=sc</t>
  </si>
  <si>
    <t>LUQUIXE</t>
  </si>
  <si>
    <t>LUXILO</t>
  </si>
  <si>
    <t>MABUBAS</t>
  </si>
  <si>
    <t>MALANJE</t>
  </si>
  <si>
    <t>MALONGO WAKESHA</t>
  </si>
  <si>
    <t>Group of engines burning natural gas from the malongo refinery and port</t>
  </si>
  <si>
    <t>Diesel generators for the refinery.</t>
  </si>
  <si>
    <t>MATALA</t>
  </si>
  <si>
    <t>MATOS VAZ</t>
  </si>
  <si>
    <t>NAMIBE</t>
  </si>
  <si>
    <t>Power plant that gives electricity to the airport https://angolaenergia2025.gestoenergy.com/en/conteudo/generation-0</t>
  </si>
  <si>
    <t>NDALATANDO</t>
  </si>
  <si>
    <t>NGOVE DAM</t>
  </si>
  <si>
    <t>NOVA LISBOA MARSCHALL</t>
  </si>
  <si>
    <t>ONDJIVA</t>
  </si>
  <si>
    <t>Power plant with diesel engines. It is also visible two gas turbines, probably running on diesel too.</t>
  </si>
  <si>
    <t>PESKWANZA</t>
  </si>
  <si>
    <t>I cannot find it. Probably a group of diesel engines for the Peskwanza port</t>
  </si>
  <si>
    <t>PORTO AMBOIM</t>
  </si>
  <si>
    <t>Group of diesel engines to provide electricity for port</t>
  </si>
  <si>
    <t>PRAIA DO BISPO</t>
  </si>
  <si>
    <t>I cannot find it, probably a group of diesel engines</t>
  </si>
  <si>
    <t>QUARTEIS</t>
  </si>
  <si>
    <t>Diesel engines with two sets of racks of fans.</t>
  </si>
  <si>
    <t>QUILENGUES</t>
  </si>
  <si>
    <t>QUILENGUES MOURA</t>
  </si>
  <si>
    <t>QUILEVA</t>
  </si>
  <si>
    <t>One large gas turbine, and six movable gas turbines next to it.</t>
  </si>
  <si>
    <t>RUACANA</t>
  </si>
  <si>
    <t>SOYO CITY</t>
  </si>
  <si>
    <t>BSh - Arid Steppe - Hot</t>
  </si>
  <si>
    <t>New combined cycle power plant erected since 2017. Likely before it was only a diesel fueled power plant with engines. https://www.gem.wiki/Soyo_power_station</t>
  </si>
  <si>
    <t>SUMBE</t>
  </si>
  <si>
    <t>I cannot find it. Probably a group of diesel engines for the Sumbe City</t>
  </si>
  <si>
    <t>Near river, no cooling tower. Building with diesel engines and movable diesel engines</t>
  </si>
  <si>
    <t>TCHIHUMBWE</t>
  </si>
  <si>
    <t>ready 28 months after August 2013. http://www.toyconstructions.com/angola-energy-minister-lays-cornerstone-for-construction-of-tchihumbwe-dam/</t>
  </si>
  <si>
    <t>TERMICA DO XITOTO</t>
  </si>
  <si>
    <t>Power plant near the plants of Saldosol. Before 2016 there were only diesel engines. Since then, two gas turbines have been included</t>
  </si>
  <si>
    <t>TERMICA DO XITOTO GT</t>
  </si>
  <si>
    <t>Power plant near the plants of Saldosol. Before 2016 there were only diesel engines. Since then, two gas turbines have been included. https://openinframap.org/stats/area/Angola/plants/849588053</t>
  </si>
  <si>
    <t>TOMBWA</t>
  </si>
  <si>
    <t>Group of three diesel generatiors. Since 2022 it has been upgraded with more engines and one gas turbine</t>
  </si>
  <si>
    <t>UIGE</t>
  </si>
  <si>
    <t>VILA NOVA AHLEFELD</t>
  </si>
  <si>
    <t>XA-MUTEBA</t>
  </si>
  <si>
    <t>sun</t>
  </si>
  <si>
    <t>ASCENSION BBC</t>
  </si>
  <si>
    <t xml:space="preserve">total generation MW </t>
  </si>
  <si>
    <t>ASCENSION WIND</t>
  </si>
  <si>
    <t>ATLANTIC RELAY STATION</t>
  </si>
  <si>
    <t>No infrastructure that tells us other types. Likely a group of diesel generators for the BBC Relay Station</t>
  </si>
  <si>
    <t>WIDEAWAKE AIRFIELD</t>
  </si>
  <si>
    <t>No infrastructure that tells us other types. Likely a group of diesel generators for the Airport</t>
  </si>
  <si>
    <t>BENIN</t>
  </si>
  <si>
    <t>AKPAKPA</t>
  </si>
  <si>
    <t>CANA FACTORY</t>
  </si>
  <si>
    <t>COTONOU BREWERY</t>
  </si>
  <si>
    <t>COTONOU LCB</t>
  </si>
  <si>
    <t>By the size and fuel, it must be a diesel engine for the headquarters of this industry</t>
  </si>
  <si>
    <t>COTONOU VEDOKO</t>
  </si>
  <si>
    <t>Electrical centre of the city. The infrastructure does not show other types. Likely a group of diesel engines</t>
  </si>
  <si>
    <t>Aw - Tropical Savannah</t>
  </si>
  <si>
    <t>coast, operational http://www.ecowrex.org/eg/gbegamey</t>
  </si>
  <si>
    <t>HOTEL SHERATON COTONU</t>
  </si>
  <si>
    <t>By its size an location I assume ti is a diesel generator used as backup for the Hotel</t>
  </si>
  <si>
    <t>LCCI BENIN</t>
  </si>
  <si>
    <t>This is Lagos Chamber of Commerce and Industry. Assumed Diesel generator due to its size and fuel.</t>
  </si>
  <si>
    <t>MARIA-GLETA TERMINAL</t>
  </si>
  <si>
    <t>coast, Allington, Lucy &amp; Cannone, Carla &amp; Pappis, Ioannis &amp; Halloran, Claire &amp; Hirmer, Stephanie &amp; Cervantes Barron, Karla &amp; Usher, Will &amp; Pye, Steve &amp; Brown, Edward &amp; Howells, Mark &amp; Taliotis, Constantinos &amp; Sundin, Caroline &amp; Sridha, Vignesh &amp; Ramos, Eunice &amp; Brinkerink, Maarten &amp; Deane, Paul &amp; Gritsevskyi, Andrii &amp; Moura, Gustavo &amp; Rouget, Arnaud &amp; Rogner, Holger. (2021). Selected ‘Starter Kit’ energy system modelling data for Benin (#CCG). 10.21203/rs.3.rs-478594/v1. https://www.gem.wiki/Maria_Gleta_power_station_I</t>
  </si>
  <si>
    <t>NATININGOU (BERECINGOU)</t>
  </si>
  <si>
    <t>Group of diesel engines to provide electricity for the village</t>
  </si>
  <si>
    <t>ONIGBOLO PLANT</t>
  </si>
  <si>
    <t>Diesel generator for the Cement plant</t>
  </si>
  <si>
    <t>PARAKOU</t>
  </si>
  <si>
    <t>Substation. The infrastructure does not show other types. Likely a group of diesel engines</t>
  </si>
  <si>
    <t>PARAKOU COTEB</t>
  </si>
  <si>
    <t>PORTO NOVO BENIN</t>
  </si>
  <si>
    <t>FRANCISTOWN APR</t>
  </si>
  <si>
    <t>Group of movable diesel engines. https://www.gem.wiki/Francistown_APR_power_station https://www.aprenergy.com/case-study/botswana/</t>
  </si>
  <si>
    <t>GHANZI</t>
  </si>
  <si>
    <t>Likely a diesel generator for the farm house hotel</t>
  </si>
  <si>
    <t>GUMARE</t>
  </si>
  <si>
    <t>KANG</t>
  </si>
  <si>
    <t>MORUPULE-A</t>
  </si>
  <si>
    <t>Coal</t>
  </si>
  <si>
    <t>Pulverized Coal - Subcritical</t>
  </si>
  <si>
    <t>Air cooling. https://www.gem.wiki/Morupule_A_Power_Station</t>
  </si>
  <si>
    <t>Likely a diesel generator for the Coal Morupule A plant</t>
  </si>
  <si>
    <t>MORUPULE-B + Phase II</t>
  </si>
  <si>
    <t>Two small cooling towers, but majorly dry cooling. https://www.afdb.org/fileadmin/uploads/afdb/Documents/Project-and-Operations/Botswana_-_The_Morupule_B_Power_Project_-_Appraisal_Report.pdf https://www.gem.wiki/Morupule_B_power_station</t>
  </si>
  <si>
    <t>ORAPA SUBSTATION</t>
  </si>
  <si>
    <t>Despite being oil, the images show two large gas turbines. Porbably using diesel</t>
  </si>
  <si>
    <t>PHAKALANE</t>
  </si>
  <si>
    <t>Forest.</t>
  </si>
  <si>
    <t>SUA PAN SODA ASH</t>
  </si>
  <si>
    <t>Coal - Circulating Fluidized bed</t>
  </si>
  <si>
    <t>soda plant, slat lake nearby. https://botash.bw/wp-content/uploads/2022/12/IAR-2020.pdf</t>
  </si>
  <si>
    <t>BURKINA FASO</t>
  </si>
  <si>
    <t>BAGASSI</t>
  </si>
  <si>
    <t>BAGRE</t>
  </si>
  <si>
    <t>reservoir, installed 16 MW: https://www.e3s-conferences.org/articles/e3sconf/pdf/2022/13/e3sconf_cigb2022_03028.pdf</t>
  </si>
  <si>
    <t>BANFORA</t>
  </si>
  <si>
    <t>BATIE</t>
  </si>
  <si>
    <t>BISSA GOLD MINE</t>
  </si>
  <si>
    <t>Diesel engines for gold mine</t>
  </si>
  <si>
    <t>BITTOU</t>
  </si>
  <si>
    <t>BOBO (SONABEL)</t>
  </si>
  <si>
    <t>Two buildings with diesel engines</t>
  </si>
  <si>
    <t>BOGANDE</t>
  </si>
  <si>
    <t>BOROMO</t>
  </si>
  <si>
    <t>BOUENA</t>
  </si>
  <si>
    <t>BOULSA</t>
  </si>
  <si>
    <t>BOUNGOU GOLD MINE</t>
  </si>
  <si>
    <t>New gold mine, that started in 2019</t>
  </si>
  <si>
    <t>DAGRIS</t>
  </si>
  <si>
    <t>Biomass</t>
  </si>
  <si>
    <t>Cotton</t>
  </si>
  <si>
    <t>https://agritrop.cirad.fr/590467/3/ID590467.pdf. There is no wet tower</t>
  </si>
  <si>
    <t>DEDOUGOU</t>
  </si>
  <si>
    <t>Small power plant for the village. Diesel engines</t>
  </si>
  <si>
    <t>DIAPAGA</t>
  </si>
  <si>
    <t>DIEBOUGOU</t>
  </si>
  <si>
    <t>DJIBO</t>
  </si>
  <si>
    <t>DORI</t>
  </si>
  <si>
    <t>Essakane gold mine</t>
  </si>
  <si>
    <t>Diesel engines with dry cooling. Since march 2018 less production due to the instalation of 15 MWp of solar PV. https://www.wartsila.com/energy/learn-more/references/mining-cement/essakane-solar-sas-burkina-faso</t>
  </si>
  <si>
    <t>Semi-Arid. https://www.iamgoldessakane.com/axe-4-protection-de-lenvironnement/</t>
  </si>
  <si>
    <t>FADA-N'GOURMA</t>
  </si>
  <si>
    <t>Diesel engines with one rack of fans</t>
  </si>
  <si>
    <t>GAOUA</t>
  </si>
  <si>
    <t>GAYERI</t>
  </si>
  <si>
    <t>GOROM-GOROM</t>
  </si>
  <si>
    <t>GOURCY</t>
  </si>
  <si>
    <t>HOUNDE</t>
  </si>
  <si>
    <t>KAYA</t>
  </si>
  <si>
    <t>KOMPIENGA</t>
  </si>
  <si>
    <t>reservoir, installed 16 MW. Ref: Worldbank at https://www.afdb.org/en/documents/document/burkina-faso-kompienga-hydro-electrique-dam-project-9716</t>
  </si>
  <si>
    <t>KOMSILGA (SONABEL)</t>
  </si>
  <si>
    <t>Diesel engines with dry cooling</t>
  </si>
  <si>
    <t>KONGOUSSI</t>
  </si>
  <si>
    <t>KOSSODO</t>
  </si>
  <si>
    <t>Large diesel engines with one rack of dry cooling</t>
  </si>
  <si>
    <t>KOUDOUGOU</t>
  </si>
  <si>
    <t>I cannot find it. Probably moved or decommission already. Nothing on location, also nothing in Koudougou Because its size and fuel, we assume a diesel engine</t>
  </si>
  <si>
    <t>KOUPELA</t>
  </si>
  <si>
    <t>LEO SISSILI</t>
  </si>
  <si>
    <t>MANA GOLD MINE (SEMAFO)</t>
  </si>
  <si>
    <t>Diesel generators for the gold mine. Mana mine is now under SEMAFO</t>
  </si>
  <si>
    <t>MANGA</t>
  </si>
  <si>
    <t>MOGTEDO</t>
  </si>
  <si>
    <t>NIOFILA</t>
  </si>
  <si>
    <t>NOUNA</t>
  </si>
  <si>
    <t>ORODARA</t>
  </si>
  <si>
    <t>OUAGA</t>
  </si>
  <si>
    <t>Diesel generators for the Brakina Ouaga plant (glass)</t>
  </si>
  <si>
    <t>OUAHIGOUYA</t>
  </si>
  <si>
    <t>PO SONABEL</t>
  </si>
  <si>
    <t>SAPOUY</t>
  </si>
  <si>
    <t>SEBBA</t>
  </si>
  <si>
    <t>SEYTENGA</t>
  </si>
  <si>
    <t>SOLENZO</t>
  </si>
  <si>
    <t>SOMITA-TAPARKO</t>
  </si>
  <si>
    <t>TENKODOGO</t>
  </si>
  <si>
    <t>TOUGAN</t>
  </si>
  <si>
    <t>TOURNI</t>
  </si>
  <si>
    <t>YAKO</t>
  </si>
  <si>
    <t>ZAGTOULI SOLAR</t>
  </si>
  <si>
    <t>Semi-arid. https://en.wikipedia.org/wiki/Zagtouli_Solar_Power_Station</t>
  </si>
  <si>
    <t>BURUNDI</t>
  </si>
  <si>
    <t>BUHIGA</t>
  </si>
  <si>
    <t>ROR, https://en.wikipedia.org/wiki/List_of_power_stations_in_Burundi</t>
  </si>
  <si>
    <t>BUJUMBURA</t>
  </si>
  <si>
    <t>Coast. But for size and fuel, assume that this is MCI</t>
  </si>
  <si>
    <t>Bujumbura (interpetrol)</t>
  </si>
  <si>
    <t>Coast. https://country.eiu.com/article.aspx?articleid=1575964141&amp;Country=Burundi&amp;topic=Economy&amp;subtopic=F_9 http://www.interpetrol.bi/</t>
  </si>
  <si>
    <t>BURASIRA</t>
  </si>
  <si>
    <t>coordinates not matching, probably ROR</t>
  </si>
  <si>
    <t>Bururi, Nyemanga Power Station</t>
  </si>
  <si>
    <t>BUTEZI</t>
  </si>
  <si>
    <t>GATONDE</t>
  </si>
  <si>
    <t>GIKONGE</t>
  </si>
  <si>
    <t>GISOZI</t>
  </si>
  <si>
    <t>HOPITAL DE KIREMBA</t>
  </si>
  <si>
    <t>coordinates do not match, 29,98 does not exist. Could be ROR in river nearby</t>
  </si>
  <si>
    <t>KARENNI</t>
  </si>
  <si>
    <t>KAYENZI</t>
  </si>
  <si>
    <t>KIGANDA</t>
  </si>
  <si>
    <t>KIGWENA</t>
  </si>
  <si>
    <t>MARANGARA</t>
  </si>
  <si>
    <t>MASANGO</t>
  </si>
  <si>
    <t>MPINGA</t>
  </si>
  <si>
    <t>MUGERA</t>
  </si>
  <si>
    <t>MUGERE</t>
  </si>
  <si>
    <t>MURORE</t>
  </si>
  <si>
    <t>MUSONGATI</t>
  </si>
  <si>
    <t>MUTUMBA</t>
  </si>
  <si>
    <t>NYABIKERE/KIDIMBWE</t>
  </si>
  <si>
    <t>NYEMANGA</t>
  </si>
  <si>
    <t>RUVYIRONZA</t>
  </si>
  <si>
    <t>RWEGURA</t>
  </si>
  <si>
    <t>reservoir. Banque de la republique de Burundi. https://www.brb.bi/fr/content/secteur-r%C3%A9el</t>
  </si>
  <si>
    <t>RYARUSERA? Ruvyironza (river)</t>
  </si>
  <si>
    <t>SANZU</t>
  </si>
  <si>
    <t>Could also be Ruyigi, no reservoir, ROR?</t>
  </si>
  <si>
    <t>TEZA PLANTATION</t>
  </si>
  <si>
    <t>CAMEROON</t>
  </si>
  <si>
    <t>AMPCO PLANT</t>
  </si>
  <si>
    <t>Atlantic methanol production company in Kameroon, not Egypt. Cooling towers but for the process, not the power plant. On an island. Coast</t>
  </si>
  <si>
    <t>BAFOUSSAM</t>
  </si>
  <si>
    <t>Internal combustion. No water nearby</t>
  </si>
  <si>
    <t>BAMENDA</t>
  </si>
  <si>
    <t>Internal combustion, many units visible. River nearby. https://www.facebook.com/story.php?story_fbid=8199190060120977&amp;id=839578589415531&amp;m_entstream_source=permalink&amp;locale=ms_MY&amp;paipv=0&amp;eav=AfanWG529Ksorrn8xVcgDFdXeGSPUZ-AbzCLgFu5dCnyY1uagEb1LXl_wfU0EFqJTl8&amp;_rdr</t>
  </si>
  <si>
    <t>BESONG ABANG</t>
  </si>
  <si>
    <t>BUEA MUNA</t>
  </si>
  <si>
    <t>CAPE LIMBOH, Limbé thermal power plant</t>
  </si>
  <si>
    <t xml:space="preserve">Infrastructure shows MCI. World bank documents: //efaidnbmnnnibpcajpcglclefindmkaj/https://documents1.worldbank.org/curated/en/484081468769452024/pdf/Cameroon0v1.pdf </t>
  </si>
  <si>
    <t>DOUALA BASSA</t>
  </si>
  <si>
    <t>Combustion engines. The google maps description indicates that it uses HFO</t>
  </si>
  <si>
    <t>EBOLOWA EDC</t>
  </si>
  <si>
    <t>The images are not clear enough to locate the plant exactly, but according to the country and the fuel it must be a group of diesel engines</t>
  </si>
  <si>
    <t>EDEA</t>
  </si>
  <si>
    <t>Eneo centrale thermique de BERTOUA</t>
  </si>
  <si>
    <t>FOYER DU MARIN</t>
  </si>
  <si>
    <t>Am - Tropical Monsoon</t>
  </si>
  <si>
    <t>City. On a hotel roof</t>
  </si>
  <si>
    <t>GAROUA</t>
  </si>
  <si>
    <t xml:space="preserve">internal combustion, many units visible. River nearby. </t>
  </si>
  <si>
    <t>KRIBI</t>
  </si>
  <si>
    <t>Combustion engines with gas. Air cooling racks observed. https://en.wikipedia.org/wiki/Kribi_Power_Station</t>
  </si>
  <si>
    <t>LAGDO</t>
  </si>
  <si>
    <t>Reservoir</t>
  </si>
  <si>
    <t>LIMBE</t>
  </si>
  <si>
    <t>Near sea. Diesel engines with dry cooling</t>
  </si>
  <si>
    <t>LOM-PANGAR</t>
  </si>
  <si>
    <t>MBALMAYO EDC</t>
  </si>
  <si>
    <t>Probably Internal combustion. No water nearby</t>
  </si>
  <si>
    <t>MBENGWI</t>
  </si>
  <si>
    <t>MEMVE'ELE</t>
  </si>
  <si>
    <t>PALLA COTTON PLANT</t>
  </si>
  <si>
    <t>Too small to see it, probably a Diesel Engine for the cotton plant</t>
  </si>
  <si>
    <t>SONARA REFINERY in Limbe</t>
  </si>
  <si>
    <t>Inside the refinery there are no indications of other types of power plants other than diesel engines for the processes, probable use of HFO</t>
  </si>
  <si>
    <t>SONG-LOULOU</t>
  </si>
  <si>
    <t>TATUM</t>
  </si>
  <si>
    <t>YAOUNDE, Oyom Abang I and II</t>
  </si>
  <si>
    <t>Combustion engines with rack of fans. https://fr.wikipedia.org/wiki/Liste_des_centrales_%C3%A9lectriques_au_Cameroun</t>
  </si>
  <si>
    <t>YASSA-DIBAMBA</t>
  </si>
  <si>
    <t>Combustion engines with diesel and possible with gas. Air cooling racks observed. https://eneocameroon.cm/index.php/fr/production/nos-sites-de-production/nos-sites-centrale-thermique-de-yassa-dibamba</t>
  </si>
  <si>
    <t>CAPE VERDE</t>
  </si>
  <si>
    <t>ASSOMADA</t>
  </si>
  <si>
    <t>BOA VISTA NORTE</t>
  </si>
  <si>
    <t>CRUZ GRANDE SANTIAGO</t>
  </si>
  <si>
    <t>ESPARGOS</t>
  </si>
  <si>
    <t>LAZARETO</t>
  </si>
  <si>
    <t>Combustion engines.</t>
  </si>
  <si>
    <t>MATAO</t>
  </si>
  <si>
    <t>MATIOTA</t>
  </si>
  <si>
    <t>Monte de SAO FILIPE</t>
  </si>
  <si>
    <t>http://www.ecowrex.org/eg/cabeolica-santiago-monte-sao-filipe</t>
  </si>
  <si>
    <t>MORABEZA HOTEL</t>
  </si>
  <si>
    <t>MOSTEIROS DE TRAS</t>
  </si>
  <si>
    <t>MT MONTONA</t>
  </si>
  <si>
    <t>MT R JULIAO</t>
  </si>
  <si>
    <t>MT SAO FELIPE</t>
  </si>
  <si>
    <t>NOVA SINTRA</t>
  </si>
  <si>
    <t>NOVA SINTRA, centrale eletrica de Favetal</t>
  </si>
  <si>
    <t>Power plant with a group of diesel generators</t>
  </si>
  <si>
    <t>PALMAREJO</t>
  </si>
  <si>
    <t xml:space="preserve">Near sea. Internal combustion, more units. </t>
  </si>
  <si>
    <t>PALMEIRA ELECTRA</t>
  </si>
  <si>
    <t>PAUL</t>
  </si>
  <si>
    <t>PEDRA BADEJO</t>
  </si>
  <si>
    <t>PONTA LAPA</t>
  </si>
  <si>
    <t>PORTO INGLES</t>
  </si>
  <si>
    <t>PORTO MOSQUITO</t>
  </si>
  <si>
    <t>PORTO NOVO ELECTRA</t>
  </si>
  <si>
    <t>PRAIA</t>
  </si>
  <si>
    <t>RABIL</t>
  </si>
  <si>
    <t>RIBEIRA BRAVA</t>
  </si>
  <si>
    <t>RIBEIRA DE BARCA</t>
  </si>
  <si>
    <t>RIBEIRA GRANDE ELECTRA</t>
  </si>
  <si>
    <t>SAL PRAIA</t>
  </si>
  <si>
    <t>SAL SOLAR</t>
  </si>
  <si>
    <t>Semi-arid. https://gestoenergy.com/project/sal-25-mw-solar-pv-development-cape-verde/</t>
  </si>
  <si>
    <t>SAL-REI</t>
  </si>
  <si>
    <t>SAL-REI-2</t>
  </si>
  <si>
    <t>SANTA CATARINA SANTIAGO</t>
  </si>
  <si>
    <t>SANTIAGO SOLAR</t>
  </si>
  <si>
    <t>Semi-arid. http://www.ecowrex.org/eg/santiago-solar-pv-plant</t>
  </si>
  <si>
    <t>SAO DOMINGOS CV</t>
  </si>
  <si>
    <t>SELADA DE FLAMENGO</t>
  </si>
  <si>
    <t>TARRAFAL</t>
  </si>
  <si>
    <t>TARRAFAL NICOLAU</t>
  </si>
  <si>
    <t>VALE DE CUSTA</t>
  </si>
  <si>
    <t>Semi-arid.</t>
  </si>
  <si>
    <t>VARIANTE</t>
  </si>
  <si>
    <t>CENTRAL AFRICAN REPUBLIC</t>
  </si>
  <si>
    <t>BAKOUMA</t>
  </si>
  <si>
    <t>ROR, but too small to find</t>
  </si>
  <si>
    <t>BAMBARI</t>
  </si>
  <si>
    <t>City along Ouaka river, newspaper shows a cooling tower. However, images too vague, location not found. It says that the power plant was vandalized Source: United Nations Development program. Promotion of small hydropower-based mini-grids for a better access to modern energy services in Central African Republic. Inventory of diesel generating capacity page 9 https://www.thegef.org/projects-operations/projects/9291</t>
  </si>
  <si>
    <t>BANGASSOU</t>
  </si>
  <si>
    <t>Source: United Nations Development program. Promotion of small hydropower-based mini-grids for a better access to modern energy services in Central African Republic. Inventory of diesel generating capacity page 9 https://www.thegef.org/projects-operations/projects/9291</t>
  </si>
  <si>
    <t>BANGUI ENERCA</t>
  </si>
  <si>
    <r>
      <t xml:space="preserve">Six diesel generators,  but only one in operation. </t>
    </r>
    <r>
      <rPr>
        <i/>
        <sz val="8"/>
        <color rgb="FF3366CC"/>
        <rFont val="Arial"/>
        <family val="2"/>
      </rPr>
      <t xml:space="preserve">African Economic Outlook 2009 Country Notes: Volumes 1 and 2: </t>
    </r>
    <r>
      <rPr>
        <sz val="8"/>
        <color rgb="FF202122"/>
        <rFont val="Arial"/>
        <family val="2"/>
      </rPr>
      <t>OECD Publishing. </t>
    </r>
    <r>
      <rPr>
        <sz val="8"/>
        <color rgb="FF3366CC"/>
        <rFont val="Arial"/>
        <family val="2"/>
      </rPr>
      <t>ISBN</t>
    </r>
    <r>
      <rPr>
        <sz val="8"/>
        <color rgb="FF202122"/>
        <rFont val="Arial"/>
        <family val="2"/>
      </rPr>
      <t> </t>
    </r>
    <r>
      <rPr>
        <sz val="8"/>
        <color rgb="FF3366CC"/>
        <rFont val="Arial"/>
        <family val="2"/>
      </rPr>
      <t>978-92-64-07618-1</t>
    </r>
    <r>
      <rPr>
        <sz val="8"/>
        <color rgb="FF202122"/>
        <rFont val="Arial"/>
        <family val="2"/>
      </rPr>
      <t>.</t>
    </r>
  </si>
  <si>
    <t>BERBERATI</t>
  </si>
  <si>
    <t>BOALI-I</t>
  </si>
  <si>
    <t>BOALI-II</t>
  </si>
  <si>
    <t>BOALI-III</t>
  </si>
  <si>
    <t>BOSSANGOA</t>
  </si>
  <si>
    <t>BOUAR</t>
  </si>
  <si>
    <t>GAMBOULA HOSPITAL</t>
  </si>
  <si>
    <t xml:space="preserve">Could be ROR, but not found. Too small? </t>
  </si>
  <si>
    <t>Kaga-Bandoro</t>
  </si>
  <si>
    <t xml:space="preserve">ROR. Table in UNDP report, Source: Ministry of Mines, Energy and Hydraulics, 2016 
</t>
  </si>
  <si>
    <t>KEMBE</t>
  </si>
  <si>
    <t>M'BALI</t>
  </si>
  <si>
    <t>MONGOUMBA</t>
  </si>
  <si>
    <t>PAOUA</t>
  </si>
  <si>
    <t>CHAD</t>
  </si>
  <si>
    <t>ABECHE</t>
  </si>
  <si>
    <t>AM TIMAN</t>
  </si>
  <si>
    <t>AMDJARASS</t>
  </si>
  <si>
    <t>BAIBOKOUM</t>
  </si>
  <si>
    <t>BAORE CEMENT FACTORY</t>
  </si>
  <si>
    <t xml:space="preserve">Internal combustion, individual chimneys. No fans. Near river. </t>
  </si>
  <si>
    <t>BARDAI</t>
  </si>
  <si>
    <t>By its size an location I assume ti is a diesel generator.</t>
  </si>
  <si>
    <t>BEBEDJA</t>
  </si>
  <si>
    <t>BILTINE</t>
  </si>
  <si>
    <t>BOULANGERIE LA ROTATIVE</t>
  </si>
  <si>
    <t>DJARMAYA REFINERY</t>
  </si>
  <si>
    <t>DOBA KOME</t>
  </si>
  <si>
    <t xml:space="preserve">Internal combustion engines, several units visible. No river. </t>
  </si>
  <si>
    <t>FARCHA</t>
  </si>
  <si>
    <t>Racks of fans, so dry cooling</t>
  </si>
  <si>
    <t>FIANGA</t>
  </si>
  <si>
    <t>GORE LA NYA</t>
  </si>
  <si>
    <t>HOPITAL N'DJAMENA</t>
  </si>
  <si>
    <t>HOTEL MERIDEIN</t>
  </si>
  <si>
    <t>HOTEL NOVOTEL</t>
  </si>
  <si>
    <t>KOUMRA HEALTH CENTER</t>
  </si>
  <si>
    <t>City. I cannot see it, but for its size I assume it is Rooftop</t>
  </si>
  <si>
    <t>KOUMRA SCHOOL</t>
  </si>
  <si>
    <t>Forest. On top of a school</t>
  </si>
  <si>
    <t>LERE</t>
  </si>
  <si>
    <t>MAO KANEM</t>
  </si>
  <si>
    <t>MONGO</t>
  </si>
  <si>
    <t>N'DJAMENA</t>
  </si>
  <si>
    <t xml:space="preserve">Internal combustion engines, several units visible. Along river. </t>
  </si>
  <si>
    <t>N'DJAMENA PUMPING</t>
  </si>
  <si>
    <t>N'DJAMENA WBG</t>
  </si>
  <si>
    <t>OUM HADJER</t>
  </si>
  <si>
    <t>SARH</t>
  </si>
  <si>
    <t>SARH CREFELD</t>
  </si>
  <si>
    <t>COMOROS</t>
  </si>
  <si>
    <t>BANDRAMADJI</t>
  </si>
  <si>
    <t>BIMBINI RESORT</t>
  </si>
  <si>
    <t>FOMBONI</t>
  </si>
  <si>
    <t>FOUMBONI</t>
  </si>
  <si>
    <t>Lingoni</t>
  </si>
  <si>
    <t>MBENI</t>
  </si>
  <si>
    <t>MIRINGONI</t>
  </si>
  <si>
    <t>ONGONI, barrage Maharani</t>
  </si>
  <si>
    <t>Tratinga</t>
  </si>
  <si>
    <t>TRENANI</t>
  </si>
  <si>
    <t>VOIDJOU</t>
  </si>
  <si>
    <t>Near sea. data on comoros from official government documents: https://www.cif.org/sites/default/files/meeting-documents/comoros_eoi_0.pdf</t>
  </si>
  <si>
    <t>CONGO (republic of het Congo)</t>
  </si>
  <si>
    <t>COTE MATEVE (pointe noire SNE)</t>
  </si>
  <si>
    <t>Three units of Gas turibnes. https://www.gem.wiki/Centrale_%C3%89lectrique_du_Congo_(CEC)_power_station</t>
  </si>
  <si>
    <t>DJENO ENI</t>
  </si>
  <si>
    <t>Combustion engines working with NG</t>
  </si>
  <si>
    <t>DJENO TOTAL</t>
  </si>
  <si>
    <t>IMBOULOU</t>
  </si>
  <si>
    <r>
      <t xml:space="preserve">reservoir. OWS: </t>
    </r>
    <r>
      <rPr>
        <b/>
        <sz val="11"/>
        <color theme="1"/>
        <rFont val="Calibri"/>
        <family val="2"/>
        <scheme val="minor"/>
      </rPr>
      <t>53.5 km2</t>
    </r>
    <r>
      <rPr>
        <sz val="11"/>
        <color theme="1"/>
        <rFont val="Calibri"/>
        <family val="2"/>
        <scheme val="minor"/>
      </rPr>
      <t xml:space="preserve"> https://www.gem.wiki/Imboulou_hydroelectric_plant https://www.power-technology.com/marketdata/power-plant-profile-imboulou-democratic-republic-of-the-congo/</t>
    </r>
  </si>
  <si>
    <t>LIOUESSO</t>
  </si>
  <si>
    <r>
      <t xml:space="preserve">reservoir. Check whether this was constructed before 2020. OWS: </t>
    </r>
    <r>
      <rPr>
        <b/>
        <sz val="11"/>
        <color theme="1"/>
        <rFont val="Calibri"/>
        <family val="2"/>
        <scheme val="minor"/>
      </rPr>
      <t>6.95 km2</t>
    </r>
    <r>
      <rPr>
        <sz val="11"/>
        <color theme="1"/>
        <rFont val="Calibri"/>
        <family val="2"/>
        <scheme val="minor"/>
      </rPr>
      <t xml:space="preserve"> https://tractebel-engie.com/en/references/liouesso-hydropower-project</t>
    </r>
  </si>
  <si>
    <t>M'BOUNDI GAS PLANT</t>
  </si>
  <si>
    <t>Small, surely combustion engine with NG</t>
  </si>
  <si>
    <t>MOUKOUKOULOU</t>
  </si>
  <si>
    <r>
      <t xml:space="preserve">ROR (waterfall). OWS: </t>
    </r>
    <r>
      <rPr>
        <b/>
        <sz val="11"/>
        <color theme="1"/>
        <rFont val="Calibri"/>
        <family val="2"/>
        <scheme val="minor"/>
      </rPr>
      <t>71806 m2</t>
    </r>
    <r>
      <rPr>
        <sz val="11"/>
        <color theme="1"/>
        <rFont val="Calibri"/>
        <family val="2"/>
        <scheme val="minor"/>
      </rPr>
      <t xml:space="preserve"> https://www.hydroreview.com/world-regions/africa/congo-republic-restores-74-mw-moukoukoulou/#gref</t>
    </r>
  </si>
  <si>
    <t>CONGO DEM REP</t>
  </si>
  <si>
    <t>AKPERIKASENDE</t>
  </si>
  <si>
    <t>Ambarau (Kibali gold mines)</t>
  </si>
  <si>
    <t>AMBWE</t>
  </si>
  <si>
    <t>Azambi (Kibali gold mines)</t>
  </si>
  <si>
    <t>BASANKUSU</t>
  </si>
  <si>
    <t>BIBANGA</t>
  </si>
  <si>
    <t>BOKENDA</t>
  </si>
  <si>
    <t>BRAKASAI-KANANGA</t>
  </si>
  <si>
    <t>BUMBA</t>
  </si>
  <si>
    <t>BUTA</t>
  </si>
  <si>
    <t>DRODRO</t>
  </si>
  <si>
    <t>FRANZ AHN BUKAVU</t>
  </si>
  <si>
    <t>HAUT KATANGA</t>
  </si>
  <si>
    <t>IFWANZONDO</t>
  </si>
  <si>
    <t>ILEBO</t>
  </si>
  <si>
    <t>Diesel generator in the fuel storage facility</t>
  </si>
  <si>
    <t>INDUFOR PLANT</t>
  </si>
  <si>
    <t>INGA-I</t>
  </si>
  <si>
    <t>INGA-II</t>
  </si>
  <si>
    <t>ISIRO</t>
  </si>
  <si>
    <t>ISIRO HAUT</t>
  </si>
  <si>
    <t>KABOLO</t>
  </si>
  <si>
    <t>KAKOBOLA</t>
  </si>
  <si>
    <t>KALIMA</t>
  </si>
  <si>
    <t>KANANGA</t>
  </si>
  <si>
    <t>KARAWA/ZULU FALLS</t>
  </si>
  <si>
    <t>KASENGA</t>
  </si>
  <si>
    <t>KASIWA</t>
  </si>
  <si>
    <t>KATANDA PLANT</t>
  </si>
  <si>
    <t>KIKWIT</t>
  </si>
  <si>
    <t>KIKWIT (SNEL)</t>
  </si>
  <si>
    <t>KINDU</t>
  </si>
  <si>
    <t>KINKASI</t>
  </si>
  <si>
    <t>No location found. https://www.gem.wiki/Kinkasi_power_station</t>
  </si>
  <si>
    <t>KINLAO REFINERY</t>
  </si>
  <si>
    <t>Diesel generators for the refinery Takes water from a river that 300 m further ends in the sea</t>
  </si>
  <si>
    <t>KINSENDA COPPER</t>
  </si>
  <si>
    <t>Diesel engines for the Copper mine</t>
  </si>
  <si>
    <t>KINSHASA (ENRA)</t>
  </si>
  <si>
    <t>KINSHASA (SNEL)</t>
  </si>
  <si>
    <t>This is the airport, likely a diesel generator for the backup of this airport</t>
  </si>
  <si>
    <t>KISANGANI PLANT</t>
  </si>
  <si>
    <t>KODA</t>
  </si>
  <si>
    <t>KONGOLO</t>
  </si>
  <si>
    <t>KONI</t>
  </si>
  <si>
    <t>LEMERA HOSPITAL</t>
  </si>
  <si>
    <t>LIBENGE (Libanga)</t>
  </si>
  <si>
    <t>Libenge (Libanga) is a town along the river. Diesel generator for their electricity</t>
  </si>
  <si>
    <t>reservoir.https://en.wikipedia.org/wiki/Liouesso_Hydroelectric_Power_Station</t>
  </si>
  <si>
    <t>LISALA</t>
  </si>
  <si>
    <t>LUBI RAPIDS</t>
  </si>
  <si>
    <t>LUBUDI</t>
  </si>
  <si>
    <t>LUBUMBASHI</t>
  </si>
  <si>
    <t>LUKULA</t>
  </si>
  <si>
    <t>MBANDAKA</t>
  </si>
  <si>
    <t>MBUJI MAYI</t>
  </si>
  <si>
    <t>MOANDA (SNEL)</t>
  </si>
  <si>
    <t>MOBAYI</t>
  </si>
  <si>
    <t>MOGA</t>
  </si>
  <si>
    <t>MONDO GIUSTO</t>
  </si>
  <si>
    <t>MUSOSHI</t>
  </si>
  <si>
    <t>Location is near Zambia. PP not found, very small village. I assume is diesel engine</t>
  </si>
  <si>
    <t>MUTWANGA</t>
  </si>
  <si>
    <t>MWADINGUSHA</t>
  </si>
  <si>
    <t>N'SEKE</t>
  </si>
  <si>
    <t>ROR Worldbank: Installed 260, operational 186,3</t>
  </si>
  <si>
    <t>N'ZILO</t>
  </si>
  <si>
    <t>N'ZORO</t>
  </si>
  <si>
    <t>Nzoro II (Kibali gold mines)</t>
  </si>
  <si>
    <t>OSO</t>
  </si>
  <si>
    <t>RUTSHURU</t>
  </si>
  <si>
    <t>RUZIZI-I</t>
  </si>
  <si>
    <t>RUZIZI-II</t>
  </si>
  <si>
    <t>SANGA</t>
  </si>
  <si>
    <t>ROR, expanded with 5.76 MW in 2017. https://www.openstreetmap.org/way/848901558</t>
  </si>
  <si>
    <t>TSHALA (Lubilanji II)</t>
  </si>
  <si>
    <t>Worldbank</t>
  </si>
  <si>
    <t>TSHELA</t>
  </si>
  <si>
    <t>TSHIIKAPA</t>
  </si>
  <si>
    <t>TSHOPO</t>
  </si>
  <si>
    <t xml:space="preserve">Tubi Tubidi </t>
  </si>
  <si>
    <t>Near lake Boya</t>
  </si>
  <si>
    <t>UNIBRA KINSHASA</t>
  </si>
  <si>
    <t>VIRUNGA RWENZORI</t>
  </si>
  <si>
    <t>ZONGO TOWN</t>
  </si>
  <si>
    <t>ZONGO-I</t>
  </si>
  <si>
    <t>ZONGO-II</t>
  </si>
  <si>
    <t>COTE D'IVOIRE</t>
  </si>
  <si>
    <t>Ayamé 1</t>
  </si>
  <si>
    <t>Reservoir. https://fr.wikipedia.org/wiki/Liste_des_centrales_%C3%A9lectriques_en_C%C3%B4te_d%27Ivoire</t>
  </si>
  <si>
    <t>Ayamé 2</t>
  </si>
  <si>
    <t>AZITO</t>
  </si>
  <si>
    <t>Coast. Combined cycle. Air cooling, just the need to make up water. https://www.gem.wiki/Azito_power_plant</t>
  </si>
  <si>
    <t>BUYO</t>
  </si>
  <si>
    <t>FAYE/GRAH</t>
  </si>
  <si>
    <t>KOSSOU</t>
  </si>
  <si>
    <t>SIR REFINERY</t>
  </si>
  <si>
    <t>Group of movable diesel engines working at the site of the refinery</t>
  </si>
  <si>
    <t>SOUBRE</t>
  </si>
  <si>
    <t>Sugarcane</t>
  </si>
  <si>
    <t>Siemens Energy cogeneration SST-300 steam turbine. There is no wet tower. https://www.siemens-energy.com/africa/en/company/francophone-africa/sucrivoire.html</t>
  </si>
  <si>
    <t>TAABO</t>
  </si>
  <si>
    <t>VRIDI</t>
  </si>
  <si>
    <t>Brayton, air cooling. I assume is Natural Gas</t>
  </si>
  <si>
    <t>VRIDI AGGREKO</t>
  </si>
  <si>
    <t>ICE engines https://www.aggreko.com/en-asia/case-studies/utilities/emergency-power-for-ivory-coast https://www.gem.wiki/Agrekko_Vridi_power_station</t>
  </si>
  <si>
    <t>VRIDI CIPREL</t>
  </si>
  <si>
    <t>Ciprel Power plant. Unit GT8 is only Gas turbine.  https://www.gem.wiki/Ciprel_power_station</t>
  </si>
  <si>
    <t>Ciprel Power plant. Units GT9 and GT10 are combined cycles with dry cooling.  https://www.gem.wiki/Ciprel_power_station</t>
  </si>
  <si>
    <t>DJIBOUTI</t>
  </si>
  <si>
    <t>ABNOUB-EL FATH WWTP</t>
  </si>
  <si>
    <t>Diesel generator in the small wastewater treatment plant</t>
  </si>
  <si>
    <t>ALI SABIEH</t>
  </si>
  <si>
    <t>BOULAOS</t>
  </si>
  <si>
    <t>Boulaos power plant is divided into two. One parte ICE engines and One Rankine //efaidnbmnnnibpcajpcglclefindmkaj/https://www.esmap.org/sites/esmap.org/files/TR_DJIBOUTIDraft.pdf</t>
  </si>
  <si>
    <t>DIKHIL</t>
  </si>
  <si>
    <t>MARABOUT</t>
  </si>
  <si>
    <t>Location not found. Coast. working installed capacity is lower than installed. Assumed an ICE with diesel engines</t>
  </si>
  <si>
    <t>OBOCK</t>
  </si>
  <si>
    <t>TADJOURAH</t>
  </si>
  <si>
    <t>Cannot find it and there is no indication near the village of Tadjourah that there is other type of power plant. Assumed a group of diesel engines Installed capacity is an assumption Total in Djibouti is 100 MW https://www.tresor.economie.gouv.fr/Pays/DJ/energie-une-forte-dependance-aux-importations-d-electricite</t>
  </si>
  <si>
    <t>EGYPT</t>
  </si>
  <si>
    <t>ABU KORKAS SUGAR</t>
  </si>
  <si>
    <t>Along Nile, sugar plant. No need of cooling</t>
  </si>
  <si>
    <t>ABU MADI WORKS</t>
  </si>
  <si>
    <t>I cannot find it, the location is near the estimated place for the Abu Madi gas and oil field, but there is no indication of a 9 MW power plant</t>
  </si>
  <si>
    <t>ABU QIR</t>
  </si>
  <si>
    <t>Once through. Coast. Steam turbines from 2012 and 13. https://www.power-technology.com/marketdata/new-abu-qir-power-plant-egypt/ https://www.gem.wiki/Abu_Qir_power_plant</t>
  </si>
  <si>
    <t>ABU QIR QALAA</t>
  </si>
  <si>
    <t>Rankine. Coast. https://www.gem.wiki/New_Abu_Qir_power_plant</t>
  </si>
  <si>
    <t>ABU QIR WORKS</t>
  </si>
  <si>
    <t>Coast. Steam turbines from 2012 and 2013. https://www.gem.wiki/New_Abu_Qir_power_plant</t>
  </si>
  <si>
    <t>ABU RAWASH WWTP</t>
  </si>
  <si>
    <t>Group of diesel engines for the Waste water treatment plant</t>
  </si>
  <si>
    <t>ABU RUDEIS FIELD</t>
  </si>
  <si>
    <t>Two small units near the suez oil company</t>
  </si>
  <si>
    <t>Counterparts of the gas turbines of the rudeis field, but running with diesel</t>
  </si>
  <si>
    <t>ABU SIMBEL WWTP</t>
  </si>
  <si>
    <t>ABU SIMBUL</t>
  </si>
  <si>
    <t>ABU SULTAN</t>
  </si>
  <si>
    <t>Coast. https://www.gem.wiki/Abu_Sultan_power_plant</t>
  </si>
  <si>
    <t>AGIBA RAML</t>
  </si>
  <si>
    <t>ICE with natural gas in the RAML field</t>
  </si>
  <si>
    <t>AHRAM FACTORY</t>
  </si>
  <si>
    <t>I cannot find it, but likely a group of diesel engines for the factory Near Nile</t>
  </si>
  <si>
    <t>AIN SOKHNA</t>
  </si>
  <si>
    <t>Super critical thermal power. Two Rankine units with Once trough cooling. Coast next to the suez canal. https://www.gem.wiki/Ain_Sokhna_power_plant</t>
  </si>
  <si>
    <t>AL SINDIAN MILL</t>
  </si>
  <si>
    <t>ICE engines for the paper mill.</t>
  </si>
  <si>
    <t>AL-ARISH (Mahata - Steam)</t>
  </si>
  <si>
    <t>Rankine, once through. Coast</t>
  </si>
  <si>
    <t>ALEXANDRIA FLOOD</t>
  </si>
  <si>
    <t>ALEXANDRIA I&amp;S</t>
  </si>
  <si>
    <t>I cannot find, but considering its size, fuel and the name of the power plant it is very likely that is a group of diesel engines for a factory near alexandria.</t>
  </si>
  <si>
    <t>ALEXANDRIA WATER WORKS</t>
  </si>
  <si>
    <t>I cannot find it. Likely a group of diesel engines for the water plant in Alexandria</t>
  </si>
  <si>
    <t>APR ETHYDCO</t>
  </si>
  <si>
    <t>Near the etylene plant. Three units of gas turbines. https://www.gem.wiki/Ethydco_power_station</t>
  </si>
  <si>
    <t>ARAB STEEL WORKS</t>
  </si>
  <si>
    <t>Diesel generators for the arabian steel plant</t>
  </si>
  <si>
    <t>ASWAN</t>
  </si>
  <si>
    <t>ASWAN HIGH DAM</t>
  </si>
  <si>
    <t>ASYUT (Walidia)</t>
  </si>
  <si>
    <t>Natural Gas, HFO, Diesel</t>
  </si>
  <si>
    <t>Two steam turbine units operational before 2020. Once through with water from the Nile. It indicates that its main fuel is NG, but it can use Diesel. https://www.gem.wiki/Walidia_power_station https://www.power-technology.com/data-insights/power-plant-profile-assiut-walidia-thermal-power-station-egypt/?cf-view The other Walidia power plant (3499 and 3500) has been defined that started in 2021 https://www.isdb.org/hub/cairo/case-studies/assiut-el-walidia-thermal-power-plant-project .</t>
  </si>
  <si>
    <t>ASYUT REFINERY</t>
  </si>
  <si>
    <t>Part of the refinery</t>
  </si>
  <si>
    <t>ASYUT WORKS</t>
  </si>
  <si>
    <t>Considering its close to the refinery, it must be HFO</t>
  </si>
  <si>
    <t>ATAKA</t>
  </si>
  <si>
    <t>Four units of Gas turbines. https://www.gem.wiki/Ataka_power_plant</t>
  </si>
  <si>
    <t>AYOUN MOUSSA (Oyoun Moussa)</t>
  </si>
  <si>
    <t>Steam turbine,. Coast. https://www.gem.wiki/Oyoun_Mousa_Gas_power_plant</t>
  </si>
  <si>
    <t>BALAKS WWTP</t>
  </si>
  <si>
    <t>A group of diesel engines for the Waste water treatment plant. Near Nile</t>
  </si>
  <si>
    <t>BANHA</t>
  </si>
  <si>
    <t>Two units of Combined cycle. Once through with water from a Canal from Nile. https://www.gem.wiki/Banha_power_plant</t>
  </si>
  <si>
    <t>BENBAN BEA</t>
  </si>
  <si>
    <t>Desert. https://en.wikipedia.org/wiki/Benban_Solar_Park</t>
  </si>
  <si>
    <t>BENI SUEF</t>
  </si>
  <si>
    <t>Combined cycle. Water from Nile. https://www.gem.wiki/Beni_Suef_power_plant</t>
  </si>
  <si>
    <t>BORG EL ARAB PLANT (Ahraba)</t>
  </si>
  <si>
    <t>Rack of cooling fans. The description of the satellite indicates 6 units of gas engines</t>
  </si>
  <si>
    <t>CAIRO 6 OCTOBER</t>
  </si>
  <si>
    <t>Four units of gas turbines. Near Nile. https://www.gem.wiki/6_October_power_plant</t>
  </si>
  <si>
    <t>Four units of combined cycle with one large dry cooling tower (919MW from 2019). https://www.gem.wiki/6_October_power_plant</t>
  </si>
  <si>
    <t>CAIRO ADMIN CITY (New Capital)</t>
  </si>
  <si>
    <t>Four sets of two units of combined cycle. Air cooling, four units. https://www.gem.wiki/New_Capital_power_station https://www.presidency.eg/en/%D8%A7%D9%84%D9%85%D8%B4%D8%A7%D8%B1%D9%8A%D8%B9-%D8%A7%D9%84%D9%82%D9%88%D9%85%D9%8A%D8%A9/%D9%85%D8%AD%D8%B7%D8%A9-%D9%83%D9%87%D8%B1%D8%A8%D8%A7%D8%A1-%D8%A7%D9%84%D8%B9%D8%A7%D8%B5%D9%85%D8%A9-%D8%A7%D9%84%D8%A5%D8%AF%D8%A7%D8%B1%D9%8A%D8%A9-%D8%A7%D9%84%D8%AC%D8%AF%D9%8A%D8%AF%D8%A9/</t>
  </si>
  <si>
    <t>CAIRO INTL AIRPORT</t>
  </si>
  <si>
    <t>Backup generators for the Airport</t>
  </si>
  <si>
    <t>CAIRO NORTH</t>
  </si>
  <si>
    <t>Two sets of two units of combined cycle. Once through with water from the Nile. https://www.gem.wiki/Cairo_North_power_plant</t>
  </si>
  <si>
    <t>CAIRO SOUTH</t>
  </si>
  <si>
    <t>Part of the Cairo South Complex. One unit of combined cycle. Coast. Out of operation in 2021 and 2022. https://www.gem.wiki/Cairo_South_power_plant</t>
  </si>
  <si>
    <t>Part of the Cairo South Complex. Two units of Gas turbines. Coast. Out of operation in 2021 and 2022. https://www.gem.wiki/Cairo_South_power_plant</t>
  </si>
  <si>
    <t>CAIRO WEST (Cairo West Extension)</t>
  </si>
  <si>
    <t>Four units of combined cycle. Once through cooling. Water through canal from Nile. One unit included since 2021 (not counted here). https://www.gem.wiki/Cairo_West_Extension_power_plant</t>
  </si>
  <si>
    <t>CAIRO WWTP</t>
  </si>
  <si>
    <t>Waste water treatment plant. Near Nile</t>
  </si>
  <si>
    <t>DAHAB</t>
  </si>
  <si>
    <t>Diesel engines, likely for the desalination plant</t>
  </si>
  <si>
    <t>DAMANHOUR</t>
  </si>
  <si>
    <t>Combined cycle. Canal to Nile. https://www.gem.wiki/Damanhour_power_plant</t>
  </si>
  <si>
    <t>DAMIETTA</t>
  </si>
  <si>
    <t>Three sets of two Combined cycle units with once through cooling. Water from the Damietta Branch (Nile). https://www.gem.wiki/Damietta_power_plant</t>
  </si>
  <si>
    <t>DAMIETTA TERMINAL</t>
  </si>
  <si>
    <t>Five gas turbine units in the LNG terminal</t>
  </si>
  <si>
    <t>DESHNA (QUS) FACTORY</t>
  </si>
  <si>
    <t>Group of diesel generators nside the factory</t>
  </si>
  <si>
    <t>DISOUQ GAS PLANT</t>
  </si>
  <si>
    <t>Oil and gas field. Diesel generators</t>
  </si>
  <si>
    <t>ECC CEMENT PLANT</t>
  </si>
  <si>
    <t>Diesel generator for the cement plant</t>
  </si>
  <si>
    <t>EDFU SUGAR PLANT</t>
  </si>
  <si>
    <t>EL AYAT WWTP</t>
  </si>
  <si>
    <t>EL FIKRYA WWTP</t>
  </si>
  <si>
    <t>EL KHARGA</t>
  </si>
  <si>
    <t>Diesel engines outside of the city</t>
  </si>
  <si>
    <t>EL QARA FIIELD</t>
  </si>
  <si>
    <t>El Qara is a location where there are fossil fuels, but also very developed for agriculture. I cannot find it, but likely is a group of diesel engines working with natural gas Location is Alexandria</t>
  </si>
  <si>
    <t>EL SADAT PAPER</t>
  </si>
  <si>
    <t>I cannot see any other indication of other type of power plant in the area near the factories. Likely a group of diesel engines for the factory</t>
  </si>
  <si>
    <t>EL TOR</t>
  </si>
  <si>
    <t>Group of diesel engines in three buildings</t>
  </si>
  <si>
    <t>EL-AMERIYA REFINERY</t>
  </si>
  <si>
    <t>Combined cycle, once through cooling, near canal. https://www.gem.wiki/El_Ameriya_Refinery_power_station</t>
  </si>
  <si>
    <t>EL-AMERYA FTZ (midelec)</t>
  </si>
  <si>
    <t>Three brayton units</t>
  </si>
  <si>
    <t>EL-ATF</t>
  </si>
  <si>
    <t>Combined Cycle, Gas turbine + heat recovery. Once throug cooling from water from the Nile. https://www.gem.wiki/El-Atf_power_plant</t>
  </si>
  <si>
    <t>EL-KOUSIR</t>
  </si>
  <si>
    <t>EL-KUREIMAT</t>
  </si>
  <si>
    <t>Once through cooling. Water from Nile. Combined cycle. https://www.gem.wiki/Kuriemat_power_station</t>
  </si>
  <si>
    <t>EL-KUREIMAT ISCC</t>
  </si>
  <si>
    <t>Combined with solar parabolic through. Total is 150 MW. https://www.gem.wiki/Kuriemat_ISCC_power_plant</t>
  </si>
  <si>
    <t>Solar parabolic through. Combined with gas plant. Total is 150 MW. Near Nile. Cooling tower</t>
  </si>
  <si>
    <t>EL-MAHMOUDIA</t>
  </si>
  <si>
    <t>Two gas turbines next to a canal from the nile. https://www.gem.wiki/New_Mahmoudia_Gas_power_plant</t>
  </si>
  <si>
    <t>EL-NUBARIA</t>
  </si>
  <si>
    <t>Combined cycle. Once through cooling. Water through canal from Nile. https://www.gem.wiki/Nubaria_power_plant</t>
  </si>
  <si>
    <t>EL-SALLOUM</t>
  </si>
  <si>
    <t>EL-SHABAB</t>
  </si>
  <si>
    <t>Two sets of four units of combined cycle. Each set with a dry cooling tower. https://www.gem.wiki/El-Shabab_power_station</t>
  </si>
  <si>
    <t>EL-SIUF</t>
  </si>
  <si>
    <t>Steam turbine. Once trough. Canal to Nile.</t>
  </si>
  <si>
    <t>EL-TEBBIN (Tibeen, Al-Tebbin)</t>
  </si>
  <si>
    <t>Two large units of Steam turbine. Once through with water from the Nile. https://www.gem.wiki/El-Tebeen_power_plant</t>
  </si>
  <si>
    <t>ESNA</t>
  </si>
  <si>
    <t>FAIYUN</t>
  </si>
  <si>
    <t>FAIYUN EMISAL</t>
  </si>
  <si>
    <t>Diesel generators near the EMISAL factory.</t>
  </si>
  <si>
    <t>GABAR EL ASFAR</t>
  </si>
  <si>
    <t>GABEL EL-ZEIT (Gulf El-Zayt)</t>
  </si>
  <si>
    <t>Wind Farm formed by three phases (El-Zayt I - 240 MW, II - 220 MW, III - 120 MW). https://www.gem.wiki/Gulf_Of_Ziet_Wind_Complex</t>
  </si>
  <si>
    <t>GAMASA SOLAR</t>
  </si>
  <si>
    <t>Desert. start 2017</t>
  </si>
  <si>
    <t>GIZA NORTH</t>
  </si>
  <si>
    <t>Combined cycle. Once through cooling. Water through canal from Nile. https://www.gem.wiki/North_Giza_power_plant</t>
  </si>
  <si>
    <t>GIZA PLANT</t>
  </si>
  <si>
    <t>Combined cycle. Next to 6 of october plant</t>
  </si>
  <si>
    <t>GUIRGA MILL</t>
  </si>
  <si>
    <t>Sugar plant. Once through. Near Nile</t>
  </si>
  <si>
    <t>HAWAMDIA FACTORY</t>
  </si>
  <si>
    <t>HELWAN</t>
  </si>
  <si>
    <t>I cannot find it. Probably an old power plant that has been decomissioned as the newer and larger ones are introduced into the grid. I asume that they are diesel engines</t>
  </si>
  <si>
    <t>HELWAN SEMADCO</t>
  </si>
  <si>
    <t>Diesel engines for the Cement plant</t>
  </si>
  <si>
    <t>HURGHADA</t>
  </si>
  <si>
    <t xml:space="preserve">Six gas turbine units. </t>
  </si>
  <si>
    <t>HURGHADA WIND I</t>
  </si>
  <si>
    <t>Ready in 2019. https://www.power-technology.com/marketdata/power-plant-profile-hurghada-wind-farm-i-egypt/</t>
  </si>
  <si>
    <t>IDKU TERMINAL</t>
  </si>
  <si>
    <t>Small brayton turbines for the LNG station in Idku</t>
  </si>
  <si>
    <t>ISMAILIA</t>
  </si>
  <si>
    <t>I cannot find it. Probably it has moved since the introduction of larger plants nearby, or it is a group of diesel generators in the desalination plant</t>
  </si>
  <si>
    <t>KAFR EL ZAYAT WORKS</t>
  </si>
  <si>
    <t>Group of diesel engines in the factory  Near Nile</t>
  </si>
  <si>
    <t>KARMOUZ</t>
  </si>
  <si>
    <t>Diesel engines near the substation and transformation grid. Near salt lake with connection to sea</t>
  </si>
  <si>
    <t>KIRIAZI FACTORY</t>
  </si>
  <si>
    <t>Likely diesel engines for the industrial and factory complex</t>
  </si>
  <si>
    <t>LAKE BURULLUS</t>
  </si>
  <si>
    <t>Water from Lake Burullus. Four sets of two units, four cooling towers. https://www.gem.wiki/Burullus_power_plant</t>
  </si>
  <si>
    <t>LUXOR SOLAR</t>
  </si>
  <si>
    <t>Desert. I cannot find it. I assume its land by its size and location</t>
  </si>
  <si>
    <t>MAGHARA</t>
  </si>
  <si>
    <t>Coal mine. No water, desert. Air cooling?</t>
  </si>
  <si>
    <t>MARSA ALAM</t>
  </si>
  <si>
    <t>By size and observed infrastructure, I assume is MCI with diesel</t>
  </si>
  <si>
    <t>MASDAR ABU MINQAR</t>
  </si>
  <si>
    <t>MASDAR ABU RAMAD</t>
  </si>
  <si>
    <t>Desert. Located in Abu Ramad. PV panels Masdar</t>
  </si>
  <si>
    <t>MASDAR AL-FARAFRA</t>
  </si>
  <si>
    <t>Desert. Also known as Masar Alam</t>
  </si>
  <si>
    <t>MASDAR DARB AL ARBAEEN</t>
  </si>
  <si>
    <t>MASDAR HALAYEB</t>
  </si>
  <si>
    <t>Desert. PV panels Masdar</t>
  </si>
  <si>
    <t>MASDAR MARSA ALAM</t>
  </si>
  <si>
    <t>MASDAR SHALATEEN</t>
  </si>
  <si>
    <t>MASS FACTORY</t>
  </si>
  <si>
    <t>MATROUH (West Delta)</t>
  </si>
  <si>
    <t>Coast. https://www.openstreetmap.org/way/509611910#map=15/31.3607/27.2208</t>
  </si>
  <si>
    <t>NAGA HAMMADI</t>
  </si>
  <si>
    <t>NAGA HAMMADI SMELTER</t>
  </si>
  <si>
    <t>Rankine, groundwater fed cooling towers</t>
  </si>
  <si>
    <t>NEW ASYUT</t>
  </si>
  <si>
    <t>Once through cooling with water from the Nile. https://www.pgesco.com/projects/new-assiut-power-plant-1000-mw-fast-track/</t>
  </si>
  <si>
    <t>NEW ASYUT BARRAGE</t>
  </si>
  <si>
    <t>NEW DAMIETTA PLANT</t>
  </si>
  <si>
    <t>NEW TALKHA (New combined)</t>
  </si>
  <si>
    <t>Combined cycle from 2010. Once trough with water from the Damietta Branch of the Nile. https://www.gem.wiki/New_Combined_Talkha_power_plant</t>
  </si>
  <si>
    <t>NUBARIA SUGAR PLANT</t>
  </si>
  <si>
    <t>Brayton cycle to provide electricity to the sugarplant</t>
  </si>
  <si>
    <t>NUWEIBA DIESEL</t>
  </si>
  <si>
    <t>Group of diesel engines in two buildings</t>
  </si>
  <si>
    <t>PORT SAID</t>
  </si>
  <si>
    <t>Steam turbine, once through, coast</t>
  </si>
  <si>
    <t>Coast. Because of size and fuel I assume this is a MCI</t>
  </si>
  <si>
    <t>PORT SAID EAST</t>
  </si>
  <si>
    <t>Steam turbine. Coast.  https://www.gem.wiki/Port_Said_East_power_plant</t>
  </si>
  <si>
    <t>QARUN FIELD</t>
  </si>
  <si>
    <t>Gas field managed by the Khalda Petroleum Company. Eight movable gas turbines</t>
  </si>
  <si>
    <t>QUENA MILL</t>
  </si>
  <si>
    <t>Paper</t>
  </si>
  <si>
    <t>Along Nile. Paper mill. Once through</t>
  </si>
  <si>
    <t>RAS ABU SOMA</t>
  </si>
  <si>
    <t>I cannot find it. I assume a group of diesel engines for the Soma area</t>
  </si>
  <si>
    <t>RAS GHARIB</t>
  </si>
  <si>
    <t>Three gas turbines. According to the satellite imaging, they were dismantled somewhere between june 2021 and january 2022</t>
  </si>
  <si>
    <t>RAS GHARIB (Ras Ghareb)</t>
  </si>
  <si>
    <t>https://www.power-technology.com/projects/ras-ghareb-windfarm/ https://www.gem.wiki/Ras_Ghareb_wind_farm</t>
  </si>
  <si>
    <t>RAS SIDR</t>
  </si>
  <si>
    <t>Group of diesel engines</t>
  </si>
  <si>
    <t>SAFAGA</t>
  </si>
  <si>
    <t>I cannot find it. Likely a group of diesel engines in Safaga port. Coast</t>
  </si>
  <si>
    <t>SAPPHIRE TERMINAL</t>
  </si>
  <si>
    <t>In the idku terminal, in the place where the gas from the sapphire field comes from</t>
  </si>
  <si>
    <t>SHARM EL SHEIKH</t>
  </si>
  <si>
    <t>Six units of gas turbines</t>
  </si>
  <si>
    <t>HFO, Natural Gas</t>
  </si>
  <si>
    <t>Brayton. Coast</t>
  </si>
  <si>
    <t>SHARQ EL-OWEINAT</t>
  </si>
  <si>
    <t>Groundwater pump station in the desert with diesel engines</t>
  </si>
  <si>
    <t>SIDI BARRANI</t>
  </si>
  <si>
    <t>Diesel generators for the desalination plant</t>
  </si>
  <si>
    <t>SIDI KRIR-I</t>
  </si>
  <si>
    <t>Part of the Sidi Krir Complex. Two Rankine steam towers. Coast. https://www.gem.wiki/Sidi_Krir_power_plant</t>
  </si>
  <si>
    <t>SIDI KRIR-II</t>
  </si>
  <si>
    <t>Part of the Sidi Krir Complex.Two Steam turbines ST3 and ST$. Coast. https://www.gem.wiki/Sidi_Krir_power_plant</t>
  </si>
  <si>
    <t>SIDI KRIR-III</t>
  </si>
  <si>
    <t>Part of the Sidi Krir Complex.one combined cycle unit. Coast. https://www.gem.wiki/Sidi_Krir_power_plant</t>
  </si>
  <si>
    <t>SIWA</t>
  </si>
  <si>
    <t>Diesel power plant for the Siwa village</t>
  </si>
  <si>
    <t>SODFA-EL GHANAYEM WWTP</t>
  </si>
  <si>
    <t>SOUTH HELWAN</t>
  </si>
  <si>
    <t>Three units of Steam turbines. Once through with water from the Nile. https://www.gem.wiki/South_Helwan_power_station</t>
  </si>
  <si>
    <t>SUEZ</t>
  </si>
  <si>
    <t>Steam turbine with once through cooling.. Coast. Start year 2017. https://www.gem.wiki/Suez_power_plant</t>
  </si>
  <si>
    <t>SUEZ GULF</t>
  </si>
  <si>
    <t>One unit of Steam turbine. Coast.  https://www.gem.wiki/Suez_Gulf_power_plant</t>
  </si>
  <si>
    <t>TABA</t>
  </si>
  <si>
    <t>Diesel generators for the Taba village</t>
  </si>
  <si>
    <t>TADO FACTORY</t>
  </si>
  <si>
    <t>TALKHA SEMADCO</t>
  </si>
  <si>
    <t>fertilizer plant. Group of diesel generators inside the SEMADCO plant's complex</t>
  </si>
  <si>
    <t>TALKHA STEAM</t>
  </si>
  <si>
    <t>Steam turbine. Decommissioned in 2022. https://www.gem.wiki/Talkha_Steam_power_plant</t>
  </si>
  <si>
    <t>TANTA CITY</t>
  </si>
  <si>
    <t>I cannot find it, but for its size and fuel its likely a group of diesel engines</t>
  </si>
  <si>
    <t>TEC PLANT</t>
  </si>
  <si>
    <t>TOSHKA</t>
  </si>
  <si>
    <t>Pumping station for irrigation water. Near lake.</t>
  </si>
  <si>
    <t>WADI EL-NATRUN</t>
  </si>
  <si>
    <t>WADI EL-RAYAN</t>
  </si>
  <si>
    <t>Desert. I cannot find it. I assume it is rooftop by its size and location</t>
  </si>
  <si>
    <t>WADI HOF</t>
  </si>
  <si>
    <t>Power plant decommisioned. By the end of 2019 the fuel tanks were gone, and the turbines were gone by may of 2022. Open cycle gas turbine. https://www.openstreetmap.org/way/219754953#map=17/29.87527/31.31880</t>
  </si>
  <si>
    <t>WEST DAMIETTA</t>
  </si>
  <si>
    <t xml:space="preserve">Two sets of fourn combined cycle units + one dry cooling tower. Near the Coast. https://www.gem.wiki/West_Damietta_power_plant </t>
  </si>
  <si>
    <t>ZAFARANA</t>
  </si>
  <si>
    <t>https://www.gem.wiki/Zafarana_wind_farm</t>
  </si>
  <si>
    <t>ZAGAZIG CITY</t>
  </si>
  <si>
    <t>Group of diesel engines near the fuel depot of the city</t>
  </si>
  <si>
    <t>EQUATORIAL GUINEA</t>
  </si>
  <si>
    <t>ANNOBON ISLAND</t>
  </si>
  <si>
    <t>Coast. By its size and location is a diesel engine</t>
  </si>
  <si>
    <t>BATA</t>
  </si>
  <si>
    <t>Coast</t>
  </si>
  <si>
    <t>BICOMO</t>
  </si>
  <si>
    <t>DJIBLOHO</t>
  </si>
  <si>
    <t>MALABO</t>
  </si>
  <si>
    <t>MUSOLA</t>
  </si>
  <si>
    <t>PUNTA EUROPA</t>
  </si>
  <si>
    <t>Coast. Considering that this is a LNG terminal, assumed Natural Gas</t>
  </si>
  <si>
    <t>RIABA</t>
  </si>
  <si>
    <t>ERITREA</t>
  </si>
  <si>
    <t>ABA SAMUEL</t>
  </si>
  <si>
    <t>Reservoir https://www.cleanriverstrust.co.uk/aba-samuel-reservoir/</t>
  </si>
  <si>
    <t>ADI-KEIH</t>
  </si>
  <si>
    <t>ASSAB</t>
  </si>
  <si>
    <t>Once trough. Refinery. Internal combustion</t>
  </si>
  <si>
    <t>ASSAB WIND</t>
  </si>
  <si>
    <t>BELEZA</t>
  </si>
  <si>
    <t>Internal combustion. Near lake. Looks like it uses once through for the engine's cooling. Seems abandoned or in the need of large repairs https://documents1.worldbank.org/curated/en/594161468233719926/pdf/437320PJPR0P1117382B01OFF0USE0ONLY1.pdf</t>
  </si>
  <si>
    <t>BISHA MINE</t>
  </si>
  <si>
    <t>Very likely group of diesel engines working for the mine</t>
  </si>
  <si>
    <t>Desert. https://solarbw.com/aggreko-powers-bisha-mine-with-hybrid-plant/</t>
  </si>
  <si>
    <t>HIRGIGO</t>
  </si>
  <si>
    <t>Coast, once through. Rankine. By the looks of the fuel tanks it seems like HFO</t>
  </si>
  <si>
    <t>KEREN</t>
  </si>
  <si>
    <t>MENDEFERA</t>
  </si>
  <si>
    <t>TESSENAI</t>
  </si>
  <si>
    <t>I cannot find. Probably a diesel engine for the Tessenay village</t>
  </si>
  <si>
    <t>ETHIOPIA</t>
  </si>
  <si>
    <t>Aba Samuel</t>
  </si>
  <si>
    <t>https://www.eep.com.et/en/power-generation/</t>
  </si>
  <si>
    <t>ABI ADDI</t>
  </si>
  <si>
    <t>ADAMA WIND</t>
  </si>
  <si>
    <t>https://www.gem.wiki/Adama_wind_farm</t>
  </si>
  <si>
    <t>ADDIS BREWERY</t>
  </si>
  <si>
    <t>Likely a group of diesel generators for the Brewery</t>
  </si>
  <si>
    <t>ADOLA</t>
  </si>
  <si>
    <t>ALEM KETEMA</t>
  </si>
  <si>
    <t>ASAYTA</t>
  </si>
  <si>
    <t>ASHEGODA-1</t>
  </si>
  <si>
    <t>Ashengoda wind farm. https://www.gem.wiki/Ashegoda_wind_farm</t>
  </si>
  <si>
    <t>ASHEGODA-2</t>
  </si>
  <si>
    <t>ASOSSA</t>
  </si>
  <si>
    <t>AWASH 7 KILO</t>
  </si>
  <si>
    <t xml:space="preserve">Likely a group of diesel engines. Probably in Awash, not here. </t>
  </si>
  <si>
    <t>AWASH-I (KOKA)</t>
  </si>
  <si>
    <t>AWASH-II</t>
  </si>
  <si>
    <t>AWASH-III</t>
  </si>
  <si>
    <t>BAHIR DAR UNIVERSITY</t>
  </si>
  <si>
    <t>Csb - Temperate Dry Summer</t>
  </si>
  <si>
    <t>City. I cannot see it, but for its size I assume is rooftop</t>
  </si>
  <si>
    <t>BELES</t>
  </si>
  <si>
    <t>BIZET</t>
  </si>
  <si>
    <t>BONGA</t>
  </si>
  <si>
    <t>BOTOR BECHO SAWMILL</t>
  </si>
  <si>
    <t>Wood</t>
  </si>
  <si>
    <t>The satellite image is not clear enough, but I see that it uses the residues of wood as fuel. No cooling towers, no source of water nearby. https://www.ajol.info/index.php/sinet/article/view/18270/38637</t>
  </si>
  <si>
    <t>BUNO BEDELLE</t>
  </si>
  <si>
    <t>DEGEHABOUR</t>
  </si>
  <si>
    <t>DEMBI</t>
  </si>
  <si>
    <t>DIRE DAWA</t>
  </si>
  <si>
    <t>Likely diesel engines for the city of Dire-Dawa</t>
  </si>
  <si>
    <t>DJIMA</t>
  </si>
  <si>
    <t>DUBTI</t>
  </si>
  <si>
    <t>FINCHAA</t>
  </si>
  <si>
    <t>FINCHAA SUGAR</t>
  </si>
  <si>
    <t>River, CHP, forced flow cooling towers</t>
  </si>
  <si>
    <t>FINCHAA-AMERTI-NESHE (FAN)</t>
  </si>
  <si>
    <t>GENALE-DAWA-III</t>
  </si>
  <si>
    <t>GHIMBI</t>
  </si>
  <si>
    <t>Hospital. Assumed Diesel generator due to its size and fuel.</t>
  </si>
  <si>
    <t>GILGEL GIBE-I</t>
  </si>
  <si>
    <t>GILGEL GIBE-II</t>
  </si>
  <si>
    <t>GILGEL GIBE-III</t>
  </si>
  <si>
    <t>GINIR</t>
  </si>
  <si>
    <t>GODE</t>
  </si>
  <si>
    <t>HARAR BREWERY</t>
  </si>
  <si>
    <t>Diesel generator for the Brewery.</t>
  </si>
  <si>
    <t>HAWZEIN</t>
  </si>
  <si>
    <t>JINKA</t>
  </si>
  <si>
    <t>KALITI</t>
  </si>
  <si>
    <t>Likely a group of diesel engines. Probably for the industries nearby</t>
  </si>
  <si>
    <t>KEBRI DEHAR</t>
  </si>
  <si>
    <t>KOREM</t>
  </si>
  <si>
    <t>LALIBELA</t>
  </si>
  <si>
    <t>MEHAL MEDA</t>
  </si>
  <si>
    <t>MELKA WAKENA</t>
  </si>
  <si>
    <t>METAHARA SUGAR</t>
  </si>
  <si>
    <t>River, CHP, no cooling towers. No need of cooling</t>
  </si>
  <si>
    <t>METEMA</t>
  </si>
  <si>
    <t>MOYALE</t>
  </si>
  <si>
    <t>MOYALIE</t>
  </si>
  <si>
    <t>NEFAS MEWICHA</t>
  </si>
  <si>
    <t>NEGELE BORENA</t>
  </si>
  <si>
    <t>NEJJO</t>
  </si>
  <si>
    <t>NEKEMTE</t>
  </si>
  <si>
    <t>Diesel generator for the Hospital Unit</t>
  </si>
  <si>
    <t>PHARMACURE PLANT</t>
  </si>
  <si>
    <t>REMA-DIRE</t>
  </si>
  <si>
    <t>Cwb - Temperate Dry Winter</t>
  </si>
  <si>
    <t>REPPIE (KOSHE) LANDFILL</t>
  </si>
  <si>
    <t>Waste</t>
  </si>
  <si>
    <t>Waste incineration, cooling towers. Combined cycle</t>
  </si>
  <si>
    <t>SEKOTA</t>
  </si>
  <si>
    <t>SETIT HUMERA</t>
  </si>
  <si>
    <t>SHEARATON ADDIS</t>
  </si>
  <si>
    <t>Likely a group of diesel generators for the sheraton Hotel</t>
  </si>
  <si>
    <t>SHIRE</t>
  </si>
  <si>
    <t>SOR RIVER</t>
  </si>
  <si>
    <t>TEKEZE-I</t>
  </si>
  <si>
    <t>TENDAHO SUGAR</t>
  </si>
  <si>
    <t>CHP, cooling towers, river</t>
  </si>
  <si>
    <t>TENTA</t>
  </si>
  <si>
    <t>TEPPI</t>
  </si>
  <si>
    <t>TIS ABAY</t>
  </si>
  <si>
    <t>WARDER</t>
  </si>
  <si>
    <t>WONJI SHOA</t>
  </si>
  <si>
    <t>Cooling Tower, CHP</t>
  </si>
  <si>
    <t>WORE-ILU</t>
  </si>
  <si>
    <t>YADOT RIVER</t>
  </si>
  <si>
    <t>GABON</t>
  </si>
  <si>
    <t>AKOK</t>
  </si>
  <si>
    <t>ALENAKIRI</t>
  </si>
  <si>
    <t>Diesel Engines dry cooling. https://telemenia.com/en/large-scale-power-plants/liberville-alenakiri-gabon/</t>
  </si>
  <si>
    <t>BIFOUN</t>
  </si>
  <si>
    <t>BITAM</t>
  </si>
  <si>
    <t>BONGOLO</t>
  </si>
  <si>
    <t>CAP LOPEZ</t>
  </si>
  <si>
    <t>Group of diesel engines for the gas and oil port</t>
  </si>
  <si>
    <t>COCO BEACH</t>
  </si>
  <si>
    <t>FOUGAMOU</t>
  </si>
  <si>
    <t>GAMBA</t>
  </si>
  <si>
    <t>Group of diesel engines near the woodgroup office. Near the coast</t>
  </si>
  <si>
    <t>GRAND POUBARA</t>
  </si>
  <si>
    <t>IBOUNDJI</t>
  </si>
  <si>
    <t>KINGUELE</t>
  </si>
  <si>
    <t>KOULA-MOUTOU</t>
  </si>
  <si>
    <t>Group of diesel engines in the power plant</t>
  </si>
  <si>
    <t>LAMBARENE</t>
  </si>
  <si>
    <t>Group of diesel engines in the power plant, which is also used for the water pumping of the village</t>
  </si>
  <si>
    <t>LASTOURVILLE</t>
  </si>
  <si>
    <t>LECONI</t>
  </si>
  <si>
    <t>MAKOKOU</t>
  </si>
  <si>
    <t>MALINGA</t>
  </si>
  <si>
    <t>MANDJI</t>
  </si>
  <si>
    <t>MAYUMBA</t>
  </si>
  <si>
    <t>MBIGOU</t>
  </si>
  <si>
    <t>MEKAMBO</t>
  </si>
  <si>
    <t>MIMONGO</t>
  </si>
  <si>
    <t>MINVOUL</t>
  </si>
  <si>
    <t>MITZIC</t>
  </si>
  <si>
    <t>MOABI</t>
  </si>
  <si>
    <t>MOANDA COMILOG</t>
  </si>
  <si>
    <t>Group of diesel engines for the Manganese Mine in Comilog</t>
  </si>
  <si>
    <t>MOUILA</t>
  </si>
  <si>
    <t>Cannot find it, but considering its size and location assumed is an ICE</t>
  </si>
  <si>
    <t>MOYABI</t>
  </si>
  <si>
    <t>By the size and fuel, it must be a group of ICE generators</t>
  </si>
  <si>
    <t>NDINDI</t>
  </si>
  <si>
    <t>Inland in green area. By the size and fuel, it must be a small MCI generator</t>
  </si>
  <si>
    <t>NDJOLE</t>
  </si>
  <si>
    <t>OMBOUE</t>
  </si>
  <si>
    <t>OWENDO</t>
  </si>
  <si>
    <t>Diesel engines. Groups of cooling racks. River nearby. https://hawilti.com/energy/gastopower/gabon-signs-concession-agreement-for-new-120-mw-gas-to-power-plant/</t>
  </si>
  <si>
    <t>OYEM</t>
  </si>
  <si>
    <t>PORT GENTIL PERENCO</t>
  </si>
  <si>
    <t>Brayton turbines. No cooling. River nearby. https://hawilti.com/energy/gastopower/gabon-signs-concession-agreement-for-new-120-mw-gas-to-power-plant/</t>
  </si>
  <si>
    <t>PORT-GENTIL</t>
  </si>
  <si>
    <t>PORT-GENTIL REFINERY</t>
  </si>
  <si>
    <t>Group of diesel engines for the refinery</t>
  </si>
  <si>
    <t>POUBARA</t>
  </si>
  <si>
    <t>Reservoir, in combination with Grand Poubara</t>
  </si>
  <si>
    <t>RABI KOUNGA FIELD</t>
  </si>
  <si>
    <t>Oil field, so probably HFO. Near lake. The size and fuel makes me think is a GT</t>
  </si>
  <si>
    <t>TCHIBANGA</t>
  </si>
  <si>
    <t>TCHIMBELE</t>
  </si>
  <si>
    <t>GAMBIA</t>
  </si>
  <si>
    <t>BANSANG</t>
  </si>
  <si>
    <t>BASSE REGION</t>
  </si>
  <si>
    <t>BATAKUNKU VILLAGE</t>
  </si>
  <si>
    <t>BRIKAMA GEG</t>
  </si>
  <si>
    <t>ICE with cooling racks. https://openinframap.org/stats/area/Gambia/plants http://www.globalpowersystems.eu/en/project-detail/brikama-power-plant-ipp-phase-1-2006-2007/</t>
  </si>
  <si>
    <t>BRIKAMA NAWEC</t>
  </si>
  <si>
    <t>ESSAU</t>
  </si>
  <si>
    <t>FARAFENNI</t>
  </si>
  <si>
    <t>JANJANBUREH</t>
  </si>
  <si>
    <t>KAUR GROUNDNUT</t>
  </si>
  <si>
    <t>Hospital. No water. By its size and fuel I assume it is an ICE with diesel</t>
  </si>
  <si>
    <t>KAUR NAWEC</t>
  </si>
  <si>
    <t>KEREWAN</t>
  </si>
  <si>
    <t>KOTU</t>
  </si>
  <si>
    <t>ICE with cooling racks. Coast. https://openinframap.org/stats/area/Gambia/plants</t>
  </si>
  <si>
    <t>LEMON CREEK HOTEL RESORT</t>
  </si>
  <si>
    <t>TANJI</t>
  </si>
  <si>
    <t>GHANA</t>
  </si>
  <si>
    <t>ADA FOAH TIDAL</t>
  </si>
  <si>
    <t>Wave energy, in sea. Operational 2016</t>
  </si>
  <si>
    <t>AKOSOMBO</t>
  </si>
  <si>
    <t>AMANDI ENERGY</t>
  </si>
  <si>
    <t>Coast. Combined cycle. Operational in 2019. http://aelgh.com/overview/. It takes the water from a nearby water source, but it is freshwater. https://www.gem.wiki/Amandi_power_station</t>
  </si>
  <si>
    <t>Asanko Gold mine</t>
  </si>
  <si>
    <t>Internal combustion. https://s24.q4cdn.com/325379252/files/doc_presentations/2015/2015-05-14_P1_AGMSV.pdf</t>
  </si>
  <si>
    <t>AXIM/ADEISO</t>
  </si>
  <si>
    <t>BANEAH</t>
  </si>
  <si>
    <t>BENSO OIL PALM</t>
  </si>
  <si>
    <t>Palm Oil</t>
  </si>
  <si>
    <t>Condense steam by the process, do not require cooling towers. https://www.researchgate.net/publication/321880463_Palm_biomass_waste_as_supplementary_source_of_electricity_generation_in_Ghana_Case_of_the_Juaben_Oil_Mills/figures?lo=1</t>
  </si>
  <si>
    <t>BRIDGE POWER</t>
  </si>
  <si>
    <t>Natural Gas, LPG</t>
  </si>
  <si>
    <t>Coast. Operational in 2020</t>
  </si>
  <si>
    <t>BUI DAM</t>
  </si>
  <si>
    <t>BURMA CAMP BASE</t>
  </si>
  <si>
    <t>Diesel engines for the Military base (and airport)</t>
  </si>
  <si>
    <t>BURMA CAMP HOSPITAL</t>
  </si>
  <si>
    <t>Diesel generators for the military base in Accra</t>
  </si>
  <si>
    <t>CHIRANO MINE IGCC</t>
  </si>
  <si>
    <t>GT+HeatRecovery</t>
  </si>
  <si>
    <t>Wood and coal</t>
  </si>
  <si>
    <t>Pond next to it. IGCC. Cooling tower. Wood + Coal</t>
  </si>
  <si>
    <t>IGCC</t>
  </si>
  <si>
    <t>Pond next to it. Integrated gasification combined cycle</t>
  </si>
  <si>
    <t>DAMANG GOLD MINE</t>
  </si>
  <si>
    <t>Gas turbines for the mine. https://www.genserenergy.com/operations/ghana/damang-plant/</t>
  </si>
  <si>
    <t>GOMOA ONYADZE</t>
  </si>
  <si>
    <t>Semi-Arid. Operational in 2018</t>
  </si>
  <si>
    <t>KETE KRACHI</t>
  </si>
  <si>
    <t>KPONE CENPOWER</t>
  </si>
  <si>
    <t>Coast. Combined cycle gas turbine. Operational in 2019. https://www.cenpowergen.com/ https://www.gem.wiki/Kpone_IPP_(KIPP)_power_station I am not sure if they are using once through cooling as there are no indications in the images of inlets and outlets of water from the nearby river. Nonetheless, I do not see any other type of cooling</t>
  </si>
  <si>
    <t>KPONE VRA</t>
  </si>
  <si>
    <t>Coast. Operational in 2016. VRA is Volta River Authority.  https://www.gem.wiki/Kpone_Thermal_power_plant</t>
  </si>
  <si>
    <t>KPONG</t>
  </si>
  <si>
    <t>KUMASI MILL</t>
  </si>
  <si>
    <t>Wood company. Wood residues. No cooling. Near the city</t>
  </si>
  <si>
    <t>KWAE ESTATE</t>
  </si>
  <si>
    <t>Condense steam by the process, do not require cooling towers. Superheated steam. https://www.gopdc-ltd.com/industrial-facilities/</t>
  </si>
  <si>
    <t>NAVRONGO</t>
  </si>
  <si>
    <t>Semi-arid. https://vra.com/our_mandate/solar_energy.php</t>
  </si>
  <si>
    <t>NSUTA-WASSAW BIOMASS</t>
  </si>
  <si>
    <t>Biogas - Gasifier</t>
  </si>
  <si>
    <t>Lake nearby. gasification of biomass plant (Generators too small to be visible!). https://africabusinesscommunities.com/news/clenergen_signs_agreement_with_ghana_manganese_company_for_biomass_power_plant.html</t>
  </si>
  <si>
    <t>NSUTA-WASSAW MINE</t>
  </si>
  <si>
    <t>NYAKROM HIGH SCHOOL</t>
  </si>
  <si>
    <t>OBATAN MINE</t>
  </si>
  <si>
    <t>Diesel engines of the mine</t>
  </si>
  <si>
    <t>POWERSHIP GHANA-2</t>
  </si>
  <si>
    <t>Powership. Operating in 2019. Combined cycle internal combustion plant. https://www.power-technology.com/data-insights/power-plant-profile-karadeniz-powership-osman-khan-ghana-ghana/ https://www.gem.wiki/Karpowership_(Ghana)_Osman_Khan_power_station This is not a conventional combined cycle. Instead of the turbine, there are ICE, then the heat recovery</t>
  </si>
  <si>
    <t>SAMREBOI MILL</t>
  </si>
  <si>
    <t>Wood company. Wood residues. No cooling.</t>
  </si>
  <si>
    <t>ST MARTIN PORRES HOSPITAL</t>
  </si>
  <si>
    <t>SUNON ASOGLI (KPONE)</t>
  </si>
  <si>
    <t>Combined cycle with gas turbine and heat recovery. For the recovery they use forced flow cooling towers. Operational in 2018. https://www.gem.wiki/Sunon_Asogli_power_station</t>
  </si>
  <si>
    <t>SWEDRU MUNICIPAL HOSPITAL</t>
  </si>
  <si>
    <t>TAKORADI RENTAL (Ameri)</t>
  </si>
  <si>
    <t>Coast. Small gas turbines. Movile Units. https://www.power-technology.com/data-insights/power-plant-profile-ameri-aboadze-power-plant-ghana/?cf-view</t>
  </si>
  <si>
    <t>TAKORADI-T1 (TAPCO)</t>
  </si>
  <si>
    <t>Coast. Combined cycle. https://www.gem.wiki/Takoradi_(TAPCO)_1_Thermal_power_plant. It takes the water from a nearby water source, but it is freshwater</t>
  </si>
  <si>
    <t>TAKORADI-T2 (TICO)</t>
  </si>
  <si>
    <t>Coast. Combined cycle. It takes the water from a nearby water source, but it is freshwater. https://www.gem.wiki/Takoradi_(TICO)_Thermal_power_plant</t>
  </si>
  <si>
    <t>TAKORADI-T3 (TAPCO)</t>
  </si>
  <si>
    <t>Coast. Combined cycle. https://www.gem.wiki/Takoradi_(TAPCO)_3_Thermal_power_plant</t>
  </si>
  <si>
    <t>TEMA CENIT</t>
  </si>
  <si>
    <t>Brayton https://www.gem.wiki/Tema_CENIT_Thermal_power_plant_(TCTPP)</t>
  </si>
  <si>
    <t>TEMA REFINERY</t>
  </si>
  <si>
    <t>Gas turbines for the Refinery</t>
  </si>
  <si>
    <t>TEMA UNILEVER</t>
  </si>
  <si>
    <t>One gas turbine in the Unilever Industrial Complex. Combined heat and power. https://www.ghanabusinessnews.com/2012/07/08/unilever-commissions-17-5m-combined-heat-and-power-plant/</t>
  </si>
  <si>
    <t>TEMA VRA-1</t>
  </si>
  <si>
    <t>Diesel generators (movable units). https://www.vra.com/our_mandate/tema_thermal_power_complex.php</t>
  </si>
  <si>
    <t>TETTEH QUARSHIE HOSPITAL</t>
  </si>
  <si>
    <t>TSATSADU</t>
  </si>
  <si>
    <t>TWIFO OIL PALM</t>
  </si>
  <si>
    <t>Condense steam by the process, do not require cooling towers. Near river. https://www.findpower.com/list-of-power-plants-in-ghana-/</t>
  </si>
  <si>
    <t>VPOWER TEMA</t>
  </si>
  <si>
    <t>Brayton, air cooling</t>
  </si>
  <si>
    <t>WASSA MINE</t>
  </si>
  <si>
    <t>Group of diesel engines in the Gold mine</t>
  </si>
  <si>
    <t>GUINEA</t>
  </si>
  <si>
    <t>BOKE</t>
  </si>
  <si>
    <t>I cannot find, but considering its size, fuel and the name of the power plant it is very likely that is a group of diesel engines for a factory near Boké</t>
  </si>
  <si>
    <t>CONAKRY CEMENT PLANT</t>
  </si>
  <si>
    <t>CONAKRY EDG</t>
  </si>
  <si>
    <t>CONAKRY RENTAL (Te-Power)</t>
  </si>
  <si>
    <t>Coast. Diesel engine. This power plant must be Te-power. Operational in 2019</t>
  </si>
  <si>
    <t>DONKEA</t>
  </si>
  <si>
    <t>FARANAH</t>
  </si>
  <si>
    <t>I cannot find, but considering its size, fuel and the name of the power plant it is very likely that is a group of diesel engines for a factory near Faranah</t>
  </si>
  <si>
    <t>FRIGUIA REFINERY</t>
  </si>
  <si>
    <t>Part of the refinery. Even when the satellite shows a cooling tower, the images show that it has not been used for a while</t>
  </si>
  <si>
    <t>GAOUAL</t>
  </si>
  <si>
    <t>GARAFIRI</t>
  </si>
  <si>
    <t>GRANDES-CHUTES</t>
  </si>
  <si>
    <t>GUECKEDOU</t>
  </si>
  <si>
    <t>KALETA</t>
  </si>
  <si>
    <t>Reservoir. Operational in 2015</t>
  </si>
  <si>
    <t>KAMSAR-1</t>
  </si>
  <si>
    <t>Power plant in the factory. Operational in 2018. https://imm.energy/en/portfolio-item/kamsar-guinea-conakry/</t>
  </si>
  <si>
    <t>KAMSAR-2</t>
  </si>
  <si>
    <t>Smaller power plant in the factory, next to Kamsar-1. https://imm.energy/en/portfolio-item/kamsar-guinea-conakry/</t>
  </si>
  <si>
    <t>Karpowership</t>
  </si>
  <si>
    <t>Operational in February 2020 until early 2023. https://www.facebook.com/globaltimesonline/photos/karpower-goes-to-guineakarpowership-a-member-of-karadeniz-energy-group-istanbul-/2554514474677200/</t>
  </si>
  <si>
    <t>KINKON</t>
  </si>
  <si>
    <t>KIPE POWER</t>
  </si>
  <si>
    <t>MAN diesel engines running on HFO. Operating since 2016. Before on site were movable diesel engines https://iltekno.com/iltekno-signed-technical-consultancy-services-tcs-contract/ https://en.wikipedia.org/wiki/List_of_power_stations_in_Guinea</t>
  </si>
  <si>
    <t>LA LOFFA</t>
  </si>
  <si>
    <t>LEFA CORRIDOR</t>
  </si>
  <si>
    <t>Diesel engines for the mine</t>
  </si>
  <si>
    <t>SANGAREDI</t>
  </si>
  <si>
    <t>Bauxiet mine, no water</t>
  </si>
  <si>
    <t>SIGUIRI MINE</t>
  </si>
  <si>
    <t>SOGUIPAH</t>
  </si>
  <si>
    <t>Group of diesel generators inside the Soguipah factory.</t>
  </si>
  <si>
    <t>TINKISSO</t>
  </si>
  <si>
    <t>ROR https://database.earth/energy/power-plant/tinkisso</t>
  </si>
  <si>
    <t>TOMBO (Kaloum)</t>
  </si>
  <si>
    <t>Kaloum 1,2,3,4, all based on diesel engines with cooling racks. https://en.wikipedia.org/wiki/List_of_power_stations_in_Guinea https://www.wartsila.com/energy/learn-more/references/utilities/kaloum-5-republic-of-guinea</t>
  </si>
  <si>
    <t>GUINEA-BISSAU</t>
  </si>
  <si>
    <t>BAMBADINCA STA CLARO</t>
  </si>
  <si>
    <t>Forest. https://www.clarke-energy.com/2015/tropical-power-launches-energy-park/</t>
  </si>
  <si>
    <t>BISSAU</t>
  </si>
  <si>
    <t>Small site where the diesel engines are located. Total installed capacity in 2019 was 15 MW. https://country.eiu.com/article.aspx?articleid=1077685691&amp;Country=Guinea-Bissau&amp;topic=Economy&amp;subtopic=Forecast&amp;subsubtopic=Policy+trends</t>
  </si>
  <si>
    <t>CICER BREWERY</t>
  </si>
  <si>
    <t>ICE in the factory. By its size and location is a diesel engine</t>
  </si>
  <si>
    <t>Boat providing electricity. Operational 2019. https://www.karpowership.com/project-guinea-bissau https://country.eiu.com/article.aspx?articleid=1077685691&amp;Country=Guinea-Bissau&amp;topic=Economy&amp;subtopic=Forecast&amp;subsubtopic=Policy+trends</t>
  </si>
  <si>
    <t>KENYA</t>
  </si>
  <si>
    <t>AHP CENTRAL</t>
  </si>
  <si>
    <t>ATHI RIVER GULF</t>
  </si>
  <si>
    <t>Dry cooling, fans. https://www.gem.wiki/Athi_River_power_station</t>
  </si>
  <si>
    <t>ATHI TRIUMPH</t>
  </si>
  <si>
    <t>Diesel engines working with HFO. https://www.gem.wiki/Athi_Triumph_power_station</t>
  </si>
  <si>
    <t>BARICHO WATERWORKS</t>
  </si>
  <si>
    <t>Estimated value. I cannot find it. Due to its size I assume that it is a rooftop and agricultural Land.</t>
  </si>
  <si>
    <t>Agricultural Land. https://nvisionenergy.com/</t>
  </si>
  <si>
    <t>Cfb - Temperate Without dry Season</t>
  </si>
  <si>
    <t>BOMET</t>
  </si>
  <si>
    <t>Ready in 2017. https://www.enco.energy/portfolio/iria-maina-hydropower-plant/</t>
  </si>
  <si>
    <t>BUTALI MILL</t>
  </si>
  <si>
    <t>No cooling. CHP. Installed around 2014. https://www.standardmedia.co.ke/western/article/2000098930/butali-sugar-company-eyes-more-revenue-with-12-megawatts-power-project</t>
  </si>
  <si>
    <t>CHANGANA</t>
  </si>
  <si>
    <t>Tea factory of Finlays</t>
  </si>
  <si>
    <t>CHEMAMUL</t>
  </si>
  <si>
    <t>ROR. Tea factory</t>
  </si>
  <si>
    <t>CHEMELIL SUGAR</t>
  </si>
  <si>
    <t>No cooling. https://nation.africa/kenya/business/chemelil-set-to-build-power-plant-in-2-years-643096</t>
  </si>
  <si>
    <t xml:space="preserve">No cooling. CHP </t>
  </si>
  <si>
    <t>CHEMOSIT</t>
  </si>
  <si>
    <t>Reservoir with a tunnel to the power station. This is withdrawal. https://www.kenyanews.go.ke/chemosit-residents-calls-for-halting-of-ktdas-setet-hydro-power-project/</t>
  </si>
  <si>
    <t>City. https://nvisionenergy.com/</t>
  </si>
  <si>
    <t>DIMBOLIL</t>
  </si>
  <si>
    <t>EBURRU</t>
  </si>
  <si>
    <t>Geo</t>
  </si>
  <si>
    <t>Geothermal</t>
  </si>
  <si>
    <t>Flash</t>
  </si>
  <si>
    <t>One small cooling tower</t>
  </si>
  <si>
    <t>ELDORET MILL (Rupa, textiles)</t>
  </si>
  <si>
    <t>Semi-Arid</t>
  </si>
  <si>
    <t>FAZA ISLAND</t>
  </si>
  <si>
    <t>GARDEN CITY MALL</t>
  </si>
  <si>
    <t>City</t>
  </si>
  <si>
    <t>GARISSA</t>
  </si>
  <si>
    <t>Location looks abandoned in Google Maps. The latest picture of the street 2021, shows that the place is indeed abandoned, but I do not know if this was still the case for 2020 https://www.ketraco.co.ke/information-center/media-center/news/garissa-finally-joins-national-grid</t>
  </si>
  <si>
    <t>GARISSA SOLAR</t>
  </si>
  <si>
    <t>Desert. Operational in 2018. https://en.wikipedia.org/wiki/Garissa_Solar_Power_Station</t>
  </si>
  <si>
    <t>GITARU</t>
  </si>
  <si>
    <t>GOGO</t>
  </si>
  <si>
    <t>ROR. Study to upgrade to 8 MW. https://www.hydroprojekt.de/en/news/news-message/article/expansion-of-the-gogo-hydropower-plant-in-kenya/</t>
  </si>
  <si>
    <t>GORGE FARM</t>
  </si>
  <si>
    <t>Biogas - Anaerobic Digester</t>
  </si>
  <si>
    <t>Biogas obtained from a Anaerobic Digester. Near lake Naivasha. Biogas for electricity. https://www.kenyacic.org/2017/08/study-tour-to-gorge-park-energy-farm-and-solinc-east-africa/</t>
  </si>
  <si>
    <t>GUCHA OGEMBO</t>
  </si>
  <si>
    <t>https://en.wikipedia.org/wiki/Gucha_River</t>
  </si>
  <si>
    <t>GURA</t>
  </si>
  <si>
    <t>ROR. https://cog.go.ke/index.php/newsmed/new/495-kisumu-vihiga-county-devolutiontorch-handover</t>
  </si>
  <si>
    <t>ICIPE DUDUVILLE</t>
  </si>
  <si>
    <t>City.</t>
  </si>
  <si>
    <t>ICIPE ODHIAMBO</t>
  </si>
  <si>
    <t>Af - Tropical Rainforest</t>
  </si>
  <si>
    <t>IKNIU</t>
  </si>
  <si>
    <t>IMENTI Tea factory</t>
  </si>
  <si>
    <t>JAMIJI</t>
  </si>
  <si>
    <t>City centre Kericho. Assumed Diesel generator due to its size and fuel.</t>
  </si>
  <si>
    <t>KAHAWA WEST</t>
  </si>
  <si>
    <t>KAMBURU</t>
  </si>
  <si>
    <t>KAPCHET TEA</t>
  </si>
  <si>
    <t>KAPRORET</t>
  </si>
  <si>
    <t>KATHAMBA</t>
  </si>
  <si>
    <t>KEEKONYOKIE BIOGAS</t>
  </si>
  <si>
    <t>Anaerobic Digestor. Slaughterhouse waste to biogas to electricity. https://nation.africa/kenya/business/enterprise/maasai-clan-s-abattoir-spins-off-thriving-biogas-912594</t>
  </si>
  <si>
    <t>KERENGA</t>
  </si>
  <si>
    <t>KIAMBERE</t>
  </si>
  <si>
    <t>KIANGOMBE</t>
  </si>
  <si>
    <t>KIANGURWE</t>
  </si>
  <si>
    <t>ROR. https://kerea.org/renewables/small-hydro/</t>
  </si>
  <si>
    <t>KILIFI BIOGAS</t>
  </si>
  <si>
    <t>Anaerobic Digester (requires freshwater). Cow manure and sisal residues into biogas for electricity. https://energypedia.info/wiki/Biogas_Plant_-_Sisal_cum_Cattle_Farm_in_Kilifi,_Kenya</t>
  </si>
  <si>
    <t>KINDARUMA</t>
  </si>
  <si>
    <t>KIP brands factory</t>
  </si>
  <si>
    <t>KIPEVU-I</t>
  </si>
  <si>
    <t>Dry cooling. Freshwater nearby. https://www.gem.wiki/Kipevu_I_power_station</t>
  </si>
  <si>
    <t>KIPEVU-II TSAVO</t>
  </si>
  <si>
    <t>Dry cooling, rack of fans. https://www.gem.wiki/Kipevu_II_Tsavo_power_station</t>
  </si>
  <si>
    <t>KIPEVU-III</t>
  </si>
  <si>
    <t>Dry cooling. Rack of fans. https://www.gem.wiki/Kipevu_III_power_station</t>
  </si>
  <si>
    <t>KITONYONI VILLAGE</t>
  </si>
  <si>
    <t>KITUMBE</t>
  </si>
  <si>
    <t>Tea factory. Assumed Diesel generator due to its size and fuel.</t>
  </si>
  <si>
    <t>KPRL REFINERY</t>
  </si>
  <si>
    <t>Likely diesel engines for the Refinery</t>
  </si>
  <si>
    <t>KWALE SUGAR</t>
  </si>
  <si>
    <t>No cooling. Combined heat and power. https://www.expogr.com/expokenya/detail_news.php?newsid=158&amp;pageid=2</t>
  </si>
  <si>
    <t>KYMULOT</t>
  </si>
  <si>
    <t>LAKE TURKANA WIND</t>
  </si>
  <si>
    <t>Operational in 2018. https://en.wikipedia.org/wiki/Lake_Turkana_Wind_Power_Station https://www.gem.wiki/Lake_Turkana_wind_farm</t>
  </si>
  <si>
    <t>LAMU</t>
  </si>
  <si>
    <t>Hotel. Assumed Diesel generator due to its size and fuel.</t>
  </si>
  <si>
    <t>LODWAR</t>
  </si>
  <si>
    <t>Cannot find it. Likely a group of diesel generators for the village https://www.kplc.co.ke/content/item/3947/restricted-tender-notice---restricted-tender-notice---for-provision-of-2.5mw-generators-at-lodwar-and-mandera-power-stations</t>
  </si>
  <si>
    <t>LOISABA CONSERVANCY</t>
  </si>
  <si>
    <t>LOWER NYAMINDI</t>
  </si>
  <si>
    <t>Operational in 2016. https://www.andritz.com/hydro-en/hydronews/28/hy-news-28-20-lower-nyamindi-south-mara-hydro</t>
  </si>
  <si>
    <t>MAGADI WORKS</t>
  </si>
  <si>
    <t>Near lake. Tata chemical, soda ash, aims to replace expensive thermal by solar 10MW. https://www.capitalfm.co.ke/business/2023/02/tata-chemicals-magadi-eyes-innovative-climate-smart-solutions-for-growth/</t>
  </si>
  <si>
    <t>MANDERA</t>
  </si>
  <si>
    <t>Diesel generators for the Hospital unit</t>
  </si>
  <si>
    <t>MARIGAT BIOMASS</t>
  </si>
  <si>
    <t>Gasification of Prosopis Juliflora a invasive wood species. https://kenyaenergyfuture.wordpress.com/2015/09/16/marigat-biomass-energy-using-the-invasive-prosopis-juliflora-tree/</t>
  </si>
  <si>
    <t>MARSABIT</t>
  </si>
  <si>
    <t>Hospital. By the size and fuel, it must be a small MCI generator</t>
  </si>
  <si>
    <t>MASINGA</t>
  </si>
  <si>
    <t>MASOBET</t>
  </si>
  <si>
    <t>MATAARA CHANIA</t>
  </si>
  <si>
    <t>https://hivisasa.com/posts/---------------------------------------------------mataara-hydro-power-project-receives-kshs-5m-from-national-government----------------------------</t>
  </si>
  <si>
    <t>Agricultural Land. https://nvisionenergy.com/ The satellite does not show an update picture of the place</t>
  </si>
  <si>
    <t>MERU IRARU</t>
  </si>
  <si>
    <t>Licence 2014. https://www.epra.go.ke/wp-content/uploads/2022/04/Power-Undertaking-Register-February-2022-00000002.pdf</t>
  </si>
  <si>
    <t>MERU SOUTH MARA</t>
  </si>
  <si>
    <t>MESCO</t>
  </si>
  <si>
    <t>METUMI N MATHIOYA</t>
  </si>
  <si>
    <t>ROR. Operational in 2020. https://www.kenyanews.go.ke/muranga-ktda-factories-roll-out-plan-for-reliable-energy/</t>
  </si>
  <si>
    <t>MOMBASA CAMPUS</t>
  </si>
  <si>
    <t>MUHORONI SUGAR</t>
  </si>
  <si>
    <t>No cooling. CHP https://www.musco.co.ke/factory.html</t>
  </si>
  <si>
    <t>I cannot identfy any other type of power plant in the sugar plant. Probably is a group of diesel engines used as backup for the factory</t>
  </si>
  <si>
    <t>MUHORONI THERMAL</t>
  </si>
  <si>
    <t>In the data it says it is a group of Internal combustion engines, but on the satellite image I see a gas turbine. The photos of the place also indicate that this is a gas turbine. https://www.gem.wiki/Muhoroni_power_station</t>
  </si>
  <si>
    <t>MUMIAS SUGAR</t>
  </si>
  <si>
    <t>No cooling. Combined heat and power. https://www.iwmi.cgiar.org/Publications/Books/PDF/resource_recovery_from_waste-238-247.pdf</t>
  </si>
  <si>
    <t>NAIROBI SOUTH</t>
  </si>
  <si>
    <t>Racks of cooling fans in the power plant. Likely running on HFO. Operational in 1997. https://en.wikipedia.org/wiki/List_of_power_stations_in_Kenya</t>
  </si>
  <si>
    <t>NDULA</t>
  </si>
  <si>
    <t xml:space="preserve">ROR </t>
  </si>
  <si>
    <t>NGONG-I</t>
  </si>
  <si>
    <t>Part of the NGONG project. https://www.gem.wiki/Ngong_wind_farm</t>
  </si>
  <si>
    <t>NGONG-II</t>
  </si>
  <si>
    <t>Part of the NGONG project. https://www.gem.wiki/Ngong_wind_farm. Expanded in2015. https://en.wikipedia.org/wiki/Ngong_Hills_Wind_Power_Station</t>
  </si>
  <si>
    <t>NZOIA SUGAR MILL</t>
  </si>
  <si>
    <t>No cooling. CHP</t>
  </si>
  <si>
    <t>OLKARIA WELLHEAD</t>
  </si>
  <si>
    <t>One small set of cooling towers</t>
  </si>
  <si>
    <t>OLKARIA-I</t>
  </si>
  <si>
    <t>A lot of forced flow cooling towers. Mostly Flash https://en.wikipedia.org/wiki/Olkaria_I_Geothermal_Power_Station</t>
  </si>
  <si>
    <t>OLKARIA-II</t>
  </si>
  <si>
    <t>One large set of forced flow Cooling towers. Mostly Flash. https://www.gem.wiki/Olkaria_2_geothermal_power_plant</t>
  </si>
  <si>
    <t>OLKARIA-III</t>
  </si>
  <si>
    <t>Binary - Dry cooled</t>
  </si>
  <si>
    <t>A few large sets of cooling racks. https://en.wikipedia.org/wiki/Olkaria_III_Geothermal_Power_Station</t>
  </si>
  <si>
    <t>OLKARIA-IV</t>
  </si>
  <si>
    <t>Two sets of cooling towers. https://www.gem.wiki/Olkaria_4_geothermal_power_plant</t>
  </si>
  <si>
    <t>OLKARIA-V</t>
  </si>
  <si>
    <t>Two sets of forced flow cooling towers. Operational in 2019. https://en.wikipedia.org/wiki/Olkaria_V_Geothermal_Power_Station. https://www.gem.wiki/Olkaria_5_geothermal_power_plant (the location is wrong in the gem. Wiki)</t>
  </si>
  <si>
    <t>OSERIAN FARM</t>
  </si>
  <si>
    <t>PATE ISLAND</t>
  </si>
  <si>
    <t>RABAI</t>
  </si>
  <si>
    <t>Part of Rabai Power. 90 MW of MCI (2778) and 7.6 of Waste Heat (2779). Dry cooling with raks of fans</t>
  </si>
  <si>
    <t>Part of Rabai Power. 90 MW of MCI (2778) and 7.6 of Waste Heat (2779). Dry cooling</t>
  </si>
  <si>
    <t>RUIRU</t>
  </si>
  <si>
    <t>By the size and fuel, it must be a small diesel generator for the village. I cannot find it</t>
  </si>
  <si>
    <t>RUPINGAZI</t>
  </si>
  <si>
    <t>Operational 2019?//efaidnbmnnnibpcajpcglclefindmkaj/https://web.kerea.org/wp-content/uploads/energy_digest_copy_5092016.pdf</t>
  </si>
  <si>
    <t>SAGANA</t>
  </si>
  <si>
    <t>SANG'ORO</t>
  </si>
  <si>
    <t>SAOSA</t>
  </si>
  <si>
    <t>Tea plantation. ROR. https://www.gilkes.com/case-studies/dimbolil-modernisation</t>
  </si>
  <si>
    <t>SONDU MIRIU</t>
  </si>
  <si>
    <t>SOS CHILDREN'S KENYA</t>
  </si>
  <si>
    <t>SOSIANI (SELBY FALLS)</t>
  </si>
  <si>
    <t>water falls. https://paukwa.or.ke/koromosho-falls/</t>
  </si>
  <si>
    <t>SOUTH NYANZA SUGAR</t>
  </si>
  <si>
    <t>No cooling. Combined heat and power</t>
  </si>
  <si>
    <t>TAGABI</t>
  </si>
  <si>
    <t>ROR for Unilever tea. https://www.gilkes.com/user_uploads/tagabi%202.pdf</t>
  </si>
  <si>
    <t>TANA NEW</t>
  </si>
  <si>
    <t>TENWEK HOSPITAL</t>
  </si>
  <si>
    <t>TEREM FALLS</t>
  </si>
  <si>
    <t>Waterfall. https://www.farab.com/en/portfolio/terem-hydro-power-plant/</t>
  </si>
  <si>
    <t>THIBA</t>
  </si>
  <si>
    <t>THIKA</t>
  </si>
  <si>
    <t>Part of the same complex of Thika. Combined cycle. 87 MW of MCI (3290) and the rest of heat recovery (3291). Dry Cooling with racks of fans. https://thikapower.co.ke/</t>
  </si>
  <si>
    <t>Part of the same complex of Thika. Combined cycle. 87 MW of MCI (3290) and the rest of heat recovery (3291). Dry Cooling. https://thikapower.co.ke/</t>
  </si>
  <si>
    <t>TUNGU-KIBIRI</t>
  </si>
  <si>
    <t>TURKWEL</t>
  </si>
  <si>
    <t>TWO RIVERS DEVELOPMENT</t>
  </si>
  <si>
    <t>City. Operational in 2018. https://www.power-technology.com/marketdata/power-plant-profile-two-rivers-ruaka-solar-pv-plant-kenya/</t>
  </si>
  <si>
    <t>UEA Baraton university</t>
  </si>
  <si>
    <t>Forest. https://nvisionenergy.com/</t>
  </si>
  <si>
    <t>UHURU FLOWERS</t>
  </si>
  <si>
    <t>Agricultural Land.</t>
  </si>
  <si>
    <t>WAJIR</t>
  </si>
  <si>
    <t>Power plant with a group of diesel generators. Cooling racks</t>
  </si>
  <si>
    <t>WANJII</t>
  </si>
  <si>
    <t>LESOTHO</t>
  </si>
  <si>
    <t>MANTSONYANE</t>
  </si>
  <si>
    <t>MOKHOTLONG</t>
  </si>
  <si>
    <t>'MUELA</t>
  </si>
  <si>
    <t>Water in a tunnel of 45 km from the Katze reservoir. https://eros.usgs.gov/media-gallery/earthshot/katse-dam</t>
  </si>
  <si>
    <t>QACHAS NEK</t>
  </si>
  <si>
    <t>SEMONKONG</t>
  </si>
  <si>
    <t>TLOKOENG</t>
  </si>
  <si>
    <t>LIBERIA</t>
  </si>
  <si>
    <t>BUCHANAN MINE</t>
  </si>
  <si>
    <t>I cannot see any indication of other types of power plants near the Arcelor Mittal's complex. Likely a group of diesel generators to operate the complex and the port. Coast</t>
  </si>
  <si>
    <t>BUSHROD</t>
  </si>
  <si>
    <t>Operational in 2016. Group of diesel engines</t>
  </si>
  <si>
    <t>CEMENCO PLANT</t>
  </si>
  <si>
    <t>Likely a group of diesel generators in the Cement plant. https://www.heidelbergmaterials.com/en/heidelbergcement-expands-its-cement-capacity-in-liberia</t>
  </si>
  <si>
    <t>CONGO TOWN</t>
  </si>
  <si>
    <t>Firestone (Farmington river)</t>
  </si>
  <si>
    <t xml:space="preserve">Reservoir. Built in WW II for the US army. </t>
  </si>
  <si>
    <t>KRU TOWN</t>
  </si>
  <si>
    <t>MOUNT COFFEE</t>
  </si>
  <si>
    <t>Reservoir. Rehabilitated in 2016. https://en.wikipedia.org/wiki/List_of_power_stations_in_Liberia</t>
  </si>
  <si>
    <t>YANDOHUN REBUILD</t>
  </si>
  <si>
    <t>YEKEPA MINE</t>
  </si>
  <si>
    <t>I cannot see any indication of other types of power plants near the mine run by Arcelor Mittal. Likely a group of diesel generators to operate the mine. River nearby</t>
  </si>
  <si>
    <t>ZORZOR SOLAR</t>
  </si>
  <si>
    <t>City. I cannot find it, but for its size I assume it is rooftop</t>
  </si>
  <si>
    <t>LIBYA</t>
  </si>
  <si>
    <t>ABU KAMASH</t>
  </si>
  <si>
    <t>Six gas turbines. https://openinframap.org/stats/area/Libya/plants/977088210</t>
  </si>
  <si>
    <t>AL KHUMS</t>
  </si>
  <si>
    <t>Two groups of gas turbines. The first with four units (oldest 1995), the second with two units (newest - 2016-2017). The whole complex is at least 1610 MW, with one Rankine and two Brayton plants. https://www.gem.wiki/Al_Khums_power_station</t>
  </si>
  <si>
    <t>Four steam turbines units. The whole complex is at least 1610 MW, with one Rankine and two Brayton plants. https://www.gem.wiki/Al_Khums_power_station</t>
  </si>
  <si>
    <t>ALAWENAT (Uweinat)</t>
  </si>
  <si>
    <t>The town was off, the power plant is in the village of Alawenat, not Uweinat</t>
  </si>
  <si>
    <t>AL-KHALEEJ (Gulf Steam)</t>
  </si>
  <si>
    <t>Power plant with future units not built yet. Some are observable being constructed in the satellite images. https://www.gem.wiki/Gulf_Steam_power_station</t>
  </si>
  <si>
    <t>AMAL FIELD</t>
  </si>
  <si>
    <t>Three gas turbines in the Amal field. Operational in 2012. Desert.</t>
  </si>
  <si>
    <t>AWBARI</t>
  </si>
  <si>
    <t>In the vecinity of Wabari Gas, but in this case they are diesel engines. Likely running on HFO. It seems like cooling towers, but considering they are in the desert it is likely a group of large fans for air cooling</t>
  </si>
  <si>
    <t>AWBARI (Ubari, Wadi)</t>
  </si>
  <si>
    <t>Natural Gas, Crude Oil</t>
  </si>
  <si>
    <t>Four units of gas turbines. Air cooling. https://www.gem.wiki/Ubari_power_station</t>
  </si>
  <si>
    <t>AZZAWIYA REFINERY</t>
  </si>
  <si>
    <t>Coast. Air cooling</t>
  </si>
  <si>
    <t>BENGHAZI NORTH</t>
  </si>
  <si>
    <t>Two sets of combined cycle units (first set of four units, second set of two units). Once through in the Coast of the mediterranean. https://www.gem.wiki/North_Benghazi_power_station</t>
  </si>
  <si>
    <t>Part of the Benghazi North Complex. But four Rankine steam units burning HFO. The same Once through system</t>
  </si>
  <si>
    <t>DARNAH</t>
  </si>
  <si>
    <t>Coast. https://www.gem.wiki/Derna_Thermal_power_station</t>
  </si>
  <si>
    <t>DARNAH OASIS</t>
  </si>
  <si>
    <t>I cannot find. There are no results when searched under this name. It must be a Brayton power plant, if it exists.</t>
  </si>
  <si>
    <t>I cannot find. There are no results when searched under this name. It must be a group of diesel engines, if it exists.</t>
  </si>
  <si>
    <t>DEFA (Field)</t>
  </si>
  <si>
    <t>Four gas turbines in the Gas and Oil field of Defa</t>
  </si>
  <si>
    <t>DEFA SOUTH</t>
  </si>
  <si>
    <t>LPG</t>
  </si>
  <si>
    <t>Gas turbines in the Defa Oil Field</t>
  </si>
  <si>
    <t>Four gas turbines in the Gas and Oil field of Defa South</t>
  </si>
  <si>
    <t>EL-FEEL FIELD</t>
  </si>
  <si>
    <t>I cannot see clearly the gas turbines, but by its size and fuel there must be gas turbines.</t>
  </si>
  <si>
    <t>FIELD 103-A</t>
  </si>
  <si>
    <t xml:space="preserve">Desert. Probably air cooling. </t>
  </si>
  <si>
    <t>GHAT</t>
  </si>
  <si>
    <t>Diesel generators near the Airport</t>
  </si>
  <si>
    <t>GIALO</t>
  </si>
  <si>
    <t>Desert. Air cooling</t>
  </si>
  <si>
    <t>Diesel engines near the village of Jialu</t>
  </si>
  <si>
    <t>HUN FARJAN</t>
  </si>
  <si>
    <t>Diesel engines in the next village. Looks abandoned, but I cannot see in the history if it was indeed abandoned.</t>
  </si>
  <si>
    <t>JADO</t>
  </si>
  <si>
    <t>It looks abandoned. Even in the description it says it is the Old Italian Jadu power plant. However, I cannot confirm it.</t>
  </si>
  <si>
    <t>JAKHIRA FIELD</t>
  </si>
  <si>
    <t>Diesel engines near aqar</t>
  </si>
  <si>
    <t>KURFA (Kufra or Sarir)</t>
  </si>
  <si>
    <t>Seven Gas turbine units with air cooling. The newest satellite imagine suggest the place has been decomissioned. CONFIRMED, since 2023 the plant is no longer there. The latest picture with them is from 2018. I assume that they were working on 2020. https://www.gem.wiki/Sarir_power_station</t>
  </si>
  <si>
    <t>MARSA EL-BREGA (NMC)</t>
  </si>
  <si>
    <t>Diesel engines for the National Mining Corporation in the Marsa El-Brega Port</t>
  </si>
  <si>
    <t>MARSA EL-BREGA (NPC)</t>
  </si>
  <si>
    <t>Gas turbines next to the LNG plant</t>
  </si>
  <si>
    <t>MARSA EL-BREGA (WOC)</t>
  </si>
  <si>
    <t>Diesel engines for the Waha Oil Company in the Marsa El-Brega Port</t>
  </si>
  <si>
    <t>MESSLA OIL FIELD</t>
  </si>
  <si>
    <t>Desert. Oil field. Four gas turbines</t>
  </si>
  <si>
    <t>MISURATA (LISCO) STEEL COMPLEX</t>
  </si>
  <si>
    <t>Two rankine units. Once through cooling. https://www.gem.wiki/Misurata_(LISCO)_power_station</t>
  </si>
  <si>
    <t>MISURATA GECOL</t>
  </si>
  <si>
    <t>Two combined cycle units. Coast, once through. https://www.gem.wiki/Misurata_power_station The other units started since 2021</t>
  </si>
  <si>
    <t>MITIGA INTL AIRPORT</t>
  </si>
  <si>
    <t>Diesel engines for the airport.</t>
  </si>
  <si>
    <t>MOBILE DIESEL LIBYA</t>
  </si>
  <si>
    <t>Diesel, Natural Gas</t>
  </si>
  <si>
    <t>Mobile gas turbines that could generate up until 24 MW. They are likely used somewhere else, but they were initially placed here. https://www.powerengineeringint.com/gas-oil-fired/mobile-power-to-help-beat-the-heat-in-libya/</t>
  </si>
  <si>
    <t>NAKHLA C97 GAS PLANT</t>
  </si>
  <si>
    <t>Inside the gas field and plant. Inside a building. Because ther are no cooling racks or other similar infrastructure, it should be a group of gas turbines. Desert. https://processandcontrolmag.co.uk/hot-mission-for-a-generator-autonomous-electricity-generation-in-the-desert/</t>
  </si>
  <si>
    <t>PEARL HOTEL</t>
  </si>
  <si>
    <t>I cannot see it, but I assume is a generator in the hotel used as backup. Pearl Hotel in Derna</t>
  </si>
  <si>
    <t>RAS LANUF REFINERY</t>
  </si>
  <si>
    <t>Group of small boilers, probably used for the desalination too, but also the electricity generation</t>
  </si>
  <si>
    <t>SABRATHA</t>
  </si>
  <si>
    <t>I cannot find it in the city, but probably it refers to the Sabratha Platform 110 km off the coast. https://mellitahog.ly/en/sites/sabratha-platform/</t>
  </si>
  <si>
    <t>SARIR (Oil Field)</t>
  </si>
  <si>
    <t>Two gas turbines, probably three. For the Sarir Oil field</t>
  </si>
  <si>
    <t>SEMNO (Samnu, GECOL 1)</t>
  </si>
  <si>
    <t>Diesel engines with racks of cooling fans. https://www.gem.wiki/GECOL_power_plant_1</t>
  </si>
  <si>
    <t>SIRTE</t>
  </si>
  <si>
    <t>TIMIMI</t>
  </si>
  <si>
    <t>Diesel engines next to the distribution site</t>
  </si>
  <si>
    <t>TOBRUK</t>
  </si>
  <si>
    <t>Coast. https://www.gem.wiki/Tobruk_Thermal_power_station</t>
  </si>
  <si>
    <t>TRIPOLI SOUTH</t>
  </si>
  <si>
    <t>Five gas turbine units. Using HFO. https://www.gem.wiki/South_Tripoli_power_station</t>
  </si>
  <si>
    <t>WADI ZEM ZEM</t>
  </si>
  <si>
    <t>WAFA FIELD</t>
  </si>
  <si>
    <t>Gas turbines for the Wafa Oil fiedl</t>
  </si>
  <si>
    <t>WEST SARIR</t>
  </si>
  <si>
    <t>Three large gas turbines. Using natural gas. https://libyareview.com/8306/libyas-al-sarir-power-station-begins-operating-with-natural-gas/</t>
  </si>
  <si>
    <t>WEST TRIPOLI</t>
  </si>
  <si>
    <t>West tripoli is being expanded into other units. However until 2020, they worked with Rankine cycle of at least 500 MW. https://www.gem.wiki/West_Tripoli_Thermal_power_station</t>
  </si>
  <si>
    <t>WESTERN MOUNTAIN</t>
  </si>
  <si>
    <t>Six gas turbine units. No cooling. https://www.gem.wiki/Western_Mountain_power_plant</t>
  </si>
  <si>
    <t>ZAWIA (Al Zawiya)</t>
  </si>
  <si>
    <t>Six units of combined cycle. Once through from the Mediterranean Sea. https://www.gem.wiki/Al_Zawiya_power_station</t>
  </si>
  <si>
    <t>ZELTEN FIELD</t>
  </si>
  <si>
    <t>At least two gas turbines in the Gas and Oil Field of Zelten</t>
  </si>
  <si>
    <t>ZWITINA</t>
  </si>
  <si>
    <t>Four small gas turbines + two large gas turbines. Indicates the idea of using a Heat Recovery that was not constructed. Coast. https://www.gem.wiki/Zueitina_power_station</t>
  </si>
  <si>
    <t>MADAGASCAR</t>
  </si>
  <si>
    <t>AMBANJA</t>
  </si>
  <si>
    <t>I cannot find it. Likely a group of diesel generators for the Ambanja village</t>
  </si>
  <si>
    <t>AMBATO-BOENI</t>
  </si>
  <si>
    <t>AMBATOFINA'HANA</t>
  </si>
  <si>
    <t>AMBATOMAINTY</t>
  </si>
  <si>
    <t>AMBATONDRAZAKA</t>
  </si>
  <si>
    <t>AMBATOSORATA EDM</t>
  </si>
  <si>
    <t>AMBATOVY NICKEL</t>
  </si>
  <si>
    <t>Cfa - Temperate without Dry Season</t>
  </si>
  <si>
    <t>Two large forced flow cooling towers. Ponds. Subcritcal. https://www.gem.wiki/Ambatovy_Nickel_power_station</t>
  </si>
  <si>
    <t>AMBILOBE</t>
  </si>
  <si>
    <t>I cannot find it. Likely a group of diesel generators for the Ambilobe village</t>
  </si>
  <si>
    <t>AMBOASARY JIRAMA</t>
  </si>
  <si>
    <t>AMBOHIMANAMBOLA HFF</t>
  </si>
  <si>
    <t>Part of the Ambohimanambola complex. Diesel engines</t>
  </si>
  <si>
    <t>AMBOHIMANAMBOLA HYDELEC</t>
  </si>
  <si>
    <t>AMBOHIMANAMBOLA-I</t>
  </si>
  <si>
    <t>Part of the Ambohimanambola complex. Gas turbines</t>
  </si>
  <si>
    <t>AMBOHIMANAMBOLA-II</t>
  </si>
  <si>
    <t>AMBONDROMAMY</t>
  </si>
  <si>
    <t>AMBOSITRA</t>
  </si>
  <si>
    <t>AMBOVOMBE</t>
  </si>
  <si>
    <t>AMPANEFENA</t>
  </si>
  <si>
    <t>AMPANIHY OUEST</t>
  </si>
  <si>
    <t>AMPARIHITSOKATRA</t>
  </si>
  <si>
    <t>AMPEFY</t>
  </si>
  <si>
    <t>ANAHIDRANO</t>
  </si>
  <si>
    <t>ANALALAVA</t>
  </si>
  <si>
    <t>ANDAPA</t>
  </si>
  <si>
    <t>ANDEKALEKA</t>
  </si>
  <si>
    <t>Gravity. https://en.wikipedia.org/wiki/List_of_power_stations_in_Madagascar</t>
  </si>
  <si>
    <t>ANDIBA</t>
  </si>
  <si>
    <t>ANDILAMENA</t>
  </si>
  <si>
    <t>ANDREBAKELY</t>
  </si>
  <si>
    <t>ANDROMBA</t>
  </si>
  <si>
    <t>ANIVORANO NORD</t>
  </si>
  <si>
    <t>ANKAZOBE</t>
  </si>
  <si>
    <t>ANKAZOMIRIOTRA</t>
  </si>
  <si>
    <t>ANKIDONA</t>
  </si>
  <si>
    <t>ANKZAOABO SUD</t>
  </si>
  <si>
    <t>ANTALAHA</t>
  </si>
  <si>
    <t>By its size and fuel I assume it is an ICE with diesel near the coastal city</t>
  </si>
  <si>
    <t>ANTANAMBANO</t>
  </si>
  <si>
    <t>ANTANANARIVO</t>
  </si>
  <si>
    <t>ANTELOMITA</t>
  </si>
  <si>
    <t>ANTELOMITA DIESEL</t>
  </si>
  <si>
    <t>I cannot find it, but probably is a diesel group in the hydropower complex of Antelomita</t>
  </si>
  <si>
    <t>ANTETEZAMBATO MINI</t>
  </si>
  <si>
    <t>ANTSALOVA</t>
  </si>
  <si>
    <t>ANTSIAFABOSITRA</t>
  </si>
  <si>
    <t>ANTSIRABE</t>
  </si>
  <si>
    <t>ANTSIRABE (Tiko Oil)</t>
  </si>
  <si>
    <t>This was defined as hydro, but the coordinates actually show a group of diesel generators in the village of Antsirabe</t>
  </si>
  <si>
    <t>ANTSIRABE HFF</t>
  </si>
  <si>
    <t>ANTSIRABE HYDELEC</t>
  </si>
  <si>
    <t>ANTSIRANANA</t>
  </si>
  <si>
    <t>Diesel engines in the town of Antsiranana</t>
  </si>
  <si>
    <t>ANTSOHIHY</t>
  </si>
  <si>
    <t>BEALANANA</t>
  </si>
  <si>
    <t>BEFANDRIANA</t>
  </si>
  <si>
    <t>BEFOTAKA</t>
  </si>
  <si>
    <t>BEKILY</t>
  </si>
  <si>
    <t>BELO TSIRIBIHINA</t>
  </si>
  <si>
    <t>BELOHA</t>
  </si>
  <si>
    <t>BENEITRA</t>
  </si>
  <si>
    <t>BEROROHA</t>
  </si>
  <si>
    <t>BESALAMPY</t>
  </si>
  <si>
    <t>BETANIA PV</t>
  </si>
  <si>
    <t>I cannot see it, but I assume it is rooftop due to its size</t>
  </si>
  <si>
    <t>BETIOKY SUD</t>
  </si>
  <si>
    <t>BETROKA</t>
  </si>
  <si>
    <t>BEZAHA</t>
  </si>
  <si>
    <t>BONDO MUREA</t>
  </si>
  <si>
    <t>BRICKAVILLE</t>
  </si>
  <si>
    <t>Centrale Solaire Akuo</t>
  </si>
  <si>
    <t>PV plant to help reduce the cost of HFO power plant of Toamasina. Operating since the last trimester of 2020. https://www.akuoenergy.com/madagascar-premieres-unites-energie-solaire-entierement-mobiles-et-portatives</t>
  </si>
  <si>
    <t>FARAFANGANA</t>
  </si>
  <si>
    <t>FARAHAIANA</t>
  </si>
  <si>
    <t>FENERIVE EST</t>
  </si>
  <si>
    <t>FENOARIVO CENTRE</t>
  </si>
  <si>
    <t>FOULPOINTE</t>
  </si>
  <si>
    <t>IAKORA</t>
  </si>
  <si>
    <t>IHOSY</t>
  </si>
  <si>
    <t>IKALAMAVONY</t>
  </si>
  <si>
    <t>IKONGO</t>
  </si>
  <si>
    <t>ILAKA EST</t>
  </si>
  <si>
    <t>ILAKAKA RANOHIRA</t>
  </si>
  <si>
    <t>IMERIMANDROSO</t>
  </si>
  <si>
    <t>IVOHIBE</t>
  </si>
  <si>
    <t>KANDREHO</t>
  </si>
  <si>
    <t>MAEVATANANA</t>
  </si>
  <si>
    <t>MAHABO</t>
  </si>
  <si>
    <t>MAHAJANGA</t>
  </si>
  <si>
    <t>MAHAJANGA ENELEC</t>
  </si>
  <si>
    <t>MAHAJANGA POWER</t>
  </si>
  <si>
    <t>Semi-arid. Operational in 2020. https://www.power-technology.com/marketdata/power-plant-profile-andranotakatra-hybrid-solar-power-plant-madagascar/</t>
  </si>
  <si>
    <t>MAHANORO</t>
  </si>
  <si>
    <t>MAINTIRANO</t>
  </si>
  <si>
    <t>MAMPIKONY</t>
  </si>
  <si>
    <t>MANAJARY</t>
  </si>
  <si>
    <t>MANAKAMBAHINY</t>
  </si>
  <si>
    <t>MANAKARA</t>
  </si>
  <si>
    <t>MANANARA AVARATRA</t>
  </si>
  <si>
    <t>MANANARA NORD</t>
  </si>
  <si>
    <t>Manandray</t>
  </si>
  <si>
    <t>MANANDRIANA</t>
  </si>
  <si>
    <t>MANANDRONA</t>
  </si>
  <si>
    <t>MANDOTO</t>
  </si>
  <si>
    <t>MANDRAKA-I</t>
  </si>
  <si>
    <t>MANDRITSARA</t>
  </si>
  <si>
    <t>MANDRITSARA JIRAMA</t>
  </si>
  <si>
    <t>MANDROSEZA</t>
  </si>
  <si>
    <t>Diesel engines. https://www.symbion-power.com/madagascar-2-2/</t>
  </si>
  <si>
    <t>MANGAMILA</t>
  </si>
  <si>
    <t>MANJA</t>
  </si>
  <si>
    <t>MAROANTSETRA (VODIRIANA)</t>
  </si>
  <si>
    <t>MAROANTSETRA JIRAMA</t>
  </si>
  <si>
    <t>MAROLAMBO</t>
  </si>
  <si>
    <t>MAROVOAY</t>
  </si>
  <si>
    <t>MASOMELOKA</t>
  </si>
  <si>
    <t>MIANDRIVAZO</t>
  </si>
  <si>
    <t>MIDONGY SUD</t>
  </si>
  <si>
    <t>MITSINJO</t>
  </si>
  <si>
    <t>MORAFENOBE</t>
  </si>
  <si>
    <t>MOROMBE</t>
  </si>
  <si>
    <t>MORONDAVA</t>
  </si>
  <si>
    <t>I cannot find it. Likely a group of diesel generators for the Taolagnaro village</t>
  </si>
  <si>
    <t>NAMORONA</t>
  </si>
  <si>
    <t>ROR. https://www.openstreetmap.org/way/581190212</t>
  </si>
  <si>
    <t>NOSY VARIKA</t>
  </si>
  <si>
    <t>NOSY-BE</t>
  </si>
  <si>
    <t>Diesel engines for the island.</t>
  </si>
  <si>
    <t>PORT-BERGE</t>
  </si>
  <si>
    <t>QIT ILMENITE</t>
  </si>
  <si>
    <t>Diesel engines running with HFO next to the Mine</t>
  </si>
  <si>
    <t>RANOHIRA</t>
  </si>
  <si>
    <t>RANOTSARA IAKORA</t>
  </si>
  <si>
    <t>SAHAMADIO</t>
  </si>
  <si>
    <t>SAHANIVOTRY</t>
  </si>
  <si>
    <t>SAINTE-MARIE JIRAMA</t>
  </si>
  <si>
    <t>SAKARAHA</t>
  </si>
  <si>
    <t>SAMBAVA</t>
  </si>
  <si>
    <t>I cannot find it. Likely a group of diesel generators for the Sambava town</t>
  </si>
  <si>
    <t>SOALALA</t>
  </si>
  <si>
    <t>SOLANIERAN'IVONGO</t>
  </si>
  <si>
    <t>TAOLAGNARO</t>
  </si>
  <si>
    <t>TOAMASINA GREEN POWER</t>
  </si>
  <si>
    <t>PV plant to help reduce the cost of HFO power plant of Toamasina. Operating since the last quarter of 2020. https://deraenergy.netlify.app/projects/toamasina-solar/</t>
  </si>
  <si>
    <t>TOAMASINA-1</t>
  </si>
  <si>
    <t>Part of the Toamasina Complex. Diesel engines running with HFO next to the industrial complex</t>
  </si>
  <si>
    <t>TOAMASINA-3</t>
  </si>
  <si>
    <t>Part of the Toamasina Complex. Another group of diesel engines http://www.tresorpublic.mg/?p=24533</t>
  </si>
  <si>
    <t>TOAMASINA-4</t>
  </si>
  <si>
    <t>Part of the Toamasina Complex. The addition of two generators http://www.tresorpublic.mg/?p=24533</t>
  </si>
  <si>
    <t>TOLIARY</t>
  </si>
  <si>
    <t>TSARARANTANA</t>
  </si>
  <si>
    <t>TSIAZOMPANIRY FRAISE</t>
  </si>
  <si>
    <t>Reservoir. https://en.wikipedia.org/wiki/Tsiazompaniry_Dam</t>
  </si>
  <si>
    <t>TSIAZOMPANIRY JIRAMA</t>
  </si>
  <si>
    <t>TSIHOMBE</t>
  </si>
  <si>
    <t>I cannot find it. Likely a group of diesel generators for the TSIHOMBE</t>
  </si>
  <si>
    <t>TSIROANOMANDIDY</t>
  </si>
  <si>
    <t>VANGAINDRANO</t>
  </si>
  <si>
    <t>VATOMANDRY</t>
  </si>
  <si>
    <t>VAVATENINA</t>
  </si>
  <si>
    <t>VOHEMAR</t>
  </si>
  <si>
    <t>VOHIMENA</t>
  </si>
  <si>
    <t>VOHIPENO</t>
  </si>
  <si>
    <t>VOLOBE</t>
  </si>
  <si>
    <t>VONDROZO</t>
  </si>
  <si>
    <t>MALAWI</t>
  </si>
  <si>
    <t>CHICHIRI (BLANTYRE)</t>
  </si>
  <si>
    <t>CHITIPA</t>
  </si>
  <si>
    <t>CHIZUMULU ISLAND</t>
  </si>
  <si>
    <t>Out of operation in 2021. By the size and fuel, it must be a small MCI generator</t>
  </si>
  <si>
    <t>DWANGWA MILL</t>
  </si>
  <si>
    <t>No cooling. Sugar mill. Surface water</t>
  </si>
  <si>
    <t>Probably a backup plant for the biomass plant.</t>
  </si>
  <si>
    <t>KAPICHIRA</t>
  </si>
  <si>
    <t>KARONGA</t>
  </si>
  <si>
    <t>Likely the backup installation for the Wovwe power station (hydro) https://www.egenco.mw/wovwe-power-station/</t>
  </si>
  <si>
    <t>KAYELEKERA MINE</t>
  </si>
  <si>
    <t>A group of at least fice ICE diesel engines</t>
  </si>
  <si>
    <t>LIKOMA ISLAND</t>
  </si>
  <si>
    <t>LILONGWE</t>
  </si>
  <si>
    <t>MTUNTHAMA</t>
  </si>
  <si>
    <t>Out of operation in 2024. By the size and fuel, it must be a small MCI generator</t>
  </si>
  <si>
    <t>MZUZU</t>
  </si>
  <si>
    <t>NCHALO MILL</t>
  </si>
  <si>
    <t xml:space="preserve">No cooling. Sugar mill. Near river. </t>
  </si>
  <si>
    <t>NKULA-A</t>
  </si>
  <si>
    <t>NKULA-B</t>
  </si>
  <si>
    <t>RUO</t>
  </si>
  <si>
    <t>ROR. https://en.wikipedia.org/wiki/Ruo%E2%80%93Ndiza_Hydroelectric_Power_Station</t>
  </si>
  <si>
    <t>TEDZANI FALLS</t>
  </si>
  <si>
    <t>Gravity. New installation of 18 MW in 2020. https://en.wikipedia.org/wiki/List_of_power_stations_in_Malawi</t>
  </si>
  <si>
    <t>ULIWA</t>
  </si>
  <si>
    <t>WOVWE</t>
  </si>
  <si>
    <t>MALI</t>
  </si>
  <si>
    <t>AIOUN</t>
  </si>
  <si>
    <t>BALINGUE</t>
  </si>
  <si>
    <t>Diesel engines in the Balingue Complex. This was the first power plant in the complex. https://openinframap.org/stats/area/Mali/plants/201959400</t>
  </si>
  <si>
    <t>BALINGUE NEW</t>
  </si>
  <si>
    <t>Diesel engines in the Balingue Complex. This was the second power plant in the complex. https://openinframap.org/stats/area/Mali/plants/201959400</t>
  </si>
  <si>
    <t>BOUGOUNI</t>
  </si>
  <si>
    <t>FELOU WEIR</t>
  </si>
  <si>
    <t>ROR. Raplaced old station in 2014. https://en.wikipedia.org/wiki/F%C3%A9lou_Hydroelectric_Plant</t>
  </si>
  <si>
    <t>GAO</t>
  </si>
  <si>
    <t>Diesel engines for the airport of GAO</t>
  </si>
  <si>
    <t>KIMPARANA</t>
  </si>
  <si>
    <t>KITA</t>
  </si>
  <si>
    <t>KITA/KANGABA</t>
  </si>
  <si>
    <t>Forest. Operational in 2020. https://en.wikipedia.org/wiki/Kita_Solar_Power_Station</t>
  </si>
  <si>
    <t>KOLONDIEBA</t>
  </si>
  <si>
    <t>KOULIKORO MILL</t>
  </si>
  <si>
    <t>Diesel engines for the Mill (the name is Grand Moulin du Mali)</t>
  </si>
  <si>
    <t>KOUTIALA</t>
  </si>
  <si>
    <t>MANANTALI</t>
  </si>
  <si>
    <t>MONTEALA (Segou)</t>
  </si>
  <si>
    <t>MOPTI</t>
  </si>
  <si>
    <t>Group of diesel engines in the next village (Sévaré)</t>
  </si>
  <si>
    <t>NIONO</t>
  </si>
  <si>
    <t>OURIKELA</t>
  </si>
  <si>
    <t>City. I cannot see it, but for its size I assume rooftop</t>
  </si>
  <si>
    <t>PAPOURAH</t>
  </si>
  <si>
    <t>Diesel engines in the fuel depot</t>
  </si>
  <si>
    <t>RANDGOLD MORILA MINE</t>
  </si>
  <si>
    <t>One large building with five chimneys. Diesel engines</t>
  </si>
  <si>
    <t>SADIOLA MINE</t>
  </si>
  <si>
    <t>Movable diesel engines in the mine</t>
  </si>
  <si>
    <t>SEGALA GOLD MINE</t>
  </si>
  <si>
    <t>SELINGUE</t>
  </si>
  <si>
    <t>SIKASSO</t>
  </si>
  <si>
    <t>Hotel. I cannot see any additional infrastructure that would justify the presence of other type of power plants. Likely a group of diesel engines for the town</t>
  </si>
  <si>
    <t>SIRAKORBOUGOU</t>
  </si>
  <si>
    <t>SIRAKORO</t>
  </si>
  <si>
    <t>Dry cooling. Rack of fans. The new power plant of 100 MW was connected late 2022. https://www.africa-energy.com/live-data/article/mali-sirakoro-heavy-fuel-oil-plant-commissioned  http://www.pdp-energy.com/projects/sirakoro-100-mw-power-plant/</t>
  </si>
  <si>
    <t>SOMILO GOLD MINE</t>
  </si>
  <si>
    <t>Three buildings (phases) of the diesel engines powering the gold mine.</t>
  </si>
  <si>
    <t>SOTUBA</t>
  </si>
  <si>
    <t>SUKALA PLANTATION</t>
  </si>
  <si>
    <t>Sugar plantation. Likely the diesel generator of the mill https://ejatlas.org/conflict/nsukala-sugar-plantation-and-refinery-in-cercle-de-segou-mali</t>
  </si>
  <si>
    <t>SYAMA GOLD PROJECT</t>
  </si>
  <si>
    <t>Until 2020 movable diesel engines. After 2021 a new building with the diesel engines</t>
  </si>
  <si>
    <t>TABAKOTO GOLD MINE</t>
  </si>
  <si>
    <t>Freshwater pumped to the location trough 2 pipelines from the Faleme river. Diesel engines https://www.mining-technology.com/projects/tabakoto-gold-mine/</t>
  </si>
  <si>
    <t>TOMBOCTOU</t>
  </si>
  <si>
    <t>YATELA MINE</t>
  </si>
  <si>
    <t>Diesel engines under a roof for the mining operations</t>
  </si>
  <si>
    <t>MAURITANIA</t>
  </si>
  <si>
    <t>AIOUN TOWN</t>
  </si>
  <si>
    <t>Desert. Operational in 2016. https://www.ccc.net/project/16-6-mw-solar-photovoltaic-power-plants/</t>
  </si>
  <si>
    <t>AKJOUJT</t>
  </si>
  <si>
    <t>innitial group of diesel engines for the Copper mine. Dry cooling</t>
  </si>
  <si>
    <t>AKJOUJT TOWN</t>
  </si>
  <si>
    <t>AL SHAMI  TOWN</t>
  </si>
  <si>
    <t>Desert. Cannot find it, but for its size and place Desert and Land</t>
  </si>
  <si>
    <t>ALEG</t>
  </si>
  <si>
    <t>ALEG TOWN</t>
  </si>
  <si>
    <t>ATAR</t>
  </si>
  <si>
    <t>Diesel engines for the Atar village</t>
  </si>
  <si>
    <t>ATAR TOWN</t>
  </si>
  <si>
    <t>Extremely sandy. Satellite imaging are always blocked by a veil of sand</t>
  </si>
  <si>
    <t>BIR MOGHREIN</t>
  </si>
  <si>
    <t>BOULENOUAR TOWN</t>
  </si>
  <si>
    <t>BOUTILIMIT</t>
  </si>
  <si>
    <t>BOUTILIMIT TOWN</t>
  </si>
  <si>
    <t>CHINGUITTY</t>
  </si>
  <si>
    <t>GUELB MOGHREIN MINE</t>
  </si>
  <si>
    <t>Copper mine. Diesel engines for the minning process</t>
  </si>
  <si>
    <t>GUELBS EL RHEIN</t>
  </si>
  <si>
    <t>Diesel power plants for the mine</t>
  </si>
  <si>
    <t>GUEROU</t>
  </si>
  <si>
    <t>KIFFA</t>
  </si>
  <si>
    <t>Simmilar than NEMA hybrid, one fossil fuel power plant with ICE, next to a group of PV panels. No really hybrid. Dry cooling. https://www.abccontracting.be/en/projets/kiffa-hybrid-power-plant/</t>
  </si>
  <si>
    <t>Desert. https://www.abccontracting.be/en/projets/kiffa-hybrid-power-plant/</t>
  </si>
  <si>
    <t>MAQTAA LEHJAR</t>
  </si>
  <si>
    <t>MBOUT</t>
  </si>
  <si>
    <t>NEMA</t>
  </si>
  <si>
    <t>It is next to a group of PV panels. They calle it hybrid, but actually they are two power plants connected to each other, being the fossil fuel the largest. https://www.gopa-intec.de/news/inauguration-nema-hybrid-power-plant-mauritania</t>
  </si>
  <si>
    <t>Desert. Operational in 2018. https://www.gopa-intec.de/news/inauguration-nema-hybrid-power-plant-mauritania</t>
  </si>
  <si>
    <t>NOUADHIBOU SMCP</t>
  </si>
  <si>
    <t>NOUADHIBOU SNIM</t>
  </si>
  <si>
    <t>Crude Oil</t>
  </si>
  <si>
    <t>Coast. https://www.gem.wiki/Nouadhibou_Thermal_power_plant</t>
  </si>
  <si>
    <t>http://wikimapia.org/29552759/Nouadhibou-wind-power-plant</t>
  </si>
  <si>
    <t>NOUADHIBOU SOMELEC</t>
  </si>
  <si>
    <t>NOUAKCHOTT</t>
  </si>
  <si>
    <t>Diesel engines. The images of satellite and pictures nearby indicate this is a four unit of 7 MW each</t>
  </si>
  <si>
    <t>NOUAKCHOTT SOUTHWEST</t>
  </si>
  <si>
    <t>NOUAKCHOTT SPEG</t>
  </si>
  <si>
    <t>Diesel engines. The images of satellite and pictures nearby indicate this is a 180 MW diesel power plant.</t>
  </si>
  <si>
    <t>NOUAKCHOTT WIND</t>
  </si>
  <si>
    <t>https://www.gem.wiki/Nouakchott_wind_farm</t>
  </si>
  <si>
    <t>OUALATA</t>
  </si>
  <si>
    <t>RACHID</t>
  </si>
  <si>
    <t>SELIBABY</t>
  </si>
  <si>
    <t>SHEIKH ZAYED SOLAR</t>
  </si>
  <si>
    <t>TAMCHEKETT</t>
  </si>
  <si>
    <t>TASIAST MINE</t>
  </si>
  <si>
    <t>Gold mine. Racks of fans for dry cooling. Groundwater, no surface water nearby</t>
  </si>
  <si>
    <t>TIDJIKDJA</t>
  </si>
  <si>
    <t>Likely a group of diesel generators.  https://ami.mr/en/archives/8326</t>
  </si>
  <si>
    <t>TIMBEDRA</t>
  </si>
  <si>
    <t>TINTANE</t>
  </si>
  <si>
    <t>ZOUERATE</t>
  </si>
  <si>
    <t xml:space="preserve">Iron ore mine. Power plant of diesel engines. No surface water. </t>
  </si>
  <si>
    <t>MAURITIUS</t>
  </si>
  <si>
    <t>BAMBOUS (LA FERME)</t>
  </si>
  <si>
    <t>Forest, near a Lake. https://aera-group.fr/project/first-ever-solar-pv-project-in-the-indian-ocean/</t>
  </si>
  <si>
    <t>BELLE VUE</t>
  </si>
  <si>
    <t>Sugarcane and Coal</t>
  </si>
  <si>
    <t>Bagasse from July till January, coal rest of the year (cooling tower with coal, no cooling with bagasse). https://www.gem.wiki/Terragen_power_station. Check to avoid double counting!</t>
  </si>
  <si>
    <t>Pulverized Coal - Subcritical, Sugarcane</t>
  </si>
  <si>
    <t>BOIS CHERIE</t>
  </si>
  <si>
    <t>CASCADE CECILE</t>
  </si>
  <si>
    <t>CHAMPAGNE MAURITIUS</t>
  </si>
  <si>
    <t>Reservoir and pipe connection. https://www.waterpowermagazine.com/news/newspower-plans-in-mauritius</t>
  </si>
  <si>
    <t>CTDS</t>
  </si>
  <si>
    <t>Only for power generation. No sugar. Cooling towers. River nearby. Bagasse and coal. Assumed July toll January. https://www.gem.wiki/Saint-Aubin_power_station Check to avoid double counting!</t>
  </si>
  <si>
    <t>DEEP RIVER</t>
  </si>
  <si>
    <t>Near river. Sugar factory. No cooling</t>
  </si>
  <si>
    <t>FERNEY</t>
  </si>
  <si>
    <t>FORT GEORGE</t>
  </si>
  <si>
    <t>FORT VICTORIA-1</t>
  </si>
  <si>
    <t>MAN Diesel engines. https://ceb.mu/our-activities/power-stations/fort-victoria-power-station</t>
  </si>
  <si>
    <t>FORT VICTORIA-2</t>
  </si>
  <si>
    <t>Wartsila Diesel engines. https://ceb.mu/our-activities/power-stations/fort-victoria-power-station</t>
  </si>
  <si>
    <t>FUEL SUGAR</t>
  </si>
  <si>
    <t>Forced flow cooling towers.</t>
  </si>
  <si>
    <t>GRENADE</t>
  </si>
  <si>
    <t>https://www.contentree.com/caseStudy/grenade-wind-park-rodrigues-island-mauritus_171284</t>
  </si>
  <si>
    <t>HIGHLANDS ESTATE</t>
  </si>
  <si>
    <t>Sugarcane Estate. I assume it is a sugarcane mill. No cooling. https://en.wikipedia.org/wiki/List_of_sugar_mills_in_Mauritius</t>
  </si>
  <si>
    <t>LA FERME RESERVOIR</t>
  </si>
  <si>
    <t>LA NICOLIERE FEEDER</t>
  </si>
  <si>
    <t>LE VAL (EAU BLEUE)</t>
  </si>
  <si>
    <t>MAGENTA TAMARIN</t>
  </si>
  <si>
    <t>MARE CHICOSE LANDFILL</t>
  </si>
  <si>
    <t>Biogas - Landfill</t>
  </si>
  <si>
    <t>Methane gas of the landfill to electricity. http://www.sotravic.net/about-us/project-6-mare-chicose-landfill-gas-to-energy-project.html</t>
  </si>
  <si>
    <t>MDA MILL</t>
  </si>
  <si>
    <t>No cooling. Mon Desert Alma (MDA). Looks abandoned.</t>
  </si>
  <si>
    <t>MEDINE MILL</t>
  </si>
  <si>
    <t>No cooling. https://www.power-technology.com/marketdata/power-plant-profile-medine-sugar-cogeneration-plant-mauritius/?cf-view</t>
  </si>
  <si>
    <t>MIDLAND DAM</t>
  </si>
  <si>
    <t>MON LOISIR</t>
  </si>
  <si>
    <t>No cooling. Sugar factory</t>
  </si>
  <si>
    <t>MON TRESOR</t>
  </si>
  <si>
    <t>MOUNT SUGAR</t>
  </si>
  <si>
    <t>No cooling. Now called L'aventure du sucre</t>
  </si>
  <si>
    <t>NEW GOVERNMENT BUILDING</t>
  </si>
  <si>
    <t>NICOLAY</t>
  </si>
  <si>
    <t>Coast. https://www.openstreetmap.org/way/170362028#map=13/-20.1651/57.5455</t>
  </si>
  <si>
    <t>PLAINE DES ROCHES</t>
  </si>
  <si>
    <t>Operational in 2016. https://www.qair.energy/en/realisations/mauritius/plainedesroches/</t>
  </si>
  <si>
    <t>POINTE MONNIER</t>
  </si>
  <si>
    <t>Diesel engines. https://www.openstreetmap.org/way/300918864#map=15/-19.6931/63.4341</t>
  </si>
  <si>
    <t>PORT MATHURIN</t>
  </si>
  <si>
    <t>REDUIT REBUILD</t>
  </si>
  <si>
    <t>RICHE-EN-EAU</t>
  </si>
  <si>
    <t>ROR. https://www.waterpowermagazine.com/news/newspower-plans-in-mauritius</t>
  </si>
  <si>
    <t>SAINT LOUIS CEB</t>
  </si>
  <si>
    <t>Wartsila diesel engines. https://ceb.mu/our-activities/power-stations/st-louis-power-station</t>
  </si>
  <si>
    <t>SAVANNAH ESTATE</t>
  </si>
  <si>
    <t>Forced flow cooling towers. Next to Savannah estate coal</t>
  </si>
  <si>
    <t>SAVANNAH ESTATE SIDEC (La Baraque)</t>
  </si>
  <si>
    <t>Forced flow cooling towers. https://www.gem.wiki/Savannah_power_station</t>
  </si>
  <si>
    <t>ST-FELIX</t>
  </si>
  <si>
    <t>TAMARIN FALLS</t>
  </si>
  <si>
    <t>Gravity</t>
  </si>
  <si>
    <t>THE STATE HOUSE</t>
  </si>
  <si>
    <t>TREFLES</t>
  </si>
  <si>
    <t>UNION ST AUBIN</t>
  </si>
  <si>
    <t>No cooling towers. Part, but far of https://www.gem.wiki/Saint-Aubin_power_station</t>
  </si>
  <si>
    <t>Forced flow cooling towers. https://www.gem.wiki/Saint-Aubin_power_station</t>
  </si>
  <si>
    <t>MAYOTTE</t>
  </si>
  <si>
    <t>Badamiers power station</t>
  </si>
  <si>
    <t>Out of operation in 2023</t>
  </si>
  <si>
    <t>LONGONI</t>
  </si>
  <si>
    <t>https://en.wikipedia.org/wiki/Energy_in_Mayotte</t>
  </si>
  <si>
    <t>Largest diesel engines power plant in the island. https://www.wartsila.com/media/news/08-03-2007-wartsila-island-power-plant-for-mayotte-in-the-indian-ocean</t>
  </si>
  <si>
    <t>Next to the Longoni diesel power plant</t>
  </si>
  <si>
    <t>MOROCCO</t>
  </si>
  <si>
    <t>AFOURER-2</t>
  </si>
  <si>
    <t>Pump Storage</t>
  </si>
  <si>
    <t>Pumped storage</t>
  </si>
  <si>
    <t>AGADIR</t>
  </si>
  <si>
    <t>Group of gas turbines. Likely working with HFO</t>
  </si>
  <si>
    <t>AIN BENI MATHAR</t>
  </si>
  <si>
    <t>Combined cycle with Gas (300 MW - 83), Heat Recovery (150 MW -82) and CSP (20 MW - 83). Total 470 MW. https://www.gem.wiki/Ain_Beni_Mathar_power_plant https://www.power-technology.com/marketdata/power-plant-profile-ain-beni-mathar-hybrid-power-plant-morocco/?cf-view</t>
  </si>
  <si>
    <t>AIT BAHA CEMENT PLANT</t>
  </si>
  <si>
    <t>Project to reuse the heat from Cement Plant using a ORC rankine Cycle with three dry cooling towers. It was initially included a CSP project that it looks dismantled. https://iea.blob.core.windows.net/assets/imports/events/272/Session2Speaker2revOjanCPD.pdf</t>
  </si>
  <si>
    <t>AIT MESSAOUD DAM</t>
  </si>
  <si>
    <t>AKANE VILLAGE</t>
  </si>
  <si>
    <t>AKHFENNIR</t>
  </si>
  <si>
    <t>https://www.gem.wiki/Akhfenir_wind_farm</t>
  </si>
  <si>
    <t>AL KANSERA</t>
  </si>
  <si>
    <t>Reservoir. https://en.wikipedia.org/wiki/El_Kansera_Dam</t>
  </si>
  <si>
    <t>AL KOUDIA</t>
  </si>
  <si>
    <t>https://www.gem.wiki/Al_Koudia_wind_farm</t>
  </si>
  <si>
    <t>AL MASSIRA</t>
  </si>
  <si>
    <t>Reservoir. https://en.wikipedia.org/wiki/Al_Massira_Dam</t>
  </si>
  <si>
    <t>AL WAHDA</t>
  </si>
  <si>
    <t>ALLAL EL FASSI</t>
  </si>
  <si>
    <t>AMOUGGUEZ (HASSAN)</t>
  </si>
  <si>
    <t>ASKAW (Tiouine?)</t>
  </si>
  <si>
    <t>BINE EL OUIDANE</t>
  </si>
  <si>
    <t>Reservoir. https://en.wikipedia.org/wiki/Bine_El_Ouidane_Dam</t>
  </si>
  <si>
    <t>BOUAREG (Bouarfa?)</t>
  </si>
  <si>
    <t>DAHR SAADANE (Tangier)</t>
  </si>
  <si>
    <t>https://www.gem.wiki/Tangier_wind_farm</t>
  </si>
  <si>
    <t>DAKHLA DECON</t>
  </si>
  <si>
    <t>DAOURAT</t>
  </si>
  <si>
    <t>ROR. https://fr.wikipedia.org/wiki/Barrage_Daourat</t>
  </si>
  <si>
    <t>DCHAR EL-OUED</t>
  </si>
  <si>
    <t>Reservoir. https://www.gem.wiki/Ahmed_El_Hansali_hydroelectric_plant</t>
  </si>
  <si>
    <t>EL BORJ (Tanafit)</t>
  </si>
  <si>
    <t>ROR. https://fr.wikipedia.org/wiki/Barrage_Tanafnit_El_Borj</t>
  </si>
  <si>
    <t>EL GUERDANE-2</t>
  </si>
  <si>
    <t>EL GUERDANE-3</t>
  </si>
  <si>
    <t>EL GUERDANE-4</t>
  </si>
  <si>
    <t>ERFOUD SOLAR</t>
  </si>
  <si>
    <t>Desert. Operational in 2020. https://www.gem.wiki/Noor_Tafilalt_Erfoud_Solar</t>
  </si>
  <si>
    <t>ESSAOUIRA (Amougdoul, Tarfayer)</t>
  </si>
  <si>
    <t>https://www.gem.wiki/Amougdoul_Essaouira_wind_farm</t>
  </si>
  <si>
    <t>ESSMARA</t>
  </si>
  <si>
    <t>FES AVAL</t>
  </si>
  <si>
    <t>HAOUMA</t>
  </si>
  <si>
    <t>https://www.gem.wiki/Haouma_wind_farm</t>
  </si>
  <si>
    <t>IDRISS THE FIRST</t>
  </si>
  <si>
    <t>IMFOUT</t>
  </si>
  <si>
    <t>JERADA</t>
  </si>
  <si>
    <t>Old plant with three sets of Cooling towers. Groundwater. https://fr.wikipedia.org/wiki/Liste_des_centrales_%C3%A9lectriques_au_Maroc https://www.gem.wiki/Jerada_power_station</t>
  </si>
  <si>
    <t>JERADA Nouvelle</t>
  </si>
  <si>
    <t>Pulverized Coal - Supercritical</t>
  </si>
  <si>
    <t>New unit operational in 2017 with dry cooling. https://mapecology.ma/actualites/centrale-thermique-de-jerada-nouvelle-unite-de-350-mw-bientot-operationnelle-standards-internationaux-de-preservation-de-lenvironnement/ https://www.gem.wiki/Jerada_power_station</t>
  </si>
  <si>
    <t>JORF LASFAR</t>
  </si>
  <si>
    <t>Coast. Subcritical</t>
  </si>
  <si>
    <t>KENITRA</t>
  </si>
  <si>
    <t>Part of the Kenitra Complex. https://www.power-technology.com/marketdata/power-plant-profile-kenitra-oil-fired-power-plant-morocco/?cf-view</t>
  </si>
  <si>
    <t>Part of the Kenitra Complex. https://www.power-technology.com/data-insights/power-plant-profile-kenitra-gas-turbine-power-plant-morocco/?cf-view https://www.gem.wiki/Kenitra_power_plant</t>
  </si>
  <si>
    <t>LALLA TAKERKOUST</t>
  </si>
  <si>
    <t>MANSOUR EDDAHBI</t>
  </si>
  <si>
    <t>MOHAMMED V</t>
  </si>
  <si>
    <t>Reservoir. https://fr.wikipedia.org/wiki/Barrage_Mohamed_V</t>
  </si>
  <si>
    <t>MOHAMMEDIA</t>
  </si>
  <si>
    <t>Part of the Mohammedia Complex. https://fr.wikipedia.org/wiki/Liste_des_centrales_%C3%A9lectriques_au_Maroc https://www.gem.wiki/Mohammedia_power_station</t>
  </si>
  <si>
    <t>Part of the Mohammedia Complex. https://www.gem.wiki/Mohammedia_power_station</t>
  </si>
  <si>
    <t>MOHAMMEDIA 2 (gaz)</t>
  </si>
  <si>
    <t>No cooling. Coast. https://www.gem.wiki/Mohammedia_2_Power_Plant</t>
  </si>
  <si>
    <t>MOULAY-YOUSSEF</t>
  </si>
  <si>
    <t>Reservoir. https://mapcarta.com/fr/W31014085</t>
  </si>
  <si>
    <t>NOOR-I</t>
  </si>
  <si>
    <t>Total water cosumption Noor 3 million m3 per year. Water from Mansour Eddahbi dam (this plant has a wet tower). Operational in 2016. Parabolic trough. Part of Ouarzazate Solar Power Station. https://en.wikipedia.org/wiki/Ouarzazate_Solar_Power_Station</t>
  </si>
  <si>
    <t>NOOR-II</t>
  </si>
  <si>
    <t>Total water cosumption Noor 3 million m3 per year (but this plant only uses it for cleaning). Part of Ouarzazate Solar Power Station. https://en.wikipedia.org/wiki/Ouarzazate_Solar_Power_Station</t>
  </si>
  <si>
    <t>NOOR-III</t>
  </si>
  <si>
    <t>CT</t>
  </si>
  <si>
    <t>NOOR-IV</t>
  </si>
  <si>
    <t>OUED EL MAKHAZINE</t>
  </si>
  <si>
    <t>OUJDA LANDFILL</t>
  </si>
  <si>
    <t>Methane from landfill to electricity. Air cooling</t>
  </si>
  <si>
    <t>OUM ER-RBIA-1</t>
  </si>
  <si>
    <t>RABAT MILL</t>
  </si>
  <si>
    <t>Sugarbeet</t>
  </si>
  <si>
    <t>No cooling. By the size and type of crops, I assume is sugarbeet with no cooling</t>
  </si>
  <si>
    <t>SAFI</t>
  </si>
  <si>
    <t>Pulverized Coal - Ultra-supercritical</t>
  </si>
  <si>
    <t>Operational in 2019. Coast. Interesting, it removes the sand of the water before the condenser. https://www.gem.wiki/Safi_power_station</t>
  </si>
  <si>
    <t>SAMIR REFINERY</t>
  </si>
  <si>
    <t>SIDI SAID MACHOU</t>
  </si>
  <si>
    <t>Reservoir. https://fr.wikipedia.org/wiki/Barrage_Sidi_Sa%C3%AFd_Ma%C3%A2chou</t>
  </si>
  <si>
    <t>TADLA FACTORY</t>
  </si>
  <si>
    <t>No cooling. sugar factory, probably using biomass.</t>
  </si>
  <si>
    <t>TAHADDART</t>
  </si>
  <si>
    <t>Coast. https://www.gem.wiki/Tahaddart_power_plant Only one unit observed in the satellite imaging. The second may not be constructed yet</t>
  </si>
  <si>
    <t>TALAMBOT</t>
  </si>
  <si>
    <t>TAN TAN</t>
  </si>
  <si>
    <t>Coast. https://www.gem.wiki/Tan_Tan_power_plant</t>
  </si>
  <si>
    <t>TAOURIRT SOLAR</t>
  </si>
  <si>
    <t>City. I cannot see it, I assume it is rooftop due to its size</t>
  </si>
  <si>
    <t>TARFAYA</t>
  </si>
  <si>
    <t>https://www.gem.wiki/Tarfaya_wind_farm</t>
  </si>
  <si>
    <t>TETOUAN</t>
  </si>
  <si>
    <t>Four MCI generators</t>
  </si>
  <si>
    <t>TETOUAN CEMENT (Lafarge)</t>
  </si>
  <si>
    <t>Three phases, six turbines. Operational in 2009. https://www.gem.wiki/Lafarge_wind_farm</t>
  </si>
  <si>
    <t>TIT MELLIL</t>
  </si>
  <si>
    <t>Group of gas turbines. /efaidnbmnnnibpcajpcglclefindmkaj/https://www.wartsila.com/docs/default-source/local-files/Morocco/the-need-for-flexible-energy-in-morocco.pdf</t>
  </si>
  <si>
    <t>MOZAMBIQUE</t>
  </si>
  <si>
    <t>AKUTSIMA VILLAGE</t>
  </si>
  <si>
    <t>I cannot find it, but because its size, it must be rooftop</t>
  </si>
  <si>
    <t>ANGOCHE</t>
  </si>
  <si>
    <t>BEIRA</t>
  </si>
  <si>
    <t>One single gas turbine in the site.</t>
  </si>
  <si>
    <t>CAHORA BASSA</t>
  </si>
  <si>
    <t>CHICAMBA</t>
  </si>
  <si>
    <t>Reservoir. https://en.wikipedia.org/wiki/Chicamba_Hydroelectric_Power_Station</t>
  </si>
  <si>
    <t>CORUMANA</t>
  </si>
  <si>
    <t>ROR. https://www.power-technology.com/marketdata/power-plant-profile-corumana-mozambique/?cf-view</t>
  </si>
  <si>
    <t>CUAMBA</t>
  </si>
  <si>
    <t>GIGAWATT PARK</t>
  </si>
  <si>
    <t>Diesel engines running with Natural Gas. https://www.gigawatt.co.mz/en/home/</t>
  </si>
  <si>
    <t>HONDE MINI</t>
  </si>
  <si>
    <t>INHAMBANE</t>
  </si>
  <si>
    <t>KUVANINGA</t>
  </si>
  <si>
    <t>Racks of fans for reciprocating engines. https://www.powerup.at/2022/07/04/kuvaninga-energia-power-plant-reached-more-than-99-uptime/ https://clubofmozambique.com/news/mozambique-long-term-operations-maintenance-contract-awarded-for-kuvaninga-power-plant-176828/</t>
  </si>
  <si>
    <t>LICHINGA</t>
  </si>
  <si>
    <t>I cannot find it, but likely a group of diesel engines next to the electric substation</t>
  </si>
  <si>
    <t>MAFAMBISSE MILL</t>
  </si>
  <si>
    <t>No cooling. Sugar plantation. River nearby</t>
  </si>
  <si>
    <t>MAPUTO</t>
  </si>
  <si>
    <t>First it was a single gas turbine, since 2018 it has been upgraded to a combined cycled power plant https://www.gem.wiki/Maputo_power_station</t>
  </si>
  <si>
    <t>MARROMEU MILL</t>
  </si>
  <si>
    <t>MASSINGIR</t>
  </si>
  <si>
    <t>Reservoir. https://www.power-technology.com/uncategorized/power-plant-profile-massingir-mozambique/</t>
  </si>
  <si>
    <t>MAVUZI</t>
  </si>
  <si>
    <t>https://www.power-technology.com/marketdata/power-plant-profile-mavuzi-mozambique/</t>
  </si>
  <si>
    <t>MOCUBA</t>
  </si>
  <si>
    <t>MOMA TITANIUM</t>
  </si>
  <si>
    <t>Titanium mine. Diesel generator. https://www.mining-technology.com/projects/moma-titanium-minerals-mine-mozambique/</t>
  </si>
  <si>
    <t>NACALA</t>
  </si>
  <si>
    <t>Diesel engines inside a building next to the substation</t>
  </si>
  <si>
    <t>NAMPULA</t>
  </si>
  <si>
    <t>PEMBA</t>
  </si>
  <si>
    <t>Hotel, probably diesel generator. Coast. Cant find it. Assume it is MCI due to its characteristics</t>
  </si>
  <si>
    <t>PEQUENOS LIBOMBOS</t>
  </si>
  <si>
    <t>Reservoir, mainly for water storage. 60mozambique.com/business/infrastructures/mozambique-pequenos-libombos-reservoir-filling-up/</t>
  </si>
  <si>
    <t>QUELIMANE</t>
  </si>
  <si>
    <t>Hotel, probably diesel generator. Cant find it. Assume it is MCI due to its characteristics</t>
  </si>
  <si>
    <t>RESSANO GARCIA</t>
  </si>
  <si>
    <t>Coast. https://www.gem.wiki/Gigawatt_Park_power_station</t>
  </si>
  <si>
    <t>RIOPELE MAPUTO</t>
  </si>
  <si>
    <t>Diesel engines for the textile factory. It is not called Riopele anymore</t>
  </si>
  <si>
    <t>TETE</t>
  </si>
  <si>
    <t>VALE MOATIZE</t>
  </si>
  <si>
    <t>Diesel engines for the Coal mine. River nearby</t>
  </si>
  <si>
    <t>XINAVANE MILL</t>
  </si>
  <si>
    <t>Cooling tower. Sugar plantation. River nearby</t>
  </si>
  <si>
    <t>NAMIBIA</t>
  </si>
  <si>
    <t>Sem-Arid. Operational in 2016. https://en.wikipedia.org/wiki/List_of_power_stations_in_Namibia</t>
  </si>
  <si>
    <t>ERONGO SOLAR</t>
  </si>
  <si>
    <t>Desert. Near Arangis</t>
  </si>
  <si>
    <t>GAM SOLAR</t>
  </si>
  <si>
    <t>Semi-arid</t>
  </si>
  <si>
    <t>HARDAP SOLAR</t>
  </si>
  <si>
    <t>Desert. Operational in 2018. https://www.power-technology.com/data-insights/power-plant-profile-alten-renewable-hardap-mariental-solar-pv-park-namibia/</t>
  </si>
  <si>
    <t>Desert. Operational in 2017. https://en.wikipedia.org/wiki/Karibib_Solar_Power_Plant</t>
  </si>
  <si>
    <t>MAERUA LIFESTYLE SHOPPING</t>
  </si>
  <si>
    <t>MARIENTAL SOLAR</t>
  </si>
  <si>
    <t>Operational in 2019. https://en.wikipedia.org/wiki/Mariental_Solar_Power_Station</t>
  </si>
  <si>
    <t>NAMIBIA BREWERIES</t>
  </si>
  <si>
    <t>City. https://nambusinessexpress.com/?p=2531</t>
  </si>
  <si>
    <t>OMARURU BEVERAGES</t>
  </si>
  <si>
    <t>Semi-arid. https://en.wikipedia.org/wiki/Omburu_Solar_Power_Station</t>
  </si>
  <si>
    <t>https://www.thewindpower.net/windfarm_en_17339_ombepo.php</t>
  </si>
  <si>
    <t>OTJIWARONGO</t>
  </si>
  <si>
    <t>Semi-arid. https://hopsol.com/portfolio-item/otjiwarongo-solar-park/</t>
  </si>
  <si>
    <t>OTJOZONDJUPA SOLAR</t>
  </si>
  <si>
    <t>Desert. https://www.sma.de/en/references/otjozondjupa-namibia</t>
  </si>
  <si>
    <t>OUTJO</t>
  </si>
  <si>
    <t>Cooling tower. I cannot find it, but assumed because of the biomass</t>
  </si>
  <si>
    <t>PARATUS (WALVIS)</t>
  </si>
  <si>
    <t>Coast. Only standby. https://en.wikipedia.org/wiki/List_of_power_stations_in_Namibia https://www.nampower.com.na/Page.aspx?p=186</t>
  </si>
  <si>
    <t>PARATUS ANIXAS</t>
  </si>
  <si>
    <t>Diesel engines near the refinery</t>
  </si>
  <si>
    <t>BWk - Arid Desert - Hot</t>
  </si>
  <si>
    <t>Desert. Operational in 2017. https://en.wikipedia.org/wiki/List_of_power_stations_in_Namibia</t>
  </si>
  <si>
    <t>SPAR OTJIWARONGO</t>
  </si>
  <si>
    <t>THE SALT COMPANY</t>
  </si>
  <si>
    <t>Semi-arid. Next to a salt factory near the sea</t>
  </si>
  <si>
    <t>TREKKOPJE SOLAR</t>
  </si>
  <si>
    <t>Operational in 2018. https://www.power-technology.com/data-insights/power-plant-profile-trekkopje-solar-pv-park-namibia/</t>
  </si>
  <si>
    <t>TSUMKWE HYBRID</t>
  </si>
  <si>
    <t>Next to a solar park. It must be a Diesel generator as backup considering that is called a Hybrid plant.</t>
  </si>
  <si>
    <t>USIB CPV DEMO</t>
  </si>
  <si>
    <t>Concentrated</t>
  </si>
  <si>
    <t>Demonstration CPV plant. //efaidnbmnnnibpcajpcglclefindmkaj/https://www.nampower.com.na/public/docs/communications/Media%20Release/Usib%20Concentrator%20Photovoltaic%20Demonstration%20Plant.pdf</t>
  </si>
  <si>
    <t>VAN ECK</t>
  </si>
  <si>
    <t>Four units of 30 MW each. https://www.gem.wiki/Van_Eck_power_station</t>
  </si>
  <si>
    <t>WALDSCHMIDT EGGS</t>
  </si>
  <si>
    <t>Semi-arid. Rooftops of an egg factory</t>
  </si>
  <si>
    <t>WOERMANN OMBILI</t>
  </si>
  <si>
    <t>WOERMANN WINDHOEK</t>
  </si>
  <si>
    <t>City. https://d2pg1rl5sq3t70.cloudfront.net/woermann-group-invests-n30m-in-solar-power/</t>
  </si>
  <si>
    <t>NIGER</t>
  </si>
  <si>
    <t>ABA FACTORY</t>
  </si>
  <si>
    <t>ANOU ARAREN MINE (Tefereye mine)</t>
  </si>
  <si>
    <t>two sets of Cooling towers. http://wikimapia.org/15166927/Anou-Araren-Coal-Mine There is no information regarding the type of fuel. By its size and location we assume pulverized coal - subcritical</t>
  </si>
  <si>
    <t>ANOU ARAREN MINE (Teferya mine)</t>
  </si>
  <si>
    <t>Diesel generator for the Coal mine</t>
  </si>
  <si>
    <t>ARLIT MINE</t>
  </si>
  <si>
    <t>Group of diesel generators for the Uranium mine</t>
  </si>
  <si>
    <t>D'AKOUTA MINE (Orano)</t>
  </si>
  <si>
    <t>Group of diesel generators for the Uranium Mine. The mine has been closed since March of 2021. https://www.ans.org/news/article-2780/nigers-akouta-uranium-mine-ceases-operations/</t>
  </si>
  <si>
    <t>GOROU BANDA</t>
  </si>
  <si>
    <t>Racks of fans for diesel engines. https://en.wikipedia.org/wiki/List_of_power_stations_in_Niger</t>
  </si>
  <si>
    <t>GOUDEL (Niamey II)</t>
  </si>
  <si>
    <t>Racks of fans for diesel engines. The new group of diesel engines was operating since the last months of 2020: https://winenerji.com/</t>
  </si>
  <si>
    <t>GOUDEL PUMPING</t>
  </si>
  <si>
    <t>Water treatment plant. Assumed Diesel generator due to its size and fuel.</t>
  </si>
  <si>
    <t>MALBAZA CEMENT PLANT</t>
  </si>
  <si>
    <t>Desert. Operational in 2018. https://www.afrik21.africa/en/niger-nigelec-commissions-malbaza-photovoltaic-solar-park/</t>
  </si>
  <si>
    <t>SAMIRA HILL MINE</t>
  </si>
  <si>
    <t>Group of diesel generators for the Gold mine</t>
  </si>
  <si>
    <t>TAHOUA</t>
  </si>
  <si>
    <t>By its size and purpose I assume it is an diesel generator</t>
  </si>
  <si>
    <t>YANTALA PUMPING</t>
  </si>
  <si>
    <t>Water plant. Assumed Diesel generator due to its size and fuel.</t>
  </si>
  <si>
    <t>ZINDER</t>
  </si>
  <si>
    <t>Racks of fans for diesel engines. The new group of diesel engines was not there until the last trimester of 2022: https://winenerji.com/</t>
  </si>
  <si>
    <t>NIGERIA</t>
  </si>
  <si>
    <t>ABA PLANT</t>
  </si>
  <si>
    <t>ABA POWER</t>
  </si>
  <si>
    <t>Also called GPAL. https://geometricpower.com/projects/aba-phase-i/</t>
  </si>
  <si>
    <t>ABAKALIKI</t>
  </si>
  <si>
    <t>Group of gas engines next to the substation</t>
  </si>
  <si>
    <t>ABEOKUTA</t>
  </si>
  <si>
    <t>Operational in 2011. Gas turbines. https://www.gem.wiki/Afam_(FIPL)_power_station</t>
  </si>
  <si>
    <t>AFAM IV</t>
  </si>
  <si>
    <t>Part of the AFAM complex. Gas turbines. https://www.gem.wiki/Afam_IV_power_station</t>
  </si>
  <si>
    <t>AFAM V</t>
  </si>
  <si>
    <t>Part of the AFAM complex. Operational in 2002. https://www.gem.wiki/Afam_V_power_station</t>
  </si>
  <si>
    <t>AFAM-VI</t>
  </si>
  <si>
    <t>Part of the AFAM complex. 55 and 56 are the same combined power plant IGCC. 55 is working under a brayton cycle, while 56 is using its combustion gases. https://www.power-technology.com/data-insights/power-plant-profile-afam-vi-combined-cycle-power-plant-nigeria/ Production 7097 MWh/MW https://fipl-ng.com/plants/ https://www.gem.wiki/Afam_VI_power_station</t>
  </si>
  <si>
    <t>55 and 56 are the same combined power plant IGCC. 55 is working under a brayton cycle, while 56 is using its combustion gases. https://www.gem.wiki/Afam_VI_power_station</t>
  </si>
  <si>
    <t>AFCOTT FACTORY</t>
  </si>
  <si>
    <t>Diesel generator in the factory</t>
  </si>
  <si>
    <t>AGBARHA-OTOR BREWERY</t>
  </si>
  <si>
    <t>AJAOKUTA</t>
  </si>
  <si>
    <t>Steel plant. https://www.ajaokutasteel.com.ng/company-overview</t>
  </si>
  <si>
    <t>AKUTE LWC</t>
  </si>
  <si>
    <t>Racks of fans in the building next to river. Water company</t>
  </si>
  <si>
    <t>ALAOJI</t>
  </si>
  <si>
    <t>Four gas turbine units. No cooling. https://www.gem.wiki/Alaoji_power_station</t>
  </si>
  <si>
    <t>ALAUSA</t>
  </si>
  <si>
    <t>Diesel engines and gas engines. https://www.elektronenergy.com/alausa-power-limited/</t>
  </si>
  <si>
    <t>Cooling towers, river nearby. https://www.elektronenergy.com/alausa-power-limited/</t>
  </si>
  <si>
    <t>ALODE-ELEME</t>
  </si>
  <si>
    <t>Next to the oil and gas plant</t>
  </si>
  <si>
    <t>ALSCON SMELTER</t>
  </si>
  <si>
    <t>Gas turbines. https://www.gem.wiki/ALSCON_Smelter_power_plant</t>
  </si>
  <si>
    <t>ANAMBRA-IMO PUMPING</t>
  </si>
  <si>
    <t>ANKWIL</t>
  </si>
  <si>
    <t>APAPA BOTTLING</t>
  </si>
  <si>
    <t>Diesel generation in the bottling company</t>
  </si>
  <si>
    <t>APAPA BOTTLING COGEN</t>
  </si>
  <si>
    <t>APAPA MILL</t>
  </si>
  <si>
    <t>Coast. https://www.clarke-energy.com/2006/flour-mills-of-nigeria-captive-power-plant/</t>
  </si>
  <si>
    <t>Coast. https://shipsandports.com.ng/flour-mills-installs-14-mw-capacity-gas-turbine/</t>
  </si>
  <si>
    <t>ARM OGUN</t>
  </si>
  <si>
    <t>Diesel generator for the installations</t>
  </si>
  <si>
    <t>ASABA GENERAL PIPE</t>
  </si>
  <si>
    <t>ASABA POLICE COMMAND</t>
  </si>
  <si>
    <t>By its size and purpose I assume it is an diesel generator used as backup for the police command</t>
  </si>
  <si>
    <t>ASHAKA CEMENT PLANT</t>
  </si>
  <si>
    <t>Diesel engines for the cement plant</t>
  </si>
  <si>
    <t>AZURA-EDO</t>
  </si>
  <si>
    <t>Three units of Brayton gas turbines. Operational in 2018. www.power-technology.com/data-insights/power-plant-profile-azura-edo-ipp-power-plant-nigeria/ https://www.gem.wiki/Azura-Edo_IPP_power_station</t>
  </si>
  <si>
    <t>BAUCHI</t>
  </si>
  <si>
    <t>Diesel generator for the factory</t>
  </si>
  <si>
    <t>BENIN BOTTLING</t>
  </si>
  <si>
    <t>Pepsico bottling company. Diesel generators</t>
  </si>
  <si>
    <t>BENIN BOTTLING COGEN</t>
  </si>
  <si>
    <t>Coca cola company. River nearby</t>
  </si>
  <si>
    <t>BENIN CITY BREWERY</t>
  </si>
  <si>
    <t>Gas engines for the brewery https://www.clarke-energy.com/2012/guinness-ogba-combined-heat-power-plant/</t>
  </si>
  <si>
    <t>BENUE CEMENT</t>
  </si>
  <si>
    <t>Racks of cooling fans, river nearby. https://www.gem.wiki/Gboko_Cement_power_station</t>
  </si>
  <si>
    <t>BETA GLASS</t>
  </si>
  <si>
    <t xml:space="preserve">Gas engines for the glass company. </t>
  </si>
  <si>
    <t>BONNY ISLAND MOBIL</t>
  </si>
  <si>
    <t>In the same complex as LNG plant. https://www.gem.wiki/Bonny_Island_LNG_power_plant</t>
  </si>
  <si>
    <t>BONNY ISLAND TERMINAL</t>
  </si>
  <si>
    <t>BONNY LNG PLANT</t>
  </si>
  <si>
    <t>Gas turbines. https://www.gem.wiki/Bonny_Island_LNG_power_plant</t>
  </si>
  <si>
    <t>BRESSON OGUN</t>
  </si>
  <si>
    <t>The 500 MW project of the same name has not been completed or has been operating https://www.gem.wiki/Bresson_power_station https://punchng.com/ge-bressons-500mw-power-project-ready-next-year/ It indicates that it is still in plans</t>
  </si>
  <si>
    <t>BUKURU</t>
  </si>
  <si>
    <t>CALABAR EPZ</t>
  </si>
  <si>
    <t>CALABAR MILLS</t>
  </si>
  <si>
    <t>CEDDI PLAZA</t>
  </si>
  <si>
    <t>Shopping mall. Diesel generator as backup</t>
  </si>
  <si>
    <t>CHALLAWA PLANT</t>
  </si>
  <si>
    <t>Coca cola bottling. Assumed Diesel generator due to its size and fuel.</t>
  </si>
  <si>
    <t>CHANRAI SUNSEED</t>
  </si>
  <si>
    <t>Charai group, sunseed nigeria limited</t>
  </si>
  <si>
    <t>CORONATION POWER</t>
  </si>
  <si>
    <t>Ice power https://rocketreach.co/coronation-power-and-gas-profile_b7d9e858c07fe467</t>
  </si>
  <si>
    <t>CUMMINS SAPELE</t>
  </si>
  <si>
    <t>In the Sapele Complex. Gas turbines. Operational in 2018. https://punchng.com/cummins-installs-26mw-power-plant-in-delta/</t>
  </si>
  <si>
    <t>DADIN-KOWA</t>
  </si>
  <si>
    <t>Operational in 2020. Reservoir. https://www.power-technology.com/data-insights/power-plant-profile-dadin-kowa-nigeria/</t>
  </si>
  <si>
    <t>DANGOTE SUGAR</t>
  </si>
  <si>
    <t>Natural Gas, LFO</t>
  </si>
  <si>
    <t>Seems like gas engines. https://sugar.dangote.com/operations/</t>
  </si>
  <si>
    <t>DAUSAYI PLANT</t>
  </si>
  <si>
    <t>Diesel generator. https://www.china-power-contractor.cn/African_Project%20lists_of_diesel_generator_power_plant.htm</t>
  </si>
  <si>
    <t>DELTA-UGHELLI (Transcorp)</t>
  </si>
  <si>
    <t>Brayton, air intake. https://www.gem.wiki/Ughelli_power_station</t>
  </si>
  <si>
    <t>DUFIL CHOBA</t>
  </si>
  <si>
    <t>River. https://cetpower.com/achievement/</t>
  </si>
  <si>
    <t>EBONYI BIOMASS</t>
  </si>
  <si>
    <t>Rice</t>
  </si>
  <si>
    <t>Rice plant, use of rice husk. https://www.legit.ng/1399718-ebonyi-govt-converts-husks-rice-mills-75-megawatts-electricity.html</t>
  </si>
  <si>
    <t>EBUTE BARGE</t>
  </si>
  <si>
    <t>Might be a barge in the Lagos lake. https://www.power-technology.com/marketdata/power-plant-profile-ebute-barge-mounted-power-station-nigeria/?cf-view</t>
  </si>
  <si>
    <t>EBUTE BREWERY</t>
  </si>
  <si>
    <t>Group of diesel engines for the Brewery</t>
  </si>
  <si>
    <t>EGBIN</t>
  </si>
  <si>
    <t>Two sets of three steam turbine units. Once trough cooling from the Lagos Lagoon. Most likely brackish water due to its connection to the sea. https://www.gem.wiki/Egbin_power_station</t>
  </si>
  <si>
    <t>ELEME PETROCHEM</t>
  </si>
  <si>
    <t>Cooling towers, river nearby</t>
  </si>
  <si>
    <t>ENUGU</t>
  </si>
  <si>
    <t>ENUGU WORKS</t>
  </si>
  <si>
    <t>I cannot find it. Likely a large group of diesel generators for a Factory in Enugu</t>
  </si>
  <si>
    <t>EWEKORO WORKS-2</t>
  </si>
  <si>
    <t>EWEKORO WORKS-3</t>
  </si>
  <si>
    <t>Brayton, air cooling. https://www.wartsila.com/media/news/28-09-2021-renewal-of-wartsila-long-term-operation-maintenance-agreement-provides-reliable-power-supply-to-leading-nigerian-cement-producer-3040295</t>
  </si>
  <si>
    <t>FIRST ALUMINIUM LAGOS</t>
  </si>
  <si>
    <t>FORCADOS OIL TERMINAL</t>
  </si>
  <si>
    <t>Next to the Oil terminal. Coast</t>
  </si>
  <si>
    <t>GBARAIN</t>
  </si>
  <si>
    <t>Two units of gas turbines, near river. https://www.gem.wiki/Gbarain_Gas_Plant_power_station</t>
  </si>
  <si>
    <t>GEREGU-I</t>
  </si>
  <si>
    <t>Three units of Brayton turbines. https://www.gem.wiki/Geregu_I_power_station</t>
  </si>
  <si>
    <t>GEREGU-II</t>
  </si>
  <si>
    <t>Three units of Brayton turbines. https://www.gem.wiki/Geregu_II_power_station</t>
  </si>
  <si>
    <t>GILCO APAPA</t>
  </si>
  <si>
    <t>GOMBE OIL SEED PLANT</t>
  </si>
  <si>
    <t>Diesel engines for the Oil seed plant</t>
  </si>
  <si>
    <t>GSK AGBARA</t>
  </si>
  <si>
    <t>ICE for the Glaxo Smith Kline facilities</t>
  </si>
  <si>
    <t>GUNDUWAWA PLANT</t>
  </si>
  <si>
    <t>IBADAN FACTORY</t>
  </si>
  <si>
    <t>City. https://www.thecable.ng/british-american-tobacco-nigeria-takes-bold-towards-sustainability-commissions-1mwp-dc-grid-tied-solar-panels-in-its-ibadan-factory</t>
  </si>
  <si>
    <t>IBESE CEMENT PLANT</t>
  </si>
  <si>
    <t>Five units of Brayton turbines</t>
  </si>
  <si>
    <t>IBOM</t>
  </si>
  <si>
    <t>One large unit and a few smaller units. https://www.power-technology.com/data-insights/power-plant-profile-ibom-power-plant-nigeria/ https://www.gem.wiki/Ibom_power_station</t>
  </si>
  <si>
    <t>IDI-ATA VILLAGE</t>
  </si>
  <si>
    <t>City. Cannot find it, but for its size is rooftop</t>
  </si>
  <si>
    <t>IDU FIELD</t>
  </si>
  <si>
    <t>Gas turbines next to the oil and gas field in Iduobosuku</t>
  </si>
  <si>
    <t>IGANMU BAGCO</t>
  </si>
  <si>
    <t>Coast. Bag company. https://www.clarke-energy.com/2011/the-nigerian-bag-manufacturing-companys-power-plant-bagco/</t>
  </si>
  <si>
    <t>IHOVBOR</t>
  </si>
  <si>
    <t>Four units of Gas turbines https://www.gem.wiki/Ihovbor_power_station</t>
  </si>
  <si>
    <t>IJU GRAMMAR SCHOOL</t>
  </si>
  <si>
    <t>IKEJA BOTTLING</t>
  </si>
  <si>
    <t>IKEJA BOTTLING COGEN</t>
  </si>
  <si>
    <t>Cooling towers, also solar park in 2022</t>
  </si>
  <si>
    <t>IKEJA CADBURY</t>
  </si>
  <si>
    <t>Company of chocolate. Diesel generators</t>
  </si>
  <si>
    <t>IKEJA CNL</t>
  </si>
  <si>
    <t>IKEJA DUNLOP</t>
  </si>
  <si>
    <t>IKEJA MILL</t>
  </si>
  <si>
    <t>By its size and purpose I assume it is an diesel generator for the flour mills</t>
  </si>
  <si>
    <t>IKEJA RELIANCE</t>
  </si>
  <si>
    <t>IKORODU ENCON</t>
  </si>
  <si>
    <t>Near lagoon. https://dutable.com/2011/08/31/ikorodu-industrial-power-ltd-encon_31/</t>
  </si>
  <si>
    <t>IKORODU MILL</t>
  </si>
  <si>
    <t>Diesel engines for the Kimberly and Clark factory in Okorodu</t>
  </si>
  <si>
    <t>ILUPEJU ACADEMY</t>
  </si>
  <si>
    <t>Near lagoon. Assumed Diesel generator due to its size and fuel.</t>
  </si>
  <si>
    <t>ILUPEJU PLASTICS PLANT</t>
  </si>
  <si>
    <t>INYISHI PLANT</t>
  </si>
  <si>
    <t>Drinking water company. Assumed Diesel generator due to its size and fuel.</t>
  </si>
  <si>
    <t>ISLAND POWER LAGOS</t>
  </si>
  <si>
    <t>Next to Lagos lagoon</t>
  </si>
  <si>
    <t>ISOLO POWER</t>
  </si>
  <si>
    <t>I cannot find it, but according to the web page it is a gas turbine. https://www.covenantpluseng.com.ng/pgeneration.html</t>
  </si>
  <si>
    <t>ITAKPE IRON ORE MINE</t>
  </si>
  <si>
    <t>JEBBA</t>
  </si>
  <si>
    <t>JEKKO FALLS</t>
  </si>
  <si>
    <t>Falls</t>
  </si>
  <si>
    <t>JOGANA PLANT</t>
  </si>
  <si>
    <t>Diesel engines for the factory near Jogana. I cannot see it clearly, but likely a group of engines under the main roof.</t>
  </si>
  <si>
    <t>KADUNA REFINERY</t>
  </si>
  <si>
    <t>Cooling towers, river nearby. chrome-extension://efaidnbmnnnibpcajpcglclefindmkaj/http://www.journalrepository.org/media/journals/BJAST_5/2015/May/Musa862015BJAST15466.pdf</t>
  </si>
  <si>
    <t>KAINJI</t>
  </si>
  <si>
    <t>KAMPALA PLANT</t>
  </si>
  <si>
    <t>KANO FMN MILL</t>
  </si>
  <si>
    <t>KASHIMBILA MULTIPURPOSE</t>
  </si>
  <si>
    <t>Operational in 2019. Reservoir. https://en.wikipedia.org/wiki/Kashimbila_Hydroelectric_Power_Station</t>
  </si>
  <si>
    <t>KURRA FALLS</t>
  </si>
  <si>
    <t>Falls. http://www.ecowrex.org/resources/energy_generators?title_field_value=&amp;order=field_country&amp;sort=asc&amp;items_per_page=20&amp;page=7</t>
  </si>
  <si>
    <t>KWALE OGPP</t>
  </si>
  <si>
    <t>Part of a gas plant, operational.</t>
  </si>
  <si>
    <t>KWALL FALLS</t>
  </si>
  <si>
    <t>LAGOS AGROTEC</t>
  </si>
  <si>
    <t>LAGOS DAILY TIMES</t>
  </si>
  <si>
    <t>ROR. Raplaced old station in 2014. Diesel generator for the Lagos Daily Times</t>
  </si>
  <si>
    <t>LAGOS DUMEX</t>
  </si>
  <si>
    <t>LAGOS FAP</t>
  </si>
  <si>
    <t>LAGOS GLAXOCHEM</t>
  </si>
  <si>
    <t>stops in 2023 https://www.thecable.ng/explainer-heres-why-gsk-is-leaving-nigeria-after-51-years</t>
  </si>
  <si>
    <t>LAGOS OMO</t>
  </si>
  <si>
    <t>LAGOS PALMS</t>
  </si>
  <si>
    <t>LAGOS REFUSE</t>
  </si>
  <si>
    <t>Diesel generators for the waste transfer station</t>
  </si>
  <si>
    <t>LAGOS SAVANNAH</t>
  </si>
  <si>
    <t>LAGOS SUPERBRU</t>
  </si>
  <si>
    <t>LAKE CHAD IRR</t>
  </si>
  <si>
    <t>I cannot find it, but it is probably a group of diesel engines for the villages next to the Lake Chad</t>
  </si>
  <si>
    <t>LEKKI CHEVRON</t>
  </si>
  <si>
    <t>Headquarters chevron. Diesel generators</t>
  </si>
  <si>
    <t>LEKKI FREE ZONE</t>
  </si>
  <si>
    <t>Coast. https://lfzdc.org/portfolio/12mw-power-plant/</t>
  </si>
  <si>
    <t>LEKKI PENINSULA</t>
  </si>
  <si>
    <t>Minigrid burning natural gas in reciprocating engines. https://www.crunchbase.com/organization/pipp-lvi-genco https://www.nigeriaenergyfuture.org/gas/12-gas/34-captive-gas-generation-in-lekki</t>
  </si>
  <si>
    <t>LOWER USUMA DAM</t>
  </si>
  <si>
    <t>Forest. https://www.offgridnigeria.com/1-2mw-lower-usuma-dam-solar-plant-completed-feed-excess-capacity-grid/</t>
  </si>
  <si>
    <t>MAINLAND IPP</t>
  </si>
  <si>
    <t>https://www.cetenergyng.net/jvs-and-affiliates/mainland-power/</t>
  </si>
  <si>
    <t>MAKURDI GON</t>
  </si>
  <si>
    <t>MFAMOSING CEMENT</t>
  </si>
  <si>
    <t>Dry cooling, racks of fans. https://archive.businessday.ng/enterpreneur/article/unicems-mfamosing-plant-beats-expectations/</t>
  </si>
  <si>
    <t>MINNA HYBRID</t>
  </si>
  <si>
    <t>By its name, size and fuel we can consider it as a hybrid between PV and diesel</t>
  </si>
  <si>
    <t>MURTALA MUHAMMED IA</t>
  </si>
  <si>
    <t>Diesel engines power plant for the International Airport}</t>
  </si>
  <si>
    <t>NEW FINIMA</t>
  </si>
  <si>
    <t>NORTHRICH CEMENT PLANT</t>
  </si>
  <si>
    <t>Rack of fans, air cooling</t>
  </si>
  <si>
    <t>OANDO PROJECT (KWALE)</t>
  </si>
  <si>
    <t>Cooling towers, near river. Operational in 2020. https://www.gem.wiki/Oando_Kwale_power_station</t>
  </si>
  <si>
    <t>OBAJANA CEMENT PLANT</t>
  </si>
  <si>
    <t>Three units of Brayton turbines</t>
  </si>
  <si>
    <t>OBARETIN ESTATE</t>
  </si>
  <si>
    <t>Palm oil plantation. No cooling. https://www.facebook.com/palmproducts17/photos/a.2541388509418625/3641864046037727/?type=3</t>
  </si>
  <si>
    <t>OBAYANTOR-1</t>
  </si>
  <si>
    <t>OBIAFU-OBRIKOM GAS PLANT</t>
  </si>
  <si>
    <t>Gas turbines in the gas plant</t>
  </si>
  <si>
    <t>Diesel engines next to the gas turbines in the Obiafu-Obrikom Gas plant</t>
  </si>
  <si>
    <t>OGBA BREWERY</t>
  </si>
  <si>
    <t>OGIJO</t>
  </si>
  <si>
    <t>Diesel engine that also works with Natural Gas. https://www.csi-es.com/nigeria-ogijo-42mw-dual-fuel-diesel-natural-gas-power-plant/</t>
  </si>
  <si>
    <t>OGUN GOVT OFFICE COMPL</t>
  </si>
  <si>
    <t>OKPAI</t>
  </si>
  <si>
    <t>Combined cycle. Operational in 2005. https://www.gem.wiki/Oando_Kwale_power_station</t>
  </si>
  <si>
    <t>OLORUNSOGO-II</t>
  </si>
  <si>
    <t>Four sets of cooling towers. Four units of combined cycle. Operational in 2015. https://www.gem.wiki/Olorunsogo_II_power_station</t>
  </si>
  <si>
    <t>OMOKU-I</t>
  </si>
  <si>
    <t>Brayton. Gas turbines</t>
  </si>
  <si>
    <t>OMOKU-II</t>
  </si>
  <si>
    <t>Cooling towers, Operational 2018/2019. https://www.gem.wiki/Omoku-II_power_station</t>
  </si>
  <si>
    <t>OMOTOSHO-I</t>
  </si>
  <si>
    <t>Part of the Omotosho Complex. Movable gas turbines.</t>
  </si>
  <si>
    <t>OMOTOSHO-II</t>
  </si>
  <si>
    <t>Open cycle gas turbine. Only four of the six units are constructed. Therefore only 512 MW installed. https://www.gem.wiki/Omotosho_II_power_station</t>
  </si>
  <si>
    <t>ONIBAMBU VILLAGE</t>
  </si>
  <si>
    <t>OSHOGBO</t>
  </si>
  <si>
    <t>OTTA</t>
  </si>
  <si>
    <t>PORT HARCOURT</t>
  </si>
  <si>
    <t>PORT HARCOURT AIR LIQUIDE</t>
  </si>
  <si>
    <t>PORT HARCOURT CENTRAL</t>
  </si>
  <si>
    <t>Gas turbines</t>
  </si>
  <si>
    <t>PORT HARCOURT FA</t>
  </si>
  <si>
    <t>PORT HARCOURT IMIL</t>
  </si>
  <si>
    <t>Natural gas running reciprocating engines for the syringes plant. https://www.clarke-energy.com/2013/powering-the-fight-against-malaria-aids/</t>
  </si>
  <si>
    <t>PORT HARCOURT REF GENESIS</t>
  </si>
  <si>
    <t>gas turbines. anguardngr.com/2015/03/ge-installs-75mw-turbines-in-ph-refinery/</t>
  </si>
  <si>
    <t>PORT HARCOURT WAG</t>
  </si>
  <si>
    <t>PRODUCTS PIPE PLANT</t>
  </si>
  <si>
    <t>QUA IBOE TERMINAL</t>
  </si>
  <si>
    <t>Gas turbines under a roof in the Gas terminal</t>
  </si>
  <si>
    <t>RIVERS STATE UNIV</t>
  </si>
  <si>
    <t>SANGO PLANT</t>
  </si>
  <si>
    <t>SAPELE I</t>
  </si>
  <si>
    <t>In the Sapele Complex. Once through from the river Benin. https://www.gem.wiki/Sapele_power_station It indicates that there is only four units operating.</t>
  </si>
  <si>
    <t>SAPELE II (Private)</t>
  </si>
  <si>
    <t>In the Sapele Complex. Private part of the Sapele Complex. Four units of gas turbines. No cooling. https://www.gem.wiki/Sapele_II_power_station https://ndphc.net/sapele</t>
  </si>
  <si>
    <t>SHAGAMU CEMENT</t>
  </si>
  <si>
    <t>SHIRORO</t>
  </si>
  <si>
    <t>SHORELINE TAFL</t>
  </si>
  <si>
    <t>Shoreline company that procduces electric equipment. It has a group of generators on the facade of the building</t>
  </si>
  <si>
    <t>SSC BLOCK ABC</t>
  </si>
  <si>
    <t>Diesel generators for the ABC hospital</t>
  </si>
  <si>
    <t>SSC PODIUM BLOCK</t>
  </si>
  <si>
    <t>SSC POINT BLOCK</t>
  </si>
  <si>
    <t>STALLION HOUSE</t>
  </si>
  <si>
    <t>By its size and purpose I assume it is an diesel generator for the Stallion House Building</t>
  </si>
  <si>
    <t>SVACO IKEJA</t>
  </si>
  <si>
    <t>TOWER POWER UTILITY</t>
  </si>
  <si>
    <t>Combustion engines for the Tower Aluminium Rolling Mills</t>
  </si>
  <si>
    <t>TRANS-AMADI</t>
  </si>
  <si>
    <t>Three units of gas turbines. https://fipl-ng.com/plants/</t>
  </si>
  <si>
    <t>TUNGA</t>
  </si>
  <si>
    <t>UBA LAGOS</t>
  </si>
  <si>
    <t>Diesel generator for the offices of the bank.</t>
  </si>
  <si>
    <t>UNIPOWER AGBARA</t>
  </si>
  <si>
    <t>Combustion engines running on Natural Gas in Agbara</t>
  </si>
  <si>
    <t>UNIV NIGERIA PLANT</t>
  </si>
  <si>
    <t>Diesel engine for the university</t>
  </si>
  <si>
    <t>UNIVERSITY OF LAGOS</t>
  </si>
  <si>
    <t>VICTORIA ISLAND PLANT</t>
  </si>
  <si>
    <t>WAYA DAM</t>
  </si>
  <si>
    <t>Reservoir. https://dailytrust.com/two-bauchi-communities-see-the-light/</t>
  </si>
  <si>
    <t>WEMPCO PLANT</t>
  </si>
  <si>
    <t>OIL</t>
  </si>
  <si>
    <t>Diesel generators for the plant. https://ningbozhongcedongli.en.ec21.com/Wempco_6mw_Power_Plant--5838675_5838809.html</t>
  </si>
  <si>
    <t>YENEGOA</t>
  </si>
  <si>
    <t>ZARIA COTTON</t>
  </si>
  <si>
    <t>REUNION</t>
  </si>
  <si>
    <t>AGRINERGIE-3</t>
  </si>
  <si>
    <t>Forest</t>
  </si>
  <si>
    <t>AGRINERGIE-5</t>
  </si>
  <si>
    <t>AGRISOL</t>
  </si>
  <si>
    <t>BARDZOUR</t>
  </si>
  <si>
    <t>BOIS-ROUGE</t>
  </si>
  <si>
    <t>Probable use of biomass as well (SUGARCANE), thus fluidized bed. Satellite images show a connection with a Sucrerie https://fr.wikipedia.org/wiki/Usine_de_Bois_Rouge https://www.gem.wiki/Bois-Rouge_power_station</t>
  </si>
  <si>
    <t>BRAS DE LIANES</t>
  </si>
  <si>
    <t>BRAS DE PLAINE</t>
  </si>
  <si>
    <t>CHEMIN CANAL</t>
  </si>
  <si>
    <t>COLLEGE LACAUSSADE</t>
  </si>
  <si>
    <t>COLLEGE REYDELLET</t>
  </si>
  <si>
    <t>City. https://www.albioma.com/en/site/reunion-island/e-leclerc/</t>
  </si>
  <si>
    <t>INTI</t>
  </si>
  <si>
    <t>https://www.albioma.com/en/site/reunion-island/iris-hoarau/</t>
  </si>
  <si>
    <t>LA PERRIERE</t>
  </si>
  <si>
    <t>Operational till 2021. https://www.gem.wiki/La_Perri%C3%A8re_wind_farm</t>
  </si>
  <si>
    <t>Forest. https://www.albioma.com/en/site/reunion-island/la-star/</t>
  </si>
  <si>
    <t>LANGEVIN</t>
  </si>
  <si>
    <t>LA-ROSERAYE</t>
  </si>
  <si>
    <t>Forest. https://www.power-technology.com/marketdata/power-plant-profile-sainte-rose-solar-pv-park-reunion/</t>
  </si>
  <si>
    <t>LE GOL</t>
  </si>
  <si>
    <t>Cooling towers</t>
  </si>
  <si>
    <t>Coal - Circulating fluidized bed</t>
  </si>
  <si>
    <t>Two sets of cooling towers Operational in 2019. https://www.power-technology.com/marketdata/power-plant-profile-saint-pierre-biomass-power-plant-reunion/ It says that it also works with biomass, therefore we assume it is fluidized bed https://www.gem.wiki/Le_Gol_power_station</t>
  </si>
  <si>
    <t>LE PORT</t>
  </si>
  <si>
    <t>Two gas turbines, likely using Diesel</t>
  </si>
  <si>
    <t>LE PORT SAPRIM</t>
  </si>
  <si>
    <t>City. Estimate</t>
  </si>
  <si>
    <t>LE SYNDICAT</t>
  </si>
  <si>
    <t>LES CEDRES AKUO</t>
  </si>
  <si>
    <t>https://www.power-technology.com/marketdata/les-cedres-solar-pv-park-battery-energy-storage-system-reunion/</t>
  </si>
  <si>
    <t>LES ORGUES</t>
  </si>
  <si>
    <t>ROR. Close to the sea within 5 km.</t>
  </si>
  <si>
    <t>LIGNE DES 400</t>
  </si>
  <si>
    <t>LOGISTISUD</t>
  </si>
  <si>
    <t>LYCEE ROLLAND GARROS</t>
  </si>
  <si>
    <t>MANGASSAYE</t>
  </si>
  <si>
    <t>PHOEBUS</t>
  </si>
  <si>
    <t>PIERREFONDS</t>
  </si>
  <si>
    <t>Forest. https://pitchbook.com/profiles/company/431734-33. It seems bigger than 3MW</t>
  </si>
  <si>
    <t>PORT SOLAR</t>
  </si>
  <si>
    <t>PORT-EST</t>
  </si>
  <si>
    <t>Coast. Internal combustion combined cycle. https://www.gem.wiki/Le_Port_Est_power_station</t>
  </si>
  <si>
    <t>RAVATE ST-PIERRE</t>
  </si>
  <si>
    <t>REUNION CETO</t>
  </si>
  <si>
    <t>Wave energy. https://www.hydro-international.com/content/news/wave-energy-for-la-reunion</t>
  </si>
  <si>
    <t>RIVIERE DE L'EST</t>
  </si>
  <si>
    <t>ROR. Close to the sea within 5 km. https://www.hydroreview.com/business-finance/alstom-hydro-expands-reunion-islands-60-mw-riviere-de-lest/#gref</t>
  </si>
  <si>
    <t>SAINTE-ROSE REUNION</t>
  </si>
  <si>
    <t>https://fr.wikipedia.org/wiki/Parc_%C3%A9olien_de_Sainte-Rose</t>
  </si>
  <si>
    <t>SAINT-PIERRE LANDFILL</t>
  </si>
  <si>
    <t>ST-ANNE KART TRACK</t>
  </si>
  <si>
    <t>City. Estimate. It seems smaller</t>
  </si>
  <si>
    <t>TAKAMAKA</t>
  </si>
  <si>
    <t>TOITURE</t>
  </si>
  <si>
    <t>RWANDA</t>
  </si>
  <si>
    <t>AGATOBWE</t>
  </si>
  <si>
    <t>ROR. https://www.reg.rw/what-we-do/generation/power-plant/ /efaidnbmnnnibpcajpcglclefindmkaj/https://prommpt.com/wp-content/uploads/2020/02/Rwanda-hydro.pdf</t>
  </si>
  <si>
    <t>CYIMBILI</t>
  </si>
  <si>
    <t>ROR. https://openinframap.org/stats/area/Rwanda/plants</t>
  </si>
  <si>
    <t>GASEKE</t>
  </si>
  <si>
    <t>ROR. https://www.eastafricanpower.com/projet-3</t>
  </si>
  <si>
    <t>GASHASHI</t>
  </si>
  <si>
    <t>ROR. https://primeenergyltd.com/cases/gashashi/</t>
  </si>
  <si>
    <t>GATSATA</t>
  </si>
  <si>
    <t>Emergency power plant. Diesel generator. http://www.globalpowersystems.eu/en/project-detail/gatsata-emergency-power-plant-2004-2005/</t>
  </si>
  <si>
    <t>GATUBWE</t>
  </si>
  <si>
    <t>GICIYE I and II</t>
  </si>
  <si>
    <t>ROR. https://www.reg.rw/what-we-do/generation/power-plant/</t>
  </si>
  <si>
    <t>GICIYE III</t>
  </si>
  <si>
    <t>GIHIRA</t>
  </si>
  <si>
    <t>chrome-extension://efaidnbmnnnibpcajpcglclefindmkaj/https://waterportal.rwb.rw/sites/default/files/inline-files/gtz2009-en-targetmarketanalysis-hydro-rwanda.pdf</t>
  </si>
  <si>
    <t>GIKONDO RENTAL</t>
  </si>
  <si>
    <t>University of Rwanda. I cannot see it in the images we have available, but likely a group of diesel engines</t>
  </si>
  <si>
    <t>GISENYI</t>
  </si>
  <si>
    <t>HOPITAL KIRINDA</t>
  </si>
  <si>
    <t>JABANA</t>
  </si>
  <si>
    <t>Diesel engines with rack of cooling fans</t>
  </si>
  <si>
    <t>JANJA</t>
  </si>
  <si>
    <t>KABUYE SUGAR</t>
  </si>
  <si>
    <t>No cooling. River nearby. https://www.cnbcafrica.com/2018/rwandas-kabuye-sugar-works-to-start-producing-energy/</t>
  </si>
  <si>
    <t>KAVUMU DISTRICT</t>
  </si>
  <si>
    <t>Operational in 2017. ://efaidnbmnnnibpcajpcglclefindmkaj/https://www.reg.rw/fileadmin/user_upload/RwandeseHydropowerSectorStatusDECEMBE20.pdf</t>
  </si>
  <si>
    <t>KIBUYE KIVUWATT</t>
  </si>
  <si>
    <t>Operational in 2016. Racks of fans for dry cooling. Next to lake</t>
  </si>
  <si>
    <t>KIBUYE POWER</t>
  </si>
  <si>
    <t>I cannot find it, but likely a group of ICE workign with natural gas</t>
  </si>
  <si>
    <t>KIGALI SEZ</t>
  </si>
  <si>
    <t>Diesel engines next to the substation</t>
  </si>
  <si>
    <t>Kigasa</t>
  </si>
  <si>
    <t>ROR. Operational in 2020. https://www.reg.rw/what-we-do/generation/power-plant/</t>
  </si>
  <si>
    <t>KINYAMI</t>
  </si>
  <si>
    <t>MAZIMERU</t>
  </si>
  <si>
    <t>ROR. https://energypedia.info/wiki/Mazimeru</t>
  </si>
  <si>
    <t>MOUNT JALI</t>
  </si>
  <si>
    <t>Forest. https://en.wikipedia.org/wiki/Kigali_Solaire</t>
  </si>
  <si>
    <t>Mukugu Pico power plant</t>
  </si>
  <si>
    <t>MUKUNGWA RENTAL</t>
  </si>
  <si>
    <t>MUKUNGWA-I</t>
  </si>
  <si>
    <t>MUKUNGWA-II</t>
  </si>
  <si>
    <t>ROR. https://www.enco.energy/portfolio/mukungwa-ii-hydropower-plant-rehabilitation/</t>
  </si>
  <si>
    <t>MURUNDA</t>
  </si>
  <si>
    <t>MUSARARA</t>
  </si>
  <si>
    <t>MUTUBO</t>
  </si>
  <si>
    <t>NKORA</t>
  </si>
  <si>
    <t>NSHILI-I</t>
  </si>
  <si>
    <t>NTARUKA</t>
  </si>
  <si>
    <t>In lake. //efaidnbmnnnibpcajpcglclefindmkaj/https://www.reg.rw/fileadmin/user_upload/Ntaruka_HPP_ESA.pdf</t>
  </si>
  <si>
    <t>NTARUKA-A</t>
  </si>
  <si>
    <t>ROR. Operational in 2018. //efaidnbmnnnibpcajpcglclefindmkaj/https://www.reg.rw/fileadmin/user_upload/RwandeseHydropowerSectorStatusDECEMBE20.pdf</t>
  </si>
  <si>
    <t>NYABAHANGA</t>
  </si>
  <si>
    <t>https://www.reg.rw/what-we-do/generation/power-plant/</t>
  </si>
  <si>
    <t>NYABARONGO-I</t>
  </si>
  <si>
    <t>NYAMYOTSI-1</t>
  </si>
  <si>
    <t>NYAMYOTSI-2</t>
  </si>
  <si>
    <t>NYARUGURU</t>
  </si>
  <si>
    <t>NYIRABUHOMBOHONBO</t>
  </si>
  <si>
    <t>ROR. https://www.reg.rw/what-we-do/generation/power-plant/. https://hpi.lk/projects/hydropower-projects-in-rwanda-on-the-invitation-of-mininfra/</t>
  </si>
  <si>
    <t>Nyirantaruko </t>
  </si>
  <si>
    <t>PFUNDA (KEYA)</t>
  </si>
  <si>
    <t>PFUNDA TEA</t>
  </si>
  <si>
    <t>ROR. https://enclosuretakerefuge.com/tag/pfunda-tea-company/</t>
  </si>
  <si>
    <t>RUBAGABAGA</t>
  </si>
  <si>
    <t>ROR. Operational in 2020. https://www.eastafricanpower.com/projet-1</t>
  </si>
  <si>
    <t>RUGEZI</t>
  </si>
  <si>
    <t>RUHWA</t>
  </si>
  <si>
    <t>RUKARARA-I</t>
  </si>
  <si>
    <t>RUKARARA-II</t>
  </si>
  <si>
    <t>RUNYOMBYI</t>
  </si>
  <si>
    <t>Forest. Operational in 2015. https://en.wikipedia.org/wiki/Rwamagana_Solar_Power_Station</t>
  </si>
  <si>
    <t>Rwaza-Muko</t>
  </si>
  <si>
    <t>ROR.Operational in 2018. https://www.reg.rw/what-we-do/generation/power-plant/</t>
  </si>
  <si>
    <t>SAO TOME &amp; PRINCIPE</t>
  </si>
  <si>
    <t>MICONDO</t>
  </si>
  <si>
    <t>PRINCIPE</t>
  </si>
  <si>
    <t>RIO CONTADOR</t>
  </si>
  <si>
    <t>ROR. https://www.africa-energy.com/live-data/article/sao-tome-and-principe-bids-requested-10m-hydro-plant</t>
  </si>
  <si>
    <t>ROCA BOMBAIN</t>
  </si>
  <si>
    <t>S JOAO ANGOLARES</t>
  </si>
  <si>
    <t>SANTO AMARO</t>
  </si>
  <si>
    <t>Cooling racks for diesel engines. https://grupel.eu/en/project/power-plant-santo-amaro-sao-tome-and-principe/ Nowadays there is also a small PV field</t>
  </si>
  <si>
    <t>SAO TOME</t>
  </si>
  <si>
    <t>Diesel engines inside a building</t>
  </si>
  <si>
    <t>SENEGAL</t>
  </si>
  <si>
    <t>BAKEL</t>
  </si>
  <si>
    <t>BANDAFASSI</t>
  </si>
  <si>
    <t>BASSOUL BASSAR</t>
  </si>
  <si>
    <t>BEL-AIR</t>
  </si>
  <si>
    <t>Diesel engines, https://fr.wikipedia.org/wiki/Liste_des_centrales_%C3%A9lectriques_au_S%C3%A9n%C3%A9gal</t>
  </si>
  <si>
    <t>BEL-AIR C6</t>
  </si>
  <si>
    <t>Diesel engines, likely with HFO</t>
  </si>
  <si>
    <t>BETTENTY</t>
  </si>
  <si>
    <t>BOUTOUTE</t>
  </si>
  <si>
    <t>Racks of fans. https://www.openstreetmap.org/way/253775706#map=10/12.4914/-16.1059</t>
  </si>
  <si>
    <t>CAP DES BICHES C1</t>
  </si>
  <si>
    <t>Part of the Cap des Biches Complex. Possibly updated and double counted with C3. https://www.contourglobal.com/asset/cap-des-biches</t>
  </si>
  <si>
    <t>CAP DES BICHES C2</t>
  </si>
  <si>
    <t>Part of the Cap des Biches Complex. Part of the combined Cycle. One brayton cycle (661) possibly with Diesel and one Heat Recovery (662) with wet towers.</t>
  </si>
  <si>
    <t>CAP DES BICHES C2 HR</t>
  </si>
  <si>
    <t>CAP DES BICHES C3</t>
  </si>
  <si>
    <t>CAP DES BICHES C4 (AGGREKO)</t>
  </si>
  <si>
    <t>Part of the Cap des Biches Complex.</t>
  </si>
  <si>
    <t>CENTRE CONF DIAMNIADIO</t>
  </si>
  <si>
    <t>CSS SUGAR</t>
  </si>
  <si>
    <t>No cooling. CHP. //efaidnbmnnnibpcajpcglclefindmkaj/https://cdm.unfccc.int/UserManagement/FileStorage/J7R5G0EMOC8PFNTZ1Y4K3W29HISBUQ</t>
  </si>
  <si>
    <t>DABO</t>
  </si>
  <si>
    <t>DAGANA SENEGAL</t>
  </si>
  <si>
    <t>DAHRA</t>
  </si>
  <si>
    <t>DAKAR PLANT</t>
  </si>
  <si>
    <t>DAROU KHOUDOSS ACID PLANT</t>
  </si>
  <si>
    <t>Cooling towers. Joined to the other plant (827) There is no information regarding the type of fuel. By its size and location we assume pulverized coal - subcritical</t>
  </si>
  <si>
    <t>DIACK</t>
  </si>
  <si>
    <t>DIAMACOUTA</t>
  </si>
  <si>
    <t>DIAOULE</t>
  </si>
  <si>
    <t>DIONEWAR NIODIOR</t>
  </si>
  <si>
    <t>DIOULOULOU</t>
  </si>
  <si>
    <t>DIOURBEL PLANT</t>
  </si>
  <si>
    <t>DJIRNDA</t>
  </si>
  <si>
    <t>FONGOLIMBY</t>
  </si>
  <si>
    <t>GALLEN CEMENT</t>
  </si>
  <si>
    <t>Cooling towers. Subcritical. https://www.gem.wiki/Gallen_Cement_power_station</t>
  </si>
  <si>
    <t>GOUDIRY</t>
  </si>
  <si>
    <t>KAHONE</t>
  </si>
  <si>
    <t>Rack of fans for the diesel engines. https://www.wartsila.com/media/news/27-09-2011-wartsila-to-expand-two-power-plants-in-senegal</t>
  </si>
  <si>
    <t>Desert. Operational in 2018. https://www.power-technology.com/data-insights/power-plant-profile-kahone-solar-pv-park-senegal/</t>
  </si>
  <si>
    <t>KAHONE AGGREKO</t>
  </si>
  <si>
    <t>Smaller group of diesel engines in the Kahone Complex</t>
  </si>
  <si>
    <t>KEDOUGOU</t>
  </si>
  <si>
    <t>KIRENE CEMENT PLANT</t>
  </si>
  <si>
    <t>KOLDA</t>
  </si>
  <si>
    <t>Diesel generator for the Hospital.</t>
  </si>
  <si>
    <t>KOUMPETOUM</t>
  </si>
  <si>
    <t>KOUNGHEUL</t>
  </si>
  <si>
    <t>KOUNOUNE-I</t>
  </si>
  <si>
    <t>LINGUERE</t>
  </si>
  <si>
    <t>MARSASSOUM</t>
  </si>
  <si>
    <t>MEDINA GOUNASS</t>
  </si>
  <si>
    <t>MEDINA SABAKH</t>
  </si>
  <si>
    <t>MEDINA YOROFOULA</t>
  </si>
  <si>
    <t>N'DIOUM</t>
  </si>
  <si>
    <t>NDJEBEL</t>
  </si>
  <si>
    <t>N'DOLLOR CLINIC</t>
  </si>
  <si>
    <t>N'GANDA</t>
  </si>
  <si>
    <t>OUROSSOGUI</t>
  </si>
  <si>
    <t>PAKOUR</t>
  </si>
  <si>
    <t>PODOR</t>
  </si>
  <si>
    <t>RICHARD TOLL</t>
  </si>
  <si>
    <t>SABODALA GOLD MINE</t>
  </si>
  <si>
    <t>Rack of fans, air cooling for the gold mine</t>
  </si>
  <si>
    <t>SAINT-LOUIS</t>
  </si>
  <si>
    <t>I cannot find it, but likely a group of diesel engines for the Saint-Louis port city</t>
  </si>
  <si>
    <t>SAINT-LOUIS Bokhol solar park</t>
  </si>
  <si>
    <t>Desert. https://www.power-technology.com/data-insights/power-plant-profile-bokhol-solar-pv-park-senegal/</t>
  </si>
  <si>
    <t>Semi-arid. Operational in 2018. https://aera-group.fr/project/support-senegals-first-solar-power-station-on-trackers/</t>
  </si>
  <si>
    <t>SALEMATA</t>
  </si>
  <si>
    <t>SANTHIOU-MEKHE</t>
  </si>
  <si>
    <t>Semi-arid. https://www.gem.wiki/Santhiou_M%C3%A9kh%C3%A9_solar_farm</t>
  </si>
  <si>
    <t>SARAYA SENELEC</t>
  </si>
  <si>
    <t>SEDHIOU</t>
  </si>
  <si>
    <t>SINDIAN</t>
  </si>
  <si>
    <t>SOCOCIM CEMENT PLANT</t>
  </si>
  <si>
    <t>Diesel engines using dry cooling (rack of fans) for the Cement plant</t>
  </si>
  <si>
    <t>TAIBA NDIAYE</t>
  </si>
  <si>
    <t>Operational in 2020. https://en.wikipedia.org/wiki/Taiba_N%27Diaye_Wind_Power_Station https://www.gem.wiki/Taiba_N%E2%80%99Diaye_wind_farm</t>
  </si>
  <si>
    <t>TAMBACOUNDA</t>
  </si>
  <si>
    <t>Diesel engines, both movable and stationary on the site. https://openinframap.org/stats/area/Senegal/plants/584910335</t>
  </si>
  <si>
    <t>Semi-arid. Operational in 2018. https://www.meridiam.com/projects/ten-merina-solar-plant-senegal/</t>
  </si>
  <si>
    <t>THIONK ESSYL</t>
  </si>
  <si>
    <t>TOBENE (Taiba Ndiaye)</t>
  </si>
  <si>
    <t>Combined cycle: MCI of six HFO engines (111 MW - 3328) and one Steam Turbine (7.2 MW - 3329). Operational in 2016. https://www.gem.wiki/Tob%C3%A8ne_power_station. https://tobenepower.com/faqs/  It says it plans to switch to gas since 2015, but they will do when there is availability of that fuel</t>
  </si>
  <si>
    <t>VELINGARA</t>
  </si>
  <si>
    <t>SEYCHELLES</t>
  </si>
  <si>
    <t>BAIE STE ANNE</t>
  </si>
  <si>
    <t>Diesel engines near the coast</t>
  </si>
  <si>
    <t>ILE DU PORT</t>
  </si>
  <si>
    <t>ROCHE CAIMAN</t>
  </si>
  <si>
    <t>ROMAINVILLE WIND</t>
  </si>
  <si>
    <t>http://www.seychellesnewsagency.com/articles/914/After++year+of+wind+power+in+Seychelles+islands%2C+turbines+producing+desired+output</t>
  </si>
  <si>
    <t>VICTORIA PUC</t>
  </si>
  <si>
    <t>SIERRA LEONE</t>
  </si>
  <si>
    <t>BANKASOKA</t>
  </si>
  <si>
    <t>ROR. https://en.wikipedia.org/wiki/List_of_power_stations_in_Sierra_Leone</t>
  </si>
  <si>
    <t>BLACKHALL ROAD IEL</t>
  </si>
  <si>
    <t>Old power plant with diesel generators. //efaidnbmnnnibpcajpcglclefindmkaj/https://www.eib.org/attachments/pipeline/20090712_esia_en.pdf</t>
  </si>
  <si>
    <t>BLACKHALL ROAD NEW (Edsa)</t>
  </si>
  <si>
    <t>Coast. Edsa power station. Two units</t>
  </si>
  <si>
    <t>BO</t>
  </si>
  <si>
    <t>BONTHE WORKS</t>
  </si>
  <si>
    <t>Diesel engines with a Rack of Fans for the Rutile plant</t>
  </si>
  <si>
    <t>BUMBUNA-I</t>
  </si>
  <si>
    <t>CHARLOTTE DAM</t>
  </si>
  <si>
    <t>https://en.wikipedia.org/wiki/List_of_power_stations_in_Sierra_Leone</t>
  </si>
  <si>
    <t>Dodo dam</t>
  </si>
  <si>
    <t>GUMA DAM</t>
  </si>
  <si>
    <t>KENEMA</t>
  </si>
  <si>
    <t>KINGTOM</t>
  </si>
  <si>
    <t>Diesel engines with a Rack of Fans</t>
  </si>
  <si>
    <t>KINGTOM JICA</t>
  </si>
  <si>
    <t>Power barge in the port of Kingtom</t>
  </si>
  <si>
    <t>KOIDU</t>
  </si>
  <si>
    <t>KOIDU KIMBERLITE</t>
  </si>
  <si>
    <t>By its size and purpose I assume it is an diesel generator for the Diamond Mine</t>
  </si>
  <si>
    <t>LUNGI</t>
  </si>
  <si>
    <t>MAGBASS SUGAR</t>
  </si>
  <si>
    <t>I cannot find it, but for its size and fuel it does not have cooling</t>
  </si>
  <si>
    <t>MAKALI DAM</t>
  </si>
  <si>
    <t>MAKENI</t>
  </si>
  <si>
    <t>MAKENI ETHANOL</t>
  </si>
  <si>
    <t>Cooling towers, river nearby. https://www.gem.wiki/Makeni_Bioethanol_Plant_power_station</t>
  </si>
  <si>
    <t>MARAMPA MINE NEW</t>
  </si>
  <si>
    <t>Group of movable Diesel generators. https://www.africa-energy.com/news-centre/article/sierra-leone-marampa-mine-commission-22mw-plant</t>
  </si>
  <si>
    <t>MOYAMBA</t>
  </si>
  <si>
    <t>PORT LOKO HYDRO</t>
  </si>
  <si>
    <t>PUJEHUN</t>
  </si>
  <si>
    <t>Yele dam</t>
  </si>
  <si>
    <t>SOMALIA</t>
  </si>
  <si>
    <t>BERBERA</t>
  </si>
  <si>
    <t>BOSSASO</t>
  </si>
  <si>
    <t>BURAO</t>
  </si>
  <si>
    <t>Probably diesel generator hospital</t>
  </si>
  <si>
    <t>City. Operational in 2020. https://reliefweb.int/report/somalia/harnessing-power-sun-bringing-solar-panels-somaliland</t>
  </si>
  <si>
    <t>ENEE</t>
  </si>
  <si>
    <t>Desert. operational in 2020. https://nvisionenergy.com/</t>
  </si>
  <si>
    <t>ENEE Bosaso</t>
  </si>
  <si>
    <t>GARDHO</t>
  </si>
  <si>
    <t>GAROWE</t>
  </si>
  <si>
    <t>GAROWE wind</t>
  </si>
  <si>
    <t>HARGEISA</t>
  </si>
  <si>
    <t>Diesel engines next to the PV plant</t>
  </si>
  <si>
    <t>Desert. https://www.facebook.com/EquatorEnergy/posts/and-this-300-kw-solar-power-plant-supplies-most-of-the-daytime-power-of-the-town/1296216784058138/</t>
  </si>
  <si>
    <t>City. https://www.afrik21.africa/en/somalia-beco-builds-8-mwp-solar-power-plant-in-mogadishu/</t>
  </si>
  <si>
    <t>SOUTH AFRICA</t>
  </si>
  <si>
    <t>ABB LONGMEADOW</t>
  </si>
  <si>
    <t>ABSA TOWERS WEST</t>
  </si>
  <si>
    <t>Operational in 2011. Group of diesel generators running on natural gas for the building.</t>
  </si>
  <si>
    <t>ACACIA</t>
  </si>
  <si>
    <t>Gas turbines working with oil https://www.gem.wiki/Acacia_power_station</t>
  </si>
  <si>
    <t>ADAMS (AURORA)</t>
  </si>
  <si>
    <t>Desert. Operational in 2017. https://www.gem.wiki/Adams_Aurora_solar_farm</t>
  </si>
  <si>
    <t>AGGENEYS</t>
  </si>
  <si>
    <t>Desert. Operational in 2020</t>
  </si>
  <si>
    <t>AMAKHALA EMOYENI</t>
  </si>
  <si>
    <t>https://www.power-technology.com/projects/amakhala-emoyeni-wind-farm-bedford/ https://www.gem.wiki/Amakhala_Emoyeni_wind_farm</t>
  </si>
  <si>
    <t>AMATIKULU MILL</t>
  </si>
  <si>
    <t>Sugar mill. Cooling Towers. Artificial reservoir nearby</t>
  </si>
  <si>
    <t>ANKERLIG</t>
  </si>
  <si>
    <t>Air cooled. Brayton. //efaidnbmnnnibpcajpcglclefindmkaj/https://www.eskom.co.za/wp-content/uploads/2022/04/GS-0003-Ankerlig-Gourikwa-Technical-Brochure-Rev-9.pdf https://www.gem.wiki/Ankerlig_power_station</t>
  </si>
  <si>
    <t>APEX BUILDING</t>
  </si>
  <si>
    <t>AQUILA GAME RESERVE</t>
  </si>
  <si>
    <t>ARIES SOLAR</t>
  </si>
  <si>
    <t>Desert. https://www.power-technology.com/data-insights/power-plant-profile-aries-solar-park-south-africa/</t>
  </si>
  <si>
    <t>ARNOT</t>
  </si>
  <si>
    <t>Natural flow Cooling towers. River nearby. https://www.gem.wiki/Arnot_power_station</t>
  </si>
  <si>
    <t>AVON SHAKASKRAAL</t>
  </si>
  <si>
    <t>Open cycle gas turbine. https://www.hydrocarbonengineering.com/gas-processing/25072016/avon-peaking-power-reaches-commercial-operation-2828/ It says that it plans to work with Natural Gas in the future. Surely works with Diesel https://www.gem.wiki/Avon_power_station</t>
  </si>
  <si>
    <t>BAYER NIGEL</t>
  </si>
  <si>
    <t>BEATRIX MINE</t>
  </si>
  <si>
    <t>Cooling tower. Gold mine. https://www.goldfields.com/reports/rr_2009/tech_beatrix.php There is no information regarding the fuel, but by its size and location we assume subcritical</t>
  </si>
  <si>
    <t>BELLVILLE SOLAR</t>
  </si>
  <si>
    <t>BISASAR ROAD LANDFILL</t>
  </si>
  <si>
    <t>Seven MCI gas combustion engines. //efaidnbmnnnibpcajpcglclefindmkaj/https://www.cityenergy.org.za/uploads/resource_340.pdf</t>
  </si>
  <si>
    <t>BIVANE</t>
  </si>
  <si>
    <t>//efaidnbmnnnibpcajpcglclefindmkaj/https://www.scielo.org.za/pdf/jesa/v24n3/03.pdf</t>
  </si>
  <si>
    <t>BLACK RIVER PARK</t>
  </si>
  <si>
    <t>BOKPOORT-1</t>
  </si>
  <si>
    <t>CSP. https://www.gem.wiki/Bokpoort_Concentrated_Solar_Project Wet tower</t>
  </si>
  <si>
    <t>BOSHOFF SOLAR</t>
  </si>
  <si>
    <t>Desert. https://www.gem.wiki/Boshof_Solar_Power_Plant</t>
  </si>
  <si>
    <t>BRONKHORSTSPRUIT</t>
  </si>
  <si>
    <t>Anaerobic Digester. Waste to methane for electricity. /efaidnbmnnnibpcajpcglclefindmkaj/https://www.norfund.no/content/uploads/2020/01/Bio2Watt-case-study.pdf</t>
  </si>
  <si>
    <t>BUFFLESFONTEIN</t>
  </si>
  <si>
    <t>Gold and uranium mine. There is no need for cooling as the remanents will be used for the process</t>
  </si>
  <si>
    <t>CAMDEN</t>
  </si>
  <si>
    <t>Natural Flow Cooling towers, freshwater nearby. https://www.gem.wiki/Camden_power_station</t>
  </si>
  <si>
    <t>CAMPHILL VILLAGE</t>
  </si>
  <si>
    <t>CAPE TOWN HQ</t>
  </si>
  <si>
    <t>CAPE TOWN SOLAR</t>
  </si>
  <si>
    <t>CARELTONVILLE</t>
  </si>
  <si>
    <t>Cooling towers. Gold mine</t>
  </si>
  <si>
    <t>CENTURY CITY</t>
  </si>
  <si>
    <t>City. https://msolarpower.co.za/portfolio/solar-power-century-city-property-owners/</t>
  </si>
  <si>
    <t>CERES RSA</t>
  </si>
  <si>
    <t>CHABA</t>
  </si>
  <si>
    <t>https://www.gem.wiki/Chaba_wind_farm</t>
  </si>
  <si>
    <t>CLANWILLIAM DAM REBUILD</t>
  </si>
  <si>
    <t xml:space="preserve">Reservoir, mainly for irrigation. Hydropower not found. </t>
  </si>
  <si>
    <t>CLEARWATER MALL</t>
  </si>
  <si>
    <t>COEGA HQ</t>
  </si>
  <si>
    <t>COLLY WOBBLES</t>
  </si>
  <si>
    <t>Reservoir and tunnel. https://en.wikipedia.org/wiki/Colley_Wobbles_Power_Station</t>
  </si>
  <si>
    <t>COTTESLOE</t>
  </si>
  <si>
    <t>One gas turbine https://www.openstreetmap.org/way/1092306133#map=18/-26.18790/28.02194</t>
  </si>
  <si>
    <t>CSIR PRETORIA</t>
  </si>
  <si>
    <t>Cwa - Temperate Dry Winter</t>
  </si>
  <si>
    <t>DALTON MILL</t>
  </si>
  <si>
    <t>DARLING WIND FARM</t>
  </si>
  <si>
    <t>DARNALL MILL</t>
  </si>
  <si>
    <t>DASSIESKLIP</t>
  </si>
  <si>
    <t>https://www.power-technology.com/data-insights/power-plant-profile-dassiesklip-wind-energy-facility-south-africa/ https://www.gem.wiki/Dassieklip_wind_farm</t>
  </si>
  <si>
    <t>DE AAR GLOBELEQ</t>
  </si>
  <si>
    <t>https://www.gem.wiki/De_Aar_(Globeleq)_solar_farm</t>
  </si>
  <si>
    <t>DE AAR MULILO</t>
  </si>
  <si>
    <t>De Aar complex.</t>
  </si>
  <si>
    <t>DE AAR PROJECT-1</t>
  </si>
  <si>
    <t>Desert. https://www.gem.wiki/De_Aar_-_Project_1_(Solar_Capital)_solar_farm</t>
  </si>
  <si>
    <t>DE AAR-I (Mulilo, Maanhaarberg)</t>
  </si>
  <si>
    <t>Part of the Longyouan Mulilo De AAR Maanhaarberg plant. Operational in 2017. https://www.power-technology.com/data-insights/power-plant-profile-de-aar-wind-farm-south-africa/</t>
  </si>
  <si>
    <t>DE AAR-II (Mulilo, Maanhaarberg)</t>
  </si>
  <si>
    <t>DEDISA</t>
  </si>
  <si>
    <t>Open cycle gas turbine. https://www.hydrocarbonengineering.com/gas-processing/25072016/avon-peaking-power-reaches-commercial-operation-2828/ https://www.gem.wiki/Dedisa_power_station</t>
  </si>
  <si>
    <t>DENSA</t>
  </si>
  <si>
    <t>DGB WELLINGTON</t>
  </si>
  <si>
    <t>Agricultural Land. https://www.engineeringnews.co.za/article/winery-installs-800-kw-rooftop-solar-pv-plant-2016-04-12</t>
  </si>
  <si>
    <t>DILOKONG CHROME</t>
  </si>
  <si>
    <t>Semi-arid. Cannot find it. Assume it is land and near the mine</t>
  </si>
  <si>
    <t>DORPER</t>
  </si>
  <si>
    <t>https://www.gem.wiki/Dorper_wind_farm</t>
  </si>
  <si>
    <t>DRAKENSBERG</t>
  </si>
  <si>
    <t>Pumped storage with 2 reservoirs. https://en.wikipedia.org/wiki/Drakensberg_Pumped_Storage_Scheme</t>
  </si>
  <si>
    <t>DREUNBERG SOLAR</t>
  </si>
  <si>
    <t>DROOGFONTEIN-1</t>
  </si>
  <si>
    <t>DUINZICHT GTL</t>
  </si>
  <si>
    <t>In reality is Gas to liquid managed by PetroSA. It was defined as biomass, but it uses NG. Duizicht, because it is the PetroSA NG plant in the Duizicht Avenue of Mossel Bay. https://www.oil-gasportal.com/gtl-small-scale-and-modular-technologies-for-gas-to-liquid-industry/?print=print#:~:text=The%20first%20GTL%20plant%20was,distillates%2C%20process%20oil%20and%20alcohols.</t>
  </si>
  <si>
    <t>DURBAN SUGAR REFINERY</t>
  </si>
  <si>
    <t>Cooling Tower</t>
  </si>
  <si>
    <t>DUVHA</t>
  </si>
  <si>
    <t>Natural flow Cooling towers. River nearby. https://www.gem.wiki/Duvha_power_station</t>
  </si>
  <si>
    <t>EAST LONDON SOLAR</t>
  </si>
  <si>
    <t>ELAND PLATINUM MINE</t>
  </si>
  <si>
    <t>By its size and purpose I assume it is an diesel generator for the platinum mine</t>
  </si>
  <si>
    <t>EMPERORS PALACE</t>
  </si>
  <si>
    <t>City. https://www.bizcommunity.com/Article/196/704/145102.html</t>
  </si>
  <si>
    <t>ENNERDALE LANDFILL</t>
  </si>
  <si>
    <t>https://adbioresources.org/members-press-release-south-africas-first-independent-landfill-gas-generati/</t>
  </si>
  <si>
    <t>ERIC MILES CHESHIRE HOMES</t>
  </si>
  <si>
    <t>ESTON MILL</t>
  </si>
  <si>
    <t>Sugar mill. No Cooling. CHP</t>
  </si>
  <si>
    <t>EZULWINI MINE</t>
  </si>
  <si>
    <t>Diesel generators for gold and uranium mine. https://www.mining-technology.com/projects/ezulwini/?cf-view</t>
  </si>
  <si>
    <t>FAIR CAPE DAIRY</t>
  </si>
  <si>
    <t>Agricultural Land. Biogas is for vehicles, not for power. https://www.iol.co.za/business-report/companies/fair-cape-dairy-spurred-by-its-renewable-energy-projects-explores-biogas-to-fuel-its-delivery-vehicles-fd3903f2-6c43-4230-b217-e607abe3cbaa</t>
  </si>
  <si>
    <t>FELIXTON MILL</t>
  </si>
  <si>
    <t>Paper mill, but the power plant works with Baggasse</t>
  </si>
  <si>
    <t>FIRST FALLS</t>
  </si>
  <si>
    <t>FRIEDENHEIM</t>
  </si>
  <si>
    <t>GARIEP</t>
  </si>
  <si>
    <t>Reservoir. https://www.gem.wiki/Gariep_hydroelectric_plant</t>
  </si>
  <si>
    <t>GEORGE AIRPORT</t>
  </si>
  <si>
    <t>GERMISTON DAWN</t>
  </si>
  <si>
    <t>GIBSON BAY</t>
  </si>
  <si>
    <t>Operational in 2017. https://www.power-technology.com/marketdata/gibson-bay-south-africa/ https://www.gem.wiki/Gibson_Bay_wind_farm</t>
  </si>
  <si>
    <t>GLEDHOW MILL</t>
  </si>
  <si>
    <t>GOUDA WIND</t>
  </si>
  <si>
    <t>https://www.gem.wiki/Gouda_wind_farm</t>
  </si>
  <si>
    <t>GOUDKOPPIES LANDFILL</t>
  </si>
  <si>
    <t>Operational in 2017. https://adbioresources.org/members-press-release-south-africas-first-independent-landfill-gas-generati/</t>
  </si>
  <si>
    <t>GOURIKWA</t>
  </si>
  <si>
    <t>Five units of Brayton, air cooled. //efaidnbmnnnibpcajpcglclefindmkaj/https://www.eskom.co.za/wp-content/uploads/2022/04/GS-0003-Ankerlig-Gourikwa-Technical-Brochure-Rev-9.pdf https://www.gem.wiki/Gourikwa_power_station</t>
  </si>
  <si>
    <t>GRAAFF-REINET</t>
  </si>
  <si>
    <t>GRASSRIDGE (Coega IDZ)</t>
  </si>
  <si>
    <t>The same name as coega idz. Here it says that is partially open, so we assume that it is the same. https://www.power-technology.com/data-insights/power-plant-profile-coega-idz-wind-farm-south-africa/ https://www.gem.wiki/Grassridge_wind_farm Other sources also indicate they are the same https://www.thewindpower.net/windfarm_en_20879_grassridge.php</t>
  </si>
  <si>
    <t>GREEFSPAN</t>
  </si>
  <si>
    <t>Desert. https://www.gem.wiki/Greefspan_solar_farm Three phases</t>
  </si>
  <si>
    <t>GROOTVLEI</t>
  </si>
  <si>
    <t>Cooling towers, freshwater nearby. https://www.gem.wiki/Grootvlei_power_station</t>
  </si>
  <si>
    <t>HECTORSPRUIT</t>
  </si>
  <si>
    <t>ROR. chrome-extension://efaidnbmnnnibpcajpcglclefindmkaj/https://www.esi-africa.com/wp-content/uploads/Wim_Klunne.pdf</t>
  </si>
  <si>
    <t>HENDRINA</t>
  </si>
  <si>
    <t>Cooling towers, freshwater nearby. https://www.gem.wiki/Hendrina_power_station</t>
  </si>
  <si>
    <t>HERBERT SOLAR</t>
  </si>
  <si>
    <t>Semi-arid. https://www.gem.wiki/Herbert_solar_farm Two axis following system</t>
  </si>
  <si>
    <t>HOPEFIELD WIND</t>
  </si>
  <si>
    <t>https://azarigroup.com/project/hopefield-wind-farm/ https://www.gem.wiki/Hopefield_wind_farm</t>
  </si>
  <si>
    <t>INGULA</t>
  </si>
  <si>
    <t>Pumped storage with 2 reservoirs. Operational in 2016. https://www.gem.wiki/Ingula_hydroelectric_plant</t>
  </si>
  <si>
    <t>IVECO ROSSLYN</t>
  </si>
  <si>
    <t>JASPER POWER</t>
  </si>
  <si>
    <t>JEFFREYS BAY</t>
  </si>
  <si>
    <t>https://www.gem.wiki/Jeffrey%27s_Bay_wind_farm</t>
  </si>
  <si>
    <t>JOBURG BOTHA</t>
  </si>
  <si>
    <t>JOHN WARE</t>
  </si>
  <si>
    <t>Gas turbines working with oil-derivatives</t>
  </si>
  <si>
    <t>KALKBULT</t>
  </si>
  <si>
    <t>KATHU (Reisa Solar Farm)</t>
  </si>
  <si>
    <t>CHP. Operational in 2019. https://en.wikipedia.org/wiki/Kathu_Solar_Park</t>
  </si>
  <si>
    <t>KATHU THERMAL</t>
  </si>
  <si>
    <t>CSP. Operational in 2019. https://en.wikipedia.org/wiki/Kathu_Solar_Park</t>
  </si>
  <si>
    <t>KAXU SOLAR ONE</t>
  </si>
  <si>
    <t>CSP. https://www.renewable-technology.com/projects/kaxu-solar-one-pofadder-northern-cape/</t>
  </si>
  <si>
    <t>KELVIN</t>
  </si>
  <si>
    <t>Cooling towers, surface water nearby. 180 MW retires in 2022 https://www.gem.wiki/Kelvin_power_station</t>
  </si>
  <si>
    <t>KENDAL</t>
  </si>
  <si>
    <t>Natural flow cooling towers. Steam turbine.  https://en.wikipedia.org/wiki/Kendal_Power_Station</t>
  </si>
  <si>
    <t>KENDAL SOLAR</t>
  </si>
  <si>
    <t>KHI SOLAR ONE</t>
  </si>
  <si>
    <t>CSP. https://en.wikipedia.org/wiki/Khi_Solar_One</t>
  </si>
  <si>
    <t>KHOBAB</t>
  </si>
  <si>
    <t>Operational in 2018. https://en.wikipedia.org/wiki/Khobab_Wind_Farm https://www.gem.wiki/Khobab_wind_farm</t>
  </si>
  <si>
    <t>KIMBERLEY AIRPORT</t>
  </si>
  <si>
    <t>Forest. https://www.transport.gov.za/nl/minister-peters-officially-opens-kimberley-airport-solar-plant</t>
  </si>
  <si>
    <t>KOEBERG</t>
  </si>
  <si>
    <t>Uranium</t>
  </si>
  <si>
    <t>Nuclear</t>
  </si>
  <si>
    <t>Pressurized</t>
  </si>
  <si>
    <t>Coast. https://en.wikipedia.org/wiki/List_of_power_stations_in_South_Africa</t>
  </si>
  <si>
    <t>KOMATI</t>
  </si>
  <si>
    <t>Two units operational. Cooling towers. 2023 retirement https://www.gem.wiki/Komati_power_station. https://www.eskom.co.za/heritage/history-in-decades/escom-1953-1962/komati-power-station/</t>
  </si>
  <si>
    <t>KOMATI MILL</t>
  </si>
  <si>
    <t>Sugar mill. Cooling Towers. Makeup water from the river Komati</t>
  </si>
  <si>
    <t>Sugar mill, diesel generator as backup for the biomass plant</t>
  </si>
  <si>
    <t>KONKOONSIES</t>
  </si>
  <si>
    <t>Desert. https://www.power-technology.com/marketdata/power-plant-profile-konkoonsies-solar-park-south-africa/</t>
  </si>
  <si>
    <t>KOUGA WIND</t>
  </si>
  <si>
    <t>https://www.gem.wiki/Kouga_wind_farm</t>
  </si>
  <si>
    <t>KRIEL</t>
  </si>
  <si>
    <t>Natural Flow Cooling towers. River nearby. https://www.gem.wiki/Kriel_power_station</t>
  </si>
  <si>
    <t>KROONSTAD ABATTOIR</t>
  </si>
  <si>
    <t>Biogas - Pyrolisis</t>
  </si>
  <si>
    <t>Pyrolisis oil from abbatoir waste. Air cooling. Very small. https://www.pressreader.com/south-africa/business-day/20151013/282106340474330</t>
  </si>
  <si>
    <t>KUSILE</t>
  </si>
  <si>
    <t>Dry Cooling towers. Unit 1 operational in 2018, unit 2 in 2020. Supercritical. https://www.gem.wiki/Kusile_power_station</t>
  </si>
  <si>
    <t>LESEDI</t>
  </si>
  <si>
    <t>City. On top of the Lesedi Building</t>
  </si>
  <si>
    <t>LESEDI POWER</t>
  </si>
  <si>
    <t>Desert. https://www.gem.wiki/Lesedi_solar_farm https://www.power-technology.com/projects/lesedi-solar-pv-project-kimberly/?cf-view</t>
  </si>
  <si>
    <t>LETHABO</t>
  </si>
  <si>
    <t>Natural flow Cooling towers. River nearby. Subcritical. https://www.gem.wiki/Lethabo_power_station</t>
  </si>
  <si>
    <t>LETHABO SOLAR</t>
  </si>
  <si>
    <t>Forest. Near a Nuclear Power plant</t>
  </si>
  <si>
    <t>LETSATSI</t>
  </si>
  <si>
    <t>Semi-Arid https://www.power-technology.com/projects/lesedi-solar-pv-project-kimberly/?cf-view</t>
  </si>
  <si>
    <t>LINBRO PARK LANDFILL</t>
  </si>
  <si>
    <t>Operational in 2018. https://adbioresources.org/members-press-release-south-africas-first-independent-landfill-gas-generati/</t>
  </si>
  <si>
    <t>LINDE SOLAR</t>
  </si>
  <si>
    <t>Desert. https://www.gem.wiki/Linde_solar_farm</t>
  </si>
  <si>
    <t>LOERIESFONTEIN</t>
  </si>
  <si>
    <t>Operational in 2017. https://en.wikipedia.org/wiki/Loeriesfontein_Wind_Farm https://www.gem.wiki/Loeriesfontein_wind_farm</t>
  </si>
  <si>
    <t>LYDENBURG</t>
  </si>
  <si>
    <t>ROR. https://www.openstreetmap.org/way/1080367592#map=15/-24.9994/30.4531</t>
  </si>
  <si>
    <t>MAIDSTONE MILL</t>
  </si>
  <si>
    <t>Sugar mill. No cooling. https://www.power-technology.com/marketdata/power-plant-profile-maidstone-sugar-cogeneration-plant-south-africa/</t>
  </si>
  <si>
    <t>MAJUBA</t>
  </si>
  <si>
    <t>2148 MW wet cooled (cooling towers), 1995 MW dry cooled. https://www.gem.wiki/Majuba_power_station</t>
  </si>
  <si>
    <t>MAKRO STORE AMANZIMTOTI</t>
  </si>
  <si>
    <t>Shopping mall, diesel generator</t>
  </si>
  <si>
    <t>MALELANE MILL</t>
  </si>
  <si>
    <t>Sugar mill, No cooling. CHP https://www.power-technology.com/data-insights/power-plant-profile-malalane-sugar-cogeneration-plant-south-africa/</t>
  </si>
  <si>
    <t>MALELANE/LOMATIPOORT</t>
  </si>
  <si>
    <t>MARIANNHILL LANDFILL</t>
  </si>
  <si>
    <t xml:space="preserve">Waste for methane. </t>
  </si>
  <si>
    <t>MARIE LOUISE LANDFILL</t>
  </si>
  <si>
    <t>MARION ISLAND</t>
  </si>
  <si>
    <t>MATATIELE</t>
  </si>
  <si>
    <t>MATIMBA</t>
  </si>
  <si>
    <t>Dry cooling fans. https://www.gem.wiki/Matimba_power_station</t>
  </si>
  <si>
    <t>MATLA</t>
  </si>
  <si>
    <t>Natural Flow Cooling towers. River nearby. https://www.gem.wiki/Matla_power_station</t>
  </si>
  <si>
    <t>MEDUPI</t>
  </si>
  <si>
    <t>Dry cooling. 5 units operational since 2015-2019. Next unit in 2021. https://www.gem.wiki/Medupi_power_station</t>
  </si>
  <si>
    <t>MEGAWATT PARK</t>
  </si>
  <si>
    <t>MEREBANK MONDI</t>
  </si>
  <si>
    <t>According to its design, the plant uses the Low Pressure steam in the paper production stage (drying) it does not have a cooling system. Satellite images show a connection of water with wastewater treatment plant. It does not mean that wastewater is used, but probably treated water is used for the steam production. https://www.esi-africa.com/wp-content/uploads/Mark_Miller.pdf</t>
  </si>
  <si>
    <t>MERINO</t>
  </si>
  <si>
    <t>METROWIND VAN STADENS</t>
  </si>
  <si>
    <t>https://www.gem.wiki/Metrowind_Van_Stadens_wind_farm</t>
  </si>
  <si>
    <t>MIDDLEBURG BEGBIE</t>
  </si>
  <si>
    <t>MIDLAND WORKS</t>
  </si>
  <si>
    <t>Where Gidwana mill becomes operational in 2022. Cooling Towers</t>
  </si>
  <si>
    <t>MKONDENI SOLAR</t>
  </si>
  <si>
    <t>MPUMALANGA MINE</t>
  </si>
  <si>
    <t>MTN 14TH AVENUE</t>
  </si>
  <si>
    <t>Racks for dry cooling. Operational after 2014. https://www.engineeringnews.co.za/article/new-gas-pipeline-to-open-way-for-10-mw-mtn-power-plant-2014-05-27</t>
  </si>
  <si>
    <t>MULILO PRIESKA</t>
  </si>
  <si>
    <t>NABOOMSPRUIT GAME FARM</t>
  </si>
  <si>
    <t>Forest. By its size and place, assume it is rooftop and Forest</t>
  </si>
  <si>
    <t>NCORA</t>
  </si>
  <si>
    <t>NEUSBERG</t>
  </si>
  <si>
    <t>ROR. https://www.idc.co.za/hydro-power-comes-to-northern-cape/</t>
  </si>
  <si>
    <t>NEWCASTLE KARBOCHEM</t>
  </si>
  <si>
    <t>Cooling towers. CHP for a synthetic rubber plant. https://www.power-eng.com/news/ipsa-completes-purchase-of-chp-plant-for-south-african-project/#gref</t>
  </si>
  <si>
    <t>CHP for a synthetic rubber plant, with cogeneration with NG (2445) and waste heat recovery plant (2446). https://www.power-eng.com/news/ipsa-completes-purchase-of-chp-plant-for-south-african-project/#gref 
It indicates that it has been closed since 2018, and it seems abandoned on Satellite Images. https://www.rubbernews.com/article/20180417/NEWS/180419950/south-africa-s-karbochem-stops-synthetic-rubber-production</t>
  </si>
  <si>
    <t>NOBELSFONTAINE</t>
  </si>
  <si>
    <t>https://www.gem.wiki/Nobelsfontaine_wind_farm</t>
  </si>
  <si>
    <t>NOJOLI</t>
  </si>
  <si>
    <t>Operational in 2017. https://www.power-technology.com/marketdata/nojoli-wind-farm-south-africa/ https://www.gem.wiki/Nojoli_wind_farm</t>
  </si>
  <si>
    <t>NOODSBERG MILL</t>
  </si>
  <si>
    <t>NORTHERN WORKS WWTP</t>
  </si>
  <si>
    <t>Anaerobic Digesters (6). CHP. Waste water treatment plant using biogas from sludge. //efaidnbmnnnibpcajpcglclefindmkaj/https://www.cityenergy.org.za/uploads/resource_336.pdf</t>
  </si>
  <si>
    <t>NOUPOORT</t>
  </si>
  <si>
    <t>https://www.gem.wiki/Noupoort_wind_farm</t>
  </si>
  <si>
    <t>OR TAMBO</t>
  </si>
  <si>
    <t>PALACE HOTEL</t>
  </si>
  <si>
    <t>By its size and purpose I assume it is an diesel generator for the hotel</t>
  </si>
  <si>
    <t>PALEISHEUWEL</t>
  </si>
  <si>
    <t>Desert. Operational 2016. https://www.gem.wiki/Paleisheuwel_Solar_Power_Plant</t>
  </si>
  <si>
    <t>PALMIET</t>
  </si>
  <si>
    <t>Pumped storage wit 2 reservoirs. https://en.wikipedia.org/wiki/Palmiet_Pumped_Storage_Scheme</t>
  </si>
  <si>
    <t>PANAMERO BUILDING</t>
  </si>
  <si>
    <t>PIET RETIEF</t>
  </si>
  <si>
    <t>PONGOLA MILL</t>
  </si>
  <si>
    <t>PORT ELIZABETH DAVIES</t>
  </si>
  <si>
    <t>PORT REX</t>
  </si>
  <si>
    <t>Cooling towers. https://www.gem.wiki/Port_Rex_power_station</t>
  </si>
  <si>
    <t>PULIDA</t>
  </si>
  <si>
    <t>Desert. Operational in 2017. https://www.gem.wiki/Pulida_Solar_Park</t>
  </si>
  <si>
    <t>RICHARDS BAY MILL</t>
  </si>
  <si>
    <t>Cooling towers, river nearby. https://www.gem.wiki/Richards_Bay_Mill_power_station Wood residues</t>
  </si>
  <si>
    <t>Forced Flow Cooling towers, surface water nearby. https://www.gem.wiki/Richards_Bay_Mill_power_station</t>
  </si>
  <si>
    <t>Movable brayton gas turbines</t>
  </si>
  <si>
    <t>ROBBEN ISLAND</t>
  </si>
  <si>
    <t>Semi-arid. Operational in 2017. https://www.crown.co.za/latest-news/sparks-electrical-news-latest-news/5607-robben-island-goes-green-with-solar-microgrid</t>
  </si>
  <si>
    <t>ROBINSON DEEP LANDFILL</t>
  </si>
  <si>
    <t>Operational in 2016. https://adbioresources.org/members-press-release-south-africas-first-independent-landfill-gas-generati/</t>
  </si>
  <si>
    <t>ROGGEBAAI</t>
  </si>
  <si>
    <t>One brayton turbine</t>
  </si>
  <si>
    <t>ROSHERVILLE SOLAR</t>
  </si>
  <si>
    <t>LFR</t>
  </si>
  <si>
    <t>CSP. https://helioscsp.com/bbenergy-solar-based-energy-project-at-rosherville-exceeds-design-expectations/</t>
  </si>
  <si>
    <t>RUSTMO1</t>
  </si>
  <si>
    <t>Agricultural Land</t>
  </si>
  <si>
    <t>SAICCOR MILL</t>
  </si>
  <si>
    <t>Paper mill. Cooling towers</t>
  </si>
  <si>
    <t>SASOL ONE</t>
  </si>
  <si>
    <t>Forced Flow Cooling towers, surface water nearby</t>
  </si>
  <si>
    <t>SECOND FALLS</t>
  </si>
  <si>
    <t>SECUNDA</t>
  </si>
  <si>
    <t>Cooling towers, surface water nearby. https://www.gem.wiki/Secunda_power_station</t>
  </si>
  <si>
    <t>Combined cycle. https://www.gem.wiki/Secunda_power_station</t>
  </si>
  <si>
    <t>SERE</t>
  </si>
  <si>
    <t>https://www.gem.wiki/Sere_wind_farm</t>
  </si>
  <si>
    <t>SEZELA SUGAR PLANT</t>
  </si>
  <si>
    <t>Sugar mill. Cooling Towers. Makeup water from the river Sezela</t>
  </si>
  <si>
    <t>Sugar mill, co-generation biomass. Likely backup for the biomass plant</t>
  </si>
  <si>
    <t>SISHEN SOLAR</t>
  </si>
  <si>
    <t>SOL PLAATJE DAM</t>
  </si>
  <si>
    <t>SOUTPAN</t>
  </si>
  <si>
    <t>Semi-arid. https://www.gem.wiki/Soutpan_solar_farm</t>
  </si>
  <si>
    <t>STEENBRAS</t>
  </si>
  <si>
    <t>Pumped storage with 2 reservoirs. https://www.gem.wiki/Steenbras_hydroelectric_plant</t>
  </si>
  <si>
    <t>STENTOR ESTATES</t>
  </si>
  <si>
    <t>STORMS RIVER</t>
  </si>
  <si>
    <t>STORTEMELK (BOTTERKLOOF)</t>
  </si>
  <si>
    <t>SUNILAWS SOLAR</t>
  </si>
  <si>
    <t>SWARTLAND</t>
  </si>
  <si>
    <t>Agricultural land. https://www.power-technology.com/marketdata/power-plant-profile-slimsun-swartland-solar-park-south-africa/</t>
  </si>
  <si>
    <t>SWINELINE FARM</t>
  </si>
  <si>
    <t>Anaerobic Digestor. Methane from manure.</t>
  </si>
  <si>
    <t>TABLE MOUNTAIN</t>
  </si>
  <si>
    <t>TELKOM CENTURION</t>
  </si>
  <si>
    <t>THABA CHROME MINE</t>
  </si>
  <si>
    <t>THABA ECO HOTEL</t>
  </si>
  <si>
    <t>Forest. https://sahris.sahra.org.za/cases/camco-clean-energy-100kw-solar-system-thaba-eco-hotel</t>
  </si>
  <si>
    <t>TOM BURKE</t>
  </si>
  <si>
    <t>TOUWSRIVIER</t>
  </si>
  <si>
    <t>Desert. Operational in 2014. https://www.gem.wiki/Touwsrivier_Cpv_Solar_Project</t>
  </si>
  <si>
    <t>TRONOX NAMAKWA SANDS</t>
  </si>
  <si>
    <t>Diesel engine</t>
  </si>
  <si>
    <t>Syngas</t>
  </si>
  <si>
    <t>Six gas MCI that use the syngas produced by the titanium production process. Cooling Racks. https://www.clarke-energy.com/2015/tronox-namakwa-sands-furnace-gas-chp-plant-2/</t>
  </si>
  <si>
    <t>TSITSIKAMMA</t>
  </si>
  <si>
    <t>https://www.gem.wiki/Tsitsikamma_Community_wind_farm</t>
  </si>
  <si>
    <t>TUTUKA</t>
  </si>
  <si>
    <t>Natural flow Cooling towers. River nearby. Subcritical. https://www.gem.wiki/Tutuka_power_station</t>
  </si>
  <si>
    <t>UITKYK EXCELSIOR</t>
  </si>
  <si>
    <t>https://www.gem.wiki/Excelsior_wind_farm</t>
  </si>
  <si>
    <t>UMFOLOZI MILL</t>
  </si>
  <si>
    <t>Sugar mill, co-generation biomass, probably as backup</t>
  </si>
  <si>
    <t>UMKOMASS</t>
  </si>
  <si>
    <t>Reduced use of a coal-fire boiler. https://www.engineeringnews.co.za/article/sappi-shows-off-its-saiccor-mill-after-latest-r77bn-upgrade-2022-09-14</t>
  </si>
  <si>
    <t>UMZIMKULU MILL</t>
  </si>
  <si>
    <t>Sugar mill. Cooling Towers. Makeup water from river Mzimkhulu</t>
  </si>
  <si>
    <t>UPINGTON AIRPORT</t>
  </si>
  <si>
    <t>UPINGTON ENEL</t>
  </si>
  <si>
    <t>Desert. https://www.enelgreenpower.com/our-projects/operating/upington-solar-plant</t>
  </si>
  <si>
    <t>UPINGTON SCATEC</t>
  </si>
  <si>
    <t>Desert. Operational in 2020. https://www.globenewswire.com/en/news-release/2023/02/02/2600175/0/en/Scatec-sells-its-Upington-solar-plant-in-South-Africa-for-NOK-569-million-to-finance-further-growth.html</t>
  </si>
  <si>
    <t>V&amp;A WATERFRONT</t>
  </si>
  <si>
    <t>City. https://www.capetownetc.com/news/va-waterfront-solar-farm-goes-live/</t>
  </si>
  <si>
    <t>VANDERBIJLPARK KALINA</t>
  </si>
  <si>
    <t>Part of the Vanderbijl Park. Kalina Cycle to recuperate heat. Water + Ammonia.  html https://www.google.com/url?sa=i&amp;url=https%3A%2F%2Fwww.asx.com.au%2Fasxpdf%2F20111118%2Fpdf%2F422mbgkbbvwg8t.pdf&amp;psig=AOvVaw3cstPMU2KPNC8uld_KsagB&amp;ust=1700838486190000&amp;source=images&amp;cd=vfe&amp;opi=89978449&amp;ved=0CBIQjRxqFwoTCMjx-5-z2oIDFQAAAAAdAAAAABAE</t>
  </si>
  <si>
    <t>VANDERBIJLPARK MILL</t>
  </si>
  <si>
    <t>Part of the Vanderbijl Park. Normal Rankine Cycle to recuperate heat. Water + Ammonia.  https://www.proactiveinvestors.co.uk/companies/news/29898/wasabi-energy-signs-power-plant-deal-with-arcelormittal-35742.html</t>
  </si>
  <si>
    <t>VANDERKLOOF DAM</t>
  </si>
  <si>
    <t>Reservoir. https://www.gem.wiki/Vanderkloof_hydroelectric_plant</t>
  </si>
  <si>
    <t>VILLIERA WINE</t>
  </si>
  <si>
    <t>WAAINEK</t>
  </si>
  <si>
    <t>https://www.gem.wiki/Waainek_wind_farm</t>
  </si>
  <si>
    <t>WATERVAL SMELTING</t>
  </si>
  <si>
    <t>ORC cycle. Cooling towers. Heat from platimum smelter. https://www.esi-africa.com/top-stories/ipp-project-for-waste-heat-recovery-at-sa-platinum-smelter/</t>
  </si>
  <si>
    <t>WELKOM GOLD MINE</t>
  </si>
  <si>
    <t>Diesel engines for the Gold mine. It looks abandoned now, and reports indicate that the mine has at least been closed since 2022. https://en.wikipedia.org/wiki/Welkom_mining_explosion</t>
  </si>
  <si>
    <t>WEST COAST ONE</t>
  </si>
  <si>
    <t>https://www.gem.wiki/West_Coast_1_wind_farm</t>
  </si>
  <si>
    <t>WITKOP</t>
  </si>
  <si>
    <t>Semi-arid. https://www.gem.wiki/Witkop_Solar_Park</t>
  </si>
  <si>
    <t>XINA SOLAR ONE</t>
  </si>
  <si>
    <t>Operational in 2017. https://en.wikipedia.org/wiki/Xina_Solar_One_Power_Station</t>
  </si>
  <si>
    <t>SOUTH SUDAN</t>
  </si>
  <si>
    <t>AL JUBA</t>
  </si>
  <si>
    <t>Rack of cooling fans. Operational by the end of 2019. https://en.wikipedia.org/wiki/Juba_Thermal_Power_Station Since 2022 upgraded with a PV field</t>
  </si>
  <si>
    <t>HAI ERAP</t>
  </si>
  <si>
    <t>Juba</t>
  </si>
  <si>
    <t>ROR, river Nile. https://en.wikipedia.org/wiki/List_of_power_stations_in_South_Sudan</t>
  </si>
  <si>
    <t>KAPOETA</t>
  </si>
  <si>
    <t>MARIDI</t>
  </si>
  <si>
    <t>Near river. https://en.wikipedia.org/wiki/List_of_power_stations_in_South_Sudan</t>
  </si>
  <si>
    <t>UN MISSION WAU</t>
  </si>
  <si>
    <t>PV panels in the FAO UN WAU Camp. https://ceobs.org/wp-content/uploads/2023/02/Stimson_RenewableEnergy_Final.pdf</t>
  </si>
  <si>
    <t>WAU</t>
  </si>
  <si>
    <t>Diesel generators in the FAO WAU camp. https://ceobs.org/wp-content/uploads/2023/02/Stimson_RenewableEnergy_Final.pdf</t>
  </si>
  <si>
    <t>YAMBIO</t>
  </si>
  <si>
    <t>Racks of fans for dry cooling, river nearby</t>
  </si>
  <si>
    <t>ST HELENA</t>
  </si>
  <si>
    <t>ABRI</t>
  </si>
  <si>
    <t>https://sainthelenaisland.info/renewableenergy.htm</t>
  </si>
  <si>
    <t>CSH SOLAR</t>
  </si>
  <si>
    <t>City. By its size I assume it is rooftop.</t>
  </si>
  <si>
    <t>DEADWOOD PLAIN</t>
  </si>
  <si>
    <t>RUPERTS VALLEY</t>
  </si>
  <si>
    <t>Diesel engines. http://www.connect.co.sh/diesel-power.html</t>
  </si>
  <si>
    <t>SUDAN</t>
  </si>
  <si>
    <t>ABU HAMED</t>
  </si>
  <si>
    <t>AL DADEEN</t>
  </si>
  <si>
    <t>ASSALAYA</t>
  </si>
  <si>
    <t>Likely a diesel generator for backup of the Sugar plant</t>
  </si>
  <si>
    <t>ASSALAYA FACTORY</t>
  </si>
  <si>
    <t>Cooling towers. Canal to river. https://www.usipl.com/project-detail/Assalaya-Sugar-Company,-Sudan</t>
  </si>
  <si>
    <t>ATBARA CEMENT PLANT</t>
  </si>
  <si>
    <t>BROM</t>
  </si>
  <si>
    <t>DALING NEC</t>
  </si>
  <si>
    <t>DBAKR</t>
  </si>
  <si>
    <t>DONGOLA</t>
  </si>
  <si>
    <t>EL FASHER</t>
  </si>
  <si>
    <t>EL FULLA</t>
  </si>
  <si>
    <t>EL GAILI</t>
  </si>
  <si>
    <t>LPG, Diesel</t>
  </si>
  <si>
    <t>Cooling towers, river nearby. Combined cycle. https://www.gem.wiki/Garri_power_station</t>
  </si>
  <si>
    <t>EL GAILI (Garri expansion 1&amp;2)</t>
  </si>
  <si>
    <t>Natural Gas, HFO, LPG</t>
  </si>
  <si>
    <t>Cooling towers, river nearby. Combined cycle. https://www.gem.wiki/Garri_1_Power_Plant https://www.gem.wiki/Garri_2_Power_Plant</t>
  </si>
  <si>
    <t>EL GIMINA</t>
  </si>
  <si>
    <t>Diesel generator for the Faculty of medicine Geneina</t>
  </si>
  <si>
    <t>EL NAHUD</t>
  </si>
  <si>
    <t>EL OBEID</t>
  </si>
  <si>
    <t>Diesel engines.</t>
  </si>
  <si>
    <t>Extension of the Garri plant but only gas turbines. https://www.gem.wiki/Garri_3_Power_Plant https://en.wikipedia.org/wiki/List_of_power_stations_in_Sudan</t>
  </si>
  <si>
    <t>Petroleum Coke</t>
  </si>
  <si>
    <t>https://www.gem.wiki/Garri_4_Power_Plant</t>
  </si>
  <si>
    <t>GUNEID SUGAR</t>
  </si>
  <si>
    <t>Cooling tower, river. Pump Station from river to irrigate crops</t>
  </si>
  <si>
    <t>JEBEL AULIA DAM</t>
  </si>
  <si>
    <t>Reservoir. https://en.wikipedia.org/wiki/Jebel_Aulia_Dam</t>
  </si>
  <si>
    <t>KADUGLI</t>
  </si>
  <si>
    <t>KAREMA</t>
  </si>
  <si>
    <t>Diesel engines. No visible cooling systems</t>
  </si>
  <si>
    <t>KENANA</t>
  </si>
  <si>
    <t>Cooling towers, canal to river. CHP. https://www.power-technology.com/marketdata/power-plant-profile-kenana-sugar-cogeneration-power-plant-sudan/</t>
  </si>
  <si>
    <t>KHARTOUM REFINERY</t>
  </si>
  <si>
    <t>Crude oil</t>
  </si>
  <si>
    <t>Closing in 2021. https://www.abiq.io/sudan-calls-for-bidders-to-build-own-and-operate-a-thermal-power-plant</t>
  </si>
  <si>
    <t>KHARTOUM TRAIN HOSPITAL</t>
  </si>
  <si>
    <t>KHASM EL GIRBA</t>
  </si>
  <si>
    <t>Reservoir. https://en.wikipedia.org/wiki/Khashm_el-Girba_Dam</t>
  </si>
  <si>
    <t>KILO-X DIT</t>
  </si>
  <si>
    <t>ICE units. https://www.gem.wiki/Kilo-X_Dit_power_plant</t>
  </si>
  <si>
    <t>KOSTI</t>
  </si>
  <si>
    <t>Cooling towers. Four units of Steam turbines. https://www.gem.wiki/Kosti_power_plant Fueled with HFO</t>
  </si>
  <si>
    <t>MAHMOUD SHARIF</t>
  </si>
  <si>
    <t>Cooling towers, river nearby. https://www.gem.wiki/Mahmoud_Sharif_power_station</t>
  </si>
  <si>
    <t>MEROWE</t>
  </si>
  <si>
    <t>NEEM OIL PLANT</t>
  </si>
  <si>
    <t>NTC TOWER</t>
  </si>
  <si>
    <t>NYALA</t>
  </si>
  <si>
    <t>Racks of fans, river nearby. https://www.africa-energy.com/news-centre/article/sudan-sri-lankan-thermal-plant-nyala</t>
  </si>
  <si>
    <t>PORT SUDAN</t>
  </si>
  <si>
    <t>Two units of gas turbines. https://www.gem.wiki/Port_Sudan_power_station</t>
  </si>
  <si>
    <t>PORT SUDAN AL AMIN</t>
  </si>
  <si>
    <t>Movable diesel engines</t>
  </si>
  <si>
    <t>ROSEIRES</t>
  </si>
  <si>
    <t>RUMELA</t>
  </si>
  <si>
    <t>Reservoir. Operational in 2018. https://www.gem.wiki/Rumela_hydroelectric_plant</t>
  </si>
  <si>
    <t>SENNAR</t>
  </si>
  <si>
    <t>SENNAR FACTORY</t>
  </si>
  <si>
    <t>No cooling. CHP.</t>
  </si>
  <si>
    <t>SUDAN TEXTILE PLANT</t>
  </si>
  <si>
    <t>TENDALTI</t>
  </si>
  <si>
    <t>Small station of diesel engines near the city</t>
  </si>
  <si>
    <t>THAR JATH</t>
  </si>
  <si>
    <t>TOKAR</t>
  </si>
  <si>
    <t>UMRAWABA</t>
  </si>
  <si>
    <t>WADI HALFA</t>
  </si>
  <si>
    <t>I cannot find it, but probably is a diesel group in the village of wadi Halfa</t>
  </si>
  <si>
    <t>WHITE NILE SUGAR</t>
  </si>
  <si>
    <t>Cooling towers, river nearby.Cogeneration plant. https://www.power-technology.com/marketdata/power-plant-profile-white-nile-sugar-cogeneration-plant-sudan/</t>
  </si>
  <si>
    <t>SWAZILAND</t>
  </si>
  <si>
    <t>BIG BEND HYDRO</t>
  </si>
  <si>
    <t>ROR. Crookes plantation hydro plant</t>
  </si>
  <si>
    <t>BUCKSWOOD HOUSE</t>
  </si>
  <si>
    <t>EDWALENI</t>
  </si>
  <si>
    <t>Diversion from river. https://globalenergyobservatory.org/geoid/45998</t>
  </si>
  <si>
    <t>LUPOHLO-ezulwini</t>
  </si>
  <si>
    <t>MAGUDUZA</t>
  </si>
  <si>
    <t>Diversion from river. https://www.openstreetmap.org/way/248625098#map=17/-26.61473/31.35556. https://www.eec.co.sz/electricity/production/generation/</t>
  </si>
  <si>
    <t>MAGUGA DAM</t>
  </si>
  <si>
    <t>MBABANE</t>
  </si>
  <si>
    <t>MHLUME MILL</t>
  </si>
  <si>
    <t>CHP. Cooling towers, surface water nearby. https://www.power-technology.com/marketdata/power-plant-profile-mhlume-sugar-cogeneration-plant-eswatini/</t>
  </si>
  <si>
    <t>Likely the backup of the biomass power plant</t>
  </si>
  <si>
    <t>PIGGS PEAK</t>
  </si>
  <si>
    <t>PINE VALLEY</t>
  </si>
  <si>
    <t>SIMUNYE MILL</t>
  </si>
  <si>
    <t>CHP. Cooling towers, river nearby. https://www.power-technology.com/marketdata/simunye-sugar-cogeneration-plant-eswatini/</t>
  </si>
  <si>
    <t>UBOMBO MILL</t>
  </si>
  <si>
    <t>CHP. Forced flow cooling towers, lake nearby.  https://www.power-technology.com/marketdata/power-plant-profile-ubombo-sugar-cogeneration-plant-eswatini/?cf-view</t>
  </si>
  <si>
    <t>TANZANIA</t>
  </si>
  <si>
    <t>BABATI</t>
  </si>
  <si>
    <t>BIHARAMULO</t>
  </si>
  <si>
    <t>BUKOBA</t>
  </si>
  <si>
    <t>BULONGWA HOSPITAL</t>
  </si>
  <si>
    <t>BULYANHULU GOLD MINE</t>
  </si>
  <si>
    <t>Group of movable diesel generators for the Gold Mine</t>
  </si>
  <si>
    <t>BWISYA HYBRID</t>
  </si>
  <si>
    <t>Minigrid with PV. Operational in 2016.  https://energy4impact.org/news/jumeme-launches-its-first-solar-powered-mini-grid-lake-victoria-island-ukara-tanzania</t>
  </si>
  <si>
    <t>Forest. Minigrid. Operational in 2016.  https://energy4impact.org/news/jumeme-launches-its-first-solar-powered-mini-grid-lake-victoria-island-ukara-tanzania</t>
  </si>
  <si>
    <t>CHIPOLE</t>
  </si>
  <si>
    <t>Agricultural Land. http://www.renerg-tanzania.de/index.php?id=32</t>
  </si>
  <si>
    <t>CONSOLATA HOSPITAL</t>
  </si>
  <si>
    <t>DAR ES SALAAM</t>
  </si>
  <si>
    <t>Agricultural Land. Tanzania breweries at Mbeya plant. http://213.206.138.19/NEWBASE_EXPORTS/Tanzania%20Breweries%20Limited/161031_The%20Guardian%20Business%20and%20Foreign_14_195c8.pdf</t>
  </si>
  <si>
    <t>DAR ICFA</t>
  </si>
  <si>
    <t>DAR NBC</t>
  </si>
  <si>
    <t>DAR UNDP</t>
  </si>
  <si>
    <t>Not in use by UNDP, solar panels still there. https://tanzania.un.org/en/17446-undp-inaugurates-227kwp-hybrid-solar-system-promoting-sustainable-energy-tanzania</t>
  </si>
  <si>
    <t>GEITA MINE</t>
  </si>
  <si>
    <t>LFO</t>
  </si>
  <si>
    <t>Operational 2018. Diesel engines for the Gold mine. https://www.wartsila.com/energy/learn-more/references/mining-cement/geita-gold-mine-tanzania</t>
  </si>
  <si>
    <t>HALE SISAL ESTATE</t>
  </si>
  <si>
    <t>Sisal to biogas. It is likely they are using an Anaerobic Digester. https://en.wikipedia.org/wiki/Sisal_production_in_Tanzania</t>
  </si>
  <si>
    <t>HALE TANESCO</t>
  </si>
  <si>
    <t>IMILIWAHA-MATOLA</t>
  </si>
  <si>
    <t>ISOKO</t>
  </si>
  <si>
    <t>ITETE LUTHERAN HOSP</t>
  </si>
  <si>
    <t>KAGERA MILL</t>
  </si>
  <si>
    <t>Sugar plant. CHP. Cooling Towers. https://www.engineeringnews.co.za/print-version/kagera-sugar-mill-expansion-project-tanzania-2013-06-21</t>
  </si>
  <si>
    <t>KARAMBA</t>
  </si>
  <si>
    <t>KARUME INSTITUTE</t>
  </si>
  <si>
    <t>KIBENA</t>
  </si>
  <si>
    <t>Tea</t>
  </si>
  <si>
    <t>Tea factory. No cooling. Tea residues</t>
  </si>
  <si>
    <t>KIDATU</t>
  </si>
  <si>
    <t>Reservoir. https://www.gem.wiki/Kidatu_hydroelectric_plant</t>
  </si>
  <si>
    <t>KIDUGALA COMPLEX</t>
  </si>
  <si>
    <t>KIGOMA</t>
  </si>
  <si>
    <t>Rack of cooling fans, near lake. Tanesco power station</t>
  </si>
  <si>
    <t>KIGOMA HYDRO</t>
  </si>
  <si>
    <t>Agricultural Land. Operational 2017. //efaidnbmnnnibpcajpcglclefindmkaj/https://www.seforall.org/sites/default/files/Bhargava.pdf</t>
  </si>
  <si>
    <t>KILOMBERO MILL</t>
  </si>
  <si>
    <t xml:space="preserve">No Cooling. CHP. River nearby. </t>
  </si>
  <si>
    <t>KINDIMBA</t>
  </si>
  <si>
    <t>KINKO</t>
  </si>
  <si>
    <t>KINYEREZI I</t>
  </si>
  <si>
    <t>Operational in 2016. Eight units of gas turbines. https://en.wikipedia.org/wiki/Kinyerezi_I_Thermal_Power_Station</t>
  </si>
  <si>
    <t>KINYEREZI II</t>
  </si>
  <si>
    <t>Operational in 2018. Racks of fans, dry cooling. https://www.gem.wiki/Kinyerezi_II_power_station</t>
  </si>
  <si>
    <t>KITAY</t>
  </si>
  <si>
    <t>KITOGOTA</t>
  </si>
  <si>
    <t>KONDOA</t>
  </si>
  <si>
    <t>LAKE CEMENT</t>
  </si>
  <si>
    <t>New. Dry cooling. Operating coal fired palnt. https://en.wikipedia.org/wiki/Nyati_Cement. Does not say. I assume is subcritical.</t>
  </si>
  <si>
    <t>LINDI</t>
  </si>
  <si>
    <t>Substation. Assumed Diesel generator due to its size and fuel.</t>
  </si>
  <si>
    <t>LINDI MISSION</t>
  </si>
  <si>
    <t>LITEMBO</t>
  </si>
  <si>
    <t>LIWALE</t>
  </si>
  <si>
    <t>LOWER KIHANSI</t>
  </si>
  <si>
    <t>ROR with small reservoir. https://www.multiconsultgroup.com/projects/lower-kihansi-hydropower-project/</t>
  </si>
  <si>
    <t>LUDEWA</t>
  </si>
  <si>
    <t>LUGARAWA HOSPITAL</t>
  </si>
  <si>
    <t>LUGARAWA NEW</t>
  </si>
  <si>
    <t>Operational in 2020. https://www.frosionext.com/en/hydropower-projects-and-dams/lugarawa-hydropower-plant/</t>
  </si>
  <si>
    <t>LUGARAWA VILLAGE</t>
  </si>
  <si>
    <t>MAFIA TANESCO</t>
  </si>
  <si>
    <t>MAGGUU</t>
  </si>
  <si>
    <t>MALAIKA BEACH RESORT</t>
  </si>
  <si>
    <t>MALOLO MINI-GRID</t>
  </si>
  <si>
    <t>Hybrid biomass gasifier. Cooling? https://www.prnewswire.com/news-releases/continental-affiliate-commences-malolo-mini-grid-development-278388721.html</t>
  </si>
  <si>
    <t>MANKA SCHOOL</t>
  </si>
  <si>
    <t>MASASI</t>
  </si>
  <si>
    <t>I cannot find it, but likely a diesel generator in the Masasi town</t>
  </si>
  <si>
    <t>MATEMBWE VILLAGE</t>
  </si>
  <si>
    <t>MAVANGA</t>
  </si>
  <si>
    <t>MAWENGI</t>
  </si>
  <si>
    <t>MBALIZI</t>
  </si>
  <si>
    <t>MBINGA</t>
  </si>
  <si>
    <t>MBINGA COMPLEX</t>
  </si>
  <si>
    <t>No cooling. I cannot find it. By its size, it is probable a MCI</t>
  </si>
  <si>
    <t>MNAZI BAY</t>
  </si>
  <si>
    <t>Cooling tower, river nearby. Operating gas field. https://www.gem.wiki/Mnazi_Bay_Gas_Field_(Tanzania)</t>
  </si>
  <si>
    <t>MPANDA PARISH</t>
  </si>
  <si>
    <t>MPANDA TANESCO</t>
  </si>
  <si>
    <t>MPWAPWA</t>
  </si>
  <si>
    <t>MSOLWA</t>
  </si>
  <si>
    <t>MTERA</t>
  </si>
  <si>
    <t>Reservoir. https://www.gem.wiki/Mtera_hydroelectric_plant</t>
  </si>
  <si>
    <t>MTIBWA SUGAR MILL</t>
  </si>
  <si>
    <t>No Cooling. CHP. River nearby. https://www.power-technology.com/marketdata/power-plant-profile-mtibwa-sugar-cogeneration-plant-tanzania/</t>
  </si>
  <si>
    <t>MTWARA</t>
  </si>
  <si>
    <t>MUFINDI PAPER MILL</t>
  </si>
  <si>
    <t>Once Through cooling, canal from the nearby river and then discharged downstream</t>
  </si>
  <si>
    <t>MUSOMA</t>
  </si>
  <si>
    <t>Musoma Textile Mills. Likely a diesel generator for the factory</t>
  </si>
  <si>
    <t>MWADUI MINE</t>
  </si>
  <si>
    <t>Diamond mine. Diesel engines</t>
  </si>
  <si>
    <t>MWENGA</t>
  </si>
  <si>
    <t>ROR. https://www.usaid.gov/energy/mini-grids/case-studies/tanzania-hydropower</t>
  </si>
  <si>
    <t>NDANDA</t>
  </si>
  <si>
    <t>NDOLELA</t>
  </si>
  <si>
    <t>NEW LUIKA GOLD MINE</t>
  </si>
  <si>
    <t>Semi-arid. Near the Gold Mine</t>
  </si>
  <si>
    <t>NEW LUIKA GOLD MINE (Luka)</t>
  </si>
  <si>
    <t>NGARA</t>
  </si>
  <si>
    <t>NGOMBEZI ESTATE</t>
  </si>
  <si>
    <t>NJOMBE</t>
  </si>
  <si>
    <t>NORTH MARA MINE</t>
  </si>
  <si>
    <t>Diesel generators for the Gold Mine. Water for the mining activities from river nearby, https://ausenco.com/projects/gold-processing-plant-delivered-ahead-of-schedule/</t>
  </si>
  <si>
    <t>NYAKATO-II</t>
  </si>
  <si>
    <t>Diesel engines near the Nyakato substation</t>
  </si>
  <si>
    <t>NYUMBA YA MUNGU</t>
  </si>
  <si>
    <t>PANGANI FALLS-II</t>
  </si>
  <si>
    <t>Underground power station and 1.5 km tunnel. https://www.multiconsultgroup.com/projects/pangani-falls-hydropower-project/</t>
  </si>
  <si>
    <t>PERAMIHO ABBEY</t>
  </si>
  <si>
    <t>PPF HOUSE</t>
  </si>
  <si>
    <t>PPF TOWER</t>
  </si>
  <si>
    <t>RUNGEWE</t>
  </si>
  <si>
    <t>SAO HILL</t>
  </si>
  <si>
    <t>Saw mill. No cooling.</t>
  </si>
  <si>
    <t>SONGEA</t>
  </si>
  <si>
    <t>SONGEA HANGA</t>
  </si>
  <si>
    <t>SOUTHERN SUN HOTEL</t>
  </si>
  <si>
    <t>Hotel. By the size and fuel, it must be a small MCI generator</t>
  </si>
  <si>
    <t>SUMBAWANGA</t>
  </si>
  <si>
    <t>Cooling towers, river nearby. Substation Tanesco</t>
  </si>
  <si>
    <t>SUMBAWANGA MVIMWA</t>
  </si>
  <si>
    <t>SYMBION UBUNGO</t>
  </si>
  <si>
    <t>Gas turbines. http://www.symbion-power.com/tanzania/</t>
  </si>
  <si>
    <t>TABORA</t>
  </si>
  <si>
    <t>Diesel engines near the substation</t>
  </si>
  <si>
    <t>TEGATA TANESCO</t>
  </si>
  <si>
    <t>Combustion engines running on Natural Gas</t>
  </si>
  <si>
    <t>TOSAMAGANGA</t>
  </si>
  <si>
    <t>ROR. https://openinframap.org/stats/area/Tanzania/plants</t>
  </si>
  <si>
    <t>TPC SUGAR</t>
  </si>
  <si>
    <t>CHP. 2 cooling towers, river nearby. https://www.power-technology.com/data-insights/power-plant-profile-tpc-sugar-cogeneration-plant-tanzania/</t>
  </si>
  <si>
    <t>TUKUYU MISSION</t>
  </si>
  <si>
    <t>TULAWAKA GOLD MINE</t>
  </si>
  <si>
    <t>Diesel engines for the Gold mine.</t>
  </si>
  <si>
    <t>TULILA</t>
  </si>
  <si>
    <t>ROR. https://chipole.org/enterprises/tulila-hydropower/</t>
  </si>
  <si>
    <t>TUNDURU</t>
  </si>
  <si>
    <t>UBUNGO SONGAS</t>
  </si>
  <si>
    <t>Gas turbines. https://www.power-technology.com/marketdata/power-plant-profile-songas-ubungo-gas-turbine-power-plant-tanzania/</t>
  </si>
  <si>
    <t>UBUNGO-I</t>
  </si>
  <si>
    <t>Rack of cooling fans.</t>
  </si>
  <si>
    <t>UBUNGO-II</t>
  </si>
  <si>
    <t>UGESA</t>
  </si>
  <si>
    <t>URAMBO</t>
  </si>
  <si>
    <t>UWEMBA</t>
  </si>
  <si>
    <t>UWEMBA MISSION</t>
  </si>
  <si>
    <t>WAMA NAKAYAMA SCHOOL</t>
  </si>
  <si>
    <t>Forest. Cannot find it, but for its size is rooftop</t>
  </si>
  <si>
    <t>WESHA</t>
  </si>
  <si>
    <t>ZUZU</t>
  </si>
  <si>
    <t>TOGO</t>
  </si>
  <si>
    <t>KPEME PLANT</t>
  </si>
  <si>
    <t>Phosporus plant. Coast</t>
  </si>
  <si>
    <t>KPIME</t>
  </si>
  <si>
    <t>LOME CONTOUR</t>
  </si>
  <si>
    <t>Coast. Oil or NG. https://en.wikipedia.org/wiki/List_of_power_stations_in_Togo</t>
  </si>
  <si>
    <t>NANGBETO</t>
  </si>
  <si>
    <t>Reservoir. Irrigation, fisheries and power. https://en.wikipedia.org/wiki/Nangbeto_Dam</t>
  </si>
  <si>
    <t>NIOTO</t>
  </si>
  <si>
    <t>Oil seeds industry. Near the coast and an Gas plant</t>
  </si>
  <si>
    <t>TRISTAN DA CUNHA</t>
  </si>
  <si>
    <t>CALSHOT HARBOUR</t>
  </si>
  <si>
    <t>TUNISIA</t>
  </si>
  <si>
    <t>ADJUMANI</t>
  </si>
  <si>
    <t>AZUR ZAGHOUAN</t>
  </si>
  <si>
    <t>Diesel engines for the paper plant</t>
  </si>
  <si>
    <t>BBM FACTORY</t>
  </si>
  <si>
    <t>I cannot find it. Probably the factory changed hands and now it is called differently. Bread, basket and biscuit factory? Likely a gas engine</t>
  </si>
  <si>
    <t>BELLI MILL</t>
  </si>
  <si>
    <t xml:space="preserve">Gas engines for the paper mill SOTIPAPIER. </t>
  </si>
  <si>
    <t>BIR M'CHERGA</t>
  </si>
  <si>
    <t>Two sets of two units of gas turbines. No cooling. https://www.gem.wiki/Bir_Mcherga_power_station</t>
  </si>
  <si>
    <t>BIZERTE KCHABTA</t>
  </si>
  <si>
    <t>https://www.gem.wiki/Bizerte_Kchabta_wind_farm</t>
  </si>
  <si>
    <t>BIZERTE METLINE</t>
  </si>
  <si>
    <t>https://www.gem.wiki/Bizerte_M%C3%A9tline_wind_farm</t>
  </si>
  <si>
    <t>BOUCHEMMA</t>
  </si>
  <si>
    <t>Coast. https://www.gem.wiki/Bouchemma_power_station</t>
  </si>
  <si>
    <t>BOUHERTMA (Bou Heurtma)</t>
  </si>
  <si>
    <t>Reservoir. https://database.earth/energy/power-plant/fernana</t>
  </si>
  <si>
    <t>CAP-BON (Sidi Daoud)</t>
  </si>
  <si>
    <t>https://www.gem.wiki/Sidi_Daoud_wind_farm</t>
  </si>
  <si>
    <t>EL AROUSSIA</t>
  </si>
  <si>
    <t>Lagune, widening of the river.  https://database.earth/energy/power-plant/fernana</t>
  </si>
  <si>
    <t>EL BIBAN</t>
  </si>
  <si>
    <t>Two small units of gas turbines</t>
  </si>
  <si>
    <t>EL FOULADH WORKS</t>
  </si>
  <si>
    <t>Coast. Steel plant. Gas storage tanks. https://www.kallanish.com/en/news/steel/market-reports/article-details/Tunisian-government-to-publish-an/</t>
  </si>
  <si>
    <t>FERIANA</t>
  </si>
  <si>
    <t>https://www.gem.wiki/Feriana_power_station</t>
  </si>
  <si>
    <t>FERIANA SNAMPROGETTI</t>
  </si>
  <si>
    <t>FERNANA</t>
  </si>
  <si>
    <t>ROR. https://database.earth/energy/power-plant/fernana</t>
  </si>
  <si>
    <t>GHANNOUCH</t>
  </si>
  <si>
    <t>Coast. https://www.power-technology.com/marketdata/power-plant-profile-ghannouch-combined-cycle-power-plant-tunisia/ https://www.gem.wiki/Ghannouch_power_station</t>
  </si>
  <si>
    <t>Engines working with LPG</t>
  </si>
  <si>
    <t>HAMMAM BIADHA</t>
  </si>
  <si>
    <t>KASSEB</t>
  </si>
  <si>
    <t>KASSERINE NORD</t>
  </si>
  <si>
    <t>Brayton gas turbines. They do not look as big as 240 Mw. https://openinframap.org/stats/area/Tunisia/plants/833217484</t>
  </si>
  <si>
    <t>KORBA NABEUL</t>
  </si>
  <si>
    <t>Two units of gas turbines. https://www.openstreetmap.org/way/208448967#map=14/36.5770/10.8616</t>
  </si>
  <si>
    <t>LA GOULETTE</t>
  </si>
  <si>
    <t>Gas turbines. https://www.gem.wiki/Goulette_power_station</t>
  </si>
  <si>
    <t>LA SKHIRA ACID PLANT</t>
  </si>
  <si>
    <t xml:space="preserve">Phospate plant. Probably oil as fuel. </t>
  </si>
  <si>
    <t>M'DILLA ACID PLANT</t>
  </si>
  <si>
    <t>Cooling towers. Gas storage tanks, so NG</t>
  </si>
  <si>
    <t>MENZEL BOURGUIBA</t>
  </si>
  <si>
    <t>Two gas turbines. https://www.openstreetmap.org/way/833217483#map=17/37.14731/9.80427</t>
  </si>
  <si>
    <t>MORNAGUIA</t>
  </si>
  <si>
    <t>Two units of gas turbines. Operational in 2019. https://www.power-technology.com/marketdata/mornaguia-power-plant-tunisia/ https://www.gem.wiki/Mornaguia_power_station</t>
  </si>
  <si>
    <t>NEBEUR</t>
  </si>
  <si>
    <t>OUED ZAR FIELD</t>
  </si>
  <si>
    <t>Air cooling. Desert.</t>
  </si>
  <si>
    <t>Desert. No documentation, seen in satelite images</t>
  </si>
  <si>
    <t>POULINA EL MAZRAA</t>
  </si>
  <si>
    <t>I cannot see any power plant, but likely a group of ICE working for the plant</t>
  </si>
  <si>
    <t>RADES (RADES A)</t>
  </si>
  <si>
    <t>Coast. Dual fuel plant, total capacity 700 MW. https://www.power-technology.com/marketdata/power-plant-profile-rades-a-b-thermal-power-plant-tunisia/</t>
  </si>
  <si>
    <t>RADES CARTHAGE (RADES B)</t>
  </si>
  <si>
    <t>Coast. https://www.gem.wiki/Rades_II_power_station</t>
  </si>
  <si>
    <t>ROBBANA</t>
  </si>
  <si>
    <t>Diesel engines in the Robbana Oil field. Desert.</t>
  </si>
  <si>
    <t>SEJENANE</t>
  </si>
  <si>
    <t>SFAX CARTHAGO</t>
  </si>
  <si>
    <t>I cannot find it, but likely a group of diesel engines for the Carthago plant</t>
  </si>
  <si>
    <t>SFAX HANNIBAL</t>
  </si>
  <si>
    <t>Four units in the the gas treatment plant of HANNIBAL</t>
  </si>
  <si>
    <t>SFAX STEG</t>
  </si>
  <si>
    <t>SFAX T'PAP</t>
  </si>
  <si>
    <t>Diesel engines running with natural gas</t>
  </si>
  <si>
    <t>SIDI SALEM</t>
  </si>
  <si>
    <t>SOUSSE A</t>
  </si>
  <si>
    <t>Sousse A (320 MW two units of steam turbine) https://www.gem.wiki/Sousse_A_power_station.</t>
  </si>
  <si>
    <t>SOUSSE B, C y D</t>
  </si>
  <si>
    <t>Sousse B (357 MW two units of combined cycle) https://www.gem.wiki/Sousse_B_power_station. Sousse C (424 MW one unit of combined cycle) https://www.gem.wiki/Sousse_C_power_station. Sousse D (424 MW one unit of combined cycle) https://www.gem.wiki/Sousse_D_power_station. Coast. Dual fuel plant. http://www.sbf.com.tn/en/project/sousse-power-plant/</t>
  </si>
  <si>
    <t>THYNA</t>
  </si>
  <si>
    <t>Gas turbines. https://www.gem.wiki/Thyna_power_station</t>
  </si>
  <si>
    <t>TOZEUR SOLAR</t>
  </si>
  <si>
    <t>Desert. Operational in 2019 (only phase 1). https://www.gem.wiki/Tozeur_(Tunisian_Electicity_And_Gas_Co)_solar_farm</t>
  </si>
  <si>
    <t>TUNIS CARTHAGE INTL AIR</t>
  </si>
  <si>
    <t>Diesel engines for the international airport</t>
  </si>
  <si>
    <t>TUNIS-SUD</t>
  </si>
  <si>
    <t>Three gas turbines. https://openinframap.org/stats/area/Tunisia/plants/833217491 They look abandoned</t>
  </si>
  <si>
    <t>VITALAIT MAHDIA</t>
  </si>
  <si>
    <t>CHP, no cooling. Use for hot water and steam. https://www.clarke-energy.com/2020/second-jenbacher-commissioned-vitalait/</t>
  </si>
  <si>
    <t>WAHA OIL FIELD</t>
  </si>
  <si>
    <t>Gas from the field that previously was burned in flares. https://www.clarke-energy.com/2011/waha-flare-gas-project-tunisia/</t>
  </si>
  <si>
    <t>ZARZIS</t>
  </si>
  <si>
    <t>One unit of gas turbine</t>
  </si>
  <si>
    <t>UGANDA</t>
  </si>
  <si>
    <t>Achwa 2</t>
  </si>
  <si>
    <t>Dam and spillways. https://en.wikipedia.org/wiki/Achwa_2_Hydroelectric_Power_Station</t>
  </si>
  <si>
    <t>Arua hydro</t>
  </si>
  <si>
    <t>ROR. https://the.akdn/en/resources-media/multimedia/photographs/west-nile-rural-electrification-company-uganda-generating-hope-brighter-future</t>
  </si>
  <si>
    <t>ARUA UEG</t>
  </si>
  <si>
    <t>ATIAK MILL</t>
  </si>
  <si>
    <t>No Cooling. CHP. https://en.wikipedia.org/wiki/Atiak_Sugar_Factory</t>
  </si>
  <si>
    <t>BUGOYE</t>
  </si>
  <si>
    <t>BUJAGALI FALLS</t>
  </si>
  <si>
    <t>ROR. Dam and spilways. https://en.wikipedia.org/wiki/Bujagali_Hydroelectric_Power_Station</t>
  </si>
  <si>
    <t>BUSOGA SOLAR</t>
  </si>
  <si>
    <t>Agricultural Land. Operational in 2019. https://www.tryba-energy.com/en/realisation/centrale-solaire-au-sol-en-tracker/</t>
  </si>
  <si>
    <t>BWINDI NATIONAL PARK</t>
  </si>
  <si>
    <t>CRESTED TOWER</t>
  </si>
  <si>
    <t>ISHASHA RIVER</t>
  </si>
  <si>
    <t>ROR. https://ecologi.com/projects/supporting-new-hydropower-plant-uganda</t>
  </si>
  <si>
    <t>ISIMBA FALLS</t>
  </si>
  <si>
    <t>ROR. Operational in 2019. https://en.wikipedia.org/wiki/List_of_power_stations_in_Uganda</t>
  </si>
  <si>
    <t>KABELGA (BUSERUKA)</t>
  </si>
  <si>
    <t>Kabulasoke</t>
  </si>
  <si>
    <t>Forest. Operational in 2019. https://www.power-technology.com/data-insights/power-plant-profile-kabulasoke-solar-pv-park-uganda/</t>
  </si>
  <si>
    <t>KAGANDU MISSION HOSP</t>
  </si>
  <si>
    <t>KAKIRA SUGAR WORKS</t>
  </si>
  <si>
    <t>Cooling towers, water nearby. https://www.power-technology.com/marketdata/kakira-biomass-power-plant-uganda/</t>
  </si>
  <si>
    <t>CHP, cooling towers, water nearby</t>
  </si>
  <si>
    <t>KAPCHORWA</t>
  </si>
  <si>
    <t>KIIRA</t>
  </si>
  <si>
    <t>ROR. https://en.wikipedia.org/wiki/Kiira_Hydroelectric_Power_Station</t>
  </si>
  <si>
    <t>KINYARA MILL</t>
  </si>
  <si>
    <t>Cooling towers, artificial lake nearby. https://en.wikipedia.org/wiki/Kinyara_Thermal_Power_Station</t>
  </si>
  <si>
    <t>KISIIZI HOSPITAL</t>
  </si>
  <si>
    <t>KITGUM</t>
  </si>
  <si>
    <t>KOOKI SCHOOL</t>
  </si>
  <si>
    <t>KULUVA HOSPITAL</t>
  </si>
  <si>
    <t>KYAMBURA (KILEMBE)</t>
  </si>
  <si>
    <t>ROR. https://en.wikipedia.org/wiki/List_of_power_stations_in_Uganda</t>
  </si>
  <si>
    <t>LUBILIA</t>
  </si>
  <si>
    <t>LUGAZI MILL</t>
  </si>
  <si>
    <t>Cooling towers. https://en.wikipedia.org/wiki/Lugazi_Thermal_Power_Station</t>
  </si>
  <si>
    <t>LUGOGO SUBSTATION</t>
  </si>
  <si>
    <t>Diesel engines with dry cooling.</t>
  </si>
  <si>
    <t>Mahoma</t>
  </si>
  <si>
    <t>ROR. Operational in 2018. https://en.wikipedia.org/wiki/List_of_power_stations_in_Uganda</t>
  </si>
  <si>
    <t>MAYUGE SUGAR</t>
  </si>
  <si>
    <t>Cooling tower, river nearby. https://en.wikipedia.org/wiki/Mayuge_Thermal_Power_Station</t>
  </si>
  <si>
    <t>MAZIBA REBUILD</t>
  </si>
  <si>
    <t>ROR. //www.uegcl.com/uegcl-to-revamp-one-mega-watt-maziba-plant/</t>
  </si>
  <si>
    <t>MOBUKU-1</t>
  </si>
  <si>
    <t>MOBUKU-2 (Bugoye)</t>
  </si>
  <si>
    <t>ROR. https://en.wikipedia.org/wiki/Mubuku_I_Hydroelectric_Power_Station</t>
  </si>
  <si>
    <t>MOBUKU-3</t>
  </si>
  <si>
    <t>MOROTO</t>
  </si>
  <si>
    <t>MOYO</t>
  </si>
  <si>
    <t>MPANGA</t>
  </si>
  <si>
    <t>Muvumbe</t>
  </si>
  <si>
    <t>ROR. https://en.wikipedia.org/wiki/Muvumbe_Hydroelectric_Power_Station</t>
  </si>
  <si>
    <t>NALUBAALE</t>
  </si>
  <si>
    <t>NAMANVE</t>
  </si>
  <si>
    <t>Diesel engines with dry cooling. On map as Kiwanga power plant. https://www.uegcl.com/power-plants/namanve-thermal-power-station/</t>
  </si>
  <si>
    <t>NDUGUTU</t>
  </si>
  <si>
    <t>NEBBI</t>
  </si>
  <si>
    <t>Nkusi</t>
  </si>
  <si>
    <t>Reservoir. Operational in 2019. https://en.wikipedia.org/wiki/Nkusi_Hydroelectric_Power_Station</t>
  </si>
  <si>
    <t>NYAGAK</t>
  </si>
  <si>
    <t>Nyamagasani 1</t>
  </si>
  <si>
    <t xml:space="preserve">Operational in 2019. </t>
  </si>
  <si>
    <t>Nyamwamba I</t>
  </si>
  <si>
    <t>Operational in 2018.</t>
  </si>
  <si>
    <t xml:space="preserve">Sindila </t>
  </si>
  <si>
    <t>SITI NYALIT (Siti II)</t>
  </si>
  <si>
    <t>ROR. https://en.wikipedia.org/wiki/Siti_I_Hydroelectric_Power_Station</t>
  </si>
  <si>
    <t>SITI RIVER (Siti 1)</t>
  </si>
  <si>
    <t>SOROTI SOLAR</t>
  </si>
  <si>
    <t>Agricultural Land. Operational in 2017. https://en.wikipedia.org/wiki/Soroti_Solar_Power_Station</t>
  </si>
  <si>
    <t>TORORO SOLAR</t>
  </si>
  <si>
    <t>Agricultural Land. Operational in 2017. https://en.wikipedia.org/wiki/Tororo_Solar_Power_Station</t>
  </si>
  <si>
    <t>TORORO SUBSTATION</t>
  </si>
  <si>
    <t>WAKI MASINDI</t>
  </si>
  <si>
    <t>WESTERN SAHARA</t>
  </si>
  <si>
    <t>BOUJDOUR</t>
  </si>
  <si>
    <t>Desert. https://wsrw.org/en/news/morocco-plans-colossal-solar-farm-for-occupied-boujdour</t>
  </si>
  <si>
    <t>FOUM EL OUED</t>
  </si>
  <si>
    <t>Operational in 2013. https://www.gem.wiki/Foum_El_Oued_wind_farm</t>
  </si>
  <si>
    <t>LAAYOUNE</t>
  </si>
  <si>
    <t>HFO, Diesel</t>
  </si>
  <si>
    <t>Diesel engines with dry cooling. Operational in 2017. https://www.gem.wiki/Laayoune_Diesel_power_plant</t>
  </si>
  <si>
    <t>Desert. Operational in 2018. https://www.gem.wiki/Noor_Laayoune_solar_farm</t>
  </si>
  <si>
    <t>ZAMBIA</t>
  </si>
  <si>
    <t>ABERFOYLE ESTATES</t>
  </si>
  <si>
    <t>BAROTSE LODGE</t>
  </si>
  <si>
    <t>CHINYINGI MISSION</t>
  </si>
  <si>
    <t>CHISHIMBA FALLS</t>
  </si>
  <si>
    <t>Reservoir. Dam and spilways. https://en.wikipedia.org/wiki/Chishimba_Hydroelectric_Power_Station</t>
  </si>
  <si>
    <t>ITEZHI TEZHI</t>
  </si>
  <si>
    <t>Dam and spilways</t>
  </si>
  <si>
    <t>KABOMPO</t>
  </si>
  <si>
    <t>KAFUE GORGE</t>
  </si>
  <si>
    <t>Reservoir. https://www.zesco.co.zm/generation/powerstations/12</t>
  </si>
  <si>
    <t>KAOMA</t>
  </si>
  <si>
    <t>KAPUTA</t>
  </si>
  <si>
    <t>KARIBA NORTH</t>
  </si>
  <si>
    <t>KASEMPA</t>
  </si>
  <si>
    <t>LUANGWA</t>
  </si>
  <si>
    <t>LUKULU</t>
  </si>
  <si>
    <t>LUNDAZI</t>
  </si>
  <si>
    <t>LUNSEMFWA</t>
  </si>
  <si>
    <t>Dam and spilways. https://en.wikipedia.org/wiki/Lunsemfwa_Lower_Hydroelectric_Power_Station</t>
  </si>
  <si>
    <t>LUNZUA FALLS</t>
  </si>
  <si>
    <t>Waterfall</t>
  </si>
  <si>
    <t>LUSIWASI</t>
  </si>
  <si>
    <t>Reservoir. https://www.youtube.com/watch?v=1FIBlzKhgiE</t>
  </si>
  <si>
    <t>LWAWU MISSION</t>
  </si>
  <si>
    <t>MAAMBA MINE</t>
  </si>
  <si>
    <t>Cooling towers, river nearby. https://www.gem.wiki/Maamba_power_station. https://www.power-technology.com/data-insights/power-plant-profile-maamba-thermal-power-plant-zambia/?cf-view</t>
  </si>
  <si>
    <t>MANGANGO HOSPITAL</t>
  </si>
  <si>
    <t>MUFUMBWE</t>
  </si>
  <si>
    <t>MULUNGUSHI</t>
  </si>
  <si>
    <t>Reservoir. https://globalenergyobservatory.org/geoid/4404</t>
  </si>
  <si>
    <t>MUSONDA FALLS</t>
  </si>
  <si>
    <t>Reservoir. Upgraded in 2020. https://www.lusakatimes.com/2020/08/29/president-edgar-lungu-commissions-the-musonda-falls-power-station-5-mega-watts-upgrade/</t>
  </si>
  <si>
    <t>MWINILUNGA</t>
  </si>
  <si>
    <t>NAKAMBALA SUGAR</t>
  </si>
  <si>
    <t>No Cooling. CHP, sugar plant. https://www.gem.wiki/Nakambala_power_station</t>
  </si>
  <si>
    <t>NDOLA CEMENT PLANT</t>
  </si>
  <si>
    <t>Cooling towers, river nearby.  https://www.gem.wiki/Ndola_Cement_Plant_power_station</t>
  </si>
  <si>
    <t>NDOLA ENERGY</t>
  </si>
  <si>
    <t>Two sets of diesel generation units. Operational in 2015.</t>
  </si>
  <si>
    <t>NYANGOMBE TRAIN CENT</t>
  </si>
  <si>
    <t>River side solar power plant</t>
  </si>
  <si>
    <t>Agricultural Land. Operational in 2018. https://taiyangnews.info/33-mw-solar-power-plant-online-in-zambia/</t>
  </si>
  <si>
    <t>SHIWANG'ANDU</t>
  </si>
  <si>
    <t>VICTORIA FALLS</t>
  </si>
  <si>
    <t>ZAMBEZI</t>
  </si>
  <si>
    <t>ZAMBIA PARLIAMENT</t>
  </si>
  <si>
    <t>ZENGAMINA</t>
  </si>
  <si>
    <t>Weir and spilway. https://en.wikipedia.org/wiki/Zengamina</t>
  </si>
  <si>
    <t>ZIMBABWE</t>
  </si>
  <si>
    <t>Aberfoyle</t>
  </si>
  <si>
    <t>Current_status_and_future_developments_of_small_an.pdf</t>
  </si>
  <si>
    <t>BEITBRIDGE</t>
  </si>
  <si>
    <t>BLANKET GOLD MINE</t>
  </si>
  <si>
    <t>CHARTER SAWMILL</t>
  </si>
  <si>
    <t>CHIREDZI SUGAR MILL</t>
  </si>
  <si>
    <t>CHP. No Cooling.</t>
  </si>
  <si>
    <t>Cogeneration with biomass, probably backup of the biomass plant</t>
  </si>
  <si>
    <t>CHISUMBANJE ETHANOL</t>
  </si>
  <si>
    <t>No Cooling towers, CHP. https://www.herald.co.zw/green-fuel-invests-300m-into-chisumbanje-ethanol-project/</t>
  </si>
  <si>
    <t>CLAREMONT HYDRO</t>
  </si>
  <si>
    <t>DURU FALLS</t>
  </si>
  <si>
    <t>HARARE</t>
  </si>
  <si>
    <t>Huge natural flow cooling towers. Only 17 of 100 MW available. https://www.gem.wiki/Harare_power_station</t>
  </si>
  <si>
    <t>HWANGE</t>
  </si>
  <si>
    <t>Subcritical. Huge natural flow cooling towers, surface water nearby. https://www.gem.wiki/Hwange_power_station</t>
  </si>
  <si>
    <t>KARIBA SOUTH</t>
  </si>
  <si>
    <t>Reservoir. https://en.wikipedia.org/wiki/Kariba_Dam</t>
  </si>
  <si>
    <t>KUENDA</t>
  </si>
  <si>
    <t>ROR, Current_status_and_future_developments_of_small_an.pdf</t>
  </si>
  <si>
    <t>Mavusi</t>
  </si>
  <si>
    <t xml:space="preserve">ROR. </t>
  </si>
  <si>
    <t>MUNYATI</t>
  </si>
  <si>
    <t>Huge natural flow cooling towers, river nearby. Only 23 of 100 MW available. https://www.gem.wiki/Munyati_power_station</t>
  </si>
  <si>
    <t>MUTSIKIRA</t>
  </si>
  <si>
    <t>NYAFARU</t>
  </si>
  <si>
    <t>NYAMINGURA</t>
  </si>
  <si>
    <t>PUNGWE-A</t>
  </si>
  <si>
    <t>PUNGWE-B</t>
  </si>
  <si>
    <t>PUNGWE-C</t>
  </si>
  <si>
    <t>ROR. Dam and spilways. https://www.openstreetmap.org/way/1035917796#map=19/-18.39551/32.90713</t>
  </si>
  <si>
    <t>RUSITU-1</t>
  </si>
  <si>
    <t>Sihtole Chikate</t>
  </si>
  <si>
    <t>SITHOLE-CHIKATI</t>
  </si>
  <si>
    <t>SIYA DAM</t>
  </si>
  <si>
    <t>SVINURAI</t>
  </si>
  <si>
    <t>ROR. Current_status_and_future_developments_of_small_an.pdf</t>
  </si>
  <si>
    <t>TOKWE MUKOSI DAM</t>
  </si>
  <si>
    <t>Reservoir for irrigation. Operational in 2016. https://en.wikipedia.org/wiki/Tokwe_Mukorsi_Dam</t>
  </si>
  <si>
    <t>TRIANGLE MILL</t>
  </si>
  <si>
    <t>CHP. Cooling towers, river nearby. Also know as Tongaat Hullet</t>
  </si>
  <si>
    <t>Semi-arid. https://nvisionenergy.com/</t>
  </si>
  <si>
    <t>Total</t>
  </si>
  <si>
    <t>Degrees Coordinates</t>
  </si>
  <si>
    <t>Purpose</t>
  </si>
  <si>
    <t>Allocation</t>
  </si>
  <si>
    <t>OWS1</t>
  </si>
  <si>
    <t>Area</t>
  </si>
  <si>
    <t>OWS2</t>
  </si>
  <si>
    <t>Area2</t>
  </si>
  <si>
    <t>OWS3</t>
  </si>
  <si>
    <t>Area3</t>
  </si>
  <si>
    <t>Total Area</t>
  </si>
  <si>
    <t>36.5551424244053, 5.32898744859006</t>
  </si>
  <si>
    <t>Room downstream</t>
  </si>
  <si>
    <t>Electricity</t>
  </si>
  <si>
    <t>-</t>
  </si>
  <si>
    <t>36.5852778, 5.5786111</t>
  </si>
  <si>
    <t>Room at the bottom</t>
  </si>
  <si>
    <t>I cannot see the power room, but according to data online it is at the bottom of the dam. https://www.power-technology.com/data-insights/power-plant-profile-erraguene-algeria/?cf-view https://fr.wikipedia.org/wiki/Barrage_d%27Erraguene https://www.openstreetmap.org/way/833562287#map=14/36.5880/5.5737</t>
  </si>
  <si>
    <t>36.40992, 4.189353</t>
  </si>
  <si>
    <t>Weir</t>
  </si>
  <si>
    <t>Open Canal</t>
  </si>
  <si>
    <t>Small hydropower in the mountain</t>
  </si>
  <si>
    <t>36.605624, 3.351924</t>
  </si>
  <si>
    <t>Multipurpose</t>
  </si>
  <si>
    <t>I cannot see the power room, but according to data online it is at the bottom of the dam. https://fr.wikipedia.org/wiki/Barrage_du_Hamiz . Indicates that is also for drinking water, but I do not see the water treatment plant either. Allocated everything to electricity.</t>
  </si>
  <si>
    <t>IRHIL EMDA (Kherrata)</t>
  </si>
  <si>
    <t>36.4556, 5.2722</t>
  </si>
  <si>
    <t xml:space="preserve">It indicates that there are two hydropower plants using this reservoir, Darguinah and Irhil Emda (Kherrata). Kherrata looks like it is no producing electricity for lack of water https://fr.wikipedia.org/wiki/Barrage_d%27Ighil_Emda </t>
  </si>
  <si>
    <t>36.5806, 5.575</t>
  </si>
  <si>
    <t>Mansouria uses the water from Erraguene reservoir. http://jijelinfo.online.fr/IMG/article_PDF/article_23.pdf</t>
  </si>
  <si>
    <t>34.8494, -1.288705</t>
  </si>
  <si>
    <t>Little information about this hydropower. I cannot see the power room, but it is relatively small turbine</t>
  </si>
  <si>
    <t>SOUK EL DJEMAA (Imayras)</t>
  </si>
  <si>
    <t>36.543213606092046, 4.2709205538465715</t>
  </si>
  <si>
    <t>I cannot find the water diversion, but according to very old pictures it is a ROR power plant near the Souk el Djemaa village. Asume the OWS is negligible. http://kent.cdha.fr/Record.htm?idlist=1&amp;record=19217378124910355509 http://alger-roi.fr/Alger/barrages/pages/26_travaux_hydroelectriques_photo_3_6_1949_echo.htm</t>
  </si>
  <si>
    <t>36.1636885006466, 2.560532341205349</t>
  </si>
  <si>
    <t>It is not clear whether this power plant is called like this. No information online. Barrrage de Ghrib</t>
  </si>
  <si>
    <t>-12.4706, 13.7319</t>
  </si>
  <si>
    <t>Surge Tank</t>
  </si>
  <si>
    <t>-9.752325, 14.480853</t>
  </si>
  <si>
    <t>Cambambe reservoir. Sharing with Cambambe 2 since 2013 https://pt.wikipedia.org/wiki/Central_Hidroel%C3%A9trica_de_Cambambe</t>
  </si>
  <si>
    <t>It uses the Cambambe reservoir. Worldbank invested to increase from 175 to  to 700 MW, opening in 2017</t>
  </si>
  <si>
    <t>-9.795468, 15.467191</t>
  </si>
  <si>
    <t>Large reservoir. In theory is only for hydropower, but I see that they are pumping for nearby irrigation. No data regarding this irrigation. https://en.wikipedia.org/wiki/Capanda_Dam</t>
  </si>
  <si>
    <t>-9.48839939874731, 20.35097648786544</t>
  </si>
  <si>
    <t>-12.776111, 15.739167</t>
  </si>
  <si>
    <t>-13.033333, 14.25</t>
  </si>
  <si>
    <t>By its size and location, it is likely a ROR with a OWS that is considered negligible in relation to the other hydros</t>
  </si>
  <si>
    <t>-14.653593, 16.894248</t>
  </si>
  <si>
    <t>-13.024544, 14.632931</t>
  </si>
  <si>
    <t>-12.266667, 15.633333</t>
  </si>
  <si>
    <t>-9.4333333, 15.85</t>
  </si>
  <si>
    <t>-15.183333, 13.7</t>
  </si>
  <si>
    <t>-9.74473923481954, 15.13108488869926</t>
  </si>
  <si>
    <t>Downstream of Capanda. operational in 2017, but flooded in late 2019. https://en.wikipedia.org/wiki/La%C3%BAca_Hydroelectric_Power_Station</t>
  </si>
  <si>
    <t>-12.348056, 13.545556</t>
  </si>
  <si>
    <t>-12.7166667, 14.3833333</t>
  </si>
  <si>
    <t>-7.75, 15</t>
  </si>
  <si>
    <t>-8.5316667, 13.6963889</t>
  </si>
  <si>
    <t>Reservoir. https://www.jornaldeangola.ao/ao/noticias/barragem-das-mabubas-esta-a-produzir-abaixo-das-capacidades/</t>
  </si>
  <si>
    <t>-14.741504603285543, 15.04175335292917</t>
  </si>
  <si>
    <t>-8.466667, 15.216667</t>
  </si>
  <si>
    <t>-12.809953107536536, 15.889881815476182</t>
  </si>
  <si>
    <t>Reservoir. The power room looks old and abandoned. I could not find much info online</t>
  </si>
  <si>
    <t>-14.066667, 14.083333</t>
  </si>
  <si>
    <t>-17.3833, 14.2167</t>
  </si>
  <si>
    <r>
      <rPr>
        <b/>
        <sz val="11"/>
        <color theme="1"/>
        <rFont val="Calibri"/>
        <family val="2"/>
        <scheme val="minor"/>
      </rPr>
      <t>The reservoir is located in Angola, while the power plant is located in Namibia (-17.398989837005455, 14.221680588989248).</t>
    </r>
    <r>
      <rPr>
        <sz val="11"/>
        <color theme="1"/>
        <rFont val="Calibri"/>
        <family val="2"/>
        <scheme val="minor"/>
      </rPr>
      <t xml:space="preserve"> It indicates it provides also for irrigation, but there are no data regarding the irrigation. Allocated everything to electricity. https://www.britannica.com/topic/Ruacana-dam-Africa</t>
    </r>
  </si>
  <si>
    <t>-11.0303267, 20.201313</t>
  </si>
  <si>
    <t>-12.566667, 16.233333</t>
  </si>
  <si>
    <t>11.475, -0.546</t>
  </si>
  <si>
    <t>11.07, 0.7</t>
  </si>
  <si>
    <t>10.667082, -5.099956</t>
  </si>
  <si>
    <t>10.771678821695867, -5.156035121542316</t>
  </si>
  <si>
    <t>Small river in a cascaded project that reaches a larger reservoir (Barrage de Niofila)</t>
  </si>
  <si>
    <t>-3.0302, 30.1608</t>
  </si>
  <si>
    <t>By its size and location is likely a ROR. The size indicates that its OWS can be considered negligible in relation to other hydropower plants. https://en.wikipedia.org/wiki/List_of_power_stations_in_Burundi</t>
  </si>
  <si>
    <t>-3.082, 29.9136</t>
  </si>
  <si>
    <t>Coordinates not matching. By its size and location, it is likely a ROR with a OWS that is considered negligible in relation to the other hydros</t>
  </si>
  <si>
    <t>-3.5789, 29.34</t>
  </si>
  <si>
    <t>-3.422778, 30.151667</t>
  </si>
  <si>
    <t>I cannot find it. By its size and location is likely to be a ROR. We consider that its OWS are small enough to consider them negligible in relation to other hydropower plants.</t>
  </si>
  <si>
    <t>-3.171111, 29.950806</t>
  </si>
  <si>
    <t>ROR in river Ruvubu. By its size and location is likely to be a ROR. We consider that its OWS are small enough to consider them negligible in relation to other hydropower plants.</t>
  </si>
  <si>
    <t>-3.2419, 29.6512</t>
  </si>
  <si>
    <t>By its size and location is likely to be a ROR. We consider that its OWS are small enough to consider them negligible in relation to other hydropower plants.</t>
  </si>
  <si>
    <t>-3.5736, 29.6789</t>
  </si>
  <si>
    <t>-2.817844, 29.981786</t>
  </si>
  <si>
    <t>-3.07454, 30.425317</t>
  </si>
  <si>
    <t>Not found. By its size and location is likely to be a ROR. We consider that its OWS are small enough to consider them negligible in relation to other hydropower plants.</t>
  </si>
  <si>
    <t>-2.8451, 30.3414</t>
  </si>
  <si>
    <t>-3.348, 29.6921</t>
  </si>
  <si>
    <t>-2.7381, 30.1616</t>
  </si>
  <si>
    <t>-2.7428, 29.9947</t>
  </si>
  <si>
    <t>-4.0695, 29.6568</t>
  </si>
  <si>
    <t>-3.8964, 29.5754</t>
  </si>
  <si>
    <t>-3.32, 29.9636</t>
  </si>
  <si>
    <t>-3.3822, 29.3644</t>
  </si>
  <si>
    <t>-3.1871, 30.6631</t>
  </si>
  <si>
    <t>-3.7289, 30.1011</t>
  </si>
  <si>
    <t>-3.5199, 29.6918</t>
  </si>
  <si>
    <t>-3.1651, 30.0549</t>
  </si>
  <si>
    <t>-3.7707, 29.5867</t>
  </si>
  <si>
    <t>-3.500249, 29.909474</t>
  </si>
  <si>
    <t>-2.9319444, 29.5194444</t>
  </si>
  <si>
    <t>-3.3546, 29.558</t>
  </si>
  <si>
    <t>-3.4236, 30.0792</t>
  </si>
  <si>
    <t>-3.21584, 29.563592</t>
  </si>
  <si>
    <t>5.707351, 9.298753</t>
  </si>
  <si>
    <t>4.1527, 9.241</t>
  </si>
  <si>
    <t>3.8222, 10.1306</t>
  </si>
  <si>
    <t>Reservoir, small but reservoir. https://fr.wikipedia.org/wiki/Barrage_hydro%C3%A9lectrique_d%27%C3%89d%C3%A9a</t>
  </si>
  <si>
    <t>9.05999206144921, 13.68660133178241</t>
  </si>
  <si>
    <t>Multipurpose Reservoir for irrigation and electricity. It says that it serves 15000 ha of cropland. https://fr.wikipedia.org/wiki/Lac_de_Lagdo. OWS from info, it is not measured.</t>
  </si>
  <si>
    <t>5.333333, 13.4</t>
  </si>
  <si>
    <t>6.016667, 10</t>
  </si>
  <si>
    <t>2.3737302245865317, 10.350316924925261</t>
  </si>
  <si>
    <t>It says that by 2019 it only operated with 80MW for lack of transmision lines. Likely the case for 2020 as the comission date is 2022 (full capacity) https://en.wikipedia.org/wiki/Memve%27ele_Hydroelectric_Power_Station</t>
  </si>
  <si>
    <t>4.04, 10.27</t>
  </si>
  <si>
    <t>Small reservoir, could be observed as a ROR, but the power plant is at the bottom</t>
  </si>
  <si>
    <t>ROR in Mungo river. By its size and location is likely to be a ROR. We consider that its OWS are small enough to consider them negligible in relation to other hydropower plants.</t>
  </si>
  <si>
    <t>4.741324, 22.818383</t>
  </si>
  <si>
    <t>4.9196, 18.0016</t>
  </si>
  <si>
    <t>5.972868, 16.191228</t>
  </si>
  <si>
    <t>5.939725, 16.164298</t>
  </si>
  <si>
    <t>4.117749, 15.139262</t>
  </si>
  <si>
    <t>6.9169, 19.188</t>
  </si>
  <si>
    <t>-12.268629, 44.41121</t>
  </si>
  <si>
    <t>-12.296667, 43.635278</t>
  </si>
  <si>
    <t>-12.198889, 44.518333</t>
  </si>
  <si>
    <t>-12.207278053980454, 44.461454635327854</t>
  </si>
  <si>
    <t>Location not found, but likely a small ROR in the Tatinga River or the Tratringua waterfall. No large OWS seen in the pictures, considered small enough to be negligible in comparison to other hydropower plants</t>
  </si>
  <si>
    <t>-2.935611092227492, 16.033659604937167</t>
  </si>
  <si>
    <t>1.0963373644314944, 15.678104034549326</t>
  </si>
  <si>
    <r>
      <t xml:space="preserve">reservoir. Constructed and inaugurated by 2017. OWS: </t>
    </r>
    <r>
      <rPr>
        <b/>
        <sz val="11"/>
        <color theme="1"/>
        <rFont val="Calibri"/>
        <family val="2"/>
        <scheme val="minor"/>
      </rPr>
      <t>6.95 km2</t>
    </r>
    <r>
      <rPr>
        <sz val="11"/>
        <color theme="1"/>
        <rFont val="Calibri"/>
        <family val="2"/>
        <scheme val="minor"/>
      </rPr>
      <t xml:space="preserve"> https://tractebel-engie.com/en/references/liouesso-hydropower-project</t>
    </r>
  </si>
  <si>
    <t>-3.895556, 13.763611</t>
  </si>
  <si>
    <t>-7.378384, 25.657923</t>
  </si>
  <si>
    <t>2.984592, 26.757926</t>
  </si>
  <si>
    <t>-3.08453, 29.58278</t>
  </si>
  <si>
    <t>-2.7149255, 26.2895173</t>
  </si>
  <si>
    <t>-6.25, 23.933333</t>
  </si>
  <si>
    <t>2.3, 30.9833333</t>
  </si>
  <si>
    <t>-2.5083333, 28.8608333</t>
  </si>
  <si>
    <t>-4.962607, 19.5895384</t>
  </si>
  <si>
    <t>-5.5162, 13.6218</t>
  </si>
  <si>
    <t>Part of the Inga Complex. It could be considered ROR as the impoundment is not large, but the power plant is at the base of the dam.</t>
  </si>
  <si>
    <t>-5.5279, 13.621</t>
  </si>
  <si>
    <t>Uses the dam of Inga-I</t>
  </si>
  <si>
    <t>-5.7442214, 19.3009955</t>
  </si>
  <si>
    <t>3.321669, 20.29632</t>
  </si>
  <si>
    <t>-7.15, 27.0166667</t>
  </si>
  <si>
    <t>-5.040981, 18.816191</t>
  </si>
  <si>
    <t>2.0833333, 30.8833333</t>
  </si>
  <si>
    <t>-10.719, 27.269</t>
  </si>
  <si>
    <t>-3.035, 28.98</t>
  </si>
  <si>
    <t>1.0527778, 15.6916667</t>
  </si>
  <si>
    <t>-5.295731, 23.438603</t>
  </si>
  <si>
    <t>-9.956454, 25.96974</t>
  </si>
  <si>
    <t>4.3, 21.18</t>
  </si>
  <si>
    <t>0.4990124, 29.4527538</t>
  </si>
  <si>
    <t>0.3377032, 29.7483949</t>
  </si>
  <si>
    <t>-10.7452, 27.2447</t>
  </si>
  <si>
    <t>Reservoir called Lake Tshangalele. OWS was obtained from info, it was not measured. https://en.wikipedia.org/wiki/Mwadingusha_Hydroelectric_Power_Station</t>
  </si>
  <si>
    <t>-10.325282, 25.427661</t>
  </si>
  <si>
    <t>Congo River Cascaded project. Worldbank: Installed 260, operational 186,3. On the tail of Nzilo dam and in the future before the Bunganga</t>
  </si>
  <si>
    <t>-10.5, 25.4666667</t>
  </si>
  <si>
    <t>Congo River Cascaded project. First reservoir of the cascaded project, before N'Seke, and in the future also Bunganga https://en.wikipedia.org/wiki/Nzilo_Hydroelectric_Power_Station</t>
  </si>
  <si>
    <t>3.037162, 29.535509</t>
  </si>
  <si>
    <t>-1.15, 27.3666667</t>
  </si>
  <si>
    <t>-1.1855697, 29.4469508</t>
  </si>
  <si>
    <t>-2.5092, 28.8752</t>
  </si>
  <si>
    <t>-2.6278744607772158, 28.90207657130582</t>
  </si>
  <si>
    <t>Ruzizi river cascaded project. Downstream of Ruzizi I</t>
  </si>
  <si>
    <t>-4.6683333, 15.4308333</t>
  </si>
  <si>
    <t>-6.15, 23.6</t>
  </si>
  <si>
    <t>-6.5, 20.866667</t>
  </si>
  <si>
    <t>0.53, 25.19</t>
  </si>
  <si>
    <t>-4.841973451764748, 14.960742401237315</t>
  </si>
  <si>
    <t>Inkisi River cascaded group. Upstream of Zongo II</t>
  </si>
  <si>
    <t>-4.771315113664913, 14.894103049664256</t>
  </si>
  <si>
    <t>Inkisi river cascaded group. Downstream of Zongo I</t>
  </si>
  <si>
    <t>5.60656, -3.17015</t>
  </si>
  <si>
    <t>5.582301, -3.159399</t>
  </si>
  <si>
    <t>6.24155, -7.04497</t>
  </si>
  <si>
    <t>Reservoir next to Buyo village https://fr.wikipedia.org/wiki/Barrage_de_Buyo</t>
  </si>
  <si>
    <t>4.973062, -6.651798</t>
  </si>
  <si>
    <t>7.0301, -5.4727</t>
  </si>
  <si>
    <t>Multipurpose Reservoir with irrigation, fishing and hydropower. The data of each one of these is in https://fr.wikipedia.org/wiki/Barrage_de_Kossou Data about the OWS is taken from info (not measured)</t>
  </si>
  <si>
    <t>5.80272, -6.65591</t>
  </si>
  <si>
    <t>Reservoir. https://en.wikipedia.org/wiki/Soubr%C3%A9_Hydroelectric_Power_Station</t>
  </si>
  <si>
    <t>6.2167, -5.0833</t>
  </si>
  <si>
    <t>24.0344, 32.8693</t>
  </si>
  <si>
    <t>Uses also the Aswan High Dam. Divided into two units https://www.gem.wiki/Aswan_I_hydroelectric_plant and https://www.gem.wiki/Aswan_II_hydroelectric_plant</t>
  </si>
  <si>
    <t>24.0875, 32.8988889</t>
  </si>
  <si>
    <t>Reservoir. Irrigation and other uses, Info about other users: https://en.wikipedia.org/wiki/Aswan_Dam The OWS was obtained from info, not measured.</t>
  </si>
  <si>
    <t>25.317535110759664, 32.55326736955872</t>
  </si>
  <si>
    <t>In the Esna Lock (Nile). Although, I do not see that the power plant may produce this amount of electricity. https://www.gem.wiki/Esna_hydroelectric_plant</t>
  </si>
  <si>
    <t>29.538889, 30.814376</t>
  </si>
  <si>
    <t>26.1361, 32.1694</t>
  </si>
  <si>
    <t>In the Nagaa Lock (Nile). Although, I do not see that the power plant may produce this amount of electricity.</t>
  </si>
  <si>
    <t>27.205368, 31.188726</t>
  </si>
  <si>
    <t>3.7806, 8.7196</t>
  </si>
  <si>
    <t>1.5833333, 10.5</t>
  </si>
  <si>
    <t>I see that after the main dam, there is a small weir from which the power plant takes its water. Operational in 2012. https://en.wikipedia.org/wiki/Djibloho_Dam</t>
  </si>
  <si>
    <t>3.436211, 8.619094</t>
  </si>
  <si>
    <t>3.382882, 8.76209</t>
  </si>
  <si>
    <t>7.5460377, 40.6346851</t>
  </si>
  <si>
    <t>8.81588, 38.70508</t>
  </si>
  <si>
    <t>Canal</t>
  </si>
  <si>
    <t>Reservoir and dam was rehabilitated after decades of siltation and poor water quality. It says that it also produces water for irrgation and drinking water, but there is no additional information.Allocated everything to electricity. https://www.eep.com.et/en/power-generation/ https://www.cleanriverstrust.co.uk/aba-samuel-reservoir/</t>
  </si>
  <si>
    <t>5.883333, 38.983333</t>
  </si>
  <si>
    <t>I cannot see any infrastructure of hydropower in the location or its vecinities. Likely a very small ROR hydropower with OWS that are very small.</t>
  </si>
  <si>
    <t>8.400781063470864, 39.336649982699015</t>
  </si>
  <si>
    <t>Awash river cascaded complex. First in line after the koka reservoir. Upstream of Awash II and III. Fishing industry also in the reservoir. Around of 625 tonnes of fish anually https://en.wikipedia.org/wiki/Koka_Reservoir</t>
  </si>
  <si>
    <t>8.39251, 39.35215</t>
  </si>
  <si>
    <t>Awash river cascaded complex. Second in line after the Awash I. I see that the river is also used for irrigation, but there is no information.</t>
  </si>
  <si>
    <t>Awash river cascaded complex. Third in line after the koka reservoir. Downstram of Awash II. I see that the river is also used for irrigation, but there is no information.</t>
  </si>
  <si>
    <t>11.880227398436958, 37.01112169271794</t>
  </si>
  <si>
    <t>Multipurpose reservoir. No additional information regarding other users. Allocated everything to hydropower. https://www.pietrangeli.com/tana-beles-ethiopia-africa/ https://www.cambridge.org/core/journals/historical-journal/article/tanabeles-project-in-ethiopia-and-the-making-of-postcolonial-humanitarianism-19381994/786A76273769E741DF1BC6F1C33FBB0A</t>
  </si>
  <si>
    <t>8.456136, 36.352193</t>
  </si>
  <si>
    <t>8.081326, 36.461361</t>
  </si>
  <si>
    <t>7.666667, 36.833333</t>
  </si>
  <si>
    <t>9.557294596885477, 37.36384191538158</t>
  </si>
  <si>
    <t>reservoir. Evapotranspiration Penman 1320 mm</t>
  </si>
  <si>
    <t>9.76224099648145, 37.25515960325469</t>
  </si>
  <si>
    <t>Reservoir: Neshi Lake and Amerti Lake. Then tunels until the power room downstream. I cannot see what happens to the water afterwards. It appears that it is not returned into the river.</t>
  </si>
  <si>
    <t>5.6154358418168435, 39.693204297411576</t>
  </si>
  <si>
    <t>Water storage and irrigation of 15000 ha as part of the Lower Genale Irrigation Development Project https://en.wikipedia.org/wiki/Genale_Dawa_III_Hydroelectric_Power_Station https://www.nsenergybusiness.com/projects/genale-dawa-iii-multipurpose-hydropower-project/ The OWS was measured based on topographic lines as there are no satellite images later than 2017 in any free service</t>
  </si>
  <si>
    <t>7.838668410448835, 37.32591048541884</t>
  </si>
  <si>
    <t>Part of the Gilgel Complex. The first of the cascaded project. https://en.wikipedia.org/wiki/Gilgel_Gibe_I_Dam</t>
  </si>
  <si>
    <t>7.929, 37.391</t>
  </si>
  <si>
    <t>Part of the gigel complex, using the water from the Gigel dam. https://en.wikipedia.org/wiki/Gilgel_Gibe_II_Power_Station</t>
  </si>
  <si>
    <t>6.856073, 37.304165</t>
  </si>
  <si>
    <t>Part of the Gigel complex with two other power plants, and two more defined to be constructed in the future. https://en.wikipedia.org/wiki/Gilgel_Gibe_III_Dam</t>
  </si>
  <si>
    <t>7.1494, 39.4175</t>
  </si>
  <si>
    <t>reservoir. https://www.power-technology.com/marketdata/power-plant-profile-melka-wakena-ethiopia/</t>
  </si>
  <si>
    <t>8.397616, 35.439727</t>
  </si>
  <si>
    <t>ROR. I cannot find any weir, likely it uses the natural falls of the water to divert a small portion of the hydropower plant</t>
  </si>
  <si>
    <t>13.3, 38.71</t>
  </si>
  <si>
    <t>Reservoir. https://www.power-technology.com/marketdata/tekeze-ethiopia/?cf-view There is a project to expand to Tekeze II, but it has not finished.</t>
  </si>
  <si>
    <t>11.48786459264662, 37.586551440669915</t>
  </si>
  <si>
    <t>Blue nile river diverted in two and the transported into the hydropower.</t>
  </si>
  <si>
    <t>6.421893, 39.848453</t>
  </si>
  <si>
    <t>-2.232877, 11.4631965</t>
  </si>
  <si>
    <t>-1.773285, 13.552048</t>
  </si>
  <si>
    <t>Diversion</t>
  </si>
  <si>
    <t>Reservoir. https://en.wikipedia.org/wiki/Grand_Poubara_Dam</t>
  </si>
  <si>
    <t>-1.1413444, 12.4667204</t>
  </si>
  <si>
    <t>0.455, 10.281</t>
  </si>
  <si>
    <t>ROR. Only visible with the Maxar images. Google does not have any photo of this place.</t>
  </si>
  <si>
    <t>-1.9023377, 11.9062829</t>
  </si>
  <si>
    <t>-1.413512, 12.378864</t>
  </si>
  <si>
    <t>-1.7698232, 13.551188</t>
  </si>
  <si>
    <t>0.621, 10.407</t>
  </si>
  <si>
    <t>Wavepower</t>
  </si>
  <si>
    <t>5.7796907, 0.6180479</t>
  </si>
  <si>
    <t>Wave energy, in sea. Operational 2016. https://en.wikipedia.org/wiki/Ada_Foah_Wave_Farm Likely negligible water use and consumption.</t>
  </si>
  <si>
    <t>6.2998, 0.0594</t>
  </si>
  <si>
    <t>Volta River cascaded complex. First reservoir, before Kpong. The largest reservoir by surface in the world. https://en.wikipedia.org/wiki/Akosombo_Dam</t>
  </si>
  <si>
    <t>10.0406725, -12.8629885</t>
  </si>
  <si>
    <t>Extremely large reservoir to have such a small power plant. Must be revised. There must be other services beyond electricity. https://documents1.worldbank.org/curated/en/300391468034175129/pdf/E20640VOL1010P1BOX0334127B01PUBLIC1.pdf</t>
  </si>
  <si>
    <t>8.1822, -2.1661</t>
  </si>
  <si>
    <t>6.1201, 0.1255</t>
  </si>
  <si>
    <t>Volta River cascaded complex. Second reservoir, after Akosombo</t>
  </si>
  <si>
    <t>7.165278, 0.387554</t>
  </si>
  <si>
    <t>9.95, -12.995</t>
  </si>
  <si>
    <t>Reservoir upstream of Grandes-Chutes</t>
  </si>
  <si>
    <t>10.5283, -12.6635</t>
  </si>
  <si>
    <t>Multipurpose Reservoir, as according to the info, it also is used for drinking water. Nonetheless, there are no data regarding the other use. Allocated everything to electricity. https://en.wikipedia.org/wiki/Garafiri_Dam OWS obtained from the info, it was not measured.</t>
  </si>
  <si>
    <t>9.9211111, -13.0986111</t>
  </si>
  <si>
    <t>Reservoir downstream of Donkea</t>
  </si>
  <si>
    <t>10.4627, -13.2765</t>
  </si>
  <si>
    <t>Reservoir. Operational in 2015. https://fr.wikipedia.org/wiki/Barrage_de_Kal%C3%A9ta On the tail of Souapiti, but this seems to be no operation in 2020</t>
  </si>
  <si>
    <t>11.060418, -12.4578061</t>
  </si>
  <si>
    <t>Small reservoir</t>
  </si>
  <si>
    <t>8.541427, -9.473112</t>
  </si>
  <si>
    <t>10.75, -11.1166667</t>
  </si>
  <si>
    <t>-0.7855612, 35.3391395</t>
  </si>
  <si>
    <t>-0.683333, 35.118709</t>
  </si>
  <si>
    <t>ROR. Tea factory. We consider that its OWS are small enough to consider them negligible in relation to other hydropower plants.</t>
  </si>
  <si>
    <t>-0.4682061162501023, 35.191485986222816</t>
  </si>
  <si>
    <t>-0.367744, 35.283137</t>
  </si>
  <si>
    <t>-0.7948540719786971, 37.75122632572393</t>
  </si>
  <si>
    <t>Tana river cascaded project. Reservoir on the tail of Kamburu dam and before the Kindaruma dam. https://en.wikipedia.org/wiki/Gitaru_Hydroelectric_Power_Station</t>
  </si>
  <si>
    <t>-0.9073539974215776, 34.34931847780919</t>
  </si>
  <si>
    <t>ROR. Study to upgrade to 8 MW. https://www.hydroprojekt.de/en/news/news-message/article/expansion-of-the-gogo-hydropower-plant-in-kenya/ No large OWS seen in the pictures, considered small enough to be negligible in comparison to other hydropower plants</t>
  </si>
  <si>
    <t>GUCHA OGEMBO (Nyabumbe)</t>
  </si>
  <si>
    <t>-0.9333333, 34.1333333</t>
  </si>
  <si>
    <t>Desander</t>
  </si>
  <si>
    <t>Surgetank</t>
  </si>
  <si>
    <t>-0.4295981, 36.9502473</t>
  </si>
  <si>
    <t>-1.1666667, 36.8333333</t>
  </si>
  <si>
    <t>-0.071338, 37.700727</t>
  </si>
  <si>
    <t>-0.46882102436562223, 35.18903093108319</t>
  </si>
  <si>
    <t>Shares the reservoir with Saosa in the Tea State</t>
  </si>
  <si>
    <t>-0.8081441801260734, 37.68624346997761</t>
  </si>
  <si>
    <t>Tana river cascaded project. Reservoir on the tail of Masinga and before the Gitaru dam. https://en.wikipedia.org/wiki/Kamburu_Dam</t>
  </si>
  <si>
    <t>-0.716667, 35.433333</t>
  </si>
  <si>
    <t>-0.4993281, 37.2784835</t>
  </si>
  <si>
    <t>-0.7667, 37.8944</t>
  </si>
  <si>
    <t>Tana river cascaded project. Final reservoir located on the tail of Kindaruma. https://en.wikipedia.org/wiki/Kiambere_Hydroelectric_Power_Station</t>
  </si>
  <si>
    <t>-0.498865, 37.280307</t>
  </si>
  <si>
    <t>-0.476094, 37.1750771</t>
  </si>
  <si>
    <t>ROR. https://kerea.org/renewables/small-hydro/ We consider that its OWS are small enough to consider them negligible in relation to other hydropower plants.</t>
  </si>
  <si>
    <t>-0.8139, 37.8167</t>
  </si>
  <si>
    <t>Tana river cascaded project. Reservoir on the tail of Gitaru dam and before the Kiambere dam. https://en.wikipedia.org/wiki/Kindaruma_Hydroelectric_Power_Station</t>
  </si>
  <si>
    <t>-0.554917, 37.388063</t>
  </si>
  <si>
    <t>Very small Weir. Operational in 2016. https://www.andritz.com/hydro-en/hydronews/28/hy-news-28-20-lower-nyamindi-south-mara-hydro</t>
  </si>
  <si>
    <t>-0.8791514099303426, 37.58929445842438</t>
  </si>
  <si>
    <t>Tana river cascaded project. First Reservoir before Kamburu. https://en.wikipedia.org/wiki/Masinga_Hydroelectric_Power_Station OWS obtained from info</t>
  </si>
  <si>
    <t>-1.0130645, 36.9050566</t>
  </si>
  <si>
    <t>By its size and location, it is likely a ROR with a OWS that is considered negligible in relation to the other hydros. https://hivisasa.com/posts/---------------------------------------------------mataara-hydro-power-project-receives-kshs-5m-from-national-government----------------------------</t>
  </si>
  <si>
    <t>-0.8333333, 34.75</t>
  </si>
  <si>
    <t>Licence 2014. https://www.epra.go.ke/wp-content/uploads/2022/04/Power-Undertaking-Register-February-2022-00000002.pdf. I cannot see large infrastructure. Assume the OWS are negligible in comparison to other hydropowers</t>
  </si>
  <si>
    <t>-0.316926, 37.819836</t>
  </si>
  <si>
    <t>-0.8, 37.133333</t>
  </si>
  <si>
    <t>-0.6197557531422297, 36.8649840568765</t>
  </si>
  <si>
    <t>-1.03326, 37.06933</t>
  </si>
  <si>
    <t>-0.5803038, 37.6324475</t>
  </si>
  <si>
    <t>-0.63354, 37.171320</t>
  </si>
  <si>
    <t>-0.35475922026152035, 34.8142439817315</t>
  </si>
  <si>
    <t>Weir is also used for Sang'oro hydropower plant. Sang'oro is downstream of Sondu Miriu</t>
  </si>
  <si>
    <t>-0.46842654306630915, 35.189182659730264</t>
  </si>
  <si>
    <t>Tea plantation. ROR too small. Shares it with other power plant. The OWS goes to the other power plant. https://www.gilkes.com/case-studies/dimbolil-modernisation. Uses the same reservoir as Jamiji</t>
  </si>
  <si>
    <t>-0.39756914213232863, 34.88324935648857</t>
  </si>
  <si>
    <t>ROR. Weir is also used for Sang'oro hydropower plant. Sang'oro is downstream of Sondu Miriu</t>
  </si>
  <si>
    <t>SOSIANI (KOROMOSHO FALLS)</t>
  </si>
  <si>
    <t>0.5505697281680096, 35.17763702381208</t>
  </si>
  <si>
    <t>-0.7864235490667297, 37.25690225187202</t>
  </si>
  <si>
    <t>ROR. https://en.wikipedia.org/wiki/Tana_Hydroelectric_Power_Station</t>
  </si>
  <si>
    <t>-0.781291, 35.34156</t>
  </si>
  <si>
    <t>-0.0917016, 34.7679568</t>
  </si>
  <si>
    <t>-0.6838817, 37.3586816</t>
  </si>
  <si>
    <t>-0.311907, 37.629104</t>
  </si>
  <si>
    <t>1.9167, 35.3333</t>
  </si>
  <si>
    <t>Turkwel Gorge Reservoir. This is said to be used for irrigation, fishing and tourism, but there is no data about those uses. Allocated everything to electricity. https://en.wikipedia.org/wiki/Turkwel_Hydroelectric_Power_Station</t>
  </si>
  <si>
    <t>-0.716862, 37.133804</t>
  </si>
  <si>
    <t>-29.586739, 28.256029</t>
  </si>
  <si>
    <t>-29.289393, 29.067507</t>
  </si>
  <si>
    <t>-28.7804, 28.45355</t>
  </si>
  <si>
    <t>Water in a tunnel of 45 km from the Katze reservoir. https://eros.usgs.gov/media-gallery/earthshot/katse-dam I cannot follow the water path.</t>
  </si>
  <si>
    <t>-30.115374, 28.689359</t>
  </si>
  <si>
    <t>-29.28565, 27.509937</t>
  </si>
  <si>
    <t>-29.278894, 29.064674</t>
  </si>
  <si>
    <t>6.299823, -10.310678</t>
  </si>
  <si>
    <t>6.496160658325543, -10.651080131359983</t>
  </si>
  <si>
    <t>Reservoir. Rehabilitated in 2016. https://en.wikipedia.org/wiki/List_of_power_stations_in_Liberia Before the civil war, it was used for drinking water. Now only hydropower https://en.wikipedia.org/wiki/Mount_Coffee_Hydropower_Project</t>
  </si>
  <si>
    <t>8.099043, -10.35256</t>
  </si>
  <si>
    <t>-19.038894, 46.732391</t>
  </si>
  <si>
    <t>-18.7833333, 48.6</t>
  </si>
  <si>
    <t>Gravity. https://en.wikipedia.org/wiki/List_of_power_stations_in_Madagascar https://en.wikipedia.org/wiki/Andekaleka_Dam</t>
  </si>
  <si>
    <t>-18.316667, 47.116667</t>
  </si>
  <si>
    <t>-19.830053, 46.857741</t>
  </si>
  <si>
    <t>-19.010308214769356, 47.706441052317984</t>
  </si>
  <si>
    <t>Antelomita are two cascaded hydropowers within a few kms from the other. It also benefits for the Tsiazompaniry reservoir. https://en.wikipedia.org/wiki/Antelomita_Hydroelectric_Power_Station</t>
  </si>
  <si>
    <t>-20.5362627, 47.2459749</t>
  </si>
  <si>
    <t>-19.0738889, 33.3794444</t>
  </si>
  <si>
    <t>MANANDONA</t>
  </si>
  <si>
    <t>-19.93910101383924, 47.0737817895642</t>
  </si>
  <si>
    <t>ROR. https://documents1.worldbank.org/curated/en/994251504690067409/pdf/119399-V2-ESMAP-P145530-PUBLIC-madagascar.pdf</t>
  </si>
  <si>
    <t>-21.521901628033138, 47.02765548631521</t>
  </si>
  <si>
    <t>-18.9166667, 47.9333333</t>
  </si>
  <si>
    <t>Gravity. https://en.wikipedia.org/wiki/List_of_power_stations_in_Madagascar Almost all water is diverted.</t>
  </si>
  <si>
    <t>-15.849027, 48.833027</t>
  </si>
  <si>
    <t>-18.403255, 47.878611</t>
  </si>
  <si>
    <t>-15.4333333, 49.7333333</t>
  </si>
  <si>
    <t>ROR. I can only see a small infrastructure for diversion of the water in the river. Consider it negligible OWS</t>
  </si>
  <si>
    <t>-21.639478, 48.184576</t>
  </si>
  <si>
    <t>In ranomafana river. https://www.openstreetmap.org/way/581190212</t>
  </si>
  <si>
    <t>-23.1148121, 46.5933382</t>
  </si>
  <si>
    <t>-20.548098, 47.24267</t>
  </si>
  <si>
    <t>-20.20025, 47.132829</t>
  </si>
  <si>
    <t>-19.266667, 47.85</t>
  </si>
  <si>
    <t>Reservoir. https://en.wikipedia.org/wiki/Tsiazompaniry_Dam https://cdm.unfccc.int/UserManagement/FileStorage/4XPJB9KSTWMYUQZVCEGH2L8ODI6AFN</t>
  </si>
  <si>
    <t>Uses the regulation of the other dam in Tsiazompaniry</t>
  </si>
  <si>
    <t>-19.333333, 48.983333</t>
  </si>
  <si>
    <t>ROR. https://www.unido.org/sites/default/files/files/2020-08/WSHPDR_2016_final_report.pdf By its size and location, it is likely a ROR with a OWS that is considered negligible in relation to the other hydros</t>
  </si>
  <si>
    <t>-18.124127384206147, 49.178637446413035</t>
  </si>
  <si>
    <t>-15.8953, 34.7541</t>
  </si>
  <si>
    <t>Depending on the season the impounding is small, but it is a dammed hydropower plant</t>
  </si>
  <si>
    <t>-15.509202858697682, 34.83057723453642</t>
  </si>
  <si>
    <t>Shire river cascaded complex. Gravity dam upstream of Nkula-B power plant. Diverts water from the right side of the bank. https://en.wikipedia.org/wiki/Nkhula_A_Hydroelectric_Power_Station</t>
  </si>
  <si>
    <t>-15.518452566835276, 34.82678770490247</t>
  </si>
  <si>
    <t>Shire river cascaded complex. Gravity dam downstream of Nkula-A power plant. https://en.wikipedia.org/wiki/Nkhula_B_Hydroelectric_Power_Station</t>
  </si>
  <si>
    <t>-15.990969838599652, 35.660892404871674</t>
  </si>
  <si>
    <t>ROR. https://en.wikipedia.org/wiki/Ruo%E2%80%93Ndiza_Hydroelectric_Power_Station This power plant reeplaced the older power stations of the Tea state (LUJERI). https://www.hydropower-dams.com/news/ruo-ndiza-is-commissioned-in-malawi/</t>
  </si>
  <si>
    <t>-15.558768956837397, 34.78677253775837</t>
  </si>
  <si>
    <t>Shire river cascaded complex. Gravity dam downstream of Nkula-B power plant. New installation of 18 MW in 2020. https://en.wikipedia.org/wiki/Tedzani_Hydroelectric_Power_Station</t>
  </si>
  <si>
    <t>-8.6, 34.85</t>
  </si>
  <si>
    <t>-10.463309561050398, 34.05166701664724</t>
  </si>
  <si>
    <t>14.455231, -11.443763</t>
  </si>
  <si>
    <t>13.1959, -10.4295</t>
  </si>
  <si>
    <t>Reservoir. Multipurpose because it also provides irrigation for rice fields in Senegal (78100 + 54700 ha), Mauritania (20400 ha) and Mali (3000 ha). https://en.wikipedia.org/wiki/Manantali_Dam</t>
  </si>
  <si>
    <t>11.6388, -8.2295</t>
  </si>
  <si>
    <t>Reservoir that it says it is uses for irrigation by the nearby fields. However, no clear data of how much of the water is used for irrigation. Allocated everything to electricity. OWS was obtained from the info and was not measured. https://en.wikipedia.org/wiki/S%C3%A9lingu%C3%A9_Dam</t>
  </si>
  <si>
    <t>13.3167, -8.2754</t>
  </si>
  <si>
    <t>12.63244, -7.953105</t>
  </si>
  <si>
    <t>Small ROR</t>
  </si>
  <si>
    <t>-20.419444, 57.5325</t>
  </si>
  <si>
    <t>-20.275875, 57.783934</t>
  </si>
  <si>
    <t>-20.3126, 57.66088</t>
  </si>
  <si>
    <t>Reservoir and pipe connection. It takes water from the Sans Souci dam (also called Diamannuve) https://www.waterpowermagazine.com/news/newspower-plans-in-mauritius. Increases output Champagne by 3 GWh. https://www.hydroplus.com/hydroplus/hydroplus.nsf/web/actu_sans_souci_dam_mauritius.htm&amp;Ing=L2&amp;lng=L2&amp;annee=2022</t>
  </si>
  <si>
    <t>-20.378430, 57.659723</t>
  </si>
  <si>
    <t>-20.286667, 57.502222</t>
  </si>
  <si>
    <t>-20.2618725, 57.4146531</t>
  </si>
  <si>
    <t>Large reservoir, but small hydropower plant. Likely other users (like agriculture), but I cannot find info about them.</t>
  </si>
  <si>
    <t>-20.1308046, 57.5999746</t>
  </si>
  <si>
    <t>-20.351340, 57.6054284</t>
  </si>
  <si>
    <t>-20.353870689771195, 57.461420398400165</t>
  </si>
  <si>
    <t>Reservoir. Cascaded system with Magenta power plant</t>
  </si>
  <si>
    <t>-20.238573, 57.490565</t>
  </si>
  <si>
    <t>Arc dam for a small hydropower plant. Could be confused with ROR</t>
  </si>
  <si>
    <t>-20.384722, 57.655556</t>
  </si>
  <si>
    <t>ROR. https://www.waterpowermagazine.com/news/newspower-plans-in-mauritius We consider that its OWS are small enough to consider them negligible in relation to other hydropower plants.</t>
  </si>
  <si>
    <t>-20.486667, 57.566389</t>
  </si>
  <si>
    <t>-20.3500003815, 57.4099998474</t>
  </si>
  <si>
    <t>Gravity. Cascaded system with Magenta power plant</t>
  </si>
  <si>
    <t>32.1965726666659, -6.535102080958207</t>
  </si>
  <si>
    <t>31.405789, -5.989873</t>
  </si>
  <si>
    <t>34.27, -5.93</t>
  </si>
  <si>
    <t>32.4583, -7.5833</t>
  </si>
  <si>
    <t>Multipurpose Reservoir. Irrigation for 100000 ha https://en.wikipedia.org/wiki/Al_Massira_Dam. OWS from info, not measured.</t>
  </si>
  <si>
    <t>34.59847800713691, -5.200940576043379</t>
  </si>
  <si>
    <t>Reservoir. https://en.wikipedia.org/wiki/Al_Wahda_Dam_(Morocco)</t>
  </si>
  <si>
    <t>33.93156733794509, -4.676756264718658</t>
  </si>
  <si>
    <t>Compensation basin</t>
  </si>
  <si>
    <t>Reservoir, compensation basin and then discharged into Iddris Ier. System used also for irrigation, but it is not mentioned how much for irrigation. Allocated everything to electricity. https://en.wikipedia.org/wiki/Allal_al_Fassi_Dam</t>
  </si>
  <si>
    <t>31.485, -6.4922</t>
  </si>
  <si>
    <t>30.95705, -7.198426</t>
  </si>
  <si>
    <t>32.10566927398297, -6.462078812463606</t>
  </si>
  <si>
    <t>Reservoir. https://en.wikipedia.org/wiki/Bine_El_Ouidane_Dam Irrigates 69500 ha in nearby towns https://fr.wikipedia.org/wiki/Barrage_Bin_el_Ouidane</t>
  </si>
  <si>
    <t>32.54909, -1.95576</t>
  </si>
  <si>
    <t>32.93, -8.05</t>
  </si>
  <si>
    <t>32.69400345340609, -5.8875917772335535</t>
  </si>
  <si>
    <t>35.71, -5.7</t>
  </si>
  <si>
    <t>29.6516492, -7.9511137</t>
  </si>
  <si>
    <t>34.041352, -5.128641</t>
  </si>
  <si>
    <t>34.0527778, -4.9827778</t>
  </si>
  <si>
    <t>33.0052778, -7.6183333</t>
  </si>
  <si>
    <t>31.631485, -8.008281</t>
  </si>
  <si>
    <t>30.9166667, -6.9166667</t>
  </si>
  <si>
    <t>34.9211111, -2.3294444</t>
  </si>
  <si>
    <t>31.73, -7</t>
  </si>
  <si>
    <t>34.9417, -5.8417</t>
  </si>
  <si>
    <t>32.692555, -5.888586</t>
  </si>
  <si>
    <t>33.22, -8.47</t>
  </si>
  <si>
    <t>35.252043, -5.184002</t>
  </si>
  <si>
    <t>-15.585639, 32.704705</t>
  </si>
  <si>
    <t>Reservoir. https://www.britannica.com/topic/Cahora-Bassa-dam-and-hydroelectric-facility-Mozambique</t>
  </si>
  <si>
    <t>-19.1611, 33.1333</t>
  </si>
  <si>
    <t>Multipurpose Reservoir. No information regarding the other purposes. Allocated everything to hydropower https://en.wikipedia.org/wiki/Chicamba_Hydroelectric_Power_Station</t>
  </si>
  <si>
    <t>-25.21570, 32.122399</t>
  </si>
  <si>
    <t>Reservoir. https://www.power-technology.com/marketdata/power-plant-profile-corumana-mozambique/?cf-view</t>
  </si>
  <si>
    <t>-14.803056, 36.537222</t>
  </si>
  <si>
    <t>-16.6827778, 33.7044444</t>
  </si>
  <si>
    <t>-13.312778, 35.240556</t>
  </si>
  <si>
    <t>-23.8964, 32.1512</t>
  </si>
  <si>
    <t>-19.5261, 33.4928</t>
  </si>
  <si>
    <t>It is not a reservoir, but it impounds almost all the water from the Revue river behind the dam. https://www.power-technology.com/marketdata/power-plant-profile-mavuzi-mozambique/</t>
  </si>
  <si>
    <t>-26.095817, 32.241998</t>
  </si>
  <si>
    <t>9.75698, 8.967247</t>
  </si>
  <si>
    <t>10.3214, 11.4807</t>
  </si>
  <si>
    <t>Operational in 2020. Multipurpose Reservoir. Water supply of 30000 m3 daily, irrigation. But not additional information. https://www.power-technology.com/data-insights/power-plant-profile-dadin-kowa-nigeria/ OWS from info, not measured</t>
  </si>
  <si>
    <t>6.4402, 7.4943</t>
  </si>
  <si>
    <t>9.1369, 4.789</t>
  </si>
  <si>
    <t>Downstream of Kainji Dam, it uses its impoundment. https://en.wikipedia.org/wiki/Jebba_Hydroelectric_Power_Station</t>
  </si>
  <si>
    <t>9.372261, 8.810735</t>
  </si>
  <si>
    <t>9.8639, 4.6118</t>
  </si>
  <si>
    <t>Reservoir in theory for flood control and navigation, but no data about this. https://www.mainstream.com.ng/kanjidam.html</t>
  </si>
  <si>
    <t>7.2576942, 9.9744535</t>
  </si>
  <si>
    <t>Operational in 2019. Multipurpose Reservoir. Flooding control, drinking water for 400000 people, electricity, irrigation to 3000 ha https://en.wikipedia.org/wiki/Kashimbila_Hydroelectric_Power_Station</t>
  </si>
  <si>
    <t>9.401227, 8.732913</t>
  </si>
  <si>
    <t>9.566667, 8.666667</t>
  </si>
  <si>
    <t>9.9667, 6.8167</t>
  </si>
  <si>
    <t>Reservoir. https://es.wikipedia.org/wiki/Embalse_de_Shiroro</t>
  </si>
  <si>
    <t>8.0054917, 10.2600125</t>
  </si>
  <si>
    <t>10.344769, 10.01657</t>
  </si>
  <si>
    <t>Reservoir. https://dailytrust.com/two-bauchi-communities-see-the-light/ https://www.esi-africa.com/wp-content/uploads/SULAIMAN%20ISMAILA.pdf . The irrigation was for at least 2000 ha of agricultural land, and to improve the water availability for the city of Bauchi</t>
  </si>
  <si>
    <t>4.9211621, 6.2747734</t>
  </si>
  <si>
    <t>-20.996674, 55.678233</t>
  </si>
  <si>
    <t>-21.285117, 55.45636</t>
  </si>
  <si>
    <t>-21.380839, 55.651437</t>
  </si>
  <si>
    <t>-21.126288, 55.787775</t>
  </si>
  <si>
    <t>-21.1, 55.6</t>
  </si>
  <si>
    <t>-21.1, 55.7666667</t>
  </si>
  <si>
    <t>Reservoir tanks</t>
  </si>
  <si>
    <t>ROR. Interesting, it uses water coming from the top of the mountain (I cannot see the intake or the weir) to store it in four tanks. The power room is next to the coast, and the outflow is directed towards the sea. https://www.hydroreview.com/business-finance/alstom-hydro-expands-reunion-islands-60-mw-riviere-de-lest/#gref</t>
  </si>
  <si>
    <t>-21.093945792212182, 55.62079156609456</t>
  </si>
  <si>
    <t>ROR. I cannot see any visible significant ROR in the zone.</t>
  </si>
  <si>
    <t>-2.7598238164083817, 29.671268246717982</t>
  </si>
  <si>
    <t>ROR. https://www.reg.rw/what-we-do/generation/power-plant/ https://prommpt.com/wp-content/uploads/2020/02/Rwanda-hydro.pdf</t>
  </si>
  <si>
    <t>-1.82788, 29.29834</t>
  </si>
  <si>
    <t>-1.499839, 29.634968</t>
  </si>
  <si>
    <t>ROR. https://www.eastafricanpower.com/projet-3 We consider that its OWS are small enough to consider them negligible in relation to other hydropower plants</t>
  </si>
  <si>
    <t>-1.80558,29.29437</t>
  </si>
  <si>
    <t>-2.2921, 29.5033</t>
  </si>
  <si>
    <t>-1.705091, 29.5586174</t>
  </si>
  <si>
    <t>-1.7668, 30.1219</t>
  </si>
  <si>
    <t>-1.702778, 29.256389</t>
  </si>
  <si>
    <t>-2.1863, 29.5799</t>
  </si>
  <si>
    <t>-1.6834, 29.679</t>
  </si>
  <si>
    <t>-1.667086828153441, 30.085281374349858</t>
  </si>
  <si>
    <t>Operational in 2017. https://www.reg.rw/fileadmin/user_upload/RwandeseHydropowerSectorStatusDECEMBE20.pdf</t>
  </si>
  <si>
    <t>-2.031063230549191, 30.157985715110293</t>
  </si>
  <si>
    <t>ROR. Operational in 2020. https://www.reg.rw/what-we-do/generation/power-plant/ We consider that its OWS are small enough to consider them negligible in relation to other hydropower plants.</t>
  </si>
  <si>
    <t>-1.5763, 30.0675</t>
  </si>
  <si>
    <t>-2.009, 30.1398</t>
  </si>
  <si>
    <t>ROR. https://energypedia.info/wiki/Mazimeru I cannot find it, but We consider that its OWS are small enough to consider them negligible in relation to other hydropower plants</t>
  </si>
  <si>
    <t>-2.169792175270137, 29.413587609242512</t>
  </si>
  <si>
    <t>Off-grid power plant. Operation since 2020, and too small to have a large OWS. https://www.reg.rw/what-we-do/generation/power-plant/</t>
  </si>
  <si>
    <t>-1.525844, 29.705404</t>
  </si>
  <si>
    <t>-2.5757, 29.6352</t>
  </si>
  <si>
    <t>-1.9577, 29.3843</t>
  </si>
  <si>
    <t>ROR. https://www.reg.rw/what-we-do/generation/power-plant/ By its size and location, it is likely that its OWS can be considered negligible in relation to the other hydros</t>
  </si>
  <si>
    <t>-2.5546618, 29.6035495</t>
  </si>
  <si>
    <t>-2.8067, 29.5045</t>
  </si>
  <si>
    <t>-1.47632, 29.75597</t>
  </si>
  <si>
    <t>-2.1115, 30.048</t>
  </si>
  <si>
    <t>-1.8752, 29.31</t>
  </si>
  <si>
    <t>ROR. https://www.reg.rw/what-we-do/generation/power-plant/ We consider that its OWS are small enough to consider them negligible in relation to other hydropower plants.</t>
  </si>
  <si>
    <t>-1.8528, 29.6325</t>
  </si>
  <si>
    <t>-1.638649, 29.615149</t>
  </si>
  <si>
    <t>-1.6326, 29.6037</t>
  </si>
  <si>
    <t>ROR. https://prommpt.com/wp-content/uploads/2020/02/Rwanda-hydro.pdf By its size and location, it is likely that its OWS can be considered negligible in relation to the other hydros</t>
  </si>
  <si>
    <t>ROR. https://content.frigg.eco/assets/technical-feasibility-study.pdf We consider that its OWS are small enough to consider them negligible in relation to other hydropower plants.</t>
  </si>
  <si>
    <t>-2.339148, 29.129316</t>
  </si>
  <si>
    <t>ROR. https://www.reg.rw/what-we-do/generation/power-plant/. https://hpi.lk/projects/hydropower-projects-in-rwanda-on-the-invitation-of-mininfra/ I cannot see any large infrastructure that may produce significant OWS.</t>
  </si>
  <si>
    <t>-2.775165, 29.565762</t>
  </si>
  <si>
    <t>-1.7013, 29.3011</t>
  </si>
  <si>
    <t>-1.7004897, 29.3193857</t>
  </si>
  <si>
    <t>-1.940278, 29.873888</t>
  </si>
  <si>
    <t>ROR. Operational in 2020. https://www.eastafricanpower.com/projet-1 I cannot see any infrastructure showing singificant OWS</t>
  </si>
  <si>
    <t>-1.418657, 29.750123</t>
  </si>
  <si>
    <t>-2.4846, 28.9075</t>
  </si>
  <si>
    <t>-2.4691, 29.5946</t>
  </si>
  <si>
    <t>-2.4706347, 29.5774616</t>
  </si>
  <si>
    <t>-2.778689, 29.53443</t>
  </si>
  <si>
    <t>-1.536978, 29.69104</t>
  </si>
  <si>
    <t>0.33654, 6.727324</t>
  </si>
  <si>
    <t>0.245582, 6.632212</t>
  </si>
  <si>
    <t>8.7686886, -12.7853522</t>
  </si>
  <si>
    <t>9.053623, -11.733599</t>
  </si>
  <si>
    <t>Reservoir. https://www.renewable-technology.com/projects/bumbuna-hydroelectric-power-station-tonkolili-district/</t>
  </si>
  <si>
    <t>8.460555, -11.779889</t>
  </si>
  <si>
    <t>7.98355, -12.583684</t>
  </si>
  <si>
    <t>7.876667, -11.1875</t>
  </si>
  <si>
    <t>8.7389416, -11.7979613</t>
  </si>
  <si>
    <t>8.40823, -11.83998</t>
  </si>
  <si>
    <t>ROR. https://en.wikipedia.org/wiki/List_of_power_stations_in_Sierra_Leone We consider that its OWS are small enough to consider them negligible in relation to other hydropower plants.</t>
  </si>
  <si>
    <t>-27.76952, 30.791653</t>
  </si>
  <si>
    <t>-33.368892, 19.310955</t>
  </si>
  <si>
    <t>-32.181734, 18.892174</t>
  </si>
  <si>
    <t>-32.00038605695503, 28.581956574732402</t>
  </si>
  <si>
    <t>-25.381099, 31.065731</t>
  </si>
  <si>
    <t>ROR. I cannot find it, but likely because its size and location that this is a power plant used by the agricultural estates nearby. We consider that its OWS are small enough to consider them negligible in relation to other hydropower plants.</t>
  </si>
  <si>
    <t>-28.56602, 29.0832</t>
  </si>
  <si>
    <t>Pumped storage with 2 reservoirs. https://en.wikipedia.org/wiki/Drakensberg_Pumped_Storage_Scheme https://www.gem.wiki/Drakensberg_hydroelectric_plant</t>
  </si>
  <si>
    <t>-31.600019, 28.817722</t>
  </si>
  <si>
    <t>-25.4306, 31.00808</t>
  </si>
  <si>
    <t>-30.62582, 25.50672</t>
  </si>
  <si>
    <t>Orange river Cascaded Complex. Reservoir. https://www.gem.wiki/Gariep_hydroelectric_plant There is also the hint that downstream is used for fisheries and irrigation, but no data available. Allocated everything to electricity. https://en.wikipedia.org/wiki/Gariep_Dam</t>
  </si>
  <si>
    <t>-25.441146, 31.68382</t>
  </si>
  <si>
    <t>-28.2809, 29.588</t>
  </si>
  <si>
    <t>-26.20227, 28.043633</t>
  </si>
  <si>
    <t>-25.097803, 30.459672</t>
  </si>
  <si>
    <t>-25.488336, 31.509941</t>
  </si>
  <si>
    <t>-33.902034, 18.423404</t>
  </si>
  <si>
    <t>-30.34357, 28.811606</t>
  </si>
  <si>
    <t>-28.36383, 28.36159</t>
  </si>
  <si>
    <t>-25.814148, 30.99329</t>
  </si>
  <si>
    <t>-31.77895, 27.71837</t>
  </si>
  <si>
    <t>-28.76658, 20.72668</t>
  </si>
  <si>
    <t>-34.19782, 18.97407</t>
  </si>
  <si>
    <t>-27.007063, 30.813231</t>
  </si>
  <si>
    <t>-33.917988, 25.570066</t>
  </si>
  <si>
    <t>-31.68452, 28.88267</t>
  </si>
  <si>
    <t>-28.21712, 28.36292</t>
  </si>
  <si>
    <t>-34.152, 18.8982</t>
  </si>
  <si>
    <t>Pumped storage with 2 reservoirs. https://www.gem.wiki/Steenbras_hydroelectric_plant https://en.wikipedia.org/wiki/Steenbras_Power_Station</t>
  </si>
  <si>
    <t>-25.536323, 31.340132</t>
  </si>
  <si>
    <t>-32.384832, 22.496104</t>
  </si>
  <si>
    <t>-28.43063, 28.38469</t>
  </si>
  <si>
    <t>-29.9911, 24.7317</t>
  </si>
  <si>
    <t xml:space="preserve">Orange river Cascaded Complex. Reservoir that is downstream of the Gariep dam. https://www.gem.wiki/Vanderkloof_hydroelectric_plant </t>
  </si>
  <si>
    <t>4.84333, 31.63342</t>
  </si>
  <si>
    <t>4.9108082, 29.4527538</t>
  </si>
  <si>
    <t>I cannot see the power room. Likely is used for other purposes, but there is no indication. https://en.wikipedia.org/wiki/List_of_power_stations_in_South_Sudan</t>
  </si>
  <si>
    <t>15.238549, 32.4858</t>
  </si>
  <si>
    <t>14.92558, 35.907581</t>
  </si>
  <si>
    <t>18.6689, 32.0503</t>
  </si>
  <si>
    <t>Reservoir. https://en.wikipedia.org/wiki/Merowe_Dam</t>
  </si>
  <si>
    <t>11.7981, 34.3875</t>
  </si>
  <si>
    <t>Reservoir. It was initially considered for irrigation. https://en.wikipedia.org/wiki/Roseires_Dam</t>
  </si>
  <si>
    <t>14.2767, 35.8969</t>
  </si>
  <si>
    <t>Reservoir (Atbara Dam and Setit Dam). Operational in 2018. https://www.gem.wiki/Rumela_hydroelectric_plant It indicates irrigation, and drinkable water, but no data is presented. Allocated everything to electricity. https://en.wikipedia.org/wiki/Upper_Atbara_and_Setit_Dam_Complex</t>
  </si>
  <si>
    <t>13.54749, 33.63615</t>
  </si>
  <si>
    <t>-26.84384, 31.89352</t>
  </si>
  <si>
    <t>ROR. Crookes plantation hydro plant. Uses water from an irrigation canal. Because the size is very small of this power plant I assume that the water allocated for hydro is negligible</t>
  </si>
  <si>
    <t>-26.5896, 31.32395</t>
  </si>
  <si>
    <t>-26.39971, 31.09954</t>
  </si>
  <si>
    <t>-26.615189, 31.353315</t>
  </si>
  <si>
    <t>-26.07649, 31.26013</t>
  </si>
  <si>
    <t>-26.316667, 31.133333</t>
  </si>
  <si>
    <t>-25.966667, 31.25</t>
  </si>
  <si>
    <t>-26.311314, 31.144159</t>
  </si>
  <si>
    <t>-11, 34.6</t>
  </si>
  <si>
    <t>-10.8437173, 35.2608068</t>
  </si>
  <si>
    <t>-9.1, 35.266667</t>
  </si>
  <si>
    <t>-5.29525, 38.6022</t>
  </si>
  <si>
    <t>Pangani river cascaded complex. Downstream Hale. Underground power station and 1.5 km tunnel. https://www.multiconsultgroup.com/projects/pangani-falls-hydropower-project/</t>
  </si>
  <si>
    <t>-9.25, 33.65</t>
  </si>
  <si>
    <t>-9.1116675, 33.5280072</t>
  </si>
  <si>
    <t>-9.233333, 33.616667</t>
  </si>
  <si>
    <t>-7.6377, 36.8866</t>
  </si>
  <si>
    <t>Great Ruaha River cascaded complex. Second dam. https://www.gem.wiki/Kidatu_hydroelectric_plant https://en.wikipedia.org/wiki/Kidatu_Dam</t>
  </si>
  <si>
    <t>-9.1273354, 34.5377272</t>
  </si>
  <si>
    <t>-4.8824092, 29.6615055</t>
  </si>
  <si>
    <t>-10.95, 34.933333</t>
  </si>
  <si>
    <t>-4.783333, 38.283333</t>
  </si>
  <si>
    <t>-10.683333, 35.65</t>
  </si>
  <si>
    <t>-1.331667, 31.812222</t>
  </si>
  <si>
    <t>-10.013783, 39.710592</t>
  </si>
  <si>
    <t>-8.57512, 35.85128</t>
  </si>
  <si>
    <t>Dam with a small reservoir. https://www.multiconsultgroup.com/projects/lower-kihansi-hydropower-project/ https://en.wikipedia.org/wiki/Kihansi_Hydroelectric_Power_Station</t>
  </si>
  <si>
    <t>-9.81, 34.71</t>
  </si>
  <si>
    <t>Operational in 2020. I cannot find any infrastructure that indicates an OWS of significant size. Considered negligible. https://www.frosionext.com/en/hydropower-projects-and-dams/lugarawa-hydropower-plant/</t>
  </si>
  <si>
    <t>-8.9147528, 34.6856509</t>
  </si>
  <si>
    <t>-10.65, 35.45</t>
  </si>
  <si>
    <t>-4.066667, 37.733333</t>
  </si>
  <si>
    <t>-9.8217342, 34.6856509</t>
  </si>
  <si>
    <t>-8.933333, 33.366667</t>
  </si>
  <si>
    <t>-6.365464, 31.040911</t>
  </si>
  <si>
    <t>-6.6367821, 38.240117</t>
  </si>
  <si>
    <t>ROR. I cannot find infrastructure that indicates large OWS. They are considered negligible.</t>
  </si>
  <si>
    <t>-7.1386, 35.9888</t>
  </si>
  <si>
    <t>Great Ruaha River cascaded complex. First dam. Reservoir that according to info obtained was defined to help regulate flow for Kidatu. https://www.gem.wiki/Mtera_hydroelectric_plant</t>
  </si>
  <si>
    <t>-8.3048083, 35.2846044</t>
  </si>
  <si>
    <t>ROR. I cannot find infrastructure that indicates large OWS. They are considered negligible. https://www.usaid.gov/energy/mini-grids/case-studies/tanzania-hydropower</t>
  </si>
  <si>
    <t>-10.2, 38.833333</t>
  </si>
  <si>
    <t>-8.477249, 35.3027226</t>
  </si>
  <si>
    <t>-5.166667, 38.416667</t>
  </si>
  <si>
    <t>-3.833333, 37.533333</t>
  </si>
  <si>
    <t xml:space="preserve">Way upstream of Hale and Pagani II power plants. </t>
  </si>
  <si>
    <t>-5.35, 38.65</t>
  </si>
  <si>
    <t>-10.616667, 35.666667</t>
  </si>
  <si>
    <t>-7.966667, 31.616667</t>
  </si>
  <si>
    <t>-7.844685410437245, 35.595665099716</t>
  </si>
  <si>
    <t>-11.09479, 35.27896</t>
  </si>
  <si>
    <t>-7.761341, 35.689716</t>
  </si>
  <si>
    <t>7.010047, 0.644453</t>
  </si>
  <si>
    <t>7.42364, 1.43503</t>
  </si>
  <si>
    <t>Reservoir. Irrigation (43000 ha of rice), fisheries (1000 to 1500 tonnes of fish) and power. https://en.wikipedia.org/wiki/Nangbeto_Dam</t>
  </si>
  <si>
    <t>36.67131, 8.78812</t>
  </si>
  <si>
    <t>36.79956, 9.77262</t>
  </si>
  <si>
    <t>36.6612874, 8.6848147</t>
  </si>
  <si>
    <t>36.7333193, 9.1843676</t>
  </si>
  <si>
    <t>Reservoir, likely used for other users but I cannot find information about it.</t>
  </si>
  <si>
    <t>36.2956412, 8.7673929</t>
  </si>
  <si>
    <t>37.18123, 9.47557</t>
  </si>
  <si>
    <t>Reservoir used for potable water and irrigation. https://geoecotrop.be/uploads/publications/pub_302_06.pdf 50 Mm3 of water for drinking water and irrigation</t>
  </si>
  <si>
    <t>36.59055, 9.39672</t>
  </si>
  <si>
    <t>3.129444, 32.51444</t>
  </si>
  <si>
    <t>3.113100637699729, 30.928977073904036</t>
  </si>
  <si>
    <t>ROR. https://the.akdn/en/resources-media/multimedia/photographs/west-nile-rural-electrification-company-uganda-generating-hope-brighter-future We consider that its OWS are small enough to consider them negligible in relation to other hydropower plants.</t>
  </si>
  <si>
    <t>0.3383333, 30.0772222</t>
  </si>
  <si>
    <t>0.5007, 33.1388</t>
  </si>
  <si>
    <t>Victoria Nile Cascade Project. Uses the natural flow of the Victoria Lake. Downstream the Victoria Nile, and other dam a few kilometers before (Kiira Power Station). Dam and spilways. https://en.wikipedia.org/wiki/Bujagali_Hydroelectric_Power_Station</t>
  </si>
  <si>
    <t>-1.014122, 29.707317</t>
  </si>
  <si>
    <t>-0.86807259, 29.66388542</t>
  </si>
  <si>
    <t>0.7057066, 32.9100815</t>
  </si>
  <si>
    <t>Victoria Nile Cascade Project. After Bujagali Falls. Operational in 2019. https://en.wikipedia.org/wiki/List_of_power_stations_in_Uganda</t>
  </si>
  <si>
    <t>1.54382, 31.1108</t>
  </si>
  <si>
    <t>0.066667, 29.9</t>
  </si>
  <si>
    <t>0.4501, 33.1861</t>
  </si>
  <si>
    <t>Victoria Nile Cascade Project. Part of the Owen Falls. Second in line after Nalubaale. https://en.wikipedia.org/wiki/Kiira_Hydroelectric_Power_Station https://en.wikipedia.org/wiki/Owen_Falls</t>
  </si>
  <si>
    <t>-0.99558, 29.96136</t>
  </si>
  <si>
    <t>3.6527376, 31.7280955</t>
  </si>
  <si>
    <t>-0.4870918, 30.2051096</t>
  </si>
  <si>
    <t>0.7519572, 30.126518</t>
  </si>
  <si>
    <t>0.47855, 30.27295</t>
  </si>
  <si>
    <t>-1.241956, 29.9856157</t>
  </si>
  <si>
    <t>Not found. By its size and location is likely to be a ROR. We consider that its OWS are small enough to consider them negligible in relation to other hydropower plants. //www.uegcl.com/uegcl-to-revamp-one-mega-watt-maziba-plant/</t>
  </si>
  <si>
    <t>0.36, 30.081111</t>
  </si>
  <si>
    <t>0.300191, 30.100307</t>
  </si>
  <si>
    <t>0.3241, 30.046</t>
  </si>
  <si>
    <t>0.225793, 30.4818446</t>
  </si>
  <si>
    <t>-1.318611, 30.078889</t>
  </si>
  <si>
    <t>0.4432, 33.1852</t>
  </si>
  <si>
    <t>Victoria Nile Cascade Project. Part of the Owen Falls. First in the string of cascaded HPPs (Kiira, Bugali downstream). https://en.wikipedia.org/wiki/Owen_Falls</t>
  </si>
  <si>
    <t>0.7, 29.966667</t>
  </si>
  <si>
    <t>1.119444, 30.668056</t>
  </si>
  <si>
    <t>2.431111, 30.974444</t>
  </si>
  <si>
    <t>0.14154, 29.93164</t>
  </si>
  <si>
    <t>0.21229, 30.00543</t>
  </si>
  <si>
    <t>0.63, 29.978056</t>
  </si>
  <si>
    <t>1.27674, 34.65824</t>
  </si>
  <si>
    <t>1.27723, 34.65921</t>
  </si>
  <si>
    <t>1.425157, 30.982819</t>
  </si>
  <si>
    <t>-18.294232, 32.968465</t>
  </si>
  <si>
    <t>-13.31721, 22.94954</t>
  </si>
  <si>
    <t>-10.118889, 30.914444</t>
  </si>
  <si>
    <t>-15.7665, 26.0172</t>
  </si>
  <si>
    <t>Kafue river casacaded project. This power plant provides regulation to Kafue Gorge downstream. https://en.wikipedia.org/wiki/Itezhi-Tezhi_Dam. OWS from info, not measured.</t>
  </si>
  <si>
    <t>-15.80706, 28.42078</t>
  </si>
  <si>
    <t>Kafue river casacaded project. Downstream of Itezhi Tezhi. https://www.zesco.co.zm/generation/powerstations/12 https://en.wikipedia.org/wiki/Kafue_Gorge_Upper_Power_Station</t>
  </si>
  <si>
    <t>-16.5167, 28.7611</t>
  </si>
  <si>
    <t>Binational dam. North for Zambia and younger part. https://www.gem.wiki/Kariba_Dam_hydroelectric_plant https://en.wikipedia.org/wiki/Kariba_Dam</t>
  </si>
  <si>
    <t>-14.50685, 29.12265</t>
  </si>
  <si>
    <t>-13.216667, 22.85</t>
  </si>
  <si>
    <t>Waterfall By its size and location, it is likely a ROR with a OWS that is considered negligible in relation to the other hydros</t>
  </si>
  <si>
    <t>-12.98791, 30.86462</t>
  </si>
  <si>
    <t>-12.799582, 28.212519</t>
  </si>
  <si>
    <t>-14.96192, 24.51252</t>
  </si>
  <si>
    <t>-14.6972, 28.8222</t>
  </si>
  <si>
    <t>-10.69739, 28.89547</t>
  </si>
  <si>
    <t>-11.735836, 24.42926</t>
  </si>
  <si>
    <t>-11.16673, 31.81087</t>
  </si>
  <si>
    <t>-17.93061, 25.85971</t>
  </si>
  <si>
    <t>Intake from the diversion of the Zambezi river before the Victoria Waterfalls.</t>
  </si>
  <si>
    <t>-11.123939, 24.192152</t>
  </si>
  <si>
    <t>-19.6669, 29.89965</t>
  </si>
  <si>
    <t>Current_status_and_future_developments_of_small_an.pdf By its size and location, it is likely a ROR with a OWS that is considered negligible in relation to the other hydros</t>
  </si>
  <si>
    <t>-18.318653, 32.694163</t>
  </si>
  <si>
    <t>-18.6155027, 32.6729515</t>
  </si>
  <si>
    <t>-16.5167, 28.7583</t>
  </si>
  <si>
    <t>Binational dam. https://en.wikipedia.org/wiki/Kariba_Dam</t>
  </si>
  <si>
    <t>-16.778719, 31.569554</t>
  </si>
  <si>
    <t>ROR, Current_status_and_future_developments_of_small_an.pdf. By its size and location is likely to be a ROR. We consider that its OWS are small enough to consider them negligible in relation to other hydropower plants.</t>
  </si>
  <si>
    <t>-19.52618, 33.49304</t>
  </si>
  <si>
    <t>-19.150357, 32.332764</t>
  </si>
  <si>
    <t>-18.674887, 32.470696</t>
  </si>
  <si>
    <t>-18.385408, 32.953245</t>
  </si>
  <si>
    <t>-18.437405, 32.845873</t>
  </si>
  <si>
    <t>Part of the Pungwe complex. https://www.nrezim.com/projects/pungwe-a-hydroelectric-power-station/</t>
  </si>
  <si>
    <t>-18.429984, 32.844115</t>
  </si>
  <si>
    <t>Part of the Pungwe complex. https://www.nrezim.com/projects/pungwe-b-hydroelectric-power-station/</t>
  </si>
  <si>
    <t>Part of the Pungwe complex. https://www.nrezim.com/projects/pungwe-c-hydroelectric-power-station/</t>
  </si>
  <si>
    <t>-19.802199, 32.873275</t>
  </si>
  <si>
    <t>-19.353091225876174, 30.675852989880934</t>
  </si>
  <si>
    <t>-18.7042, 32.374842</t>
  </si>
  <si>
    <t>ROR, Current_status_and_future_developments_of_small_an.pdf By its size and location, it is likely a ROR with a OWS that is considered negligible in relation to the other hydros</t>
  </si>
  <si>
    <t>-20.3507653, 31.3541631</t>
  </si>
  <si>
    <t>ROR, Current_status_and_future_developments_of_small_an.pdf By its size and location is likely to be a ROR. We consider that its OWS are small enough to consider them negligible in relation to other hydropower plants.</t>
  </si>
  <si>
    <t>-19.540217, 32.787824</t>
  </si>
  <si>
    <t>ROR. Current_status_and_future_developments_of_small_an.pdf By its size and location, it is likely a ROR with a OWS that is considered negligible in relation to the other hydros</t>
  </si>
  <si>
    <t>-21.06295, 30.39428</t>
  </si>
  <si>
    <t>Ev_Jan</t>
  </si>
  <si>
    <t>Ev_Feb</t>
  </si>
  <si>
    <t>Ev_Mar</t>
  </si>
  <si>
    <t>Ev_Apr</t>
  </si>
  <si>
    <t>Ev_May</t>
  </si>
  <si>
    <t>Ev_Jun</t>
  </si>
  <si>
    <t>Ev_Jul</t>
  </si>
  <si>
    <t>Ev_Aug</t>
  </si>
  <si>
    <t>Ev_Sep</t>
  </si>
  <si>
    <t>Ev_Oct</t>
  </si>
  <si>
    <t>Ev_Nov</t>
  </si>
  <si>
    <t>Ev_Dec</t>
  </si>
  <si>
    <t>Total_Ev mm</t>
  </si>
  <si>
    <t xml:space="preserve"> Tubi Tubidi </t>
  </si>
  <si>
    <t>5.58230, -3.15939</t>
  </si>
  <si>
    <t>4.733333, -6.616667</t>
  </si>
  <si>
    <t>25.317535, 32.55326</t>
  </si>
  <si>
    <t>27.1783117, 31.1859257</t>
  </si>
  <si>
    <t>8.400781, 39.33664</t>
  </si>
  <si>
    <t>11.48786, 37.58655</t>
  </si>
  <si>
    <t>-2.238736, 11.461071</t>
  </si>
  <si>
    <t>-1.762156, 13.551524</t>
  </si>
  <si>
    <t>11.0574624, -12.3979431</t>
  </si>
  <si>
    <t>-0.492706, 37.356451</t>
  </si>
  <si>
    <t>-0.420132, 36.947594</t>
  </si>
  <si>
    <t>-0.716667, 37.15</t>
  </si>
  <si>
    <t>-29.533175, 28.269913</t>
  </si>
  <si>
    <t>6.1751, -10.1808</t>
  </si>
  <si>
    <t>12.661157, -7.91717</t>
  </si>
  <si>
    <t>-20.3375, 57.67671</t>
  </si>
  <si>
    <t>-20.3651111, 57.6794</t>
  </si>
  <si>
    <t>-20.347997, 57.615416</t>
  </si>
  <si>
    <t>-25.2203, 32.1339</t>
  </si>
  <si>
    <t>-25.8638889, 32.2408333</t>
  </si>
  <si>
    <t xml:space="preserve">, </t>
  </si>
  <si>
    <t>Technology</t>
  </si>
  <si>
    <t>First cat</t>
  </si>
  <si>
    <t>Second cat</t>
  </si>
  <si>
    <t>Third Cat</t>
  </si>
  <si>
    <t>Fuel</t>
  </si>
  <si>
    <t>Withdrawals</t>
  </si>
  <si>
    <t>Check (Withdrawal - consumption)</t>
  </si>
  <si>
    <t>Data</t>
  </si>
  <si>
    <t>Assumptions</t>
  </si>
  <si>
    <t>gal/MWh</t>
  </si>
  <si>
    <t>m3/MWh</t>
  </si>
  <si>
    <t>Various crops</t>
  </si>
  <si>
    <t>Estimation based on the consumption.</t>
  </si>
  <si>
    <t>No cooling. As there are no estimates directly for this technology, it is considered similar than coal. Considering that there is no freshwater consumption for the cooling system, asumed similar ratio than cooling towers 70% in Dziegielewski et al. 2006</t>
  </si>
  <si>
    <t>Pate and Einfeld 2007 in Williams and Simmons, BP, 2013</t>
  </si>
  <si>
    <t>As there are no data points for this particular type of technologies, considered to work similar to coal-fired power plants. Only one data point available in literature this type of technology and fuel.</t>
  </si>
  <si>
    <t>Once through (Fresh)</t>
  </si>
  <si>
    <t>SENES Consultants Limited 2005 in Meldrum et al 2013</t>
  </si>
  <si>
    <t>There are no specific data points about this power plant. Used the estimations of the coal-fired power plants. Used the maximum reported value of the source with both consumption and withdrawal data, considering that these climates require more water. In reality, the real withdrawal could be higher because this value comes from the USA, which averages with more temperate climates</t>
  </si>
  <si>
    <t>Various energy crops</t>
  </si>
  <si>
    <t>Hoffman et al 2004, that used the data from SAIC and NETL from data sources in the USA in Meldrum et al 2013</t>
  </si>
  <si>
    <t>There are no specific data points about this power plant. Used the estimations of the coal-fired power plants. Used the maximum reported value considering that these climates require more water. In reality, the real withdrawal could be higher because this value comes from EIA Form 767 report from the USA, which averages with more temperate climates</t>
  </si>
  <si>
    <t>There are no specific data points about this power plant. Used the estimations of the coal-fired power plants. Used the maximum reported value considering that these climates require more water. In reality the values must be larger because this value comes from EIA Form 767 report from the USA, which averages with more temperate climates</t>
  </si>
  <si>
    <t>Median value of the estimations</t>
  </si>
  <si>
    <t>There are no specific data points about this power plant. Used the estimations of the coal-fired power plants. Temperate climates are more similar to the data available in the datasets (Mostly USA and European power plants)</t>
  </si>
  <si>
    <t>Gas turbine + Heat Recovery</t>
  </si>
  <si>
    <t>Berry et al. 1998 in Meldrum et al 2013</t>
  </si>
  <si>
    <t>There are no specific data points about this power plant. Used the estimations of the gas-fired power plants. Maximum value because of climate in Africa is likely hotter and more humid than data available in the databases. This source is chosen because it provides data for both consumption and withdrawal</t>
  </si>
  <si>
    <t>Biogas</t>
  </si>
  <si>
    <t>Asumed similar ratio than cooling towers 70% in Dziegielewski et al. 2006</t>
  </si>
  <si>
    <t>Vaca-Jimenez et al. 2019</t>
  </si>
  <si>
    <t>There is no other source of these types of power plants, asumed to be similar than oil derivatives-fired power plants</t>
  </si>
  <si>
    <t>Circulating Fluidized bed</t>
  </si>
  <si>
    <t>Considering that there is no freshwater consumption for the cooling system, asumed similar ratio than cooling towers 70% in Dziegielewski et al. 2006</t>
  </si>
  <si>
    <t>Only one data point available in literature this type of technology and fuel.</t>
  </si>
  <si>
    <t>Dry Cooling</t>
  </si>
  <si>
    <t>Pulv - Subcritical</t>
  </si>
  <si>
    <t>Pulv - Supercritical</t>
  </si>
  <si>
    <t>Once through (Saline)</t>
  </si>
  <si>
    <t>Pulv - Ultrasupercritical</t>
  </si>
  <si>
    <t>Dziegielewski et al. 2006 in Williams and Simmons, BP, 2013</t>
  </si>
  <si>
    <t>Maximum value because of climate in Africa is likely hotter and more humid than data available in the databases</t>
  </si>
  <si>
    <t>Temperate climates are more similar to the data available in the datasets (Mostly USA and European power plants)</t>
  </si>
  <si>
    <t>Pulverized - Subcritical</t>
  </si>
  <si>
    <t>Used the maximum reported value considering that these climates require more water. In reality, the real withdrawal could be higher because this value comes from EIA Form 767 report from the USA, which averages with more temperate climates</t>
  </si>
  <si>
    <t>Used the maximum reported value considering that these climates require more water. In reality the values must be larger because this value comes from EIA Form 767 report from the USA, which averages with more temperate climates</t>
  </si>
  <si>
    <t>Used the maximum reported value considering that these climates require more water. In reality the values can be higher because this value comes from EIA Form 767 report from the USA, which averages with more temperate climates</t>
  </si>
  <si>
    <t>NETL 2010c in Meldrum et al 2013</t>
  </si>
  <si>
    <t>The maximum value due to climate in Africa must indicate a larger usage than in the case of the databases (data from USA and Europe). Used this value and not the maximum, because this source provides both consumption and withdrawal data</t>
  </si>
  <si>
    <t>Gas turbine</t>
  </si>
  <si>
    <t>Natural Gas, Oil derivatives</t>
  </si>
  <si>
    <t>CEC 2008 in Meldrum</t>
  </si>
  <si>
    <t>Use this value because it is the only one that reported both Consumption and Withdrawal, and is one of the three values reported in Meldrum</t>
  </si>
  <si>
    <t>Dry cooling, using the upper limit and the source that has both consumption and withdrawal</t>
  </si>
  <si>
    <t>Same as dry cooling,  considering that the water will be used in other requirement. Using the upper limit and the source that has both consumption and withdrawal</t>
  </si>
  <si>
    <t>Maximum value because of climate in Africa is likely hotter and more humid than data available in the databases. This source is chosen because it provides data for both consumption and withdrawal</t>
  </si>
  <si>
    <t>There is no data for dry cooling for this type of power plant. Considered that is likely similar than CCGT, and that the water will be used in other requirement as there are no freshwater used in cooling. Using the upper limit and the source that has both consumption and withdrawal</t>
  </si>
  <si>
    <t>CEC 2008 in Meldrum et al 2013</t>
  </si>
  <si>
    <t>Maximum water intensity chosen. This source was used considering that must have both values for withdrawal and consumption.</t>
  </si>
  <si>
    <t>Oil derivatives</t>
  </si>
  <si>
    <t>There is no data for these types of power plants, we consider the same as NG fired power plants</t>
  </si>
  <si>
    <t>HFO, NG</t>
  </si>
  <si>
    <t>There is no data for these types of power plants, we consider the same as NG fired power plants. Maximum value because of climate in Africa is likely hotter and more humid than data available in the databases. This source is chosen because it provides data for both consumption and withdrawal</t>
  </si>
  <si>
    <t>Diesel-engines</t>
  </si>
  <si>
    <t>Steam turbine</t>
  </si>
  <si>
    <t>There are no data points for this technology. Considered the same as coal. Considering that there is no freshwater consumption for the cooling system, asumed similar ratio than cooling towers 70% in Dziegielewski et al. 2006</t>
  </si>
  <si>
    <t>There are no data points for this technology. Considered the same as coal. Only one data point available in literature this type of technology and fuel.</t>
  </si>
  <si>
    <t>There is no data for these types of power plants. All the other authors considers them as coal power plants. Temperate climates are more similar to the data available in the datasets (Mostly USA and European power plants)</t>
  </si>
  <si>
    <t>There is no data for these types of power plants. All the other authors considers them as coal power plants. Considered the maximum value due to the climate. Source chosen based on availability of values for consumption and withdrawal by the same source</t>
  </si>
  <si>
    <t>There is no data for these types of power plants. All the other authors considers them as coal power plants. Used the maximum reported value considering that these climates require more water. In reality, the real withdrawal could be higher because this value comes from EIA Form 767 report from the USA, which averages with more temperate climates</t>
  </si>
  <si>
    <t>Na</t>
  </si>
  <si>
    <t>Considering that there is no freshwater used for cooling, asumed similar ratio than cooling towers 30% in Dziegielewski et al. 2006</t>
  </si>
  <si>
    <t>Same as dry cooling,  considering that the water will be used in other requirement. Using the only value available</t>
  </si>
  <si>
    <t>There is no data for these types of power plants. The operation is similar to a combined cycle with gas. Freshwater use in saline cooling reported from literature. Dry cooling, using the upper limit and the source that has both consumption and withdrawal</t>
  </si>
  <si>
    <t>There is no data for these types of power plants. The operation is similar to a combined cycle with gas. Maximum value because of climate in Africa is likely hotter and more humid than data available in the databases. This source is chosen because it provides data for both consumption and withdrawal</t>
  </si>
  <si>
    <t>There is no data for these types of power plants. The operation is similar to a combined cycle with gas. Temperate climates are more similar to the data available in the datasets (Mostly USA and European power plants)</t>
  </si>
  <si>
    <t>Solar</t>
  </si>
  <si>
    <t>Aspen environmental group 2006 in Meldrum 2013</t>
  </si>
  <si>
    <t>Roofs no easily accesible and usually neglected. A bit larger due to climate may require more water than what it has been reported in the datasets because the data points comes from temperate climates (US and EU)</t>
  </si>
  <si>
    <t>Asumed similar ratio than cooling towers 70% in Dziegielewski et al. 2006. We do not use the values reported, because they are the same as the consumptive use.</t>
  </si>
  <si>
    <t>Pasqualetti and Kelley 2007 from Meldrum 2013</t>
  </si>
  <si>
    <t>Roofs no easily accesible and usually neglected, in particular due to rainy climate that does not require much cleaning</t>
  </si>
  <si>
    <t>Gleick 1994 in Meldrum et al 2013</t>
  </si>
  <si>
    <t>Land installations require are larger and require more maintenance and cleaning. Maximum value due to climate may require more water than what it has been reported in the datasets because the data points comes from temperate climates (US and EU)</t>
  </si>
  <si>
    <t>Sahm et al. 2005 from Meldrum 2013</t>
  </si>
  <si>
    <t>Large need of cleaning, used the maximum available</t>
  </si>
  <si>
    <t>Parabolic Trough</t>
  </si>
  <si>
    <t>Burkhardt et al. 2011 in Meldrum et al.</t>
  </si>
  <si>
    <t>As a desert, they should require to clean more often</t>
  </si>
  <si>
    <t>Turchi et al. 2010 in Meldum 2013</t>
  </si>
  <si>
    <t>Maximun requirement as it is a hot desert and water evaporates easily</t>
  </si>
  <si>
    <t>Fresnel</t>
  </si>
  <si>
    <t>CWb - Temperate Temperate</t>
  </si>
  <si>
    <t>DOE 2008 in Meldrum et al. 2013</t>
  </si>
  <si>
    <t>Use the only value available for this type of power plants</t>
  </si>
  <si>
    <t>Central Tower</t>
  </si>
  <si>
    <t>Viebahn et al. 2008 from Meldrum 2013</t>
  </si>
  <si>
    <t>Smalles volumes</t>
  </si>
  <si>
    <t>The wind power plant does not require water in operation. Only the water that is embeded in the spare parts</t>
  </si>
  <si>
    <t>Values of sources providing both, consumption and withdrawals</t>
  </si>
  <si>
    <t>US gallons / MWh</t>
  </si>
  <si>
    <t>Difference</t>
  </si>
  <si>
    <t>Main Source</t>
  </si>
  <si>
    <t>Original Source</t>
  </si>
  <si>
    <t>Characteristics and Details</t>
  </si>
  <si>
    <t>Dry</t>
  </si>
  <si>
    <t>COAL</t>
  </si>
  <si>
    <t>Rankine (not CCS)</t>
  </si>
  <si>
    <t>PC subcritical</t>
  </si>
  <si>
    <t>Meldrum et al. 2013 (Tables 2 and A-21)</t>
  </si>
  <si>
    <t>Berry et al. 1998</t>
  </si>
  <si>
    <t>No indication of Flue Gas Desulfurization</t>
  </si>
  <si>
    <t>Cottrell et al. 2003</t>
  </si>
  <si>
    <t>Dziegielewski and Kiefer 2006</t>
  </si>
  <si>
    <t>Gleick 1994</t>
  </si>
  <si>
    <t>NETL 2010b (Life cycle Analysis)</t>
  </si>
  <si>
    <t>ORNL and RFF 1994</t>
  </si>
  <si>
    <t>SENES Consultants Limited 2005</t>
  </si>
  <si>
    <t>TWDB 2003</t>
  </si>
  <si>
    <t>Diakoulaki et al. 1997</t>
  </si>
  <si>
    <t>Lignite. No indication of Flue Gas Desulfurization</t>
  </si>
  <si>
    <t>EUROPEAN COMISSION 1999</t>
  </si>
  <si>
    <t>Both</t>
  </si>
  <si>
    <t>EPRI 2002</t>
  </si>
  <si>
    <t>Hoffman et al. 2004</t>
  </si>
  <si>
    <t>NETL 2007b (Power plant water usage and loss study), and in Macknick et al. 2011</t>
  </si>
  <si>
    <t>NETL 2008 (Estimating Freshwater Needs), NETL 2009a (Updated Estimating Freshwater Needs), and in Macknick et al. 2011</t>
  </si>
  <si>
    <t>NETL 2009b (Existing plants, emission and Capture) in Macknick et al. 2011</t>
  </si>
  <si>
    <t>No Flue Gas Desulfurization</t>
  </si>
  <si>
    <t>Dry Flue Gas Desulfurization</t>
  </si>
  <si>
    <t>Wet Flue Gas Desulfurization</t>
  </si>
  <si>
    <t>NETL 2010a (Cost and Performance Baseline), and in Macknick et al. 2011</t>
  </si>
  <si>
    <t>Western Resource Advocates (WRA) 2008</t>
  </si>
  <si>
    <t>Williams and Simmons (BP) 2013 (Table 5.1)</t>
  </si>
  <si>
    <t>Dziegielewski et al. 2006</t>
  </si>
  <si>
    <t>No indication of Flue Gas Desulfurization. Differentiate between fossils and nuclear, and focuses on cooling types. No fuels differences</t>
  </si>
  <si>
    <t>Pate and Einfeld 2007</t>
  </si>
  <si>
    <t>No indication of Flue Gas Desulfurization. Differentiate between fossils and nuclear, and focuses on cooling types. No fuels differences. Provides a Table with water intensities (Table 1), but there are no sources</t>
  </si>
  <si>
    <t>Number of values</t>
  </si>
  <si>
    <t>Median</t>
  </si>
  <si>
    <t>Minimum</t>
  </si>
  <si>
    <t>Maximum</t>
  </si>
  <si>
    <t>PC supercritical</t>
  </si>
  <si>
    <t>NETL 2010e</t>
  </si>
  <si>
    <t>No indication of Flue Gas Desulfurization. Meldrum uses the 2009 update, while Williams and Simmons the 2008 update. The numbers are practically the same.</t>
  </si>
  <si>
    <t>Circulated Fluidized Bed</t>
  </si>
  <si>
    <t>No indication of anything besides CFB</t>
  </si>
  <si>
    <t>Average value for the cooling type. No fuels differences</t>
  </si>
  <si>
    <t>Average value for the cooling type. No fuels differences. Provides a Table with water intensities (Table 1), but there are no sources</t>
  </si>
  <si>
    <t>Combined IGCC (Not CCS)</t>
  </si>
  <si>
    <t>Gorokhov et al. 2000</t>
  </si>
  <si>
    <t>Not CCS</t>
  </si>
  <si>
    <t>NETL 2010a</t>
  </si>
  <si>
    <t>NETL 2010c</t>
  </si>
  <si>
    <t>NETL 2007a (Cost and performance)</t>
  </si>
  <si>
    <t>NETL 2007b (Power plant water usage and loss study)</t>
  </si>
  <si>
    <t>Gas</t>
  </si>
  <si>
    <t>Meldrum et al. 2013 (Tables 5 and A-23)</t>
  </si>
  <si>
    <t>CEC 2008</t>
  </si>
  <si>
    <t>No cooling, considered as dry cooling</t>
  </si>
  <si>
    <t>King et al. 2008</t>
  </si>
  <si>
    <t>Combined CCGT (Not CCS)</t>
  </si>
  <si>
    <t>Combined Cycles</t>
  </si>
  <si>
    <t>No additional information</t>
  </si>
  <si>
    <t>Different power plant with other thermal efficiency</t>
  </si>
  <si>
    <t>DiFilippo 2003</t>
  </si>
  <si>
    <t>Lamberton et al. 2010</t>
  </si>
  <si>
    <t>Leitner 2002</t>
  </si>
  <si>
    <t>NETL 2010d</t>
  </si>
  <si>
    <t>Khalil et al. 2006</t>
  </si>
  <si>
    <t>Feeley et al. 2005, and in Macknick et al. 2011</t>
  </si>
  <si>
    <t>EPRI 2002, and in Macknick et al. 2011</t>
  </si>
  <si>
    <t>Both use the 2008 update</t>
  </si>
  <si>
    <t>Williams and Simmons (BP) 2013 (Table 5.2)</t>
  </si>
  <si>
    <t>Does not differentiate between fuels. Does not provide different values for combined cycles, but I guess what the BP report does is to divide the WI by three as it indicates that for combined cycles the steam part (the cooling) is considered to be 1/3 of the power generated</t>
  </si>
  <si>
    <t>NETL 2007a (Cost and performance) and in Macknick et al. 2011</t>
  </si>
  <si>
    <t>IEA 2012</t>
  </si>
  <si>
    <t>The document is about CSP, but it gives a value for a wet tower gas-fired power plants of 800 liters/MWh (no citation)</t>
  </si>
  <si>
    <t>WorleyParsons 2009b (Beacon Solar Energy Project Dry Cooling)</t>
  </si>
  <si>
    <t>This document is also about CSP</t>
  </si>
  <si>
    <t>DOE 1983</t>
  </si>
  <si>
    <t>Western Resource Advocates (WRA) 2008, and in Macknick et al. 2011</t>
  </si>
  <si>
    <t>Gleick 1994, and in Macknick et al. 2011</t>
  </si>
  <si>
    <t>CEC 2008, and in Macknick et al. 2011</t>
  </si>
  <si>
    <t>No additional sources</t>
  </si>
  <si>
    <t>Meldrum et al. 2013 (Tables 7 and A-25)</t>
  </si>
  <si>
    <t>Boiling water reactor</t>
  </si>
  <si>
    <t>Pressurized Water Reactor</t>
  </si>
  <si>
    <t>Dziegieleski and Kiefer 2006</t>
  </si>
  <si>
    <t>Weighted average of several plants</t>
  </si>
  <si>
    <t>Only cooling</t>
  </si>
  <si>
    <t>Hoffman et al. 2004, and in Macknick et al. 2011</t>
  </si>
  <si>
    <t>Provide a differentiated value for nuclear power plants</t>
  </si>
  <si>
    <t>Gas cooled reactor</t>
  </si>
  <si>
    <t>Light water reactor</t>
  </si>
  <si>
    <t>Williams and Simmons (BP) 2013 (Table 5.4)</t>
  </si>
  <si>
    <t>Used the 2008 in the data used, and then the 2009 in Macknick (without knowing). Data for nuclear is used for the modelling of future needs (no citation).</t>
  </si>
  <si>
    <t>Dziegielewski et al. 2006 in Macknick et al. 2011</t>
  </si>
  <si>
    <t>Meldrum et al. 2013 (Tables 9 and A-27)</t>
  </si>
  <si>
    <t>DOE 2008</t>
  </si>
  <si>
    <t>BrightSource Energy 2007</t>
  </si>
  <si>
    <t>Water for cooling and washing</t>
  </si>
  <si>
    <t>EERE and EPRI 1997</t>
  </si>
  <si>
    <t>Sargent &amp; Lundy LLC 2003</t>
  </si>
  <si>
    <t>Stoddard et al. 2006</t>
  </si>
  <si>
    <t>Viebahn et al. 2008</t>
  </si>
  <si>
    <t>Williams and Simmons (BP) 2013 (Table 5.5)</t>
  </si>
  <si>
    <t>DOE 2009</t>
  </si>
  <si>
    <t>Data comes from Table 2. Wet tower data comes from cohen but considering a 90% o rate of the withdrawal. Dry data comes from WorleyParsons 2009</t>
  </si>
  <si>
    <t>BLM 2010</t>
  </si>
  <si>
    <t>BLM 2011</t>
  </si>
  <si>
    <t>Burkhardt et al. 2011</t>
  </si>
  <si>
    <t>Harto et al. 2010</t>
  </si>
  <si>
    <t>NETL 2012c</t>
  </si>
  <si>
    <t>Solar Millennium LLC 2008</t>
  </si>
  <si>
    <t>Turchi et al. 2010</t>
  </si>
  <si>
    <t>FWS 2010</t>
  </si>
  <si>
    <t>FWS 2011</t>
  </si>
  <si>
    <t>WorleyParsons 2009a (Analysis of Wet and Dry Condensing)</t>
  </si>
  <si>
    <t>WorleyParsons 2010 (Material Input for Life Cycle Assessment)</t>
  </si>
  <si>
    <t>Cohen et al. 1999</t>
  </si>
  <si>
    <t>Kelly 2006</t>
  </si>
  <si>
    <t>Kustcher and Buys 2006</t>
  </si>
  <si>
    <t>Turchi 2010, WorleyParsons 2010b (Parabolic trough reference plant)</t>
  </si>
  <si>
    <t>This document was made by Turchi, that is why sometimes is referenced as Turchi or WorleyParsons</t>
  </si>
  <si>
    <t>Dish Stirling</t>
  </si>
  <si>
    <t>No additional sources in this paper</t>
  </si>
  <si>
    <t>Meldrum et al. 2013 (Tables 9 and A-31)</t>
  </si>
  <si>
    <t>No values reported for consumption</t>
  </si>
  <si>
    <t>Concentrated PV</t>
  </si>
  <si>
    <t>Meldrum et al. 2013 (Tables 10 and A-29)</t>
  </si>
  <si>
    <t>NETL 2012a</t>
  </si>
  <si>
    <t>Clark et al. 2011</t>
  </si>
  <si>
    <t>Adee and Moore 2010</t>
  </si>
  <si>
    <t>Kagel et al. 2007</t>
  </si>
  <si>
    <t>Binary</t>
  </si>
  <si>
    <t>Mishra et al. 2011</t>
  </si>
  <si>
    <t>Offshore</t>
  </si>
  <si>
    <t>Meldrum et al. 2013 (Tables 12 and A-32)</t>
  </si>
  <si>
    <t>Chataignere and Le Boulch 2003</t>
  </si>
  <si>
    <t>Maximum maintenance</t>
  </si>
  <si>
    <t>foundation and lattice tower</t>
  </si>
  <si>
    <t>Elsam Engineering A/S 2004</t>
  </si>
  <si>
    <t>NETL 2012d</t>
  </si>
  <si>
    <t>conventional</t>
  </si>
  <si>
    <t>Deep fundation, tubular tower</t>
  </si>
  <si>
    <t>Shallow fundation, tubular tower</t>
  </si>
  <si>
    <t>Concrete tubular tower</t>
  </si>
  <si>
    <t>American Wind Energy Association (AWEA) 1996</t>
  </si>
  <si>
    <t>Cleaning</t>
  </si>
  <si>
    <t>Conventional</t>
  </si>
  <si>
    <t>Advanced</t>
  </si>
  <si>
    <t>Dry / Other</t>
  </si>
  <si>
    <t>EPRI and DOE 2006</t>
  </si>
  <si>
    <t>Martins et al. 1998</t>
  </si>
  <si>
    <t>Meridian Corporation 1989</t>
  </si>
  <si>
    <t xml:space="preserve">NETL 2009a </t>
  </si>
  <si>
    <t>Krewitt et al. 1997</t>
  </si>
  <si>
    <t>Flue gas desulfurization</t>
  </si>
  <si>
    <t>Flue gas desulfurization, lignite</t>
  </si>
  <si>
    <t>Pingoud et al. 1999</t>
  </si>
  <si>
    <t>SECDA 1994</t>
  </si>
  <si>
    <t>Inhaber 2004</t>
  </si>
  <si>
    <t>Tolba 1985</t>
  </si>
  <si>
    <t xml:space="preserve">NETL 2007a </t>
  </si>
  <si>
    <t>Meldrum et al. 2013 (Tables 2 and A-22)</t>
  </si>
  <si>
    <t>Meldrum et al. 2013 (Tables 5 and A-24)</t>
  </si>
  <si>
    <t>Dorland et al. 1997</t>
  </si>
  <si>
    <t>Meldrum et al. 2013 (Tables 7 and A-26)</t>
  </si>
  <si>
    <t>AXPO Nuclear Energy 2008</t>
  </si>
  <si>
    <t>Pressurized Water Reactor, only cooling</t>
  </si>
  <si>
    <t>Schaffner et al. 2002</t>
  </si>
  <si>
    <t>Heavy water reactor</t>
  </si>
  <si>
    <t>Vattenfall AB 2007</t>
  </si>
  <si>
    <t>Provide a differentiated value for nuclear power plants. It indicates that the values comes from EPRI 2002, but they differ</t>
  </si>
  <si>
    <t>Using the 2008</t>
  </si>
  <si>
    <t>Meldrum et al. 2013 (Tables 9 and A-28)</t>
  </si>
  <si>
    <t>No values reported for withdrawal</t>
  </si>
  <si>
    <t>No additional information. Exact value than Consumption</t>
  </si>
  <si>
    <t>Parabolic trough</t>
  </si>
  <si>
    <t>No additional information. Same value as consumption</t>
  </si>
  <si>
    <t>Data comes from Table 2. Wet tower data comes from cohen but considering a 90% o rate of the withdrawal. Dry data comes from WorleyParsons 2009. Same as consumption</t>
  </si>
  <si>
    <t>Cleaning and others</t>
  </si>
  <si>
    <t>Based on cost data</t>
  </si>
  <si>
    <t>Cleaning (real data)</t>
  </si>
  <si>
    <t>Cleaning (asumed as Dish Stirling)</t>
  </si>
  <si>
    <t>Pasqualetti and Kelley 2007</t>
  </si>
  <si>
    <t>Claiming first data</t>
  </si>
  <si>
    <t>Aspen Environmental Group 2011a</t>
  </si>
  <si>
    <t>Cleaning and others (environmental Impact Statement)</t>
  </si>
  <si>
    <t>Aspen Environmental Group 2011b</t>
  </si>
  <si>
    <t>Sahm et al. 2005</t>
  </si>
  <si>
    <t>Meldrum et al. 2013 (Tables 10 and A-30)</t>
  </si>
  <si>
    <t>Vestas Wind Systems A/S</t>
  </si>
  <si>
    <t>Not easily identifiable</t>
  </si>
  <si>
    <t>Very small, probably a small turbine used in an irrigation scheme</t>
  </si>
  <si>
    <t>ROR. Not a lot of information regarding this power plant.</t>
  </si>
  <si>
    <t>This is not Bumba, but the province Bimba</t>
  </si>
  <si>
    <t>https://database.earth/energy/power-plant/chichiri-blantyre</t>
  </si>
  <si>
    <t>Likely a very small turbine connected into a irrigation scheme.</t>
  </si>
  <si>
    <t>http://www.ecowrex.org/eg/akpakpa-1</t>
  </si>
  <si>
    <t>https://pubs.naruc.org/pub.cfm?id=5370A2A4-2354-D714-5196-4366ECAC7A82 City. I cannot see it, but for its size I assume rooftop</t>
  </si>
  <si>
    <t>https://www.scielo.org.za/pdf/jesa/v24n3/03.pdf</t>
  </si>
  <si>
    <t>https://windenergysolutions.nl/wp-content/uploads/2018/03/Project-Case-Study-St.Helena.pdf</t>
  </si>
  <si>
    <t>www.lifegate.com/somalia-garowe-solar-wind-hybrid-plant</t>
  </si>
  <si>
    <t>en.wikipedia.org/wiki/Darling_Wind_Farm</t>
  </si>
  <si>
    <t>Gas field</t>
  </si>
  <si>
    <t>Small solar field</t>
  </si>
  <si>
    <t>ROR, https://www.hydroreview.com/world-regions/africa/angola-seeks-power-plan-two-small-hydro-pre-feasibility-studies/#gref</t>
  </si>
  <si>
    <t>Wind Farm</t>
  </si>
  <si>
    <t>Wind farm</t>
  </si>
  <si>
    <t>Location not found, but mentioned in newspaper though. https://www.rjdhrca.org/centrafrique-la-ville-de-bouar-manque-delectricite-depuis-plus-de-4-mois/ Source: United Nations Development program. Promotion of small hydropower-based mini-grids for a better access to modern energy services in Central African Republic. Inventory of diesel generating capacity page 9 https://www.thegef.org/projects-operations/projects/9291</t>
  </si>
  <si>
    <t>Location not found. Likely a very small turbine working in an irrigation scheme</t>
  </si>
  <si>
    <t>Very likely a small group of diesel engines for backup of the region</t>
  </si>
  <si>
    <t>Location at the zoo. Assumed Diesel generator due to its size and fuel.</t>
  </si>
  <si>
    <t>Power plant used by the mill</t>
  </si>
  <si>
    <t>ROR (very small)</t>
  </si>
  <si>
    <t>Operational 2019 https://web.kerea.org/wp-content/uploads/energy_digest_copy_5092016.pdf</t>
  </si>
  <si>
    <t>ROR. https://prommpt.com/wp-content/uploads/2020/02/Rwanda-hydro.pdf</t>
  </si>
  <si>
    <t>ROR. https://content.frigg.eco/assets/technical-feasibility-study.pdf</t>
  </si>
  <si>
    <t>ROR. https://www.unido.org/sites/default/files/files/2020-08/WSHPDR_2016_final_report.pdf</t>
  </si>
  <si>
    <t>ASCENSION ISLAND</t>
  </si>
  <si>
    <t>BOTSWANA</t>
  </si>
  <si>
    <t>AMIZOUR (EL KSEUR)</t>
  </si>
  <si>
    <t>CENTRALE ÉLECTRIQUE DE BELLARA</t>
  </si>
  <si>
    <t>EL OUED</t>
  </si>
  <si>
    <t>THERMIQUES A VAPEUR NAAMAA, TOUIFZ</t>
  </si>
  <si>
    <t>TCHICUMINA (SAURIMO)</t>
  </si>
  <si>
    <t>ROOF POWER STATIONS (4)</t>
  </si>
  <si>
    <t>Forest. http://www.ecowrex.org/resources/energy_generators http://www.ecowrex.org/eg/djougou</t>
  </si>
  <si>
    <t>DJOUGOU</t>
  </si>
  <si>
    <t>GBEGAMEY</t>
  </si>
  <si>
    <t>RYARUSERA - Ruvyironza (river)</t>
  </si>
  <si>
    <t>M’BAÏKI (P)</t>
  </si>
  <si>
    <t>ONGONI, BARRAGE MAHARANI</t>
  </si>
  <si>
    <t>LINGONI</t>
  </si>
  <si>
    <t>TRATINGA</t>
  </si>
  <si>
    <t>VOIDJOU NEW ITSAMBOUNI</t>
  </si>
  <si>
    <t>CONGO (REPUBLIC OF THE CONGO)</t>
  </si>
  <si>
    <t>NZORO II (KIBALI GOLD MINES)</t>
  </si>
  <si>
    <t>AYAMÉ 1</t>
  </si>
  <si>
    <t>AYAMÉ 2</t>
  </si>
  <si>
    <t>SUCRIVOIRE PLANT</t>
  </si>
  <si>
    <t>ALI ADDE</t>
  </si>
  <si>
    <t>ADI HALO</t>
  </si>
  <si>
    <t>BATIAN FLOWER FARM</t>
  </si>
  <si>
    <t>KARPOWERSHIP</t>
  </si>
  <si>
    <t>BLACK PETALS FLOWER FARM</t>
  </si>
  <si>
    <t>DANCO PLASTICS</t>
  </si>
  <si>
    <t>ECO ROSES FLOWER FARM</t>
  </si>
  <si>
    <t>ELDOSOL</t>
  </si>
  <si>
    <t>GOLDEN TULIP FLOWER FARM</t>
  </si>
  <si>
    <t>GROVE FLOWERS</t>
  </si>
  <si>
    <t>KUBALI HERB FARM</t>
  </si>
  <si>
    <t>LAUREL FLOWER FARM</t>
  </si>
  <si>
    <t>MAUA AGRITECH FLOWER FARM</t>
  </si>
  <si>
    <t>NELIO FLOWER FARM</t>
  </si>
  <si>
    <t>PYRAMID PACKAGING</t>
  </si>
  <si>
    <t>SPINNERS AND SPINNERS I</t>
  </si>
  <si>
    <t>SPINNERS AND SPINNERS Ii</t>
  </si>
  <si>
    <t>SUN FLORITEC FLOWER FARM</t>
  </si>
  <si>
    <t>TATU CITY INDUSTRIAL PARK</t>
  </si>
  <si>
    <t>TULAGA FLOWER FARM</t>
  </si>
  <si>
    <t>UTEE FLOWER FARM</t>
  </si>
  <si>
    <t>WARIDI &amp; FRESCH CATCH, rose and fishfarm</t>
  </si>
  <si>
    <t>FIRESTONE (Farmington river)</t>
  </si>
  <si>
    <t>MANANDRAY</t>
  </si>
  <si>
    <t>BENI CHAB</t>
  </si>
  <si>
    <t>EJUVA I and II</t>
  </si>
  <si>
    <t>KARIBIB SOLAR POWER PLANT</t>
  </si>
  <si>
    <t>OMBEPO</t>
  </si>
  <si>
    <t>ROSH PINAH POWER PLANT</t>
  </si>
  <si>
    <t>NIGELEC CENTRAL SOLAIRE MALBAZA</t>
  </si>
  <si>
    <t>AFAM (FIPL) POWER STATION</t>
  </si>
  <si>
    <t>E. LECLERC SHOPPING CENTRE in Saint-Leu</t>
  </si>
  <si>
    <t>IRIS HOARAU SCHOOL in Saint-Denis</t>
  </si>
  <si>
    <t>LA STAR</t>
  </si>
  <si>
    <t>PORT QUEST</t>
  </si>
  <si>
    <t>KIGASA</t>
  </si>
  <si>
    <t>MUKUGU PICO power plant</t>
  </si>
  <si>
    <t>NYIRANTARUKO</t>
  </si>
  <si>
    <t>RWAMAGANA SOLAR POWER STATION</t>
  </si>
  <si>
    <t>RWAZA-MUKO</t>
  </si>
  <si>
    <t>SAKAL</t>
  </si>
  <si>
    <t>TEN MERENA</t>
  </si>
  <si>
    <t>DODO DAM</t>
  </si>
  <si>
    <t>YELE DAM</t>
  </si>
  <si>
    <t>BURAO GENERAL HOSPITAL SOLAR PARK</t>
  </si>
  <si>
    <t>QARDHO</t>
  </si>
  <si>
    <t>SHIRKADA SOM</t>
  </si>
  <si>
    <t>THORNE TREE LODGE SOLAR PARK</t>
  </si>
  <si>
    <t>ACASIA VILLAGE HOTEL</t>
  </si>
  <si>
    <t>JUBA</t>
  </si>
  <si>
    <t>VSS OFFICE AND CAMP</t>
  </si>
  <si>
    <t>CONNECT ST. HELENA (Ruperts)</t>
  </si>
  <si>
    <t>CONNECT ST. HELENA OFFICES (Jamestown)</t>
  </si>
  <si>
    <t>LADDER HILL EX RIFLE RANGE</t>
  </si>
  <si>
    <t>GARRI EXPANSION 3</t>
  </si>
  <si>
    <t>GARRI EXPANSION 4</t>
  </si>
  <si>
    <t>CLUSTER OF PV (on 10 buildings)</t>
  </si>
  <si>
    <t>KIGOMA SOLAR PROJECT</t>
  </si>
  <si>
    <t>ACHWA 2</t>
  </si>
  <si>
    <t>ARUA HYDRO</t>
  </si>
  <si>
    <t>MAHOMA</t>
  </si>
  <si>
    <t>MUVUMBE</t>
  </si>
  <si>
    <t>NKUSI</t>
  </si>
  <si>
    <t>NYAMAGASANI 1</t>
  </si>
  <si>
    <t>NYAMWAMBA I</t>
  </si>
  <si>
    <t>SINDILA</t>
  </si>
  <si>
    <t>NOOR LAAYOUNE SOLAR</t>
  </si>
  <si>
    <t>ABERFOYLE</t>
  </si>
  <si>
    <t>MAVUSI</t>
  </si>
  <si>
    <t>SIHTOLE CHIKATE</t>
  </si>
  <si>
    <t>VENICE MINES RESIDENTIAL</t>
  </si>
  <si>
    <t>CONGO DEMOCRATIC REPUBLIC</t>
  </si>
  <si>
    <t>Worksheet:</t>
  </si>
  <si>
    <t>Main - power plant database</t>
  </si>
  <si>
    <t>column</t>
  </si>
  <si>
    <t>description</t>
  </si>
  <si>
    <t>number of power plant</t>
  </si>
  <si>
    <t>country power plant location</t>
  </si>
  <si>
    <t>name of power plant</t>
  </si>
  <si>
    <t>capacity</t>
  </si>
  <si>
    <t>Electricty produced in 2020</t>
  </si>
  <si>
    <t>Fuel type</t>
  </si>
  <si>
    <t>operation cycles</t>
  </si>
  <si>
    <t>info on cooling 1</t>
  </si>
  <si>
    <t>info on cooling 2</t>
  </si>
  <si>
    <t>specific on fuel</t>
  </si>
  <si>
    <t>climate zone based on the Köppen-Geiger classification</t>
  </si>
  <si>
    <t>withdrawal (WW) in m3</t>
  </si>
  <si>
    <t>consumption (WC) in m3</t>
  </si>
  <si>
    <t>coordinate longitude</t>
  </si>
  <si>
    <t>coordinate lattitude</t>
  </si>
  <si>
    <t>details including reference for more information on the power plant</t>
  </si>
  <si>
    <t>Hydro_OWS</t>
  </si>
  <si>
    <t>Details on Hydro OWS - Open Water Surfaces</t>
  </si>
  <si>
    <t>Hydro_EV</t>
  </si>
  <si>
    <t>Hydro: monthly evaporation values</t>
  </si>
  <si>
    <t>Water_intensities</t>
  </si>
  <si>
    <t>More details on water intensities. Extended information regarding to Table 2 in main paper</t>
  </si>
  <si>
    <t>Withdrawal WIs</t>
  </si>
  <si>
    <t>Data/literature references for water intensities WW</t>
  </si>
  <si>
    <t>Consumptive WIs</t>
  </si>
  <si>
    <t>Data/literature references for water intensities 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</si>
</sst>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0000000"/>
    <numFmt numFmtId="165" formatCode="0.00000000000"/>
    <numFmt numFmtId="166" formatCode="0.0"/>
    <numFmt numFmtId="167" formatCode="0.000"/>
    <numFmt numFmtId="168" formatCode="0.0000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202122"/>
      <name val="Arial"/>
      <family val="2"/>
    </font>
    <font>
      <sz val="10"/>
      <color rgb="FF000000"/>
      <name val="Arial"/>
      <family val="2"/>
    </font>
    <font>
      <sz val="10"/>
      <color rgb="FF202124"/>
      <name val="Arial"/>
      <family val="2"/>
    </font>
    <font>
      <u/>
      <sz val="11"/>
      <color theme="10"/>
      <name val="Calibri"/>
      <family val="2"/>
      <scheme val="minor"/>
    </font>
    <font>
      <sz val="8"/>
      <color rgb="FF202122"/>
      <name val="Arial"/>
      <family val="2"/>
    </font>
    <font>
      <sz val="8"/>
      <color rgb="FF3366CC"/>
      <name val="Arial"/>
      <family val="2"/>
    </font>
    <font>
      <i/>
      <sz val="8"/>
      <color rgb="FF3366CC"/>
      <name val="Arial"/>
      <family val="2"/>
    </font>
    <font>
      <sz val="11"/>
      <color rgb="FF1B1734"/>
      <name val="Calibri"/>
      <family val="2"/>
      <scheme val="minor"/>
    </font>
    <font>
      <sz val="11"/>
      <name val="Calibri"/>
      <family val="2"/>
      <scheme val="minor"/>
    </font>
    <font>
      <sz val="11"/>
      <color rgb="FF000000"/>
      <name val="Calibri"/>
      <family val="2"/>
      <scheme val="minor"/>
    </font>
    <font>
      <sz val="11"/>
      <color rgb="FF202124"/>
      <name val="Calibri"/>
      <family val="2"/>
      <scheme val="minor"/>
    </font>
    <font>
      <sz val="8"/>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53">
    <xf numFmtId="0" fontId="0" fillId="0" borderId="0" xfId="0"/>
    <xf numFmtId="1" fontId="0" fillId="0" borderId="0" xfId="0" applyNumberFormat="1"/>
    <xf numFmtId="164" fontId="0" fillId="0" borderId="0" xfId="0" applyNumberFormat="1"/>
    <xf numFmtId="165" fontId="0" fillId="0" borderId="0" xfId="0" applyNumberFormat="1"/>
    <xf numFmtId="166" fontId="0" fillId="0" borderId="0" xfId="0" applyNumberFormat="1"/>
    <xf numFmtId="1" fontId="16" fillId="0" borderId="0" xfId="0" applyNumberFormat="1" applyFont="1"/>
    <xf numFmtId="164" fontId="16" fillId="0" borderId="0" xfId="0" applyNumberFormat="1" applyFont="1"/>
    <xf numFmtId="165" fontId="16" fillId="0" borderId="0" xfId="0" applyNumberFormat="1" applyFont="1"/>
    <xf numFmtId="0" fontId="16" fillId="0" borderId="0" xfId="0" applyFont="1"/>
    <xf numFmtId="167" fontId="0" fillId="0" borderId="0" xfId="0" applyNumberFormat="1"/>
    <xf numFmtId="0" fontId="0" fillId="0" borderId="10" xfId="0" applyBorder="1"/>
    <xf numFmtId="0" fontId="16" fillId="0" borderId="10" xfId="0" applyFont="1" applyBorder="1"/>
    <xf numFmtId="0" fontId="0" fillId="0" borderId="10" xfId="0" applyBorder="1" applyAlignment="1">
      <alignment horizontal="center" vertical="center"/>
    </xf>
    <xf numFmtId="0" fontId="0" fillId="0" borderId="10" xfId="0" applyBorder="1" applyAlignment="1">
      <alignment horizontal="center" vertical="center" wrapText="1"/>
    </xf>
    <xf numFmtId="0" fontId="16" fillId="0" borderId="0" xfId="0" applyFont="1" applyAlignment="1">
      <alignment horizontal="center" vertical="center"/>
    </xf>
    <xf numFmtId="0" fontId="16" fillId="0" borderId="10" xfId="0" applyFont="1" applyBorder="1" applyAlignment="1">
      <alignment horizontal="center" vertical="center" wrapText="1"/>
    </xf>
    <xf numFmtId="49" fontId="0" fillId="0" borderId="0" xfId="0" applyNumberFormat="1"/>
    <xf numFmtId="168" fontId="0" fillId="0" borderId="0" xfId="0" applyNumberFormat="1"/>
    <xf numFmtId="49" fontId="0" fillId="0" borderId="0" xfId="0" quotePrefix="1" applyNumberFormat="1"/>
    <xf numFmtId="2" fontId="0" fillId="0" borderId="0" xfId="0" applyNumberFormat="1"/>
    <xf numFmtId="0" fontId="27" fillId="0" borderId="0" xfId="0" applyFont="1"/>
    <xf numFmtId="0" fontId="26" fillId="0" borderId="0" xfId="42" applyFont="1" applyFill="1"/>
    <xf numFmtId="49" fontId="0" fillId="0" borderId="0" xfId="0" applyNumberFormat="1" applyAlignment="1">
      <alignment horizontal="right"/>
    </xf>
    <xf numFmtId="0" fontId="19" fillId="0" borderId="0" xfId="0" applyFont="1"/>
    <xf numFmtId="0" fontId="0" fillId="0" borderId="10" xfId="0" applyBorder="1" applyAlignment="1">
      <alignment horizontal="left" vertical="center" wrapText="1"/>
    </xf>
    <xf numFmtId="0" fontId="0" fillId="0" borderId="10" xfId="0" applyBorder="1" applyAlignment="1">
      <alignment horizontal="left" vertical="center"/>
    </xf>
    <xf numFmtId="1" fontId="0" fillId="0" borderId="10" xfId="0" applyNumberFormat="1" applyBorder="1" applyAlignment="1">
      <alignment horizontal="right" vertical="center"/>
    </xf>
    <xf numFmtId="167" fontId="16" fillId="0" borderId="10" xfId="0" applyNumberFormat="1" applyFont="1" applyBorder="1" applyAlignment="1">
      <alignment horizontal="right" vertical="center"/>
    </xf>
    <xf numFmtId="0" fontId="0" fillId="0" borderId="10" xfId="0" applyBorder="1" applyAlignment="1">
      <alignment horizontal="right" vertical="center"/>
    </xf>
    <xf numFmtId="2" fontId="0" fillId="0" borderId="10" xfId="0" applyNumberFormat="1" applyBorder="1" applyAlignment="1">
      <alignment horizontal="right" vertical="center"/>
    </xf>
    <xf numFmtId="166" fontId="0" fillId="0" borderId="10" xfId="0" applyNumberFormat="1" applyBorder="1" applyAlignment="1">
      <alignment horizontal="right" vertical="center"/>
    </xf>
    <xf numFmtId="0" fontId="0" fillId="0" borderId="10" xfId="0" applyBorder="1" applyAlignment="1">
      <alignment vertical="center" wrapText="1"/>
    </xf>
    <xf numFmtId="165" fontId="0" fillId="0" borderId="0" xfId="0" quotePrefix="1" applyNumberFormat="1"/>
    <xf numFmtId="0" fontId="18" fillId="0" borderId="0" xfId="0" applyFont="1"/>
    <xf numFmtId="0" fontId="25" fillId="0" borderId="0" xfId="0" applyFont="1"/>
    <xf numFmtId="165" fontId="0" fillId="0" borderId="0" xfId="0" applyNumberFormat="1" applyAlignment="1">
      <alignment horizontal="right"/>
    </xf>
    <xf numFmtId="0" fontId="20" fillId="0" borderId="0" xfId="0" applyFont="1"/>
    <xf numFmtId="0" fontId="0" fillId="0" borderId="0" xfId="0" applyAlignment="1">
      <alignment horizontal="left"/>
    </xf>
    <xf numFmtId="0" fontId="28" fillId="0" borderId="0" xfId="0" applyFont="1" applyAlignment="1">
      <alignment horizontal="left" vertical="center"/>
    </xf>
    <xf numFmtId="0" fontId="30" fillId="0" borderId="0" xfId="0" applyFont="1"/>
    <xf numFmtId="0" fontId="16" fillId="0" borderId="10" xfId="0" applyFont="1" applyBorder="1" applyAlignment="1">
      <alignment horizontal="center" wrapText="1"/>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16" fillId="0" borderId="10" xfId="0" applyFont="1" applyBorder="1" applyAlignment="1">
      <alignment horizontal="center"/>
    </xf>
    <xf numFmtId="0" fontId="16" fillId="0" borderId="10"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6" fillId="0" borderId="10" xfId="0" applyFont="1" applyBorder="1"/>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9">
    <dxf>
      <font>
        <color rgb="FF9C0006"/>
      </font>
      <fill>
        <patternFill>
          <bgColor rgb="FFFFC7CE"/>
        </patternFill>
      </fill>
    </dxf>
    <dxf>
      <numFmt numFmtId="1" formatCode="0"/>
    </dxf>
    <dxf>
      <numFmt numFmtId="167" formatCode="0.000"/>
      <fill>
        <patternFill patternType="none">
          <fgColor indexed="64"/>
          <bgColor auto="1"/>
        </patternFill>
      </fill>
    </dxf>
    <dxf>
      <numFmt numFmtId="1" formatCode="0"/>
    </dxf>
    <dxf>
      <numFmt numFmtId="167" formatCode="0.000"/>
      <fill>
        <patternFill patternType="none">
          <fgColor indexed="64"/>
          <bgColor auto="1"/>
        </patternFill>
      </fill>
    </dxf>
    <dxf>
      <numFmt numFmtId="1" formatCode="0"/>
    </dxf>
    <dxf>
      <numFmt numFmtId="167" formatCode="0.000"/>
      <fill>
        <patternFill patternType="none">
          <fgColor indexed="64"/>
          <bgColor auto="1"/>
        </patternFill>
      </fill>
    </dxf>
    <dxf>
      <numFmt numFmtId="1" formatCode="0"/>
    </dxf>
    <dxf>
      <numFmt numFmtId="167" formatCode="0.000"/>
      <fill>
        <patternFill patternType="none">
          <fgColor indexed="64"/>
          <bgColor auto="1"/>
        </patternFill>
      </fill>
    </dxf>
    <dxf>
      <numFmt numFmtId="1" formatCode="0"/>
    </dxf>
    <dxf>
      <numFmt numFmtId="167" formatCode="0.000"/>
      <fill>
        <patternFill patternType="none">
          <fgColor indexed="64"/>
          <bgColor auto="1"/>
        </patternFill>
      </fill>
    </dxf>
    <dxf>
      <numFmt numFmtId="1" formatCode="0"/>
    </dxf>
    <dxf>
      <numFmt numFmtId="165" formatCode="0.00000000000"/>
      <fill>
        <patternFill patternType="none">
          <fgColor indexed="64"/>
          <bgColor auto="1"/>
        </patternFill>
      </fill>
    </dxf>
    <dxf>
      <numFmt numFmtId="1" formatCode="0"/>
    </dxf>
    <dxf>
      <numFmt numFmtId="167" formatCode="0.000"/>
      <fill>
        <patternFill patternType="none">
          <fgColor indexed="64"/>
          <bgColor auto="1"/>
        </patternFill>
      </fill>
    </dxf>
    <dxf>
      <numFmt numFmtId="165" formatCode="0.00000000000"/>
      <fill>
        <patternFill patternType="none">
          <fgColor indexed="64"/>
          <bgColor auto="1"/>
        </patternFill>
      </fill>
    </dxf>
    <dxf>
      <numFmt numFmtId="167" formatCode="0.000"/>
      <fill>
        <patternFill patternType="none">
          <fgColor indexed="64"/>
          <bgColor auto="1"/>
        </patternFill>
      </fill>
    </dxf>
    <dxf>
      <numFmt numFmtId="165" formatCode="0.0000000000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30" formatCode="@"/>
      <fill>
        <patternFill patternType="none">
          <fgColor indexed="64"/>
          <bgColor auto="1"/>
        </patternFill>
      </fill>
    </dxf>
    <dxf>
      <numFmt numFmtId="1" formatCode="0"/>
      <fill>
        <patternFill patternType="none">
          <fgColor indexed="64"/>
          <bgColor auto="1"/>
        </patternFill>
      </fill>
    </dxf>
    <dxf>
      <numFmt numFmtId="166" formatCode="0.0"/>
    </dxf>
    <dxf>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scheme val="minor"/>
      </font>
      <numFmt numFmtId="165" formatCode="0.00000000000"/>
    </dxf>
    <dxf>
      <fill>
        <patternFill patternType="none">
          <fgColor indexed="64"/>
          <bgColor auto="1"/>
        </patternFill>
      </fill>
    </dxf>
    <dxf>
      <numFmt numFmtId="1" formatCode="0"/>
    </dxf>
    <dxf>
      <numFmt numFmtId="167" formatCode="0.000"/>
      <fill>
        <patternFill patternType="none">
          <fgColor indexed="64"/>
          <bgColor auto="1"/>
        </patternFill>
      </fill>
    </dxf>
    <dxf>
      <numFmt numFmtId="1" formatCode="0"/>
    </dxf>
    <dxf>
      <numFmt numFmtId="167" formatCode="0.000"/>
      <fill>
        <patternFill patternType="none">
          <fgColor indexed="64"/>
          <bgColor auto="1"/>
        </patternFill>
      </fill>
    </dxf>
    <dxf>
      <numFmt numFmtId="1" formatCode="0"/>
    </dxf>
    <dxf>
      <numFmt numFmtId="165" formatCode="0.00000000000"/>
      <fill>
        <patternFill patternType="none">
          <fgColor indexed="64"/>
          <bgColor auto="1"/>
        </patternFill>
      </fill>
    </dxf>
    <dxf>
      <numFmt numFmtId="1" formatCode="0"/>
    </dxf>
    <dxf>
      <numFmt numFmtId="167" formatCode="0.000"/>
      <fill>
        <patternFill patternType="none">
          <fgColor indexed="64"/>
          <bgColor auto="1"/>
        </patternFill>
      </fill>
    </dxf>
    <dxf>
      <numFmt numFmtId="165" formatCode="0.00000000000"/>
      <fill>
        <patternFill patternType="none">
          <fgColor indexed="64"/>
          <bgColor auto="1"/>
        </patternFill>
      </fill>
    </dxf>
    <dxf>
      <numFmt numFmtId="167" formatCode="0.000"/>
      <fill>
        <patternFill patternType="none">
          <fgColor indexed="64"/>
          <bgColor auto="1"/>
        </patternFill>
      </fill>
    </dxf>
    <dxf>
      <numFmt numFmtId="165" formatCode="0.0000000000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30" formatCode="@"/>
      <fill>
        <patternFill patternType="none">
          <fgColor indexed="64"/>
          <bgColor auto="1"/>
        </patternFill>
      </fill>
    </dxf>
    <dxf>
      <numFmt numFmtId="1" formatCode="0"/>
      <fill>
        <patternFill patternType="none">
          <fgColor indexed="64"/>
          <bgColor auto="1"/>
        </patternFill>
      </fill>
    </dxf>
    <dxf>
      <numFmt numFmtId="166" formatCode="0.0"/>
    </dxf>
    <dxf>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scheme val="minor"/>
      </font>
      <numFmt numFmtId="165" formatCode="0.00000000000"/>
    </dxf>
    <dxf>
      <fill>
        <patternFill patternType="none">
          <fgColor indexed="64"/>
          <bgColor auto="1"/>
        </patternFill>
      </fill>
    </dxf>
    <dxf>
      <numFmt numFmtId="165" formatCode="0.00000000000"/>
      <fill>
        <patternFill patternType="none">
          <fgColor indexed="64"/>
          <bgColor auto="1"/>
        </patternFill>
      </fill>
    </dxf>
    <dxf>
      <numFmt numFmtId="165" formatCode="0.00000000000"/>
      <fill>
        <patternFill patternType="none">
          <fgColor indexed="64"/>
          <bgColor auto="1"/>
        </patternFill>
      </fill>
    </dxf>
    <dxf>
      <numFmt numFmtId="1" formatCode="0"/>
    </dxf>
    <dxf>
      <numFmt numFmtId="165" formatCode="0.00000000000"/>
      <fill>
        <patternFill patternType="none">
          <fgColor indexed="64"/>
          <bgColor auto="1"/>
        </patternFill>
      </fill>
    </dxf>
    <dxf>
      <numFmt numFmtId="1" formatCode="0"/>
    </dxf>
    <dxf>
      <numFmt numFmtId="165" formatCode="0.00000000000"/>
      <fill>
        <patternFill patternType="none">
          <fgColor indexed="64"/>
          <bgColor auto="1"/>
        </patternFill>
      </fill>
    </dxf>
    <dxf>
      <numFmt numFmtId="165" formatCode="0.00000000000"/>
      <fill>
        <patternFill patternType="none">
          <fgColor indexed="64"/>
          <bgColor auto="1"/>
        </patternFill>
      </fill>
    </dxf>
    <dxf>
      <numFmt numFmtId="165" formatCode="0.00000000000"/>
      <fill>
        <patternFill patternType="none">
          <fgColor indexed="64"/>
          <bgColor auto="1"/>
        </patternFill>
      </fill>
    </dxf>
    <dxf>
      <numFmt numFmtId="165" formatCode="0.0000000000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66" formatCode="0.0"/>
    </dxf>
    <dxf>
      <numFmt numFmtId="166" formatCode="0.0"/>
      <fill>
        <patternFill patternType="none">
          <fgColor indexed="64"/>
          <bgColor auto="1"/>
        </patternFill>
      </fill>
    </dxf>
    <dxf>
      <numFmt numFmtId="166" formatCode="0.0"/>
      <fill>
        <patternFill patternType="none">
          <fgColor indexed="64"/>
          <bgColor auto="1"/>
        </patternFill>
      </fill>
    </dxf>
    <dxf>
      <numFmt numFmtId="166" formatCode="0.0"/>
    </dxf>
    <dxf>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numFmt numFmtId="1" formatCode="0"/>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scheme val="minor"/>
      </font>
      <numFmt numFmtId="165" formatCode="0.000000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danh" id="{894576F5-CDC7-4752-AF9D-5909BB957609}" userId="gdanh" providerId="None"/>
  <person displayName="P.W. Leenes" id="{166FD5F3-8BBA-4506-B796-5F314C9B3F4E}" userId="P.W. Leenes" providerId="None"/>
  <person displayName="SANTIAGO DAVID VACA JIMENEZ" id="{A0A32436-ED3D-45C8-A3EF-30A3443C89AF}" userId="S::santiago.vaca@epn.edu.ec::e6870b88-5b83-4f09-b084-f14732a1d8a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R2536" totalsRowCount="1" headerRowDxfId="78" dataDxfId="77">
  <autoFilter ref="A1:R2535" xr:uid="{00000000-0009-0000-0100-000001000000}"/>
  <tableColumns count="18">
    <tableColumn id="1" xr3:uid="{00000000-0010-0000-0000-000001000000}" name="ID_Number" totalsRowLabel="Total" dataDxfId="76"/>
    <tableColumn id="2" xr3:uid="{00000000-0010-0000-0000-000002000000}" name="Country" totalsRowFunction="count" dataDxfId="75"/>
    <tableColumn id="3" xr3:uid="{00000000-0010-0000-0000-000003000000}" name="Plant" dataDxfId="74"/>
    <tableColumn id="4" xr3:uid="{00000000-0010-0000-0000-000004000000}" name="MW" totalsRowFunction="sum" dataDxfId="73" totalsRowDxfId="72"/>
    <tableColumn id="5" xr3:uid="{00000000-0010-0000-0000-000005000000}" name="MWh/MW" dataDxfId="71"/>
    <tableColumn id="6" xr3:uid="{00000000-0010-0000-0000-000006000000}" name="MWh" totalsRowFunction="sum" dataDxfId="70" totalsRowDxfId="69">
      <calculatedColumnFormula>Table1[[#This Row],[MW]]*Table1[[#This Row],[MWh/MW]]</calculatedColumnFormula>
    </tableColumn>
    <tableColumn id="7" xr3:uid="{00000000-0010-0000-0000-000007000000}" name="GEN_TYPE" dataDxfId="68"/>
    <tableColumn id="8" xr3:uid="{00000000-0010-0000-0000-000008000000}" name="Operation" dataDxfId="67"/>
    <tableColumn id="13" xr3:uid="{00000000-0010-0000-0000-00000D000000}" name="Infrastructure" dataDxfId="66"/>
    <tableColumn id="15" xr3:uid="{00000000-0010-0000-0000-00000F000000}" name="Cooling System" dataDxfId="65"/>
    <tableColumn id="11" xr3:uid="{00000000-0010-0000-0000-00000B000000}" name="Cooling Fluid" dataDxfId="64"/>
    <tableColumn id="16" xr3:uid="{00000000-0010-0000-0000-000010000000}" name="Specific Fuel" dataDxfId="63"/>
    <tableColumn id="17" xr3:uid="{00000000-0010-0000-0000-000011000000}" name="Climate" dataDxfId="62"/>
    <tableColumn id="19" xr3:uid="{00000000-0010-0000-0000-000013000000}" name="Withdrawal" totalsRowFunction="sum" dataDxfId="61" totalsRowDxfId="60"/>
    <tableColumn id="21" xr3:uid="{00000000-0010-0000-0000-000015000000}" name="Consumption" totalsRowFunction="sum" dataDxfId="59" totalsRowDxfId="58"/>
    <tableColumn id="9" xr3:uid="{00000000-0010-0000-0000-000009000000}" name="Longitude" dataDxfId="57"/>
    <tableColumn id="10" xr3:uid="{00000000-0010-0000-0000-00000A000000}" name="Latitude" dataDxfId="56"/>
    <tableColumn id="12" xr3:uid="{00000000-0010-0000-0000-00000C000000}" name="details" totalsRowFunction="count" dataDxfId="5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1:R564" totalsRowCount="1" headerRowDxfId="54" dataDxfId="53">
  <autoFilter ref="A1:R563" xr:uid="{00000000-0009-0000-0100-000002000000}"/>
  <sortState xmlns:xlrd2="http://schemas.microsoft.com/office/spreadsheetml/2017/richdata2" ref="A2:R563">
    <sortCondition ref="B1:B563"/>
  </sortState>
  <tableColumns count="18">
    <tableColumn id="1" xr3:uid="{00000000-0010-0000-0100-000001000000}" name="ID_Number" totalsRowLabel="Total" dataDxfId="52"/>
    <tableColumn id="2" xr3:uid="{00000000-0010-0000-0100-000002000000}" name="Country" totalsRowFunction="count" dataDxfId="51"/>
    <tableColumn id="3" xr3:uid="{00000000-0010-0000-0100-000003000000}" name="Plant" dataDxfId="50"/>
    <tableColumn id="4" xr3:uid="{00000000-0010-0000-0100-000004000000}" name="MW" totalsRowFunction="sum" dataDxfId="49" totalsRowDxfId="48"/>
    <tableColumn id="7" xr3:uid="{00000000-0010-0000-0100-000007000000}" name="GEN_TYPE" dataDxfId="47"/>
    <tableColumn id="14" xr3:uid="{00000000-0010-0000-0100-00000E000000}" name="Degrees Coordinates" dataDxfId="46"/>
    <tableColumn id="8" xr3:uid="{00000000-0010-0000-0100-000008000000}" name="Operation" dataDxfId="45"/>
    <tableColumn id="13" xr3:uid="{00000000-0010-0000-0100-00000D000000}" name="Infrastructure" dataDxfId="44"/>
    <tableColumn id="15" xr3:uid="{00000000-0010-0000-0100-00000F000000}" name="Purpose" dataDxfId="43"/>
    <tableColumn id="5" xr3:uid="{00000000-0010-0000-0100-000005000000}" name="Allocation" dataDxfId="42"/>
    <tableColumn id="11" xr3:uid="{00000000-0010-0000-0100-00000B000000}" name="OWS1" dataDxfId="41"/>
    <tableColumn id="16" xr3:uid="{00000000-0010-0000-0100-000010000000}" name="Area" dataDxfId="40"/>
    <tableColumn id="17" xr3:uid="{00000000-0010-0000-0100-000011000000}" name="OWS2" dataDxfId="39"/>
    <tableColumn id="19" xr3:uid="{00000000-0010-0000-0100-000013000000}" name="Area2" totalsRowFunction="sum" dataDxfId="38" totalsRowDxfId="37"/>
    <tableColumn id="21" xr3:uid="{00000000-0010-0000-0100-000015000000}" name="OWS3" totalsRowFunction="sum" dataDxfId="36" totalsRowDxfId="35"/>
    <tableColumn id="9" xr3:uid="{00000000-0010-0000-0100-000009000000}" name="Area3" dataDxfId="34" totalsRowDxfId="33"/>
    <tableColumn id="10" xr3:uid="{00000000-0010-0000-0100-00000A000000}" name="Total Area" dataDxfId="32" totalsRowDxfId="31">
      <calculatedColumnFormula>Table13[[#This Row],[Area]]+Table13[[#This Row],[Area2]]+Table13[[#This Row],[Area3]]</calculatedColumnFormula>
    </tableColumn>
    <tableColumn id="12" xr3:uid="{00000000-0010-0000-0100-00000C000000}" name="details" totalsRowFunction="count" dataDxfId="3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34" displayName="Table134" ref="A1:S564" totalsRowCount="1" headerRowDxfId="29" dataDxfId="28">
  <autoFilter ref="A1:S563" xr:uid="{00000000-0009-0000-0100-000003000000}"/>
  <sortState xmlns:xlrd2="http://schemas.microsoft.com/office/spreadsheetml/2017/richdata2" ref="A2:S563">
    <sortCondition ref="B1:B563"/>
  </sortState>
  <tableColumns count="19">
    <tableColumn id="1" xr3:uid="{00000000-0010-0000-0200-000001000000}" name="ID_Number" totalsRowLabel="Total" dataDxfId="27"/>
    <tableColumn id="2" xr3:uid="{00000000-0010-0000-0200-000002000000}" name="Country" totalsRowFunction="count" dataDxfId="26"/>
    <tableColumn id="3" xr3:uid="{00000000-0010-0000-0200-000003000000}" name="Plant" dataDxfId="25"/>
    <tableColumn id="4" xr3:uid="{00000000-0010-0000-0200-000004000000}" name="MW" totalsRowFunction="sum" dataDxfId="24" totalsRowDxfId="23"/>
    <tableColumn id="7" xr3:uid="{00000000-0010-0000-0200-000007000000}" name="GEN_TYPE" dataDxfId="22"/>
    <tableColumn id="14" xr3:uid="{00000000-0010-0000-0200-00000E000000}" name="Degrees Coordinates" dataDxfId="21"/>
    <tableColumn id="8" xr3:uid="{00000000-0010-0000-0200-000008000000}" name="Ev_Jan" dataDxfId="20"/>
    <tableColumn id="13" xr3:uid="{00000000-0010-0000-0200-00000D000000}" name="Ev_Feb" dataDxfId="19"/>
    <tableColumn id="15" xr3:uid="{00000000-0010-0000-0200-00000F000000}" name="Ev_Mar" dataDxfId="18"/>
    <tableColumn id="11" xr3:uid="{00000000-0010-0000-0200-00000B000000}" name="Ev_Apr" dataDxfId="17"/>
    <tableColumn id="16" xr3:uid="{00000000-0010-0000-0200-000010000000}" name="Ev_May" dataDxfId="16"/>
    <tableColumn id="17" xr3:uid="{00000000-0010-0000-0200-000011000000}" name="Ev_Jun" dataDxfId="15"/>
    <tableColumn id="19" xr3:uid="{00000000-0010-0000-0200-000013000000}" name="Ev_Jul" dataDxfId="14" totalsRowDxfId="13"/>
    <tableColumn id="21" xr3:uid="{00000000-0010-0000-0200-000015000000}" name="Ev_Aug" dataDxfId="12" totalsRowDxfId="11"/>
    <tableColumn id="9" xr3:uid="{00000000-0010-0000-0200-000009000000}" name="Ev_Sep" dataDxfId="10" totalsRowDxfId="9"/>
    <tableColumn id="5" xr3:uid="{00000000-0010-0000-0200-000005000000}" name="Ev_Oct" dataDxfId="8" totalsRowDxfId="7"/>
    <tableColumn id="6" xr3:uid="{00000000-0010-0000-0200-000006000000}" name="Ev_Nov" dataDxfId="6" totalsRowDxfId="5"/>
    <tableColumn id="12" xr3:uid="{00000000-0010-0000-0200-00000C000000}" name="Ev_Dec" dataDxfId="4" totalsRowDxfId="3"/>
    <tableColumn id="10" xr3:uid="{00000000-0010-0000-0200-00000A000000}" name="Total_Ev mm" dataDxfId="2" totalsRowDxfId="1">
      <calculatedColumnFormula>(Table134[[#This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73" personId="{166FD5F3-8BBA-4506-B796-5F314C9B3F4E}" id="{B0D85C39-FC12-4900-9E80-A00A34EE951F}">
    <text>estimate</text>
  </threadedComment>
  <threadedComment ref="D2252" personId="{894576F5-CDC7-4752-AF9D-5909BB957609}" id="{51D4B1FC-087E-4443-BE8D-B1C579221616}">
    <text>estimate</text>
  </threadedComment>
  <threadedComment ref="D2379" personId="{894576F5-CDC7-4752-AF9D-5909BB957609}" id="{F13CAFC2-0D95-44E2-BF8F-68C9ADCBB946}">
    <text>estimate based on size power plant</text>
  </threadedComment>
  <threadedComment ref="D2418" personId="{894576F5-CDC7-4752-AF9D-5909BB957609}" id="{6A31D182-9955-475A-80C5-2D279F05B9DE}">
    <text>estimate</text>
  </threadedComment>
</ThreadedComments>
</file>

<file path=xl/threadedComments/threadedComment2.xml><?xml version="1.0" encoding="utf-8"?>
<ThreadedComments xmlns="http://schemas.microsoft.com/office/spreadsheetml/2018/threadedcomments" xmlns:x="http://schemas.openxmlformats.org/spreadsheetml/2006/main">
  <threadedComment ref="I16" dT="2023-12-21T14:25:17.99" personId="{A0A32436-ED3D-45C8-A3EF-30A3443C89AF}" id="{AC72D670-5CED-4B2E-A502-C0F14D8621D6}">
    <text>Data in m3/TJ</text>
  </threadedComment>
  <threadedComment ref="M16" dT="2023-12-22T22:14:13.45" personId="{A0A32436-ED3D-45C8-A3EF-30A3443C89AF}" id="{4DAD06D5-59EC-4323-A586-E511F99F5CEB}">
    <text>Data in m3/TJ</text>
  </threadedComment>
  <threadedComment ref="I46" dT="2023-12-21T14:25:17.99" personId="{A0A32436-ED3D-45C8-A3EF-30A3443C89AF}" id="{86BD669F-D778-4F33-8D28-BFCFD51A0B9E}">
    <text>Data in m3/TJ</text>
  </threadedComment>
  <threadedComment ref="M46" dT="2023-12-22T22:14:13.45" personId="{A0A32436-ED3D-45C8-A3EF-30A3443C89AF}" id="{5E15046B-FF76-40D6-A212-1DBB7C063389}">
    <text>Data in m3/TJ</text>
  </threadedComment>
  <threadedComment ref="I56" dT="2023-12-21T14:25:17.99" personId="{A0A32436-ED3D-45C8-A3EF-30A3443C89AF}" id="{1D0C2A60-A3B8-41E9-BB41-90057E7BE9F2}">
    <text>Data in m3/TJ</text>
  </threadedComment>
  <threadedComment ref="M56" dT="2023-12-22T22:14:13.45" personId="{A0A32436-ED3D-45C8-A3EF-30A3443C89AF}" id="{AA35A892-6567-4403-A164-53FEAB452F70}">
    <text>Data in m3/TJ</text>
  </threadedComment>
  <threadedComment ref="I57" dT="2023-12-21T14:25:17.99" personId="{A0A32436-ED3D-45C8-A3EF-30A3443C89AF}" id="{0D6C6A7C-F491-4831-84EB-D3D405B9443A}">
    <text>Data in m3/TJ</text>
  </threadedComment>
  <threadedComment ref="M57" dT="2023-12-22T22:14:13.45" personId="{A0A32436-ED3D-45C8-A3EF-30A3443C89AF}" id="{B390B2BA-BA6B-471A-A790-676B5EC59B67}">
    <text>Data in m3/TJ</text>
  </threadedComment>
  <threadedComment ref="I72" dT="2023-12-21T14:25:17.99" personId="{A0A32436-ED3D-45C8-A3EF-30A3443C89AF}" id="{D3B31715-1B27-4F8D-A3F4-79AD08EF8BA5}">
    <text>Data in m3/TJ</text>
  </threadedComment>
  <threadedComment ref="M72" dT="2023-12-22T22:14:13.45" personId="{A0A32436-ED3D-45C8-A3EF-30A3443C89AF}" id="{27A53BF2-3392-4D05-A7CE-CB89A5C3DC52}">
    <text>Data in m3/TJ</text>
  </threadedComment>
</ThreadedComment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48B72-B9C7-4E8D-85F6-7728A32885BD}">
  <dimension ref="A1:C26"/>
  <sheetViews>
    <sheetView tabSelected="1" workbookViewId="0">
      <selection activeCell="B26" sqref="B26"/>
    </sheetView>
  </sheetViews>
  <sheetFormatPr defaultRowHeight="14.4" x14ac:dyDescent="0.55000000000000004"/>
  <cols>
    <col min="1" max="1" width="35.68359375" customWidth="1"/>
    <col min="2" max="2" width="27" bestFit="1" customWidth="1"/>
    <col min="3" max="3" width="63" bestFit="1" customWidth="1"/>
  </cols>
  <sheetData>
    <row r="1" spans="1:3" x14ac:dyDescent="0.55000000000000004">
      <c r="A1" s="8" t="s">
        <v>5079</v>
      </c>
    </row>
    <row r="2" spans="1:3" x14ac:dyDescent="0.55000000000000004">
      <c r="A2" s="8" t="s">
        <v>5080</v>
      </c>
      <c r="B2" s="39" t="s">
        <v>5081</v>
      </c>
      <c r="C2" s="39" t="s">
        <v>5082</v>
      </c>
    </row>
    <row r="3" spans="1:3" x14ac:dyDescent="0.55000000000000004">
      <c r="B3" t="s">
        <v>0</v>
      </c>
      <c r="C3" t="s">
        <v>5083</v>
      </c>
    </row>
    <row r="4" spans="1:3" x14ac:dyDescent="0.55000000000000004">
      <c r="B4" t="s">
        <v>1</v>
      </c>
      <c r="C4" t="s">
        <v>5084</v>
      </c>
    </row>
    <row r="5" spans="1:3" x14ac:dyDescent="0.55000000000000004">
      <c r="B5" t="s">
        <v>2</v>
      </c>
      <c r="C5" t="s">
        <v>5085</v>
      </c>
    </row>
    <row r="6" spans="1:3" x14ac:dyDescent="0.55000000000000004">
      <c r="B6" t="s">
        <v>3</v>
      </c>
      <c r="C6" t="s">
        <v>5086</v>
      </c>
    </row>
    <row r="7" spans="1:3" x14ac:dyDescent="0.55000000000000004">
      <c r="B7" t="s">
        <v>4</v>
      </c>
    </row>
    <row r="8" spans="1:3" x14ac:dyDescent="0.55000000000000004">
      <c r="B8" t="s">
        <v>5</v>
      </c>
      <c r="C8" t="s">
        <v>5087</v>
      </c>
    </row>
    <row r="9" spans="1:3" x14ac:dyDescent="0.55000000000000004">
      <c r="B9" t="s">
        <v>6</v>
      </c>
      <c r="C9" t="s">
        <v>5088</v>
      </c>
    </row>
    <row r="10" spans="1:3" x14ac:dyDescent="0.55000000000000004">
      <c r="B10" t="s">
        <v>7</v>
      </c>
      <c r="C10" t="s">
        <v>5089</v>
      </c>
    </row>
    <row r="11" spans="1:3" x14ac:dyDescent="0.55000000000000004">
      <c r="B11" t="s">
        <v>8</v>
      </c>
      <c r="C11" t="s">
        <v>8</v>
      </c>
    </row>
    <row r="12" spans="1:3" x14ac:dyDescent="0.55000000000000004">
      <c r="B12" t="s">
        <v>9</v>
      </c>
      <c r="C12" t="s">
        <v>5090</v>
      </c>
    </row>
    <row r="13" spans="1:3" x14ac:dyDescent="0.55000000000000004">
      <c r="B13" t="s">
        <v>10</v>
      </c>
      <c r="C13" t="s">
        <v>5091</v>
      </c>
    </row>
    <row r="14" spans="1:3" x14ac:dyDescent="0.55000000000000004">
      <c r="B14" t="s">
        <v>11</v>
      </c>
      <c r="C14" t="s">
        <v>5092</v>
      </c>
    </row>
    <row r="15" spans="1:3" x14ac:dyDescent="0.55000000000000004">
      <c r="B15" t="s">
        <v>12</v>
      </c>
      <c r="C15" t="s">
        <v>5093</v>
      </c>
    </row>
    <row r="16" spans="1:3" x14ac:dyDescent="0.55000000000000004">
      <c r="B16" t="s">
        <v>13</v>
      </c>
      <c r="C16" t="s">
        <v>5094</v>
      </c>
    </row>
    <row r="17" spans="1:3" x14ac:dyDescent="0.55000000000000004">
      <c r="B17" t="s">
        <v>14</v>
      </c>
      <c r="C17" t="s">
        <v>5095</v>
      </c>
    </row>
    <row r="18" spans="1:3" x14ac:dyDescent="0.55000000000000004">
      <c r="B18" t="s">
        <v>15</v>
      </c>
      <c r="C18" t="s">
        <v>5096</v>
      </c>
    </row>
    <row r="19" spans="1:3" x14ac:dyDescent="0.55000000000000004">
      <c r="B19" t="s">
        <v>16</v>
      </c>
      <c r="C19" t="s">
        <v>5097</v>
      </c>
    </row>
    <row r="20" spans="1:3" x14ac:dyDescent="0.55000000000000004">
      <c r="B20" t="s">
        <v>17</v>
      </c>
      <c r="C20" t="s">
        <v>5098</v>
      </c>
    </row>
    <row r="22" spans="1:3" x14ac:dyDescent="0.55000000000000004">
      <c r="A22" s="8" t="s">
        <v>5099</v>
      </c>
      <c r="B22" t="s">
        <v>5100</v>
      </c>
    </row>
    <row r="23" spans="1:3" x14ac:dyDescent="0.55000000000000004">
      <c r="A23" s="8" t="s">
        <v>5101</v>
      </c>
      <c r="B23" t="s">
        <v>5102</v>
      </c>
    </row>
    <row r="24" spans="1:3" x14ac:dyDescent="0.55000000000000004">
      <c r="A24" s="8" t="s">
        <v>5103</v>
      </c>
      <c r="B24" t="s">
        <v>5104</v>
      </c>
    </row>
    <row r="25" spans="1:3" x14ac:dyDescent="0.55000000000000004">
      <c r="A25" s="8" t="s">
        <v>5105</v>
      </c>
      <c r="B25" t="s">
        <v>5106</v>
      </c>
    </row>
    <row r="26" spans="1:3" x14ac:dyDescent="0.55000000000000004">
      <c r="A26" s="8" t="s">
        <v>5107</v>
      </c>
      <c r="B26" t="s">
        <v>5108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36"/>
  <sheetViews>
    <sheetView zoomScale="85" zoomScaleNormal="85" workbookViewId="0">
      <pane ySplit="1" topLeftCell="A2500" activePane="bottomLeft" state="frozen"/>
      <selection pane="bottomLeft" activeCell="D866" sqref="D866"/>
    </sheetView>
  </sheetViews>
  <sheetFormatPr defaultRowHeight="14.4" x14ac:dyDescent="0.55000000000000004"/>
  <cols>
    <col min="1" max="1" width="12.68359375" style="1" customWidth="1"/>
    <col min="2" max="2" width="9.578125" style="1" customWidth="1"/>
    <col min="3" max="3" width="14.68359375" style="1" customWidth="1"/>
    <col min="4" max="4" width="8.83984375" style="2" customWidth="1"/>
    <col min="5" max="5" width="12.15625" style="2" customWidth="1"/>
    <col min="6" max="6" width="13.578125" style="1" customWidth="1"/>
    <col min="7" max="7" width="6" style="1" customWidth="1"/>
    <col min="8" max="10" width="10.68359375" style="1" customWidth="1"/>
    <col min="11" max="13" width="10.41796875" style="3" customWidth="1"/>
    <col min="14" max="14" width="12.578125" style="3" customWidth="1"/>
    <col min="15" max="15" width="13.68359375" style="3" customWidth="1"/>
    <col min="16" max="16" width="16.578125" style="3" customWidth="1"/>
    <col min="17" max="17" width="17" style="3" customWidth="1"/>
    <col min="19" max="19" width="11.41796875" customWidth="1"/>
  </cols>
  <sheetData>
    <row r="1" spans="1:18" s="8" customFormat="1" x14ac:dyDescent="0.55000000000000004">
      <c r="A1" s="5" t="s">
        <v>0</v>
      </c>
      <c r="B1" s="5" t="s">
        <v>1</v>
      </c>
      <c r="C1" s="5" t="s">
        <v>2</v>
      </c>
      <c r="D1" s="6" t="s">
        <v>3</v>
      </c>
      <c r="E1" s="6" t="s">
        <v>4</v>
      </c>
      <c r="F1" s="5" t="s">
        <v>5</v>
      </c>
      <c r="G1" s="5" t="s">
        <v>6</v>
      </c>
      <c r="H1" s="5" t="s">
        <v>7</v>
      </c>
      <c r="I1" s="1" t="s">
        <v>8</v>
      </c>
      <c r="J1" s="5" t="s">
        <v>9</v>
      </c>
      <c r="K1" s="7" t="s">
        <v>10</v>
      </c>
      <c r="L1" s="7" t="s">
        <v>11</v>
      </c>
      <c r="M1" s="7" t="s">
        <v>12</v>
      </c>
      <c r="N1" s="7" t="s">
        <v>13</v>
      </c>
      <c r="O1" s="7" t="s">
        <v>14</v>
      </c>
      <c r="P1" s="7" t="s">
        <v>15</v>
      </c>
      <c r="Q1" s="7" t="s">
        <v>16</v>
      </c>
      <c r="R1" s="8" t="s">
        <v>17</v>
      </c>
    </row>
    <row r="2" spans="1:18" x14ac:dyDescent="0.55000000000000004">
      <c r="A2" s="1">
        <v>1001</v>
      </c>
      <c r="B2" s="1" t="s">
        <v>18</v>
      </c>
      <c r="C2" s="1" t="s">
        <v>19</v>
      </c>
      <c r="D2" s="4">
        <v>40</v>
      </c>
      <c r="E2" s="4">
        <v>3888</v>
      </c>
      <c r="F2" s="4">
        <f>Table1[[#This Row],[MW]]*Table1[[#This Row],[MWh/MW]]</f>
        <v>155520</v>
      </c>
      <c r="G2" s="1" t="s">
        <v>20</v>
      </c>
      <c r="H2" s="1" t="s">
        <v>21</v>
      </c>
      <c r="I2" s="1" t="s">
        <v>22</v>
      </c>
      <c r="J2" s="1" t="s">
        <v>23</v>
      </c>
      <c r="K2" s="3" t="s">
        <v>24</v>
      </c>
      <c r="L2" s="3" t="s">
        <v>25</v>
      </c>
      <c r="M2" s="3" t="s">
        <v>26</v>
      </c>
      <c r="N2" s="1">
        <f>Table1[[#This Row],[MWh]]*Water_intensities!$J$51</f>
        <v>712335.76043097605</v>
      </c>
      <c r="O2" s="1">
        <f>Table1[[#This Row],[MWh]]*Water_intensities!$N$51</f>
        <v>568102.48662470398</v>
      </c>
      <c r="P2" s="3">
        <v>-0.15422722260612901</v>
      </c>
      <c r="Q2" s="3">
        <v>28.207938305077999</v>
      </c>
      <c r="R2" t="s">
        <v>27</v>
      </c>
    </row>
    <row r="3" spans="1:18" x14ac:dyDescent="0.55000000000000004">
      <c r="A3" s="1">
        <v>1002</v>
      </c>
      <c r="B3" s="1" t="s">
        <v>18</v>
      </c>
      <c r="C3" s="1" t="s">
        <v>19</v>
      </c>
      <c r="D3" s="4">
        <v>9.6</v>
      </c>
      <c r="E3" s="4">
        <v>1241.5</v>
      </c>
      <c r="F3" s="4">
        <f>Table1[[#This Row],[MW]]*Table1[[#This Row],[MWh/MW]]</f>
        <v>11918.4</v>
      </c>
      <c r="G3" s="1" t="s">
        <v>28</v>
      </c>
      <c r="H3" s="1" t="s">
        <v>29</v>
      </c>
      <c r="I3" s="1" t="s">
        <v>30</v>
      </c>
      <c r="J3" s="1" t="s">
        <v>31</v>
      </c>
      <c r="K3" s="3" t="s">
        <v>32</v>
      </c>
      <c r="L3" s="3" t="s">
        <v>33</v>
      </c>
      <c r="M3" s="3" t="s">
        <v>34</v>
      </c>
      <c r="N3" s="1">
        <f>Table1[[#This Row],[MWh]]*Water_intensities!$J$56</f>
        <v>3861.5585107531911</v>
      </c>
      <c r="O3" s="1">
        <f>Table1[[#This Row],[MWh]]*Water_intensities!$N$56</f>
        <v>2703.0909575272335</v>
      </c>
      <c r="P3" s="3">
        <v>-0.15422722260612901</v>
      </c>
      <c r="Q3" s="3">
        <v>28.207938305077999</v>
      </c>
      <c r="R3" t="s">
        <v>35</v>
      </c>
    </row>
    <row r="4" spans="1:18" x14ac:dyDescent="0.55000000000000004">
      <c r="A4" s="1">
        <v>1003</v>
      </c>
      <c r="B4" s="1" t="s">
        <v>18</v>
      </c>
      <c r="C4" s="1" t="s">
        <v>36</v>
      </c>
      <c r="D4" s="4">
        <v>20</v>
      </c>
      <c r="E4" s="4">
        <v>1389.2</v>
      </c>
      <c r="F4" s="4">
        <f>Table1[[#This Row],[MW]]*Table1[[#This Row],[MWh/MW]]</f>
        <v>27784</v>
      </c>
      <c r="G4" s="1" t="s">
        <v>37</v>
      </c>
      <c r="H4" s="1" t="s">
        <v>38</v>
      </c>
      <c r="I4" s="1" t="s">
        <v>39</v>
      </c>
      <c r="J4" s="1" t="s">
        <v>40</v>
      </c>
      <c r="K4" s="3" t="s">
        <v>34</v>
      </c>
      <c r="L4" s="3" t="s">
        <v>41</v>
      </c>
      <c r="M4" s="3" t="s">
        <v>26</v>
      </c>
      <c r="N4" s="1">
        <f>Table1[[#This Row],[MWh]]*Water_intensities!$J$88</f>
        <v>2734.5209032835201</v>
      </c>
      <c r="O4" s="1">
        <f>Table1[[#This Row],[MWh]]*Water_intensities!$N$88</f>
        <v>1914.1646322984639</v>
      </c>
      <c r="P4" s="3">
        <v>-0.31744672832363402</v>
      </c>
      <c r="Q4" s="3">
        <v>27.907563950050601</v>
      </c>
      <c r="R4" t="s">
        <v>42</v>
      </c>
    </row>
    <row r="5" spans="1:18" x14ac:dyDescent="0.55000000000000004">
      <c r="A5" s="1">
        <v>1004</v>
      </c>
      <c r="B5" s="1" t="s">
        <v>18</v>
      </c>
      <c r="C5" s="1" t="s">
        <v>43</v>
      </c>
      <c r="D5" s="4">
        <v>0.32</v>
      </c>
      <c r="E5" s="4">
        <v>1241.5</v>
      </c>
      <c r="F5" s="4">
        <f>Table1[[#This Row],[MW]]*Table1[[#This Row],[MWh/MW]]</f>
        <v>397.28000000000003</v>
      </c>
      <c r="G5" s="1" t="s">
        <v>28</v>
      </c>
      <c r="H5" s="1" t="s">
        <v>29</v>
      </c>
      <c r="I5" s="1" t="s">
        <v>30</v>
      </c>
      <c r="J5" s="1" t="s">
        <v>31</v>
      </c>
      <c r="K5" s="3" t="s">
        <v>32</v>
      </c>
      <c r="L5" s="3" t="s">
        <v>44</v>
      </c>
      <c r="M5" s="3" t="s">
        <v>34</v>
      </c>
      <c r="N5" s="1">
        <f>Table1[[#This Row],[MWh]]*Water_intensities!$J$56</f>
        <v>128.71861702510637</v>
      </c>
      <c r="O5" s="1">
        <f>Table1[[#This Row],[MWh]]*Water_intensities!$N$56</f>
        <v>90.103031917574469</v>
      </c>
      <c r="P5" s="3">
        <v>7.8030686607008102</v>
      </c>
      <c r="Q5" s="3">
        <v>25.331372691709099</v>
      </c>
      <c r="R5" t="s">
        <v>45</v>
      </c>
    </row>
    <row r="6" spans="1:18" x14ac:dyDescent="0.55000000000000004">
      <c r="A6" s="1">
        <v>1005</v>
      </c>
      <c r="B6" s="1" t="s">
        <v>18</v>
      </c>
      <c r="C6" s="1" t="s">
        <v>46</v>
      </c>
      <c r="D6" s="4">
        <v>1014</v>
      </c>
      <c r="E6" s="4">
        <v>3888</v>
      </c>
      <c r="F6" s="4">
        <f>Table1[[#This Row],[MW]]*Table1[[#This Row],[MWh/MW]]</f>
        <v>3942432</v>
      </c>
      <c r="G6" s="1" t="s">
        <v>20</v>
      </c>
      <c r="H6" s="1" t="s">
        <v>47</v>
      </c>
      <c r="I6" s="1" t="s">
        <v>48</v>
      </c>
      <c r="J6" s="1" t="s">
        <v>31</v>
      </c>
      <c r="K6" s="9" t="s">
        <v>32</v>
      </c>
      <c r="L6" s="9" t="s">
        <v>49</v>
      </c>
      <c r="M6" s="3" t="s">
        <v>34</v>
      </c>
      <c r="N6" s="1">
        <f>Table1[[#This Row],[MWh]]*Water_intensities!$J$37</f>
        <v>149237.2853464896</v>
      </c>
      <c r="O6" s="1">
        <f>Table1[[#This Row],[MWh]]*Water_intensities!$N$37</f>
        <v>104466.09974254272</v>
      </c>
      <c r="P6" s="3">
        <v>5.20655</v>
      </c>
      <c r="Q6" s="3">
        <v>36.157609999999998</v>
      </c>
      <c r="R6" t="s">
        <v>50</v>
      </c>
    </row>
    <row r="7" spans="1:18" x14ac:dyDescent="0.55000000000000004">
      <c r="A7" s="1">
        <v>1006</v>
      </c>
      <c r="B7" s="1" t="s">
        <v>18</v>
      </c>
      <c r="C7" s="1" t="s">
        <v>51</v>
      </c>
      <c r="D7" s="4">
        <v>1.82</v>
      </c>
      <c r="E7" s="4">
        <v>3888</v>
      </c>
      <c r="F7" s="4">
        <f>Table1[[#This Row],[MW]]*Table1[[#This Row],[MWh/MW]]</f>
        <v>7076.16</v>
      </c>
      <c r="G7" s="1" t="s">
        <v>20</v>
      </c>
      <c r="H7" s="1" t="s">
        <v>29</v>
      </c>
      <c r="I7" s="1" t="s">
        <v>52</v>
      </c>
      <c r="J7" s="1" t="s">
        <v>31</v>
      </c>
      <c r="K7" s="3" t="s">
        <v>32</v>
      </c>
      <c r="L7" s="3" t="s">
        <v>53</v>
      </c>
      <c r="M7" s="3" t="s">
        <v>34</v>
      </c>
      <c r="N7" s="1">
        <f>Table1[[#This Row],[MWh]]*Water_intensities!$J$46</f>
        <v>2292.6740058607952</v>
      </c>
      <c r="O7" s="1">
        <f>Table1[[#This Row],[MWh]]*Water_intensities!$N$46</f>
        <v>1604.8718041025566</v>
      </c>
      <c r="P7" s="3">
        <v>1.1733546758756801</v>
      </c>
      <c r="Q7" s="3">
        <v>27.8731100773736</v>
      </c>
      <c r="R7" t="s">
        <v>54</v>
      </c>
    </row>
    <row r="8" spans="1:18" x14ac:dyDescent="0.55000000000000004">
      <c r="A8" s="1">
        <v>1007</v>
      </c>
      <c r="B8" s="1" t="s">
        <v>18</v>
      </c>
      <c r="C8" s="1" t="s">
        <v>55</v>
      </c>
      <c r="D8" s="4">
        <v>794</v>
      </c>
      <c r="E8" s="4">
        <v>3888</v>
      </c>
      <c r="F8" s="4">
        <f>Table1[[#This Row],[MW]]*Table1[[#This Row],[MWh/MW]]</f>
        <v>3087072</v>
      </c>
      <c r="G8" s="1" t="s">
        <v>20</v>
      </c>
      <c r="H8" s="1" t="s">
        <v>56</v>
      </c>
      <c r="I8" s="1" t="s">
        <v>57</v>
      </c>
      <c r="J8" s="1" t="s">
        <v>40</v>
      </c>
      <c r="K8" s="3" t="s">
        <v>34</v>
      </c>
      <c r="L8" s="3" t="s">
        <v>25</v>
      </c>
      <c r="M8" s="3" t="s">
        <v>34</v>
      </c>
      <c r="N8" s="1">
        <f>Table1[[#This Row],[MWh]]*Water_intensities!$J$36</f>
        <v>4966481.453665968</v>
      </c>
      <c r="O8" s="1">
        <f>Table1[[#This Row],[MWh]]*Water_intensities!$N$36</f>
        <v>3973185.1629327741</v>
      </c>
      <c r="P8" s="3">
        <v>6.0262409999999997</v>
      </c>
      <c r="Q8" s="3">
        <v>35.866549999999997</v>
      </c>
      <c r="R8" t="s">
        <v>58</v>
      </c>
    </row>
    <row r="9" spans="1:18" x14ac:dyDescent="0.55000000000000004">
      <c r="A9" s="1">
        <v>1008</v>
      </c>
      <c r="B9" s="1" t="s">
        <v>18</v>
      </c>
      <c r="C9" s="1" t="s">
        <v>59</v>
      </c>
      <c r="D9" s="4">
        <v>300</v>
      </c>
      <c r="E9" s="4">
        <v>3888</v>
      </c>
      <c r="F9" s="4">
        <f>Table1[[#This Row],[MW]]*Table1[[#This Row],[MWh/MW]]</f>
        <v>1166400</v>
      </c>
      <c r="G9" s="1" t="s">
        <v>20</v>
      </c>
      <c r="H9" s="1" t="s">
        <v>21</v>
      </c>
      <c r="I9" s="1" t="s">
        <v>22</v>
      </c>
      <c r="J9" s="1" t="s">
        <v>60</v>
      </c>
      <c r="K9" s="3" t="s">
        <v>61</v>
      </c>
      <c r="L9" s="3" t="s">
        <v>25</v>
      </c>
      <c r="M9" s="3" t="s">
        <v>34</v>
      </c>
      <c r="N9" s="1">
        <f>Table1[[#This Row],[MWh]]*Water_intensities!$J$47</f>
        <v>44153.043001920007</v>
      </c>
      <c r="O9" s="1">
        <f>Table1[[#This Row],[MWh]]*Water_intensities!$N$47</f>
        <v>29393.25648539481</v>
      </c>
      <c r="P9" s="3">
        <v>-0.29423622784498998</v>
      </c>
      <c r="Q9" s="3">
        <v>35.824167925325597</v>
      </c>
      <c r="R9" t="s">
        <v>62</v>
      </c>
    </row>
    <row r="10" spans="1:18" ht="15" customHeight="1" x14ac:dyDescent="0.55000000000000004">
      <c r="A10" s="1">
        <v>1009</v>
      </c>
      <c r="B10" s="1" t="s">
        <v>18</v>
      </c>
      <c r="C10" s="1" t="s">
        <v>63</v>
      </c>
      <c r="D10" s="4">
        <v>80</v>
      </c>
      <c r="E10" s="4">
        <v>3888</v>
      </c>
      <c r="F10" s="4">
        <f>Table1[[#This Row],[MW]]*Table1[[#This Row],[MWh/MW]]</f>
        <v>311040</v>
      </c>
      <c r="G10" s="1" t="s">
        <v>20</v>
      </c>
      <c r="H10" s="1" t="s">
        <v>21</v>
      </c>
      <c r="I10" s="1" t="s">
        <v>22</v>
      </c>
      <c r="J10" s="1" t="s">
        <v>60</v>
      </c>
      <c r="K10" s="3" t="s">
        <v>61</v>
      </c>
      <c r="L10" s="3" t="s">
        <v>53</v>
      </c>
      <c r="M10" s="3" t="s">
        <v>34</v>
      </c>
      <c r="N10" s="1">
        <f>Table1[[#This Row],[MWh]]*Water_intensities!$J$47</f>
        <v>11774.144800512002</v>
      </c>
      <c r="O10" s="1">
        <f>Table1[[#This Row],[MWh]]*Water_intensities!$N$47</f>
        <v>7838.201729438616</v>
      </c>
      <c r="P10" s="3">
        <v>3.0655149670492099</v>
      </c>
      <c r="Q10" s="3">
        <v>36.760679072024203</v>
      </c>
      <c r="R10" t="s">
        <v>64</v>
      </c>
    </row>
    <row r="11" spans="1:18" x14ac:dyDescent="0.55000000000000004">
      <c r="A11" s="1">
        <v>1010</v>
      </c>
      <c r="B11" s="1" t="s">
        <v>18</v>
      </c>
      <c r="C11" s="1" t="s">
        <v>65</v>
      </c>
      <c r="D11" s="4">
        <v>55.5</v>
      </c>
      <c r="E11" s="4">
        <v>3888</v>
      </c>
      <c r="F11" s="4">
        <f>Table1[[#This Row],[MW]]*Table1[[#This Row],[MWh/MW]]</f>
        <v>215784</v>
      </c>
      <c r="G11" s="1" t="s">
        <v>20</v>
      </c>
      <c r="H11" s="1" t="s">
        <v>56</v>
      </c>
      <c r="I11" s="1" t="s">
        <v>57</v>
      </c>
      <c r="J11" s="1" t="s">
        <v>40</v>
      </c>
      <c r="K11" s="3" t="s">
        <v>34</v>
      </c>
      <c r="L11" s="3" t="s">
        <v>25</v>
      </c>
      <c r="M11" s="3" t="s">
        <v>34</v>
      </c>
      <c r="N11" s="1">
        <f>Table1[[#This Row],[MWh]]*Water_intensities!$J$36</f>
        <v>347153.30060259602</v>
      </c>
      <c r="O11" s="1">
        <f>Table1[[#This Row],[MWh]]*Water_intensities!$N$36</f>
        <v>277722.64048207679</v>
      </c>
      <c r="P11" s="3">
        <v>9.7882070499306497</v>
      </c>
      <c r="Q11" s="3">
        <v>28.6412828823368</v>
      </c>
      <c r="R11" t="s">
        <v>4970</v>
      </c>
    </row>
    <row r="12" spans="1:18" ht="15" customHeight="1" x14ac:dyDescent="0.55000000000000004">
      <c r="A12" s="1">
        <v>1011</v>
      </c>
      <c r="B12" s="1" t="s">
        <v>18</v>
      </c>
      <c r="C12" s="33" t="s">
        <v>4987</v>
      </c>
      <c r="D12" s="4">
        <v>183</v>
      </c>
      <c r="E12" s="4">
        <v>3888</v>
      </c>
      <c r="F12" s="4">
        <f>Table1[[#This Row],[MW]]*Table1[[#This Row],[MWh/MW]]</f>
        <v>711504</v>
      </c>
      <c r="G12" s="1" t="s">
        <v>20</v>
      </c>
      <c r="H12" s="1" t="s">
        <v>56</v>
      </c>
      <c r="I12" s="1" t="s">
        <v>57</v>
      </c>
      <c r="J12" s="1" t="s">
        <v>40</v>
      </c>
      <c r="K12" s="3" t="s">
        <v>34</v>
      </c>
      <c r="L12" s="3" t="s">
        <v>53</v>
      </c>
      <c r="M12" s="3" t="s">
        <v>34</v>
      </c>
      <c r="N12" s="1">
        <f>Table1[[#This Row],[MWh]]*Water_intensities!$J$36</f>
        <v>1144667.639824776</v>
      </c>
      <c r="O12" s="1">
        <f>Table1[[#This Row],[MWh]]*Water_intensities!$N$36</f>
        <v>915734.11185982078</v>
      </c>
      <c r="P12" s="3">
        <v>4.8788742640465399</v>
      </c>
      <c r="Q12" s="3">
        <v>36.650266920154102</v>
      </c>
      <c r="R12" t="s">
        <v>66</v>
      </c>
    </row>
    <row r="13" spans="1:18" ht="15" customHeight="1" x14ac:dyDescent="0.55000000000000004">
      <c r="A13" s="1">
        <v>1012</v>
      </c>
      <c r="B13" s="1" t="s">
        <v>18</v>
      </c>
      <c r="C13" s="1" t="s">
        <v>67</v>
      </c>
      <c r="D13" s="4">
        <v>199</v>
      </c>
      <c r="E13" s="4">
        <v>3888</v>
      </c>
      <c r="F13" s="4">
        <f>Table1[[#This Row],[MW]]*Table1[[#This Row],[MWh/MW]]</f>
        <v>773712</v>
      </c>
      <c r="G13" s="1" t="s">
        <v>20</v>
      </c>
      <c r="H13" s="1" t="s">
        <v>56</v>
      </c>
      <c r="I13" s="1" t="s">
        <v>57</v>
      </c>
      <c r="J13" s="1" t="s">
        <v>40</v>
      </c>
      <c r="K13" s="3" t="s">
        <v>34</v>
      </c>
      <c r="L13" s="3" t="s">
        <v>53</v>
      </c>
      <c r="M13" s="3" t="s">
        <v>34</v>
      </c>
      <c r="N13" s="1">
        <f>Table1[[#This Row],[MWh]]*Water_intensities!$J$36</f>
        <v>1244747.8706291281</v>
      </c>
      <c r="O13" s="1">
        <f>Table1[[#This Row],[MWh]]*Water_intensities!$N$36</f>
        <v>995798.29650330241</v>
      </c>
      <c r="P13" s="3">
        <v>7.7634373008031403</v>
      </c>
      <c r="Q13" s="3">
        <v>36.891996787761101</v>
      </c>
      <c r="R13" t="s">
        <v>68</v>
      </c>
    </row>
    <row r="14" spans="1:18" ht="15" customHeight="1" x14ac:dyDescent="0.55000000000000004">
      <c r="A14" s="1">
        <v>1013</v>
      </c>
      <c r="B14" s="1" t="s">
        <v>18</v>
      </c>
      <c r="C14" s="1" t="s">
        <v>69</v>
      </c>
      <c r="D14" s="4">
        <v>7.6</v>
      </c>
      <c r="E14" s="4">
        <v>1241.5</v>
      </c>
      <c r="F14" s="4">
        <f>Table1[[#This Row],[MW]]*Table1[[#This Row],[MWh/MW]]</f>
        <v>9435.4</v>
      </c>
      <c r="G14" s="1" t="s">
        <v>28</v>
      </c>
      <c r="H14" s="1" t="s">
        <v>29</v>
      </c>
      <c r="I14" s="1" t="s">
        <v>30</v>
      </c>
      <c r="J14" s="1" t="s">
        <v>31</v>
      </c>
      <c r="K14" s="3" t="s">
        <v>32</v>
      </c>
      <c r="L14" s="3" t="s">
        <v>44</v>
      </c>
      <c r="M14" s="3" t="s">
        <v>34</v>
      </c>
      <c r="N14" s="1">
        <f>Table1[[#This Row],[MWh]]*Water_intensities!$J$56</f>
        <v>3057.0671543462759</v>
      </c>
      <c r="O14" s="1">
        <f>Table1[[#This Row],[MWh]]*Water_intensities!$N$56</f>
        <v>2139.9470080423935</v>
      </c>
      <c r="P14" s="3">
        <v>1.0833330000000001</v>
      </c>
      <c r="Q14" s="3">
        <v>26.95</v>
      </c>
      <c r="R14" t="s">
        <v>70</v>
      </c>
    </row>
    <row r="15" spans="1:18" x14ac:dyDescent="0.55000000000000004">
      <c r="A15" s="1">
        <v>1014</v>
      </c>
      <c r="B15" s="1" t="s">
        <v>18</v>
      </c>
      <c r="C15" s="1" t="s">
        <v>71</v>
      </c>
      <c r="D15" s="4">
        <v>5</v>
      </c>
      <c r="E15" s="4">
        <v>1389.2</v>
      </c>
      <c r="F15" s="4">
        <f>Table1[[#This Row],[MW]]*Table1[[#This Row],[MWh/MW]]</f>
        <v>6946</v>
      </c>
      <c r="G15" s="1" t="s">
        <v>37</v>
      </c>
      <c r="H15" s="1" t="s">
        <v>38</v>
      </c>
      <c r="I15" s="1" t="s">
        <v>39</v>
      </c>
      <c r="J15" s="1" t="s">
        <v>40</v>
      </c>
      <c r="K15" s="3" t="s">
        <v>34</v>
      </c>
      <c r="L15" s="3" t="s">
        <v>41</v>
      </c>
      <c r="M15" s="3" t="s">
        <v>26</v>
      </c>
      <c r="N15" s="1">
        <f>Table1[[#This Row],[MWh]]*Water_intensities!$J$88</f>
        <v>683.63022582088001</v>
      </c>
      <c r="O15" s="1">
        <f>Table1[[#This Row],[MWh]]*Water_intensities!$N$88</f>
        <v>478.54115807461596</v>
      </c>
      <c r="P15" s="3">
        <v>1.0726</v>
      </c>
      <c r="Q15" s="3">
        <v>26.957599999999999</v>
      </c>
      <c r="R15" t="s">
        <v>72</v>
      </c>
    </row>
    <row r="16" spans="1:18" x14ac:dyDescent="0.55000000000000004">
      <c r="A16" s="1">
        <v>1015</v>
      </c>
      <c r="B16" s="1" t="s">
        <v>18</v>
      </c>
      <c r="C16" s="1" t="s">
        <v>73</v>
      </c>
      <c r="D16" s="4">
        <v>10.5</v>
      </c>
      <c r="E16" s="4">
        <v>3888</v>
      </c>
      <c r="F16" s="4">
        <f>Table1[[#This Row],[MW]]*Table1[[#This Row],[MWh/MW]]</f>
        <v>40824</v>
      </c>
      <c r="G16" s="1" t="s">
        <v>20</v>
      </c>
      <c r="H16" s="1" t="s">
        <v>29</v>
      </c>
      <c r="I16" s="1" t="s">
        <v>52</v>
      </c>
      <c r="J16" s="1" t="s">
        <v>31</v>
      </c>
      <c r="K16" s="3" t="s">
        <v>32</v>
      </c>
      <c r="L16" s="3" t="s">
        <v>53</v>
      </c>
      <c r="M16" s="3" t="s">
        <v>34</v>
      </c>
      <c r="N16" s="1">
        <f>Table1[[#This Row],[MWh]]*Water_intensities!$J$46</f>
        <v>13226.965418427664</v>
      </c>
      <c r="O16" s="1">
        <f>Table1[[#This Row],[MWh]]*Water_intensities!$N$46</f>
        <v>9258.8757928993655</v>
      </c>
      <c r="P16" s="3">
        <v>-0.32446461671403498</v>
      </c>
      <c r="Q16" s="3">
        <v>35.825544581893503</v>
      </c>
      <c r="R16" t="s">
        <v>74</v>
      </c>
    </row>
    <row r="17" spans="1:18" x14ac:dyDescent="0.55000000000000004">
      <c r="A17" s="1">
        <v>1016</v>
      </c>
      <c r="B17" s="1" t="s">
        <v>18</v>
      </c>
      <c r="C17" s="1" t="s">
        <v>75</v>
      </c>
      <c r="D17" s="4">
        <v>15.9</v>
      </c>
      <c r="E17" s="4">
        <v>3888</v>
      </c>
      <c r="F17" s="4">
        <f>Table1[[#This Row],[MW]]*Table1[[#This Row],[MWh/MW]]</f>
        <v>61819.200000000004</v>
      </c>
      <c r="G17" s="1" t="s">
        <v>20</v>
      </c>
      <c r="H17" s="1" t="s">
        <v>56</v>
      </c>
      <c r="I17" s="1" t="s">
        <v>57</v>
      </c>
      <c r="J17" s="1" t="s">
        <v>40</v>
      </c>
      <c r="K17" s="3" t="s">
        <v>34</v>
      </c>
      <c r="L17" s="3" t="s">
        <v>53</v>
      </c>
      <c r="M17" s="3" t="s">
        <v>34</v>
      </c>
      <c r="N17" s="1">
        <f>Table1[[#This Row],[MWh]]*Water_intensities!$J$36</f>
        <v>99454.729361824808</v>
      </c>
      <c r="O17" s="1">
        <f>Table1[[#This Row],[MWh]]*Water_intensities!$N$36</f>
        <v>79563.783489459849</v>
      </c>
      <c r="P17" s="3">
        <v>-0.243755469630803</v>
      </c>
      <c r="Q17" s="3">
        <v>35.804889791698599</v>
      </c>
      <c r="R17" t="s">
        <v>76</v>
      </c>
    </row>
    <row r="18" spans="1:18" ht="15" customHeight="1" x14ac:dyDescent="0.55000000000000004">
      <c r="A18" s="1">
        <v>1017</v>
      </c>
      <c r="B18" s="1" t="s">
        <v>18</v>
      </c>
      <c r="C18" s="1" t="s">
        <v>77</v>
      </c>
      <c r="D18" s="4">
        <v>628</v>
      </c>
      <c r="E18" s="4">
        <v>3888</v>
      </c>
      <c r="F18" s="4">
        <f>Table1[[#This Row],[MW]]*Table1[[#This Row],[MWh/MW]]</f>
        <v>2441664</v>
      </c>
      <c r="G18" s="1" t="s">
        <v>20</v>
      </c>
      <c r="H18" s="1" t="s">
        <v>56</v>
      </c>
      <c r="I18" s="1" t="s">
        <v>57</v>
      </c>
      <c r="J18" s="1" t="s">
        <v>40</v>
      </c>
      <c r="K18" s="3" t="s">
        <v>34</v>
      </c>
      <c r="L18" s="3" t="s">
        <v>53</v>
      </c>
      <c r="M18" s="3" t="s">
        <v>34</v>
      </c>
      <c r="N18" s="1">
        <f>Table1[[#This Row],[MWh]]*Water_intensities!$J$36</f>
        <v>3928149.0590708163</v>
      </c>
      <c r="O18" s="1">
        <f>Table1[[#This Row],[MWh]]*Water_intensities!$N$36</f>
        <v>3142519.2472566525</v>
      </c>
      <c r="P18" s="3">
        <v>3.1848481945752898</v>
      </c>
      <c r="Q18" s="3">
        <v>36.729688385503799</v>
      </c>
      <c r="R18" t="s">
        <v>78</v>
      </c>
    </row>
    <row r="19" spans="1:18" x14ac:dyDescent="0.55000000000000004">
      <c r="A19" s="1">
        <v>1018</v>
      </c>
      <c r="B19" s="1" t="s">
        <v>18</v>
      </c>
      <c r="C19" s="1" t="s">
        <v>79</v>
      </c>
      <c r="D19" s="4">
        <v>6</v>
      </c>
      <c r="E19" s="4">
        <v>3888</v>
      </c>
      <c r="F19" s="4">
        <f>Table1[[#This Row],[MW]]*Table1[[#This Row],[MWh/MW]]</f>
        <v>23328</v>
      </c>
      <c r="G19" s="1" t="s">
        <v>20</v>
      </c>
      <c r="H19" s="1" t="s">
        <v>56</v>
      </c>
      <c r="I19" s="1" t="s">
        <v>57</v>
      </c>
      <c r="J19" s="1" t="s">
        <v>40</v>
      </c>
      <c r="K19" s="3" t="s">
        <v>34</v>
      </c>
      <c r="L19" s="3" t="s">
        <v>53</v>
      </c>
      <c r="M19" s="3" t="s">
        <v>34</v>
      </c>
      <c r="N19" s="1">
        <f>Table1[[#This Row],[MWh]]*Water_intensities!$J$36</f>
        <v>37530.086551632005</v>
      </c>
      <c r="O19" s="1">
        <f>Table1[[#This Row],[MWh]]*Water_intensities!$N$36</f>
        <v>30024.069241305599</v>
      </c>
      <c r="P19" s="3">
        <v>0.93438238578139399</v>
      </c>
      <c r="Q19" s="3">
        <v>21.3520308163314</v>
      </c>
      <c r="R19" t="s">
        <v>80</v>
      </c>
    </row>
    <row r="20" spans="1:18" x14ac:dyDescent="0.55000000000000004">
      <c r="A20" s="1">
        <v>1019</v>
      </c>
      <c r="B20" s="1" t="s">
        <v>18</v>
      </c>
      <c r="C20" s="1" t="s">
        <v>81</v>
      </c>
      <c r="D20" s="4">
        <v>15</v>
      </c>
      <c r="E20" s="4">
        <v>3888</v>
      </c>
      <c r="F20" s="4">
        <f>Table1[[#This Row],[MW]]*Table1[[#This Row],[MWh/MW]]</f>
        <v>58320</v>
      </c>
      <c r="G20" s="1" t="s">
        <v>20</v>
      </c>
      <c r="H20" s="1" t="s">
        <v>56</v>
      </c>
      <c r="I20" s="1" t="s">
        <v>57</v>
      </c>
      <c r="J20" s="1" t="s">
        <v>40</v>
      </c>
      <c r="K20" s="3" t="s">
        <v>34</v>
      </c>
      <c r="L20" s="3" t="s">
        <v>53</v>
      </c>
      <c r="M20" s="3" t="s">
        <v>34</v>
      </c>
      <c r="N20" s="1">
        <f>Table1[[#This Row],[MWh]]*Water_intensities!$J$36</f>
        <v>93825.216379080011</v>
      </c>
      <c r="O20" s="1">
        <f>Table1[[#This Row],[MWh]]*Water_intensities!$N$36</f>
        <v>75060.173103263995</v>
      </c>
      <c r="P20" s="3">
        <v>-2.26195223711923</v>
      </c>
      <c r="Q20" s="3">
        <v>31.584239222782902</v>
      </c>
      <c r="R20" t="s">
        <v>82</v>
      </c>
    </row>
    <row r="21" spans="1:18" x14ac:dyDescent="0.55000000000000004">
      <c r="A21" s="1">
        <v>1020</v>
      </c>
      <c r="B21" s="1" t="s">
        <v>18</v>
      </c>
      <c r="C21" s="1" t="s">
        <v>81</v>
      </c>
      <c r="D21" s="4">
        <v>69.900000000000006</v>
      </c>
      <c r="E21" s="4">
        <v>1241.5</v>
      </c>
      <c r="F21" s="4">
        <f>Table1[[#This Row],[MW]]*Table1[[#This Row],[MWh/MW]]</f>
        <v>86780.85</v>
      </c>
      <c r="G21" s="1" t="s">
        <v>28</v>
      </c>
      <c r="H21" s="1" t="s">
        <v>29</v>
      </c>
      <c r="I21" s="1" t="s">
        <v>30</v>
      </c>
      <c r="J21" s="1" t="s">
        <v>31</v>
      </c>
      <c r="K21" s="3" t="s">
        <v>32</v>
      </c>
      <c r="L21" s="3" t="s">
        <v>44</v>
      </c>
      <c r="M21" s="3" t="s">
        <v>34</v>
      </c>
      <c r="N21" s="1">
        <f>Table1[[#This Row],[MWh]]*Water_intensities!$J$56</f>
        <v>28116.972906421674</v>
      </c>
      <c r="O21" s="1">
        <f>Table1[[#This Row],[MWh]]*Water_intensities!$N$56</f>
        <v>19681.881034495174</v>
      </c>
      <c r="P21" s="3">
        <v>-2.26195223711923</v>
      </c>
      <c r="Q21" s="3">
        <v>31.584239222782902</v>
      </c>
      <c r="R21" t="s">
        <v>83</v>
      </c>
    </row>
    <row r="22" spans="1:18" x14ac:dyDescent="0.55000000000000004">
      <c r="A22" s="1">
        <v>1021</v>
      </c>
      <c r="B22" s="1" t="s">
        <v>18</v>
      </c>
      <c r="C22" s="1" t="s">
        <v>84</v>
      </c>
      <c r="D22" s="4">
        <v>39.399999999999899</v>
      </c>
      <c r="E22" s="4">
        <v>1241.5</v>
      </c>
      <c r="F22" s="4">
        <f>Table1[[#This Row],[MW]]*Table1[[#This Row],[MWh/MW]]</f>
        <v>48915.099999999875</v>
      </c>
      <c r="G22" s="1" t="s">
        <v>28</v>
      </c>
      <c r="H22" s="1" t="s">
        <v>29</v>
      </c>
      <c r="I22" s="1" t="s">
        <v>30</v>
      </c>
      <c r="J22" s="1" t="s">
        <v>31</v>
      </c>
      <c r="K22" s="3" t="s">
        <v>32</v>
      </c>
      <c r="L22" s="3" t="s">
        <v>44</v>
      </c>
      <c r="M22" s="3" t="s">
        <v>34</v>
      </c>
      <c r="N22" s="1">
        <f>Table1[[#This Row],[MWh]]*Water_intensities!$J$56</f>
        <v>15848.479721216181</v>
      </c>
      <c r="O22" s="1">
        <f>Table1[[#This Row],[MWh]]*Water_intensities!$N$56</f>
        <v>11093.935804851328</v>
      </c>
      <c r="P22" s="3">
        <v>-2.1903109201028998</v>
      </c>
      <c r="Q22" s="3">
        <v>30.109359984881898</v>
      </c>
      <c r="R22" t="s">
        <v>85</v>
      </c>
    </row>
    <row r="23" spans="1:18" x14ac:dyDescent="0.55000000000000004">
      <c r="A23" s="1">
        <v>1022</v>
      </c>
      <c r="B23" s="1" t="s">
        <v>18</v>
      </c>
      <c r="C23" s="1" t="s">
        <v>86</v>
      </c>
      <c r="D23" s="4">
        <v>115</v>
      </c>
      <c r="E23" s="4">
        <v>3888</v>
      </c>
      <c r="F23" s="4">
        <f>Table1[[#This Row],[MW]]*Table1[[#This Row],[MWh/MW]]</f>
        <v>447120</v>
      </c>
      <c r="G23" s="1" t="s">
        <v>20</v>
      </c>
      <c r="H23" s="1" t="s">
        <v>56</v>
      </c>
      <c r="I23" s="1" t="s">
        <v>57</v>
      </c>
      <c r="J23" s="1" t="s">
        <v>40</v>
      </c>
      <c r="K23" s="3" t="s">
        <v>34</v>
      </c>
      <c r="L23" s="3" t="s">
        <v>53</v>
      </c>
      <c r="M23" s="3" t="s">
        <v>34</v>
      </c>
      <c r="N23" s="1">
        <f>Table1[[#This Row],[MWh]]*Water_intensities!$J$36</f>
        <v>719326.65890628006</v>
      </c>
      <c r="O23" s="1">
        <f>Table1[[#This Row],[MWh]]*Water_intensities!$N$36</f>
        <v>575461.32712502393</v>
      </c>
      <c r="P23" s="3">
        <v>-2.1903109201028998</v>
      </c>
      <c r="Q23" s="3">
        <v>30.109359984881898</v>
      </c>
      <c r="R23" t="s">
        <v>85</v>
      </c>
    </row>
    <row r="24" spans="1:18" ht="15" customHeight="1" x14ac:dyDescent="0.55000000000000004">
      <c r="A24" s="1">
        <v>1023</v>
      </c>
      <c r="B24" s="1" t="s">
        <v>18</v>
      </c>
      <c r="C24" s="1" t="s">
        <v>87</v>
      </c>
      <c r="D24" s="4">
        <v>7</v>
      </c>
      <c r="E24" s="4">
        <v>3888</v>
      </c>
      <c r="F24" s="4">
        <f>Table1[[#This Row],[MW]]*Table1[[#This Row],[MWh/MW]]</f>
        <v>27216</v>
      </c>
      <c r="G24" s="1" t="s">
        <v>20</v>
      </c>
      <c r="H24" s="1" t="s">
        <v>56</v>
      </c>
      <c r="I24" s="1" t="s">
        <v>57</v>
      </c>
      <c r="J24" s="1" t="s">
        <v>40</v>
      </c>
      <c r="K24" s="3" t="s">
        <v>34</v>
      </c>
      <c r="L24" s="3" t="s">
        <v>53</v>
      </c>
      <c r="M24" s="3" t="s">
        <v>34</v>
      </c>
      <c r="N24" s="1">
        <f>Table1[[#This Row],[MWh]]*Water_intensities!$J$36</f>
        <v>43785.100976904003</v>
      </c>
      <c r="O24" s="1">
        <f>Table1[[#This Row],[MWh]]*Water_intensities!$N$36</f>
        <v>35028.080781523196</v>
      </c>
      <c r="P24" s="3">
        <v>8.1714249999999993</v>
      </c>
      <c r="Q24" s="3">
        <v>31.013403</v>
      </c>
      <c r="R24" t="s">
        <v>88</v>
      </c>
    </row>
    <row r="25" spans="1:18" ht="15" customHeight="1" x14ac:dyDescent="0.55000000000000004">
      <c r="A25" s="1">
        <v>1024</v>
      </c>
      <c r="B25" s="1" t="s">
        <v>18</v>
      </c>
      <c r="C25" s="1" t="s">
        <v>89</v>
      </c>
      <c r="D25" s="4">
        <v>490</v>
      </c>
      <c r="E25" s="4">
        <v>3888</v>
      </c>
      <c r="F25" s="4">
        <f>Table1[[#This Row],[MW]]*Table1[[#This Row],[MWh/MW]]</f>
        <v>1905120</v>
      </c>
      <c r="G25" s="1" t="s">
        <v>20</v>
      </c>
      <c r="H25" s="1" t="s">
        <v>56</v>
      </c>
      <c r="I25" s="1" t="s">
        <v>57</v>
      </c>
      <c r="J25" s="1" t="s">
        <v>40</v>
      </c>
      <c r="K25" s="3" t="s">
        <v>34</v>
      </c>
      <c r="L25" s="3" t="s">
        <v>25</v>
      </c>
      <c r="M25" s="3" t="s">
        <v>34</v>
      </c>
      <c r="N25" s="1">
        <f>Table1[[#This Row],[MWh]]*Water_intensities!$J$36</f>
        <v>3064957.0683832802</v>
      </c>
      <c r="O25" s="1">
        <f>Table1[[#This Row],[MWh]]*Water_intensities!$N$36</f>
        <v>2451965.6547066239</v>
      </c>
      <c r="P25" s="3">
        <v>2.9302199999999998</v>
      </c>
      <c r="Q25" s="3">
        <v>36.140099999999997</v>
      </c>
      <c r="R25" t="s">
        <v>90</v>
      </c>
    </row>
    <row r="26" spans="1:18" x14ac:dyDescent="0.55000000000000004">
      <c r="A26" s="1">
        <v>1025</v>
      </c>
      <c r="B26" s="1" t="s">
        <v>18</v>
      </c>
      <c r="C26" s="1" t="s">
        <v>91</v>
      </c>
      <c r="D26" s="4">
        <v>75</v>
      </c>
      <c r="E26" s="4">
        <v>3888</v>
      </c>
      <c r="F26" s="4">
        <f>Table1[[#This Row],[MW]]*Table1[[#This Row],[MWh/MW]]</f>
        <v>291600</v>
      </c>
      <c r="G26" s="1" t="s">
        <v>20</v>
      </c>
      <c r="H26" s="1" t="s">
        <v>56</v>
      </c>
      <c r="I26" s="1" t="s">
        <v>57</v>
      </c>
      <c r="J26" s="1" t="s">
        <v>40</v>
      </c>
      <c r="K26" s="3" t="s">
        <v>34</v>
      </c>
      <c r="L26" s="3" t="s">
        <v>53</v>
      </c>
      <c r="M26" s="3" t="s">
        <v>34</v>
      </c>
      <c r="N26" s="1">
        <f>Table1[[#This Row],[MWh]]*Water_intensities!$J$36</f>
        <v>469126.08189540001</v>
      </c>
      <c r="O26" s="1">
        <f>Table1[[#This Row],[MWh]]*Water_intensities!$N$36</f>
        <v>375300.86551631999</v>
      </c>
      <c r="P26" s="3">
        <v>-0.569966159871795</v>
      </c>
      <c r="Q26" s="3">
        <v>35.7144815780171</v>
      </c>
      <c r="R26" t="s">
        <v>92</v>
      </c>
    </row>
    <row r="27" spans="1:18" x14ac:dyDescent="0.55000000000000004">
      <c r="A27" s="1">
        <v>1026</v>
      </c>
      <c r="B27" s="1" t="s">
        <v>18</v>
      </c>
      <c r="C27" s="1" t="s">
        <v>93</v>
      </c>
      <c r="D27" s="4">
        <v>19.96</v>
      </c>
      <c r="E27" s="4">
        <v>3888</v>
      </c>
      <c r="F27" s="4">
        <f>Table1[[#This Row],[MW]]*Table1[[#This Row],[MWh/MW]]</f>
        <v>77604.48000000001</v>
      </c>
      <c r="G27" s="1" t="s">
        <v>20</v>
      </c>
      <c r="H27" s="1" t="s">
        <v>56</v>
      </c>
      <c r="I27" s="1" t="s">
        <v>57</v>
      </c>
      <c r="J27" s="1" t="s">
        <v>40</v>
      </c>
      <c r="K27" s="3" t="s">
        <v>34</v>
      </c>
      <c r="L27" s="3" t="s">
        <v>53</v>
      </c>
      <c r="M27" s="3" t="s">
        <v>34</v>
      </c>
      <c r="N27" s="1">
        <f>Table1[[#This Row],[MWh]]*Water_intensities!$J$36</f>
        <v>124850.08792842914</v>
      </c>
      <c r="O27" s="1">
        <f>Table1[[#This Row],[MWh]]*Water_intensities!$N$36</f>
        <v>99880.070342743304</v>
      </c>
      <c r="P27" s="3">
        <v>8.5667146616607006</v>
      </c>
      <c r="Q27" s="3">
        <v>31.230946052764999</v>
      </c>
      <c r="R27" t="s">
        <v>94</v>
      </c>
    </row>
    <row r="28" spans="1:18" x14ac:dyDescent="0.55000000000000004">
      <c r="A28" s="1">
        <v>1027</v>
      </c>
      <c r="B28" s="1" t="s">
        <v>18</v>
      </c>
      <c r="C28" s="1" t="s">
        <v>95</v>
      </c>
      <c r="D28" s="4">
        <v>18.62</v>
      </c>
      <c r="E28" s="4">
        <v>1389.2</v>
      </c>
      <c r="F28" s="4">
        <f>Table1[[#This Row],[MW]]*Table1[[#This Row],[MWh/MW]]</f>
        <v>25866.904000000002</v>
      </c>
      <c r="G28" s="1" t="s">
        <v>37</v>
      </c>
      <c r="H28" s="1" t="s">
        <v>38</v>
      </c>
      <c r="I28" s="1" t="s">
        <v>39</v>
      </c>
      <c r="J28" s="1" t="s">
        <v>40</v>
      </c>
      <c r="K28" s="3" t="s">
        <v>34</v>
      </c>
      <c r="L28" s="3" t="s">
        <v>41</v>
      </c>
      <c r="M28" s="3" t="s">
        <v>26</v>
      </c>
      <c r="N28" s="1">
        <f>Table1[[#This Row],[MWh]]*Water_intensities!$J$88</f>
        <v>2545.8389609569576</v>
      </c>
      <c r="O28" s="1">
        <f>Table1[[#This Row],[MWh]]*Water_intensities!$N$88</f>
        <v>1782.0872726698701</v>
      </c>
      <c r="P28" s="3">
        <v>0.92047399870204405</v>
      </c>
      <c r="Q28" s="3">
        <v>21.349310541565501</v>
      </c>
      <c r="R28" t="s">
        <v>96</v>
      </c>
    </row>
    <row r="29" spans="1:18" x14ac:dyDescent="0.55000000000000004">
      <c r="A29" s="1">
        <v>1028</v>
      </c>
      <c r="B29" s="1" t="s">
        <v>18</v>
      </c>
      <c r="C29" s="1" t="s">
        <v>97</v>
      </c>
      <c r="D29" s="4">
        <v>2.1019999999999999</v>
      </c>
      <c r="E29" s="4">
        <v>1241.5</v>
      </c>
      <c r="F29" s="4">
        <f>Table1[[#This Row],[MW]]*Table1[[#This Row],[MWh/MW]]</f>
        <v>2609.6329999999998</v>
      </c>
      <c r="G29" s="1" t="s">
        <v>28</v>
      </c>
      <c r="H29" s="1" t="s">
        <v>29</v>
      </c>
      <c r="I29" s="1" t="s">
        <v>30</v>
      </c>
      <c r="J29" s="1" t="s">
        <v>31</v>
      </c>
      <c r="K29" s="3" t="s">
        <v>32</v>
      </c>
      <c r="L29" s="3" t="s">
        <v>44</v>
      </c>
      <c r="M29" s="3" t="s">
        <v>34</v>
      </c>
      <c r="N29" s="1">
        <f>Table1[[#This Row],[MWh]]*Water_intensities!$J$56</f>
        <v>845.52041558366739</v>
      </c>
      <c r="O29" s="1">
        <f>Table1[[#This Row],[MWh]]*Water_intensities!$N$56</f>
        <v>591.86429090856723</v>
      </c>
      <c r="P29" s="3">
        <v>8.4378171288672608</v>
      </c>
      <c r="Q29" s="3">
        <v>24.8913175199155</v>
      </c>
      <c r="R29" t="s">
        <v>98</v>
      </c>
    </row>
    <row r="30" spans="1:18" x14ac:dyDescent="0.55000000000000004">
      <c r="A30" s="1">
        <v>1029</v>
      </c>
      <c r="B30" s="1" t="s">
        <v>18</v>
      </c>
      <c r="C30" s="1" t="s">
        <v>99</v>
      </c>
      <c r="D30" s="4">
        <v>4.3499999999999996</v>
      </c>
      <c r="E30" s="4">
        <v>1389.2</v>
      </c>
      <c r="F30" s="4">
        <f>Table1[[#This Row],[MW]]*Table1[[#This Row],[MWh/MW]]</f>
        <v>6043.0199999999995</v>
      </c>
      <c r="G30" s="1" t="s">
        <v>37</v>
      </c>
      <c r="H30" s="1" t="s">
        <v>38</v>
      </c>
      <c r="I30" s="1" t="s">
        <v>39</v>
      </c>
      <c r="J30" s="1" t="s">
        <v>40</v>
      </c>
      <c r="K30" s="3" t="s">
        <v>34</v>
      </c>
      <c r="L30" s="3" t="s">
        <v>41</v>
      </c>
      <c r="M30" s="3" t="s">
        <v>26</v>
      </c>
      <c r="N30" s="1">
        <f>Table1[[#This Row],[MWh]]*Water_intensities!$J$88</f>
        <v>594.7582964641656</v>
      </c>
      <c r="O30" s="1">
        <f>Table1[[#This Row],[MWh]]*Water_intensities!$N$88</f>
        <v>416.33080752491588</v>
      </c>
      <c r="P30" s="3">
        <v>6.80847328424798</v>
      </c>
      <c r="Q30" s="3">
        <v>28.183508380360699</v>
      </c>
      <c r="R30" t="s">
        <v>96</v>
      </c>
    </row>
    <row r="31" spans="1:18" ht="15" customHeight="1" x14ac:dyDescent="0.55000000000000004">
      <c r="A31" s="1">
        <v>1030</v>
      </c>
      <c r="B31" s="1" t="s">
        <v>18</v>
      </c>
      <c r="C31" s="1" t="s">
        <v>100</v>
      </c>
      <c r="D31" s="4">
        <v>750</v>
      </c>
      <c r="E31" s="4">
        <v>3888</v>
      </c>
      <c r="F31" s="4">
        <f>Table1[[#This Row],[MW]]*Table1[[#This Row],[MWh/MW]]</f>
        <v>2916000</v>
      </c>
      <c r="G31" s="1" t="s">
        <v>20</v>
      </c>
      <c r="H31" s="1" t="s">
        <v>56</v>
      </c>
      <c r="I31" s="1" t="s">
        <v>57</v>
      </c>
      <c r="J31" s="1" t="s">
        <v>40</v>
      </c>
      <c r="K31" s="3" t="s">
        <v>34</v>
      </c>
      <c r="L31" s="3" t="s">
        <v>25</v>
      </c>
      <c r="M31" s="3" t="s">
        <v>34</v>
      </c>
      <c r="N31" s="1">
        <f>Table1[[#This Row],[MWh]]*Water_intensities!$J$36</f>
        <v>4691260.8189540002</v>
      </c>
      <c r="O31" s="1">
        <f>Table1[[#This Row],[MWh]]*Water_intensities!$N$36</f>
        <v>3753008.6551631996</v>
      </c>
      <c r="P31" s="3">
        <v>2.8785400000000001</v>
      </c>
      <c r="Q31" s="3">
        <v>36.596919999999997</v>
      </c>
      <c r="R31" t="s">
        <v>101</v>
      </c>
    </row>
    <row r="32" spans="1:18" ht="15" customHeight="1" x14ac:dyDescent="0.55000000000000004">
      <c r="A32" s="1">
        <v>1031</v>
      </c>
      <c r="B32" s="1" t="s">
        <v>18</v>
      </c>
      <c r="C32" s="1" t="s">
        <v>102</v>
      </c>
      <c r="D32" s="4">
        <v>445</v>
      </c>
      <c r="E32" s="4">
        <v>3888</v>
      </c>
      <c r="F32" s="4">
        <f>Table1[[#This Row],[MW]]*Table1[[#This Row],[MWh/MW]]</f>
        <v>1730160</v>
      </c>
      <c r="G32" s="1" t="s">
        <v>20</v>
      </c>
      <c r="H32" s="1" t="s">
        <v>56</v>
      </c>
      <c r="I32" s="1" t="s">
        <v>57</v>
      </c>
      <c r="J32" s="1" t="s">
        <v>40</v>
      </c>
      <c r="K32" s="3" t="s">
        <v>34</v>
      </c>
      <c r="L32" s="3" t="s">
        <v>53</v>
      </c>
      <c r="M32" s="3" t="s">
        <v>34</v>
      </c>
      <c r="N32" s="1">
        <f>Table1[[#This Row],[MWh]]*Water_intensities!$J$36</f>
        <v>2783481.4192460403</v>
      </c>
      <c r="O32" s="1">
        <f>Table1[[#This Row],[MWh]]*Water_intensities!$N$36</f>
        <v>2226785.1353968321</v>
      </c>
      <c r="P32" s="3">
        <v>-0.93858255713586303</v>
      </c>
      <c r="Q32" s="3">
        <v>35.5665336940963</v>
      </c>
      <c r="R32" t="s">
        <v>103</v>
      </c>
    </row>
    <row r="33" spans="1:18" x14ac:dyDescent="0.55000000000000004">
      <c r="A33" s="1">
        <v>1032</v>
      </c>
      <c r="B33" s="1" t="s">
        <v>18</v>
      </c>
      <c r="C33" s="33" t="s">
        <v>4988</v>
      </c>
      <c r="D33" s="4">
        <v>1399</v>
      </c>
      <c r="E33" s="4">
        <v>3888</v>
      </c>
      <c r="F33" s="4">
        <f>Table1[[#This Row],[MW]]*Table1[[#This Row],[MWh/MW]]</f>
        <v>5439312</v>
      </c>
      <c r="G33" s="1" t="s">
        <v>20</v>
      </c>
      <c r="H33" s="1" t="s">
        <v>47</v>
      </c>
      <c r="I33" s="1" t="s">
        <v>48</v>
      </c>
      <c r="J33" s="1" t="s">
        <v>31</v>
      </c>
      <c r="K33" s="9" t="s">
        <v>32</v>
      </c>
      <c r="L33" s="9" t="s">
        <v>53</v>
      </c>
      <c r="M33" s="3" t="s">
        <v>34</v>
      </c>
      <c r="N33" s="1">
        <f>Table1[[#This Row],[MWh]]*Water_intensities!$J$37</f>
        <v>205900.35719895363</v>
      </c>
      <c r="O33" s="1">
        <f>Table1[[#This Row],[MWh]]*Water_intensities!$N$37</f>
        <v>144130.25003926753</v>
      </c>
      <c r="P33" s="3">
        <v>6.25300802259697</v>
      </c>
      <c r="Q33" s="3">
        <v>36.730665155752902</v>
      </c>
      <c r="R33" t="s">
        <v>104</v>
      </c>
    </row>
    <row r="34" spans="1:18" x14ac:dyDescent="0.55000000000000004">
      <c r="A34" s="1">
        <v>1033</v>
      </c>
      <c r="B34" s="1" t="s">
        <v>18</v>
      </c>
      <c r="C34" s="1" t="s">
        <v>105</v>
      </c>
      <c r="D34" s="4">
        <v>4.9000000000000004</v>
      </c>
      <c r="E34" s="4">
        <v>1389.2</v>
      </c>
      <c r="F34" s="4">
        <f>Table1[[#This Row],[MW]]*Table1[[#This Row],[MWh/MW]]</f>
        <v>6807.0800000000008</v>
      </c>
      <c r="G34" s="1" t="s">
        <v>37</v>
      </c>
      <c r="H34" s="1" t="s">
        <v>38</v>
      </c>
      <c r="I34" s="1" t="s">
        <v>39</v>
      </c>
      <c r="J34" s="1" t="s">
        <v>40</v>
      </c>
      <c r="K34" s="3" t="s">
        <v>34</v>
      </c>
      <c r="L34" s="3" t="s">
        <v>41</v>
      </c>
      <c r="M34" s="3" t="s">
        <v>26</v>
      </c>
      <c r="N34" s="1">
        <f>Table1[[#This Row],[MWh]]*Water_intensities!$J$88</f>
        <v>669.95762130446258</v>
      </c>
      <c r="O34" s="1">
        <f>Table1[[#This Row],[MWh]]*Water_intensities!$N$88</f>
        <v>468.97033491312374</v>
      </c>
      <c r="P34" s="3">
        <v>8.57500567150454</v>
      </c>
      <c r="Q34" s="3">
        <v>31.220500454969098</v>
      </c>
      <c r="R34" t="s">
        <v>96</v>
      </c>
    </row>
    <row r="35" spans="1:18" ht="15" customHeight="1" x14ac:dyDescent="0.55000000000000004">
      <c r="A35" s="1">
        <v>1034</v>
      </c>
      <c r="B35" s="1" t="s">
        <v>18</v>
      </c>
      <c r="C35" s="1" t="s">
        <v>106</v>
      </c>
      <c r="D35" s="4">
        <v>71.5</v>
      </c>
      <c r="E35" s="4">
        <v>316.34446397187997</v>
      </c>
      <c r="F35" s="4">
        <f>Table1[[#This Row],[MW]]*Table1[[#This Row],[MWh/MW]]</f>
        <v>22618.629173989419</v>
      </c>
      <c r="G35" s="1" t="s">
        <v>107</v>
      </c>
      <c r="H35" s="1" t="s">
        <v>108</v>
      </c>
      <c r="I35" s="1" t="s">
        <v>34</v>
      </c>
      <c r="J35" s="1" t="s">
        <v>34</v>
      </c>
      <c r="K35" s="1" t="s">
        <v>34</v>
      </c>
      <c r="L35" s="1" t="s">
        <v>34</v>
      </c>
      <c r="M35" s="1" t="s">
        <v>34</v>
      </c>
      <c r="N35" s="1">
        <v>12051.631368</v>
      </c>
      <c r="O35" s="1">
        <v>12051.631368</v>
      </c>
      <c r="P35" s="3">
        <v>5.2980555999999996</v>
      </c>
      <c r="Q35" s="3">
        <v>36.5719444</v>
      </c>
      <c r="R35" t="s">
        <v>109</v>
      </c>
    </row>
    <row r="36" spans="1:18" x14ac:dyDescent="0.55000000000000004">
      <c r="A36" s="1">
        <v>1035</v>
      </c>
      <c r="B36" s="1" t="s">
        <v>18</v>
      </c>
      <c r="C36" s="1" t="s">
        <v>110</v>
      </c>
      <c r="D36" s="4">
        <v>19.5</v>
      </c>
      <c r="E36" s="4">
        <v>1389.2</v>
      </c>
      <c r="F36" s="4">
        <f>Table1[[#This Row],[MW]]*Table1[[#This Row],[MWh/MW]]</f>
        <v>27089.4</v>
      </c>
      <c r="G36" s="1" t="s">
        <v>37</v>
      </c>
      <c r="H36" s="1" t="s">
        <v>38</v>
      </c>
      <c r="I36" s="1" t="s">
        <v>39</v>
      </c>
      <c r="J36" s="1" t="s">
        <v>40</v>
      </c>
      <c r="K36" s="3" t="s">
        <v>34</v>
      </c>
      <c r="L36" s="3" t="s">
        <v>41</v>
      </c>
      <c r="M36" s="3" t="s">
        <v>26</v>
      </c>
      <c r="N36" s="1">
        <f>Table1[[#This Row],[MWh]]*Water_intensities!$J$88</f>
        <v>2666.1578807014325</v>
      </c>
      <c r="O36" s="1">
        <f>Table1[[#This Row],[MWh]]*Water_intensities!$N$88</f>
        <v>1866.3105164910023</v>
      </c>
      <c r="P36" s="3">
        <v>9.4595797181980696</v>
      </c>
      <c r="Q36" s="3">
        <v>24.489803899878702</v>
      </c>
      <c r="R36" t="s">
        <v>42</v>
      </c>
    </row>
    <row r="37" spans="1:18" ht="15" customHeight="1" x14ac:dyDescent="0.55000000000000004">
      <c r="A37" s="1">
        <v>1036</v>
      </c>
      <c r="B37" s="1" t="s">
        <v>18</v>
      </c>
      <c r="C37" s="1" t="s">
        <v>4989</v>
      </c>
      <c r="D37" s="4">
        <v>620</v>
      </c>
      <c r="E37" s="4">
        <v>3888</v>
      </c>
      <c r="F37" s="4">
        <f>Table1[[#This Row],[MW]]*Table1[[#This Row],[MWh/MW]]</f>
        <v>2410560</v>
      </c>
      <c r="G37" s="1" t="s">
        <v>20</v>
      </c>
      <c r="H37" s="1" t="s">
        <v>56</v>
      </c>
      <c r="I37" s="1" t="s">
        <v>57</v>
      </c>
      <c r="J37" s="1" t="s">
        <v>40</v>
      </c>
      <c r="K37" s="3" t="s">
        <v>34</v>
      </c>
      <c r="L37" s="3" t="s">
        <v>53</v>
      </c>
      <c r="M37" s="3" t="s">
        <v>34</v>
      </c>
      <c r="N37" s="1">
        <f>Table1[[#This Row],[MWh]]*Water_intensities!$J$36</f>
        <v>3878108.9436686402</v>
      </c>
      <c r="O37" s="1">
        <f>Table1[[#This Row],[MWh]]*Water_intensities!$N$36</f>
        <v>3102487.154934912</v>
      </c>
      <c r="P37" s="3">
        <v>6.7526250929503</v>
      </c>
      <c r="Q37" s="3">
        <v>33.275387839088701</v>
      </c>
      <c r="R37" t="s">
        <v>111</v>
      </c>
    </row>
    <row r="38" spans="1:18" ht="15" customHeight="1" x14ac:dyDescent="0.55000000000000004">
      <c r="A38" s="1">
        <v>1037</v>
      </c>
      <c r="B38" s="1" t="s">
        <v>18</v>
      </c>
      <c r="C38" s="1" t="s">
        <v>112</v>
      </c>
      <c r="D38" s="4">
        <v>0.92</v>
      </c>
      <c r="E38" s="4">
        <v>1241.5</v>
      </c>
      <c r="F38" s="4">
        <f>Table1[[#This Row],[MW]]*Table1[[#This Row],[MWh/MW]]</f>
        <v>1142.18</v>
      </c>
      <c r="G38" s="1" t="s">
        <v>28</v>
      </c>
      <c r="H38" s="1" t="s">
        <v>29</v>
      </c>
      <c r="I38" s="1" t="s">
        <v>30</v>
      </c>
      <c r="J38" s="1" t="s">
        <v>31</v>
      </c>
      <c r="K38" s="3" t="s">
        <v>32</v>
      </c>
      <c r="L38" s="3" t="s">
        <v>44</v>
      </c>
      <c r="M38" s="3" t="s">
        <v>34</v>
      </c>
      <c r="N38" s="1">
        <f>Table1[[#This Row],[MWh]]*Water_intensities!$J$56</f>
        <v>370.06602394718084</v>
      </c>
      <c r="O38" s="1">
        <f>Table1[[#This Row],[MWh]]*Water_intensities!$N$56</f>
        <v>259.04621676302656</v>
      </c>
      <c r="P38" s="3">
        <v>0.54838799999999999</v>
      </c>
      <c r="Q38" s="3">
        <v>32.892997999999999</v>
      </c>
      <c r="R38" t="s">
        <v>113</v>
      </c>
    </row>
    <row r="39" spans="1:18" x14ac:dyDescent="0.55000000000000004">
      <c r="A39" s="1">
        <v>1038</v>
      </c>
      <c r="B39" s="1" t="s">
        <v>18</v>
      </c>
      <c r="C39" s="1" t="s">
        <v>114</v>
      </c>
      <c r="D39" s="4">
        <v>40</v>
      </c>
      <c r="E39" s="4">
        <v>3888</v>
      </c>
      <c r="F39" s="4">
        <f>Table1[[#This Row],[MW]]*Table1[[#This Row],[MWh/MW]]</f>
        <v>155520</v>
      </c>
      <c r="G39" s="1" t="s">
        <v>20</v>
      </c>
      <c r="H39" s="1" t="s">
        <v>56</v>
      </c>
      <c r="I39" s="1" t="s">
        <v>57</v>
      </c>
      <c r="J39" s="1" t="s">
        <v>40</v>
      </c>
      <c r="K39" s="3" t="s">
        <v>34</v>
      </c>
      <c r="L39" s="3" t="s">
        <v>53</v>
      </c>
      <c r="M39" s="3" t="s">
        <v>34</v>
      </c>
      <c r="N39" s="1">
        <f>Table1[[#This Row],[MWh]]*Water_intensities!$J$36</f>
        <v>250200.57701088002</v>
      </c>
      <c r="O39" s="1">
        <f>Table1[[#This Row],[MWh]]*Water_intensities!$N$36</f>
        <v>200160.461608704</v>
      </c>
      <c r="P39" s="3">
        <v>2.9025240307110902</v>
      </c>
      <c r="Q39" s="3">
        <v>30.607483619572399</v>
      </c>
      <c r="R39" t="s">
        <v>115</v>
      </c>
    </row>
    <row r="40" spans="1:18" x14ac:dyDescent="0.55000000000000004">
      <c r="A40" s="1">
        <v>1039</v>
      </c>
      <c r="B40" s="1" t="s">
        <v>18</v>
      </c>
      <c r="C40" s="1" t="s">
        <v>114</v>
      </c>
      <c r="D40" s="4">
        <v>17.8</v>
      </c>
      <c r="E40" s="4">
        <v>1241.5</v>
      </c>
      <c r="F40" s="4">
        <f>Table1[[#This Row],[MW]]*Table1[[#This Row],[MWh/MW]]</f>
        <v>22098.7</v>
      </c>
      <c r="G40" s="1" t="s">
        <v>28</v>
      </c>
      <c r="H40" s="1" t="s">
        <v>29</v>
      </c>
      <c r="I40" s="1" t="s">
        <v>30</v>
      </c>
      <c r="J40" s="1" t="s">
        <v>31</v>
      </c>
      <c r="K40" s="3" t="s">
        <v>32</v>
      </c>
      <c r="L40" s="3" t="s">
        <v>44</v>
      </c>
      <c r="M40" s="3" t="s">
        <v>34</v>
      </c>
      <c r="N40" s="1">
        <f>Table1[[#This Row],[MWh]]*Water_intensities!$J$56</f>
        <v>7159.9730720215421</v>
      </c>
      <c r="O40" s="1">
        <f>Table1[[#This Row],[MWh]]*Water_intensities!$N$56</f>
        <v>5011.9811504150794</v>
      </c>
      <c r="P40" s="3">
        <v>2.9002173310380801</v>
      </c>
      <c r="Q40" s="3">
        <v>30.60674489302</v>
      </c>
      <c r="R40" t="s">
        <v>115</v>
      </c>
    </row>
    <row r="41" spans="1:18" ht="15" customHeight="1" x14ac:dyDescent="0.55000000000000004">
      <c r="A41" s="1">
        <v>1040</v>
      </c>
      <c r="B41" s="1" t="s">
        <v>18</v>
      </c>
      <c r="C41" s="1" t="s">
        <v>116</v>
      </c>
      <c r="D41" s="4">
        <v>53</v>
      </c>
      <c r="E41" s="4">
        <v>3888</v>
      </c>
      <c r="F41" s="4">
        <f>Table1[[#This Row],[MW]]*Table1[[#This Row],[MWh/MW]]</f>
        <v>206064</v>
      </c>
      <c r="G41" s="1" t="s">
        <v>20</v>
      </c>
      <c r="H41" s="1" t="s">
        <v>56</v>
      </c>
      <c r="I41" s="1" t="s">
        <v>57</v>
      </c>
      <c r="J41" s="1" t="s">
        <v>40</v>
      </c>
      <c r="K41" s="3" t="s">
        <v>34</v>
      </c>
      <c r="L41" s="3" t="s">
        <v>53</v>
      </c>
      <c r="M41" s="3" t="s">
        <v>34</v>
      </c>
      <c r="N41" s="1">
        <f>Table1[[#This Row],[MWh]]*Water_intensities!$J$36</f>
        <v>331515.76453941601</v>
      </c>
      <c r="O41" s="1">
        <f>Table1[[#This Row],[MWh]]*Water_intensities!$N$36</f>
        <v>265212.61163153278</v>
      </c>
      <c r="P41" s="3">
        <v>7.7013160000000003</v>
      </c>
      <c r="Q41" s="3">
        <v>36.795237999999998</v>
      </c>
      <c r="R41" t="s">
        <v>117</v>
      </c>
    </row>
    <row r="42" spans="1:18" x14ac:dyDescent="0.55000000000000004">
      <c r="A42" s="1">
        <v>1041</v>
      </c>
      <c r="B42" s="1" t="s">
        <v>18</v>
      </c>
      <c r="C42" s="1" t="s">
        <v>116</v>
      </c>
      <c r="D42" s="4">
        <v>97.727999999999895</v>
      </c>
      <c r="E42" s="4">
        <v>1241.5</v>
      </c>
      <c r="F42" s="4">
        <f>Table1[[#This Row],[MW]]*Table1[[#This Row],[MWh/MW]]</f>
        <v>121329.31199999987</v>
      </c>
      <c r="G42" s="1" t="s">
        <v>28</v>
      </c>
      <c r="H42" s="1" t="s">
        <v>21</v>
      </c>
      <c r="I42" s="1" t="s">
        <v>22</v>
      </c>
      <c r="J42" s="1" t="s">
        <v>118</v>
      </c>
      <c r="K42" s="3" t="s">
        <v>24</v>
      </c>
      <c r="L42" s="3" t="s">
        <v>119</v>
      </c>
      <c r="M42" s="3" t="s">
        <v>120</v>
      </c>
      <c r="N42" s="1">
        <f>Table1[[#This Row],[MWh]]*Water_intensities!$J$64</f>
        <v>299910.75870837399</v>
      </c>
      <c r="O42" s="1">
        <f>Table1[[#This Row],[MWh]]*Water_intensities!$N$64</f>
        <v>234233.51752108839</v>
      </c>
      <c r="P42" s="3">
        <v>7.7013160000000003</v>
      </c>
      <c r="Q42" s="3">
        <v>36.795237999999998</v>
      </c>
      <c r="R42" t="s">
        <v>117</v>
      </c>
    </row>
    <row r="43" spans="1:18" x14ac:dyDescent="0.55000000000000004">
      <c r="A43" s="1">
        <v>1042</v>
      </c>
      <c r="B43" s="1" t="s">
        <v>18</v>
      </c>
      <c r="C43" s="1" t="s">
        <v>121</v>
      </c>
      <c r="D43" s="4">
        <v>6</v>
      </c>
      <c r="E43" s="4">
        <v>1241.5</v>
      </c>
      <c r="F43" s="4">
        <f>Table1[[#This Row],[MW]]*Table1[[#This Row],[MWh/MW]]</f>
        <v>7449</v>
      </c>
      <c r="G43" s="1" t="s">
        <v>28</v>
      </c>
      <c r="H43" s="1" t="s">
        <v>29</v>
      </c>
      <c r="I43" s="1" t="s">
        <v>30</v>
      </c>
      <c r="J43" s="1" t="s">
        <v>31</v>
      </c>
      <c r="K43" s="3" t="s">
        <v>32</v>
      </c>
      <c r="L43" s="3" t="s">
        <v>44</v>
      </c>
      <c r="M43" s="3" t="s">
        <v>34</v>
      </c>
      <c r="N43" s="1">
        <f>Table1[[#This Row],[MWh]]*Water_intensities!$J$56</f>
        <v>2413.4740692207442</v>
      </c>
      <c r="O43" s="1">
        <f>Table1[[#This Row],[MWh]]*Water_intensities!$N$56</f>
        <v>1689.4318484545211</v>
      </c>
      <c r="P43" s="3">
        <v>6.8631859999999998</v>
      </c>
      <c r="Q43" s="3">
        <v>33.356079999999999</v>
      </c>
      <c r="R43" t="s">
        <v>122</v>
      </c>
    </row>
    <row r="44" spans="1:18" ht="15" customHeight="1" x14ac:dyDescent="0.55000000000000004">
      <c r="A44" s="1">
        <v>1043</v>
      </c>
      <c r="B44" s="1" t="s">
        <v>18</v>
      </c>
      <c r="C44" s="1" t="s">
        <v>123</v>
      </c>
      <c r="D44" s="4">
        <v>16</v>
      </c>
      <c r="E44" s="4">
        <v>316.34446397187997</v>
      </c>
      <c r="F44" s="4">
        <f>Table1[[#This Row],[MW]]*Table1[[#This Row],[MWh/MW]]</f>
        <v>5061.5114235500796</v>
      </c>
      <c r="G44" s="1" t="s">
        <v>107</v>
      </c>
      <c r="H44" s="1" t="s">
        <v>108</v>
      </c>
      <c r="I44" s="1" t="s">
        <v>34</v>
      </c>
      <c r="J44" s="1" t="s">
        <v>34</v>
      </c>
      <c r="K44" s="1" t="s">
        <v>34</v>
      </c>
      <c r="L44" s="1" t="s">
        <v>34</v>
      </c>
      <c r="M44" s="1" t="s">
        <v>34</v>
      </c>
      <c r="N44" s="1">
        <v>4325473.46</v>
      </c>
      <c r="O44" s="1">
        <v>4325473.46</v>
      </c>
      <c r="P44" s="3">
        <v>5.5786110999999998</v>
      </c>
      <c r="Q44" s="3">
        <v>36.5852778</v>
      </c>
      <c r="R44" t="s">
        <v>124</v>
      </c>
    </row>
    <row r="45" spans="1:18" x14ac:dyDescent="0.55000000000000004">
      <c r="A45" s="1">
        <v>1044</v>
      </c>
      <c r="B45" s="1" t="s">
        <v>18</v>
      </c>
      <c r="C45" s="1" t="s">
        <v>125</v>
      </c>
      <c r="D45" s="4">
        <v>300</v>
      </c>
      <c r="E45" s="4">
        <v>3888</v>
      </c>
      <c r="F45" s="4">
        <f>Table1[[#This Row],[MW]]*Table1[[#This Row],[MWh/MW]]</f>
        <v>1166400</v>
      </c>
      <c r="G45" s="1" t="s">
        <v>20</v>
      </c>
      <c r="H45" s="1" t="s">
        <v>56</v>
      </c>
      <c r="I45" s="1" t="s">
        <v>57</v>
      </c>
      <c r="J45" s="1" t="s">
        <v>40</v>
      </c>
      <c r="K45" s="3" t="s">
        <v>34</v>
      </c>
      <c r="L45" s="3" t="s">
        <v>25</v>
      </c>
      <c r="M45" s="3" t="s">
        <v>34</v>
      </c>
      <c r="N45" s="1">
        <f>Table1[[#This Row],[MWh]]*Water_intensities!$J$36</f>
        <v>1876504.3275816001</v>
      </c>
      <c r="O45" s="1">
        <f>Table1[[#This Row],[MWh]]*Water_intensities!$N$36</f>
        <v>1501203.4620652799</v>
      </c>
      <c r="P45" s="3">
        <v>7.3619000000000003</v>
      </c>
      <c r="Q45" s="3">
        <v>35.766599999999997</v>
      </c>
      <c r="R45" t="s">
        <v>126</v>
      </c>
    </row>
    <row r="46" spans="1:18" ht="15" customHeight="1" x14ac:dyDescent="0.55000000000000004">
      <c r="A46" s="1">
        <v>1045</v>
      </c>
      <c r="B46" s="1" t="s">
        <v>18</v>
      </c>
      <c r="C46" s="1" t="s">
        <v>127</v>
      </c>
      <c r="D46" s="4">
        <v>17</v>
      </c>
      <c r="E46" s="4">
        <v>3888</v>
      </c>
      <c r="F46" s="4">
        <f>Table1[[#This Row],[MW]]*Table1[[#This Row],[MWh/MW]]</f>
        <v>66096</v>
      </c>
      <c r="G46" s="1" t="s">
        <v>20</v>
      </c>
      <c r="H46" s="1" t="s">
        <v>56</v>
      </c>
      <c r="I46" s="1" t="s">
        <v>57</v>
      </c>
      <c r="J46" s="1" t="s">
        <v>40</v>
      </c>
      <c r="K46" s="3" t="s">
        <v>34</v>
      </c>
      <c r="L46" s="3" t="s">
        <v>25</v>
      </c>
      <c r="M46" s="3" t="s">
        <v>34</v>
      </c>
      <c r="N46" s="1">
        <f>Table1[[#This Row],[MWh]]*Water_intensities!$J$36</f>
        <v>106335.24522962401</v>
      </c>
      <c r="O46" s="1">
        <f>Table1[[#This Row],[MWh]]*Water_intensities!$N$36</f>
        <v>85068.196183699198</v>
      </c>
      <c r="P46" s="3">
        <v>3.8881055964805502</v>
      </c>
      <c r="Q46" s="3">
        <v>32.576251012707701</v>
      </c>
      <c r="R46" t="s">
        <v>128</v>
      </c>
    </row>
    <row r="47" spans="1:18" x14ac:dyDescent="0.55000000000000004">
      <c r="A47" s="1">
        <v>1046</v>
      </c>
      <c r="B47" s="1" t="s">
        <v>18</v>
      </c>
      <c r="C47" s="1" t="s">
        <v>129</v>
      </c>
      <c r="D47" s="4">
        <v>1.1000000000000001</v>
      </c>
      <c r="E47" s="4">
        <v>1389.2</v>
      </c>
      <c r="F47" s="4">
        <f>Table1[[#This Row],[MW]]*Table1[[#This Row],[MWh/MW]]</f>
        <v>1528.1200000000001</v>
      </c>
      <c r="G47" s="1" t="s">
        <v>37</v>
      </c>
      <c r="H47" s="1" t="s">
        <v>38</v>
      </c>
      <c r="I47" s="1" t="s">
        <v>130</v>
      </c>
      <c r="J47" s="1" t="s">
        <v>40</v>
      </c>
      <c r="K47" s="3" t="s">
        <v>34</v>
      </c>
      <c r="L47" s="3" t="s">
        <v>41</v>
      </c>
      <c r="M47" s="3" t="s">
        <v>26</v>
      </c>
      <c r="N47" s="1">
        <f>Table1[[#This Row],[MWh]]*Water_intensities!$J$77</f>
        <v>21.402884762238322</v>
      </c>
      <c r="O47" s="1">
        <f>Table1[[#This Row],[MWh]]*Water_intensities!$N$77</f>
        <v>14.982019333566825</v>
      </c>
      <c r="P47" s="3">
        <v>3.6738412</v>
      </c>
      <c r="Q47" s="3">
        <v>32.490224599999998</v>
      </c>
      <c r="R47" t="s">
        <v>131</v>
      </c>
    </row>
    <row r="48" spans="1:18" x14ac:dyDescent="0.55000000000000004">
      <c r="A48" s="1">
        <v>1047</v>
      </c>
      <c r="B48" s="1" t="s">
        <v>18</v>
      </c>
      <c r="C48" s="1" t="s">
        <v>132</v>
      </c>
      <c r="D48" s="4">
        <v>6.5</v>
      </c>
      <c r="E48" s="4">
        <v>316.34446397187997</v>
      </c>
      <c r="F48" s="4">
        <f>Table1[[#This Row],[MW]]*Table1[[#This Row],[MWh/MW]]</f>
        <v>2056.2390158172198</v>
      </c>
      <c r="G48" s="1" t="s">
        <v>107</v>
      </c>
      <c r="H48" s="1" t="s">
        <v>133</v>
      </c>
      <c r="I48" s="1" t="s">
        <v>34</v>
      </c>
      <c r="J48" s="1" t="s">
        <v>34</v>
      </c>
      <c r="K48" s="1" t="s">
        <v>34</v>
      </c>
      <c r="L48" s="1" t="s">
        <v>34</v>
      </c>
      <c r="M48" s="1" t="s">
        <v>34</v>
      </c>
      <c r="N48" s="1">
        <v>620.28021000000012</v>
      </c>
      <c r="O48" s="1">
        <v>620.28021000000012</v>
      </c>
      <c r="P48" s="3">
        <v>4.1893529999999997</v>
      </c>
      <c r="Q48" s="3">
        <v>36.40992</v>
      </c>
      <c r="R48" t="s">
        <v>124</v>
      </c>
    </row>
    <row r="49" spans="1:18" x14ac:dyDescent="0.55000000000000004">
      <c r="A49" s="1">
        <v>1048</v>
      </c>
      <c r="B49" s="1" t="s">
        <v>18</v>
      </c>
      <c r="C49" s="1" t="s">
        <v>134</v>
      </c>
      <c r="D49" s="4">
        <v>1260</v>
      </c>
      <c r="E49" s="4">
        <v>3888</v>
      </c>
      <c r="F49" s="4">
        <f>Table1[[#This Row],[MW]]*Table1[[#This Row],[MWh/MW]]</f>
        <v>4898880</v>
      </c>
      <c r="G49" s="1" t="s">
        <v>20</v>
      </c>
      <c r="H49" s="1" t="s">
        <v>47</v>
      </c>
      <c r="I49" s="1" t="s">
        <v>48</v>
      </c>
      <c r="J49" s="1" t="s">
        <v>60</v>
      </c>
      <c r="K49" s="3" t="s">
        <v>61</v>
      </c>
      <c r="L49" s="3" t="s">
        <v>25</v>
      </c>
      <c r="M49" s="3" t="s">
        <v>34</v>
      </c>
      <c r="N49" s="1">
        <f>Table1[[#This Row],[MWh]]*Water_intensities!$J$38</f>
        <v>185442.78060806403</v>
      </c>
      <c r="O49" s="1">
        <f>Table1[[#This Row],[MWh]]*Water_intensities!$N$38</f>
        <v>129809.9464256448</v>
      </c>
      <c r="P49" s="3">
        <v>2.0792600000000001</v>
      </c>
      <c r="Q49" s="3">
        <v>36.57582</v>
      </c>
      <c r="R49" t="s">
        <v>135</v>
      </c>
    </row>
    <row r="50" spans="1:18" ht="15" customHeight="1" x14ac:dyDescent="0.55000000000000004">
      <c r="A50" s="1">
        <v>1049</v>
      </c>
      <c r="B50" s="1" t="s">
        <v>18</v>
      </c>
      <c r="C50" s="1" t="s">
        <v>136</v>
      </c>
      <c r="D50" s="4">
        <v>2.2000000000000002</v>
      </c>
      <c r="E50" s="4">
        <v>316.34446397187997</v>
      </c>
      <c r="F50" s="4">
        <f>Table1[[#This Row],[MW]]*Table1[[#This Row],[MWh/MW]]</f>
        <v>695.95782073813598</v>
      </c>
      <c r="G50" s="1" t="s">
        <v>107</v>
      </c>
      <c r="H50" s="1" t="s">
        <v>108</v>
      </c>
      <c r="I50" s="1" t="s">
        <v>34</v>
      </c>
      <c r="J50" s="1" t="s">
        <v>34</v>
      </c>
      <c r="K50" s="1" t="s">
        <v>34</v>
      </c>
      <c r="L50" s="1" t="s">
        <v>34</v>
      </c>
      <c r="M50" s="1" t="s">
        <v>34</v>
      </c>
      <c r="N50" s="1">
        <v>379540.98000000004</v>
      </c>
      <c r="O50" s="1">
        <v>379540.98000000004</v>
      </c>
      <c r="P50" s="3">
        <v>3.3519239999999999</v>
      </c>
      <c r="Q50" s="3">
        <v>36.605623999999999</v>
      </c>
      <c r="R50" t="s">
        <v>124</v>
      </c>
    </row>
    <row r="51" spans="1:18" ht="15" customHeight="1" x14ac:dyDescent="0.55000000000000004">
      <c r="A51" s="1">
        <v>1050</v>
      </c>
      <c r="B51" s="1" t="s">
        <v>18</v>
      </c>
      <c r="C51" s="1" t="s">
        <v>137</v>
      </c>
      <c r="D51" s="4">
        <v>588</v>
      </c>
      <c r="E51" s="4">
        <v>3888</v>
      </c>
      <c r="F51" s="4">
        <f>Table1[[#This Row],[MW]]*Table1[[#This Row],[MWh/MW]]</f>
        <v>2286144</v>
      </c>
      <c r="G51" s="1" t="s">
        <v>20</v>
      </c>
      <c r="H51" s="1" t="s">
        <v>56</v>
      </c>
      <c r="I51" s="1" t="s">
        <v>57</v>
      </c>
      <c r="J51" s="1" t="s">
        <v>40</v>
      </c>
      <c r="K51" s="3" t="s">
        <v>34</v>
      </c>
      <c r="L51" s="3" t="s">
        <v>25</v>
      </c>
      <c r="M51" s="3" t="s">
        <v>34</v>
      </c>
      <c r="N51" s="1">
        <f>Table1[[#This Row],[MWh]]*Water_intensities!$J$36</f>
        <v>3677948.482059936</v>
      </c>
      <c r="O51" s="1">
        <f>Table1[[#This Row],[MWh]]*Water_intensities!$N$36</f>
        <v>2942358.7856479487</v>
      </c>
      <c r="P51" s="3">
        <v>3.0824587048768901</v>
      </c>
      <c r="Q51" s="3">
        <v>36.748959070714598</v>
      </c>
      <c r="R51" t="s">
        <v>138</v>
      </c>
    </row>
    <row r="52" spans="1:18" x14ac:dyDescent="0.55000000000000004">
      <c r="A52" s="1">
        <v>1051</v>
      </c>
      <c r="B52" s="1" t="s">
        <v>18</v>
      </c>
      <c r="C52" s="1" t="s">
        <v>139</v>
      </c>
      <c r="D52" s="4">
        <v>22</v>
      </c>
      <c r="E52" s="4">
        <v>3888</v>
      </c>
      <c r="F52" s="4">
        <f>Table1[[#This Row],[MW]]*Table1[[#This Row],[MWh/MW]]</f>
        <v>85536</v>
      </c>
      <c r="G52" s="1" t="s">
        <v>20</v>
      </c>
      <c r="H52" s="1" t="s">
        <v>56</v>
      </c>
      <c r="I52" s="1" t="s">
        <v>57</v>
      </c>
      <c r="J52" s="1" t="s">
        <v>40</v>
      </c>
      <c r="K52" s="3" t="s">
        <v>34</v>
      </c>
      <c r="L52" s="3" t="s">
        <v>25</v>
      </c>
      <c r="M52" s="3" t="s">
        <v>34</v>
      </c>
      <c r="N52" s="1">
        <f>Table1[[#This Row],[MWh]]*Water_intensities!$J$36</f>
        <v>137610.31735598401</v>
      </c>
      <c r="O52" s="1">
        <f>Table1[[#This Row],[MWh]]*Water_intensities!$N$36</f>
        <v>110088.25388478719</v>
      </c>
      <c r="P52" s="3">
        <v>5.9805555999999997</v>
      </c>
      <c r="Q52" s="3">
        <v>31.891388899999999</v>
      </c>
      <c r="R52" t="s">
        <v>140</v>
      </c>
    </row>
    <row r="53" spans="1:18" x14ac:dyDescent="0.55000000000000004">
      <c r="A53" s="1">
        <v>1052</v>
      </c>
      <c r="B53" s="1" t="s">
        <v>18</v>
      </c>
      <c r="C53" s="1" t="s">
        <v>141</v>
      </c>
      <c r="D53" s="4">
        <v>10.6999999999999</v>
      </c>
      <c r="E53" s="4">
        <v>3888</v>
      </c>
      <c r="F53" s="4">
        <f>Table1[[#This Row],[MW]]*Table1[[#This Row],[MWh/MW]]</f>
        <v>41601.599999999613</v>
      </c>
      <c r="G53" s="1" t="s">
        <v>20</v>
      </c>
      <c r="H53" s="1" t="s">
        <v>56</v>
      </c>
      <c r="I53" s="1" t="s">
        <v>57</v>
      </c>
      <c r="J53" s="1" t="s">
        <v>40</v>
      </c>
      <c r="K53" s="3" t="s">
        <v>34</v>
      </c>
      <c r="L53" s="3" t="s">
        <v>25</v>
      </c>
      <c r="M53" s="3" t="s">
        <v>34</v>
      </c>
      <c r="N53" s="1">
        <f>Table1[[#This Row],[MWh]]*Water_intensities!$J$36</f>
        <v>66928.654350409779</v>
      </c>
      <c r="O53" s="1">
        <f>Table1[[#This Row],[MWh]]*Water_intensities!$N$36</f>
        <v>53542.923480327823</v>
      </c>
      <c r="P53" s="3">
        <v>5.9805555999999997</v>
      </c>
      <c r="Q53" s="3">
        <v>31.891388899999999</v>
      </c>
      <c r="R53" t="s">
        <v>142</v>
      </c>
    </row>
    <row r="54" spans="1:18" x14ac:dyDescent="0.55000000000000004">
      <c r="A54" s="1">
        <v>1053</v>
      </c>
      <c r="B54" s="1" t="s">
        <v>18</v>
      </c>
      <c r="C54" s="1" t="s">
        <v>143</v>
      </c>
      <c r="D54" s="4">
        <v>39</v>
      </c>
      <c r="E54" s="4">
        <v>1241.5</v>
      </c>
      <c r="F54" s="4">
        <f>Table1[[#This Row],[MW]]*Table1[[#This Row],[MWh/MW]]</f>
        <v>48418.5</v>
      </c>
      <c r="G54" s="1" t="s">
        <v>28</v>
      </c>
      <c r="H54" s="1" t="s">
        <v>29</v>
      </c>
      <c r="I54" s="1" t="s">
        <v>30</v>
      </c>
      <c r="J54" s="1" t="s">
        <v>31</v>
      </c>
      <c r="K54" s="3" t="s">
        <v>32</v>
      </c>
      <c r="L54" s="3" t="s">
        <v>119</v>
      </c>
      <c r="M54" s="3" t="s">
        <v>34</v>
      </c>
      <c r="N54" s="1">
        <f>Table1[[#This Row],[MWh]]*Water_intensities!$J$56</f>
        <v>15687.581449934838</v>
      </c>
      <c r="O54" s="1">
        <f>Table1[[#This Row],[MWh]]*Water_intensities!$N$56</f>
        <v>10981.307014954387</v>
      </c>
      <c r="P54" s="3">
        <v>8.1700348335120605</v>
      </c>
      <c r="Q54" s="3">
        <v>31.012931912669799</v>
      </c>
      <c r="R54" t="s">
        <v>144</v>
      </c>
    </row>
    <row r="55" spans="1:18" ht="15" customHeight="1" x14ac:dyDescent="0.55000000000000004">
      <c r="A55" s="1">
        <v>1054</v>
      </c>
      <c r="B55" s="1" t="s">
        <v>18</v>
      </c>
      <c r="C55" s="1" t="s">
        <v>145</v>
      </c>
      <c r="D55" s="4">
        <v>400</v>
      </c>
      <c r="E55" s="4">
        <v>3888</v>
      </c>
      <c r="F55" s="4">
        <f>Table1[[#This Row],[MW]]*Table1[[#This Row],[MWh/MW]]</f>
        <v>1555200</v>
      </c>
      <c r="G55" s="1" t="s">
        <v>20</v>
      </c>
      <c r="H55" s="1" t="s">
        <v>56</v>
      </c>
      <c r="I55" s="1" t="s">
        <v>57</v>
      </c>
      <c r="J55" s="1" t="s">
        <v>40</v>
      </c>
      <c r="K55" s="3" t="s">
        <v>34</v>
      </c>
      <c r="L55" s="3" t="s">
        <v>53</v>
      </c>
      <c r="M55" s="3" t="s">
        <v>34</v>
      </c>
      <c r="N55" s="1">
        <f>Table1[[#This Row],[MWh]]*Water_intensities!$J$36</f>
        <v>2502005.7701088004</v>
      </c>
      <c r="O55" s="1">
        <f>Table1[[#This Row],[MWh]]*Water_intensities!$N$36</f>
        <v>2001604.6160870399</v>
      </c>
      <c r="P55" s="3">
        <v>8.0299243680568502</v>
      </c>
      <c r="Q55" s="3">
        <v>30.823565965370701</v>
      </c>
      <c r="R55" t="s">
        <v>146</v>
      </c>
    </row>
    <row r="56" spans="1:18" x14ac:dyDescent="0.55000000000000004">
      <c r="A56" s="1">
        <v>1055</v>
      </c>
      <c r="B56" s="1" t="s">
        <v>18</v>
      </c>
      <c r="C56" s="1" t="s">
        <v>147</v>
      </c>
      <c r="D56" s="4">
        <v>125</v>
      </c>
      <c r="E56" s="4">
        <v>3888</v>
      </c>
      <c r="F56" s="4">
        <f>Table1[[#This Row],[MW]]*Table1[[#This Row],[MWh/MW]]</f>
        <v>486000</v>
      </c>
      <c r="G56" s="1" t="s">
        <v>20</v>
      </c>
      <c r="H56" s="1" t="s">
        <v>56</v>
      </c>
      <c r="I56" s="1" t="s">
        <v>57</v>
      </c>
      <c r="J56" s="1" t="s">
        <v>40</v>
      </c>
      <c r="K56" s="3" t="s">
        <v>34</v>
      </c>
      <c r="L56" s="3" t="s">
        <v>53</v>
      </c>
      <c r="M56" s="3" t="s">
        <v>34</v>
      </c>
      <c r="N56" s="1">
        <f>Table1[[#This Row],[MWh]]*Water_intensities!$J$36</f>
        <v>781876.803159</v>
      </c>
      <c r="O56" s="1">
        <f>Table1[[#This Row],[MWh]]*Water_intensities!$N$36</f>
        <v>625501.44252719998</v>
      </c>
      <c r="P56" s="3">
        <v>6.0232191131378503</v>
      </c>
      <c r="Q56" s="3">
        <v>31.7610174400975</v>
      </c>
      <c r="R56" t="s">
        <v>148</v>
      </c>
    </row>
    <row r="57" spans="1:18" ht="15" customHeight="1" x14ac:dyDescent="0.55000000000000004">
      <c r="A57" s="1">
        <v>1056</v>
      </c>
      <c r="B57" s="1" t="s">
        <v>18</v>
      </c>
      <c r="C57" s="1" t="s">
        <v>149</v>
      </c>
      <c r="D57" s="4">
        <v>200</v>
      </c>
      <c r="E57" s="4">
        <v>3888</v>
      </c>
      <c r="F57" s="4">
        <f>Table1[[#This Row],[MW]]*Table1[[#This Row],[MWh/MW]]</f>
        <v>777600</v>
      </c>
      <c r="G57" s="1" t="s">
        <v>20</v>
      </c>
      <c r="H57" s="1" t="s">
        <v>56</v>
      </c>
      <c r="I57" s="1" t="s">
        <v>57</v>
      </c>
      <c r="J57" s="1" t="s">
        <v>40</v>
      </c>
      <c r="K57" s="3" t="s">
        <v>34</v>
      </c>
      <c r="L57" s="3" t="s">
        <v>53</v>
      </c>
      <c r="M57" s="3" t="s">
        <v>34</v>
      </c>
      <c r="N57" s="1">
        <f>Table1[[#This Row],[MWh]]*Water_intensities!$J$36</f>
        <v>1251002.8850544002</v>
      </c>
      <c r="O57" s="1">
        <f>Table1[[#This Row],[MWh]]*Water_intensities!$N$36</f>
        <v>1000802.30804352</v>
      </c>
      <c r="P57" s="3">
        <v>6.0518099999999997</v>
      </c>
      <c r="Q57" s="3">
        <v>31.787610000000001</v>
      </c>
      <c r="R57" t="s">
        <v>150</v>
      </c>
    </row>
    <row r="58" spans="1:18" x14ac:dyDescent="0.55000000000000004">
      <c r="A58" s="1">
        <v>1057</v>
      </c>
      <c r="B58" s="1" t="s">
        <v>18</v>
      </c>
      <c r="C58" s="1" t="s">
        <v>151</v>
      </c>
      <c r="D58" s="4">
        <v>660</v>
      </c>
      <c r="E58" s="4">
        <v>3888</v>
      </c>
      <c r="F58" s="4">
        <f>Table1[[#This Row],[MW]]*Table1[[#This Row],[MWh/MW]]</f>
        <v>2566080</v>
      </c>
      <c r="G58" s="1" t="s">
        <v>20</v>
      </c>
      <c r="H58" s="1" t="s">
        <v>56</v>
      </c>
      <c r="I58" s="1" t="s">
        <v>57</v>
      </c>
      <c r="J58" s="1" t="s">
        <v>40</v>
      </c>
      <c r="K58" s="3" t="s">
        <v>34</v>
      </c>
      <c r="L58" s="3" t="s">
        <v>53</v>
      </c>
      <c r="M58" s="3" t="s">
        <v>34</v>
      </c>
      <c r="N58" s="1">
        <f>Table1[[#This Row],[MWh]]*Water_intensities!$J$36</f>
        <v>4128309.5206795204</v>
      </c>
      <c r="O58" s="1">
        <f>Table1[[#This Row],[MWh]]*Water_intensities!$N$36</f>
        <v>3302647.6165436157</v>
      </c>
      <c r="P58" s="3">
        <v>5.9963100000000003</v>
      </c>
      <c r="Q58" s="3">
        <v>31.805890000000002</v>
      </c>
      <c r="R58" t="s">
        <v>152</v>
      </c>
    </row>
    <row r="59" spans="1:18" x14ac:dyDescent="0.55000000000000004">
      <c r="A59" s="1">
        <v>1058</v>
      </c>
      <c r="B59" s="1" t="s">
        <v>18</v>
      </c>
      <c r="C59" s="1" t="s">
        <v>153</v>
      </c>
      <c r="D59" s="4">
        <v>495.1</v>
      </c>
      <c r="E59" s="4">
        <v>3888</v>
      </c>
      <c r="F59" s="4">
        <f>Table1[[#This Row],[MW]]*Table1[[#This Row],[MWh/MW]]</f>
        <v>1924948.8</v>
      </c>
      <c r="G59" s="1" t="s">
        <v>20</v>
      </c>
      <c r="H59" s="1" t="s">
        <v>56</v>
      </c>
      <c r="I59" s="1" t="s">
        <v>57</v>
      </c>
      <c r="J59" s="1" t="s">
        <v>40</v>
      </c>
      <c r="K59" s="3" t="s">
        <v>34</v>
      </c>
      <c r="L59" s="3" t="s">
        <v>53</v>
      </c>
      <c r="M59" s="3" t="s">
        <v>34</v>
      </c>
      <c r="N59" s="1">
        <f>Table1[[#This Row],[MWh]]*Water_intensities!$J$36</f>
        <v>3096857.6419521673</v>
      </c>
      <c r="O59" s="1">
        <f>Table1[[#This Row],[MWh]]*Water_intensities!$N$36</f>
        <v>2477486.1135617336</v>
      </c>
      <c r="P59" s="3">
        <v>6.1333333000000003</v>
      </c>
      <c r="Q59" s="3">
        <v>31.8</v>
      </c>
      <c r="R59" t="s">
        <v>154</v>
      </c>
    </row>
    <row r="60" spans="1:18" x14ac:dyDescent="0.55000000000000004">
      <c r="A60" s="1">
        <v>1059</v>
      </c>
      <c r="B60" s="1" t="s">
        <v>18</v>
      </c>
      <c r="C60" s="1" t="s">
        <v>155</v>
      </c>
      <c r="D60" s="4">
        <v>11.4</v>
      </c>
      <c r="E60" s="4">
        <v>3888</v>
      </c>
      <c r="F60" s="4">
        <f>Table1[[#This Row],[MW]]*Table1[[#This Row],[MWh/MW]]</f>
        <v>44323.200000000004</v>
      </c>
      <c r="G60" s="1" t="s">
        <v>20</v>
      </c>
      <c r="H60" s="1" t="s">
        <v>56</v>
      </c>
      <c r="I60" s="1" t="s">
        <v>57</v>
      </c>
      <c r="J60" s="1" t="s">
        <v>40</v>
      </c>
      <c r="K60" s="3" t="s">
        <v>34</v>
      </c>
      <c r="L60" s="3" t="s">
        <v>53</v>
      </c>
      <c r="M60" s="3" t="s">
        <v>34</v>
      </c>
      <c r="N60" s="1">
        <f>Table1[[#This Row],[MWh]]*Water_intensities!$J$36</f>
        <v>71307.164448100812</v>
      </c>
      <c r="O60" s="1">
        <f>Table1[[#This Row],[MWh]]*Water_intensities!$N$36</f>
        <v>57045.731558480642</v>
      </c>
      <c r="P60" s="3">
        <v>6.05280199942748</v>
      </c>
      <c r="Q60" s="3">
        <v>31.669824931218098</v>
      </c>
      <c r="R60" t="s">
        <v>156</v>
      </c>
    </row>
    <row r="61" spans="1:18" x14ac:dyDescent="0.55000000000000004">
      <c r="A61" s="1">
        <v>1060</v>
      </c>
      <c r="B61" s="1" t="s">
        <v>18</v>
      </c>
      <c r="C61" s="1" t="s">
        <v>157</v>
      </c>
      <c r="D61" s="4">
        <v>72</v>
      </c>
      <c r="E61" s="4">
        <v>3888</v>
      </c>
      <c r="F61" s="4">
        <f>Table1[[#This Row],[MW]]*Table1[[#This Row],[MWh/MW]]</f>
        <v>279936</v>
      </c>
      <c r="G61" s="1" t="s">
        <v>20</v>
      </c>
      <c r="H61" s="1" t="s">
        <v>56</v>
      </c>
      <c r="I61" s="1" t="s">
        <v>57</v>
      </c>
      <c r="J61" s="1" t="s">
        <v>40</v>
      </c>
      <c r="K61" s="3" t="s">
        <v>34</v>
      </c>
      <c r="L61" s="3" t="s">
        <v>53</v>
      </c>
      <c r="M61" s="3" t="s">
        <v>34</v>
      </c>
      <c r="N61" s="1">
        <f>Table1[[#This Row],[MWh]]*Water_intensities!$J$36</f>
        <v>450361.03861958405</v>
      </c>
      <c r="O61" s="1">
        <f>Table1[[#This Row],[MWh]]*Water_intensities!$N$36</f>
        <v>360288.8308956672</v>
      </c>
      <c r="P61" s="3">
        <v>6.0498606404968003</v>
      </c>
      <c r="Q61" s="3">
        <v>31.788189387514301</v>
      </c>
      <c r="R61" t="s">
        <v>158</v>
      </c>
    </row>
    <row r="62" spans="1:18" x14ac:dyDescent="0.55000000000000004">
      <c r="A62" s="1">
        <v>1061</v>
      </c>
      <c r="B62" s="1" t="s">
        <v>18</v>
      </c>
      <c r="C62" s="1" t="s">
        <v>159</v>
      </c>
      <c r="D62" s="4">
        <v>12.44</v>
      </c>
      <c r="E62" s="4">
        <v>3888</v>
      </c>
      <c r="F62" s="4">
        <f>Table1[[#This Row],[MW]]*Table1[[#This Row],[MWh/MW]]</f>
        <v>48366.720000000001</v>
      </c>
      <c r="G62" s="1" t="s">
        <v>20</v>
      </c>
      <c r="H62" s="1" t="s">
        <v>29</v>
      </c>
      <c r="I62" s="1" t="s">
        <v>52</v>
      </c>
      <c r="J62" s="1" t="s">
        <v>31</v>
      </c>
      <c r="K62" s="3" t="s">
        <v>32</v>
      </c>
      <c r="L62" s="3" t="s">
        <v>53</v>
      </c>
      <c r="M62" s="3" t="s">
        <v>34</v>
      </c>
      <c r="N62" s="1">
        <f>Table1[[#This Row],[MWh]]*Water_intensities!$J$46</f>
        <v>15670.804743356204</v>
      </c>
      <c r="O62" s="1">
        <f>Table1[[#This Row],[MWh]]*Water_intensities!$N$46</f>
        <v>10969.563320349343</v>
      </c>
      <c r="P62" s="3">
        <v>3.2359774233380598</v>
      </c>
      <c r="Q62" s="3">
        <v>32.939651186860502</v>
      </c>
      <c r="R62" t="s">
        <v>160</v>
      </c>
    </row>
    <row r="63" spans="1:18" x14ac:dyDescent="0.55000000000000004">
      <c r="A63" s="1">
        <v>1062</v>
      </c>
      <c r="B63" s="1" t="s">
        <v>18</v>
      </c>
      <c r="C63" s="1" t="s">
        <v>161</v>
      </c>
      <c r="D63" s="4">
        <v>2.4420000000000002</v>
      </c>
      <c r="E63" s="4">
        <v>3888</v>
      </c>
      <c r="F63" s="4">
        <f>Table1[[#This Row],[MW]]*Table1[[#This Row],[MWh/MW]]</f>
        <v>9494.496000000001</v>
      </c>
      <c r="G63" s="1" t="s">
        <v>20</v>
      </c>
      <c r="H63" s="1" t="s">
        <v>29</v>
      </c>
      <c r="I63" s="1" t="s">
        <v>52</v>
      </c>
      <c r="J63" s="1" t="s">
        <v>31</v>
      </c>
      <c r="K63" s="3" t="s">
        <v>32</v>
      </c>
      <c r="L63" s="3" t="s">
        <v>53</v>
      </c>
      <c r="M63" s="3" t="s">
        <v>34</v>
      </c>
      <c r="N63" s="1">
        <f>Table1[[#This Row],[MWh]]*Water_intensities!$J$46</f>
        <v>3076.2142430286058</v>
      </c>
      <c r="O63" s="1">
        <f>Table1[[#This Row],[MWh]]*Water_intensities!$N$46</f>
        <v>2153.349970120024</v>
      </c>
      <c r="P63" s="3">
        <v>5.9320809075877001</v>
      </c>
      <c r="Q63" s="3">
        <v>23.833718546660101</v>
      </c>
      <c r="R63" t="s">
        <v>162</v>
      </c>
    </row>
    <row r="64" spans="1:18" x14ac:dyDescent="0.55000000000000004">
      <c r="A64" s="1">
        <v>1063</v>
      </c>
      <c r="B64" s="1" t="s">
        <v>18</v>
      </c>
      <c r="C64" s="1" t="s">
        <v>163</v>
      </c>
      <c r="D64" s="4">
        <v>0.48</v>
      </c>
      <c r="E64" s="4">
        <v>1241.5</v>
      </c>
      <c r="F64" s="4">
        <f>Table1[[#This Row],[MW]]*Table1[[#This Row],[MWh/MW]]</f>
        <v>595.91999999999996</v>
      </c>
      <c r="G64" s="1" t="s">
        <v>28</v>
      </c>
      <c r="H64" s="1" t="s">
        <v>29</v>
      </c>
      <c r="I64" s="1" t="s">
        <v>30</v>
      </c>
      <c r="J64" s="1" t="s">
        <v>31</v>
      </c>
      <c r="K64" s="3" t="s">
        <v>32</v>
      </c>
      <c r="L64" s="3" t="s">
        <v>44</v>
      </c>
      <c r="M64" s="3" t="s">
        <v>34</v>
      </c>
      <c r="N64" s="1">
        <f>Table1[[#This Row],[MWh]]*Water_intensities!$J$56</f>
        <v>193.07792553765952</v>
      </c>
      <c r="O64" s="1">
        <f>Table1[[#This Row],[MWh]]*Water_intensities!$N$56</f>
        <v>135.15454787636168</v>
      </c>
      <c r="P64" s="3">
        <v>8.4066899999999993</v>
      </c>
      <c r="Q64" s="3">
        <v>25.40803</v>
      </c>
      <c r="R64" t="s">
        <v>113</v>
      </c>
    </row>
    <row r="65" spans="1:18" x14ac:dyDescent="0.55000000000000004">
      <c r="A65" s="1">
        <v>1064</v>
      </c>
      <c r="B65" s="1" t="s">
        <v>18</v>
      </c>
      <c r="C65" s="1" t="s">
        <v>163</v>
      </c>
      <c r="D65" s="4">
        <v>1.2999999999999999E-2</v>
      </c>
      <c r="E65" s="4">
        <v>1389.2</v>
      </c>
      <c r="F65" s="4">
        <f>Table1[[#This Row],[MW]]*Table1[[#This Row],[MWh/MW]]</f>
        <v>18.0596</v>
      </c>
      <c r="G65" s="1" t="s">
        <v>37</v>
      </c>
      <c r="H65" s="1" t="s">
        <v>38</v>
      </c>
      <c r="I65" s="1" t="s">
        <v>39</v>
      </c>
      <c r="J65" s="1" t="s">
        <v>40</v>
      </c>
      <c r="K65" s="3" t="s">
        <v>34</v>
      </c>
      <c r="L65" s="3" t="s">
        <v>41</v>
      </c>
      <c r="M65" s="3" t="s">
        <v>26</v>
      </c>
      <c r="N65" s="1">
        <f>Table1[[#This Row],[MWh]]*Water_intensities!$J$88</f>
        <v>1.7774385871342882</v>
      </c>
      <c r="O65" s="1">
        <f>Table1[[#This Row],[MWh]]*Water_intensities!$N$88</f>
        <v>1.2442070109940015</v>
      </c>
      <c r="P65" s="3">
        <v>8.4089128276586802</v>
      </c>
      <c r="Q65" s="3">
        <v>25.402067928616599</v>
      </c>
      <c r="R65" t="s">
        <v>4971</v>
      </c>
    </row>
    <row r="66" spans="1:18" x14ac:dyDescent="0.55000000000000004">
      <c r="A66" s="1">
        <v>1065</v>
      </c>
      <c r="B66" s="1" t="s">
        <v>18</v>
      </c>
      <c r="C66" s="1" t="s">
        <v>164</v>
      </c>
      <c r="D66" s="4">
        <v>13.48</v>
      </c>
      <c r="E66" s="4">
        <v>1241.5</v>
      </c>
      <c r="F66" s="4">
        <f>Table1[[#This Row],[MW]]*Table1[[#This Row],[MWh/MW]]</f>
        <v>16735.420000000002</v>
      </c>
      <c r="G66" s="1" t="s">
        <v>28</v>
      </c>
      <c r="H66" s="1" t="s">
        <v>29</v>
      </c>
      <c r="I66" s="1" t="s">
        <v>30</v>
      </c>
      <c r="J66" s="1" t="s">
        <v>31</v>
      </c>
      <c r="K66" s="3" t="s">
        <v>32</v>
      </c>
      <c r="L66" s="3" t="s">
        <v>44</v>
      </c>
      <c r="M66" s="3" t="s">
        <v>34</v>
      </c>
      <c r="N66" s="1">
        <f>Table1[[#This Row],[MWh]]*Water_intensities!$J$56</f>
        <v>5422.2717421826064</v>
      </c>
      <c r="O66" s="1">
        <f>Table1[[#This Row],[MWh]]*Water_intensities!$N$56</f>
        <v>3795.5902195278245</v>
      </c>
      <c r="P66" s="3">
        <v>8.4761250217700308</v>
      </c>
      <c r="Q66" s="3">
        <v>26.5122935748904</v>
      </c>
      <c r="R66" t="s">
        <v>165</v>
      </c>
    </row>
    <row r="67" spans="1:18" ht="15" customHeight="1" x14ac:dyDescent="0.55000000000000004">
      <c r="A67" s="1">
        <v>1066</v>
      </c>
      <c r="B67" s="1" t="s">
        <v>18</v>
      </c>
      <c r="C67" s="1" t="s">
        <v>166</v>
      </c>
      <c r="D67" s="4">
        <v>5.0999999999999996</v>
      </c>
      <c r="E67" s="4">
        <v>1389.2</v>
      </c>
      <c r="F67" s="4">
        <f>Table1[[#This Row],[MW]]*Table1[[#This Row],[MWh/MW]]</f>
        <v>7084.92</v>
      </c>
      <c r="G67" s="1" t="s">
        <v>37</v>
      </c>
      <c r="H67" s="1" t="s">
        <v>38</v>
      </c>
      <c r="I67" s="1" t="s">
        <v>39</v>
      </c>
      <c r="J67" s="1" t="s">
        <v>40</v>
      </c>
      <c r="K67" s="3" t="s">
        <v>34</v>
      </c>
      <c r="L67" s="3" t="s">
        <v>41</v>
      </c>
      <c r="M67" s="3" t="s">
        <v>26</v>
      </c>
      <c r="N67" s="1">
        <f>Table1[[#This Row],[MWh]]*Water_intensities!$J$88</f>
        <v>697.30283033729768</v>
      </c>
      <c r="O67" s="1">
        <f>Table1[[#This Row],[MWh]]*Water_intensities!$N$88</f>
        <v>488.11198123610831</v>
      </c>
      <c r="P67" s="3">
        <v>-5.3939551000000003</v>
      </c>
      <c r="Q67" s="3">
        <v>28.1934255</v>
      </c>
      <c r="R67" t="s">
        <v>42</v>
      </c>
    </row>
    <row r="68" spans="1:18" ht="17.25" customHeight="1" x14ac:dyDescent="0.55000000000000004">
      <c r="A68" s="1">
        <v>1067</v>
      </c>
      <c r="B68" s="1" t="s">
        <v>18</v>
      </c>
      <c r="C68" s="1" t="s">
        <v>167</v>
      </c>
      <c r="D68" s="4">
        <v>9.4</v>
      </c>
      <c r="E68" s="4">
        <v>1241.5</v>
      </c>
      <c r="F68" s="4">
        <f>Table1[[#This Row],[MW]]*Table1[[#This Row],[MWh/MW]]</f>
        <v>11670.1</v>
      </c>
      <c r="G68" s="1" t="s">
        <v>28</v>
      </c>
      <c r="H68" s="1" t="s">
        <v>29</v>
      </c>
      <c r="I68" s="1" t="s">
        <v>30</v>
      </c>
      <c r="J68" s="1" t="s">
        <v>31</v>
      </c>
      <c r="K68" s="3" t="s">
        <v>32</v>
      </c>
      <c r="L68" s="3" t="s">
        <v>44</v>
      </c>
      <c r="M68" s="3" t="s">
        <v>34</v>
      </c>
      <c r="N68" s="1">
        <f>Table1[[#This Row],[MWh]]*Water_intensities!$J$56</f>
        <v>3781.1093751124995</v>
      </c>
      <c r="O68" s="1">
        <f>Table1[[#This Row],[MWh]]*Water_intensities!$N$56</f>
        <v>2646.7765625787497</v>
      </c>
      <c r="P68" s="3">
        <v>2.4982960025509602</v>
      </c>
      <c r="Q68" s="3">
        <v>27.1816539047283</v>
      </c>
      <c r="R68" t="s">
        <v>122</v>
      </c>
    </row>
    <row r="69" spans="1:18" ht="17.25" customHeight="1" x14ac:dyDescent="0.55000000000000004">
      <c r="A69" s="1">
        <v>1068</v>
      </c>
      <c r="B69" s="1" t="s">
        <v>18</v>
      </c>
      <c r="C69" s="1" t="s">
        <v>168</v>
      </c>
      <c r="D69" s="4">
        <v>92</v>
      </c>
      <c r="E69" s="4">
        <v>3888</v>
      </c>
      <c r="F69" s="4">
        <f>Table1[[#This Row],[MW]]*Table1[[#This Row],[MWh/MW]]</f>
        <v>357696</v>
      </c>
      <c r="G69" s="1" t="s">
        <v>20</v>
      </c>
      <c r="H69" s="1" t="s">
        <v>56</v>
      </c>
      <c r="I69" s="1" t="s">
        <v>57</v>
      </c>
      <c r="J69" s="1" t="s">
        <v>40</v>
      </c>
      <c r="K69" s="3" t="s">
        <v>34</v>
      </c>
      <c r="L69" s="3" t="s">
        <v>53</v>
      </c>
      <c r="M69" s="3" t="s">
        <v>34</v>
      </c>
      <c r="N69" s="1">
        <f>Table1[[#This Row],[MWh]]*Water_intensities!$J$36</f>
        <v>575461.32712502405</v>
      </c>
      <c r="O69" s="1">
        <f>Table1[[#This Row],[MWh]]*Water_intensities!$N$36</f>
        <v>460369.06170001917</v>
      </c>
      <c r="P69" s="3">
        <v>2.4982960025509602</v>
      </c>
      <c r="Q69" s="3">
        <v>27.1816539047283</v>
      </c>
      <c r="R69" t="s">
        <v>169</v>
      </c>
    </row>
    <row r="70" spans="1:18" ht="17.25" customHeight="1" x14ac:dyDescent="0.55000000000000004">
      <c r="A70" s="1">
        <v>1069</v>
      </c>
      <c r="B70" s="1" t="s">
        <v>18</v>
      </c>
      <c r="C70" s="1" t="s">
        <v>170</v>
      </c>
      <c r="D70" s="4">
        <v>78.900000000000006</v>
      </c>
      <c r="E70" s="4">
        <v>3888</v>
      </c>
      <c r="F70" s="4">
        <f>Table1[[#This Row],[MW]]*Table1[[#This Row],[MWh/MW]]</f>
        <v>306763.2</v>
      </c>
      <c r="G70" s="1" t="s">
        <v>20</v>
      </c>
      <c r="H70" s="1" t="s">
        <v>56</v>
      </c>
      <c r="I70" s="1" t="s">
        <v>57</v>
      </c>
      <c r="J70" s="1" t="s">
        <v>40</v>
      </c>
      <c r="K70" s="3" t="s">
        <v>34</v>
      </c>
      <c r="L70" s="3" t="s">
        <v>53</v>
      </c>
      <c r="M70" s="3" t="s">
        <v>34</v>
      </c>
      <c r="N70" s="1">
        <f>Table1[[#This Row],[MWh]]*Water_intensities!$J$36</f>
        <v>493520.63815396087</v>
      </c>
      <c r="O70" s="1">
        <f>Table1[[#This Row],[MWh]]*Water_intensities!$N$36</f>
        <v>394816.51052316866</v>
      </c>
      <c r="P70" s="3">
        <v>9.5411239999999999</v>
      </c>
      <c r="Q70" s="3">
        <v>28.043714000000001</v>
      </c>
      <c r="R70" t="s">
        <v>171</v>
      </c>
    </row>
    <row r="71" spans="1:18" ht="17.25" customHeight="1" x14ac:dyDescent="0.55000000000000004">
      <c r="A71" s="1">
        <v>1070</v>
      </c>
      <c r="B71" s="1" t="s">
        <v>18</v>
      </c>
      <c r="C71" s="1" t="s">
        <v>172</v>
      </c>
      <c r="D71" s="4">
        <v>24</v>
      </c>
      <c r="E71" s="4">
        <v>316.34446397187997</v>
      </c>
      <c r="F71" s="4">
        <f>Table1[[#This Row],[MW]]*Table1[[#This Row],[MWh/MW]]</f>
        <v>7592.2671353251189</v>
      </c>
      <c r="G71" s="1" t="s">
        <v>107</v>
      </c>
      <c r="H71" s="1" t="s">
        <v>108</v>
      </c>
      <c r="I71" s="1" t="s">
        <v>34</v>
      </c>
      <c r="J71" s="1" t="s">
        <v>34</v>
      </c>
      <c r="K71" s="1" t="s">
        <v>34</v>
      </c>
      <c r="L71" s="1" t="s">
        <v>34</v>
      </c>
      <c r="M71" s="1" t="s">
        <v>34</v>
      </c>
      <c r="N71" s="1">
        <v>1915015.32</v>
      </c>
      <c r="O71" s="1">
        <v>1915015.32</v>
      </c>
      <c r="P71" s="3">
        <v>5.2721999999999998</v>
      </c>
      <c r="Q71" s="3">
        <v>36.455599999999997</v>
      </c>
      <c r="R71" t="s">
        <v>124</v>
      </c>
    </row>
    <row r="72" spans="1:18" x14ac:dyDescent="0.55000000000000004">
      <c r="A72" s="1">
        <v>1071</v>
      </c>
      <c r="B72" s="1" t="s">
        <v>18</v>
      </c>
      <c r="C72" s="1" t="s">
        <v>173</v>
      </c>
      <c r="D72" s="4">
        <v>588</v>
      </c>
      <c r="E72" s="4">
        <v>3888</v>
      </c>
      <c r="F72" s="4">
        <f>Table1[[#This Row],[MW]]*Table1[[#This Row],[MWh/MW]]</f>
        <v>2286144</v>
      </c>
      <c r="G72" s="1" t="s">
        <v>20</v>
      </c>
      <c r="H72" s="1" t="s">
        <v>21</v>
      </c>
      <c r="I72" s="1" t="s">
        <v>22</v>
      </c>
      <c r="J72" s="1" t="s">
        <v>60</v>
      </c>
      <c r="K72" s="3" t="s">
        <v>61</v>
      </c>
      <c r="L72" s="3" t="s">
        <v>25</v>
      </c>
      <c r="M72" s="3" t="s">
        <v>34</v>
      </c>
      <c r="N72" s="1">
        <f>Table1[[#This Row],[MWh]]*Water_intensities!$J$47</f>
        <v>86539.964283763213</v>
      </c>
      <c r="O72" s="1">
        <f>Table1[[#This Row],[MWh]]*Water_intensities!$N$47</f>
        <v>57610.782711373831</v>
      </c>
      <c r="P72" s="3">
        <v>5.8760000000000003</v>
      </c>
      <c r="Q72" s="3">
        <v>36.813899999999997</v>
      </c>
      <c r="R72" t="s">
        <v>174</v>
      </c>
    </row>
    <row r="73" spans="1:18" ht="17.25" customHeight="1" x14ac:dyDescent="0.55000000000000004">
      <c r="A73" s="1">
        <v>1072</v>
      </c>
      <c r="B73" s="1" t="s">
        <v>18</v>
      </c>
      <c r="C73" s="1" t="s">
        <v>175</v>
      </c>
      <c r="D73" s="4">
        <v>3</v>
      </c>
      <c r="E73" s="4">
        <v>1389.2</v>
      </c>
      <c r="F73" s="4">
        <f>Table1[[#This Row],[MW]]*Table1[[#This Row],[MWh/MW]]</f>
        <v>4167.6000000000004</v>
      </c>
      <c r="G73" s="1" t="s">
        <v>37</v>
      </c>
      <c r="H73" s="1" t="s">
        <v>38</v>
      </c>
      <c r="I73" s="1" t="s">
        <v>39</v>
      </c>
      <c r="J73" s="1" t="s">
        <v>40</v>
      </c>
      <c r="K73" s="3" t="s">
        <v>34</v>
      </c>
      <c r="L73" s="3" t="s">
        <v>41</v>
      </c>
      <c r="M73" s="3" t="s">
        <v>26</v>
      </c>
      <c r="N73" s="1">
        <f>Table1[[#This Row],[MWh]]*Water_intensities!$J$88</f>
        <v>410.17813549252804</v>
      </c>
      <c r="O73" s="1">
        <f>Table1[[#This Row],[MWh]]*Water_intensities!$N$88</f>
        <v>287.12469484476964</v>
      </c>
      <c r="P73" s="3">
        <v>-4.6831995456611403E-2</v>
      </c>
      <c r="Q73" s="3">
        <v>28.451499620148599</v>
      </c>
      <c r="R73" t="s">
        <v>42</v>
      </c>
    </row>
    <row r="74" spans="1:18" ht="17.25" customHeight="1" x14ac:dyDescent="0.55000000000000004">
      <c r="A74" s="1">
        <v>1073</v>
      </c>
      <c r="B74" s="1" t="s">
        <v>18</v>
      </c>
      <c r="C74" s="1" t="s">
        <v>175</v>
      </c>
      <c r="D74" s="4">
        <v>10.1999999999999</v>
      </c>
      <c r="E74" s="4">
        <v>1902</v>
      </c>
      <c r="F74" s="4">
        <f>Table1[[#This Row],[MW]]*Table1[[#This Row],[MWh/MW]]</f>
        <v>19400.399999999809</v>
      </c>
      <c r="G74" s="1" t="s">
        <v>176</v>
      </c>
      <c r="H74" s="1" t="s">
        <v>177</v>
      </c>
      <c r="I74" s="1" t="s">
        <v>178</v>
      </c>
      <c r="J74" s="1" t="s">
        <v>40</v>
      </c>
      <c r="K74" s="3" t="s">
        <v>34</v>
      </c>
      <c r="L74" s="3" t="s">
        <v>34</v>
      </c>
      <c r="M74" s="3" t="s">
        <v>34</v>
      </c>
      <c r="N74" s="1">
        <f>Table1[[#This Row],[MWh]]*Water_intensities!$J$101</f>
        <v>2.5703475943848943E-3</v>
      </c>
      <c r="O74" s="1">
        <f>Table1[[#This Row],[MWh]]*Water_intensities!$N$101</f>
        <v>2.5703475943848943E-3</v>
      </c>
      <c r="P74" s="3">
        <v>-5.7599999999999998E-2</v>
      </c>
      <c r="Q74" s="3">
        <v>28.462399999999999</v>
      </c>
      <c r="R74" t="s">
        <v>179</v>
      </c>
    </row>
    <row r="75" spans="1:18" ht="17.25" customHeight="1" x14ac:dyDescent="0.55000000000000004">
      <c r="A75" s="1">
        <v>1074</v>
      </c>
      <c r="B75" s="1" t="s">
        <v>18</v>
      </c>
      <c r="C75" s="1" t="s">
        <v>180</v>
      </c>
      <c r="D75" s="4">
        <v>345</v>
      </c>
      <c r="E75" s="4">
        <v>3888</v>
      </c>
      <c r="F75" s="4">
        <f>Table1[[#This Row],[MW]]*Table1[[#This Row],[MWh/MW]]</f>
        <v>1341360</v>
      </c>
      <c r="G75" s="1" t="s">
        <v>20</v>
      </c>
      <c r="H75" s="1" t="s">
        <v>56</v>
      </c>
      <c r="I75" s="1" t="s">
        <v>57</v>
      </c>
      <c r="J75" s="1" t="s">
        <v>40</v>
      </c>
      <c r="K75" s="3" t="s">
        <v>34</v>
      </c>
      <c r="L75" s="3" t="s">
        <v>53</v>
      </c>
      <c r="M75" s="3" t="s">
        <v>34</v>
      </c>
      <c r="N75" s="1">
        <f>Table1[[#This Row],[MWh]]*Water_intensities!$J$36</f>
        <v>2157979.9767188402</v>
      </c>
      <c r="O75" s="1">
        <f>Table1[[#This Row],[MWh]]*Water_intensities!$N$36</f>
        <v>1726383.9813750719</v>
      </c>
      <c r="P75" s="3">
        <v>-0.247302436962409</v>
      </c>
      <c r="Q75" s="3">
        <v>35.806630894022298</v>
      </c>
      <c r="R75" t="s">
        <v>181</v>
      </c>
    </row>
    <row r="76" spans="1:18" ht="17.25" customHeight="1" x14ac:dyDescent="0.55000000000000004">
      <c r="A76" s="1">
        <v>1075</v>
      </c>
      <c r="B76" s="1" t="s">
        <v>18</v>
      </c>
      <c r="C76" s="1" t="s">
        <v>182</v>
      </c>
      <c r="D76" s="4">
        <v>633</v>
      </c>
      <c r="E76" s="4">
        <v>3888</v>
      </c>
      <c r="F76" s="4">
        <f>Table1[[#This Row],[MW]]*Table1[[#This Row],[MWh/MW]]</f>
        <v>2461104</v>
      </c>
      <c r="G76" s="1" t="s">
        <v>20</v>
      </c>
      <c r="H76" s="1" t="s">
        <v>47</v>
      </c>
      <c r="I76" s="1" t="s">
        <v>48</v>
      </c>
      <c r="J76" s="1" t="s">
        <v>31</v>
      </c>
      <c r="K76" s="3" t="s">
        <v>32</v>
      </c>
      <c r="L76" s="3" t="s">
        <v>25</v>
      </c>
      <c r="M76" s="3" t="s">
        <v>34</v>
      </c>
      <c r="N76" s="1">
        <f>Table1[[#This Row],[MWh]]*Water_intensities!$J$37</f>
        <v>93162.920734051208</v>
      </c>
      <c r="O76" s="1">
        <f>Table1[[#This Row],[MWh]]*Water_intensities!$N$37</f>
        <v>65214.044513835841</v>
      </c>
      <c r="P76" s="3">
        <v>6.8696900000000003</v>
      </c>
      <c r="Q76" s="3">
        <v>35.550319999999999</v>
      </c>
      <c r="R76" t="s">
        <v>183</v>
      </c>
    </row>
    <row r="77" spans="1:18" ht="17.25" customHeight="1" x14ac:dyDescent="0.55000000000000004">
      <c r="A77" s="1">
        <v>1076</v>
      </c>
      <c r="B77" s="1" t="s">
        <v>18</v>
      </c>
      <c r="C77" s="1" t="s">
        <v>184</v>
      </c>
      <c r="D77" s="4">
        <v>7.6379999999999999</v>
      </c>
      <c r="E77" s="4">
        <v>1389.2</v>
      </c>
      <c r="F77" s="4">
        <f>Table1[[#This Row],[MW]]*Table1[[#This Row],[MWh/MW]]</f>
        <v>10610.7096</v>
      </c>
      <c r="G77" s="1" t="s">
        <v>37</v>
      </c>
      <c r="H77" s="1" t="s">
        <v>38</v>
      </c>
      <c r="I77" s="1" t="s">
        <v>39</v>
      </c>
      <c r="J77" s="1" t="s">
        <v>40</v>
      </c>
      <c r="K77" s="3" t="s">
        <v>34</v>
      </c>
      <c r="L77" s="3" t="s">
        <v>41</v>
      </c>
      <c r="M77" s="3" t="s">
        <v>26</v>
      </c>
      <c r="N77" s="1">
        <f>Table1[[#This Row],[MWh]]*Water_intensities!$J$88</f>
        <v>1044.3135329639763</v>
      </c>
      <c r="O77" s="1">
        <f>Table1[[#This Row],[MWh]]*Water_intensities!$N$88</f>
        <v>731.01947307478338</v>
      </c>
      <c r="P77" s="3">
        <v>-0.51934526374538903</v>
      </c>
      <c r="Q77" s="3">
        <v>29.300086550880302</v>
      </c>
      <c r="R77" t="s">
        <v>42</v>
      </c>
    </row>
    <row r="78" spans="1:18" ht="17.25" customHeight="1" x14ac:dyDescent="0.55000000000000004">
      <c r="A78" s="1">
        <v>1077</v>
      </c>
      <c r="B78" s="1" t="s">
        <v>18</v>
      </c>
      <c r="C78" s="1" t="s">
        <v>185</v>
      </c>
      <c r="D78" s="4">
        <v>1200</v>
      </c>
      <c r="E78" s="4">
        <v>3888</v>
      </c>
      <c r="F78" s="4">
        <f>Table1[[#This Row],[MW]]*Table1[[#This Row],[MWh/MW]]</f>
        <v>4665600</v>
      </c>
      <c r="G78" s="1" t="s">
        <v>20</v>
      </c>
      <c r="H78" s="1" t="s">
        <v>47</v>
      </c>
      <c r="I78" s="1" t="s">
        <v>48</v>
      </c>
      <c r="J78" s="1" t="s">
        <v>60</v>
      </c>
      <c r="K78" s="3" t="s">
        <v>61</v>
      </c>
      <c r="L78" s="3" t="s">
        <v>25</v>
      </c>
      <c r="M78" s="3" t="s">
        <v>34</v>
      </c>
      <c r="N78" s="1">
        <f>Table1[[#This Row],[MWh]]*Water_intensities!$J$38</f>
        <v>176612.17200768003</v>
      </c>
      <c r="O78" s="1">
        <f>Table1[[#This Row],[MWh]]*Water_intensities!$N$38</f>
        <v>123628.520405376</v>
      </c>
      <c r="P78" s="3">
        <v>8.0777999999999999</v>
      </c>
      <c r="Q78" s="3">
        <v>36.884999999999998</v>
      </c>
      <c r="R78" t="s">
        <v>186</v>
      </c>
    </row>
    <row r="79" spans="1:18" ht="17.25" customHeight="1" x14ac:dyDescent="0.55000000000000004">
      <c r="A79" s="1">
        <v>1078</v>
      </c>
      <c r="B79" s="1" t="s">
        <v>18</v>
      </c>
      <c r="C79" s="1" t="s">
        <v>187</v>
      </c>
      <c r="D79" s="4">
        <v>83.4</v>
      </c>
      <c r="E79" s="4">
        <v>3888</v>
      </c>
      <c r="F79" s="4">
        <f>Table1[[#This Row],[MW]]*Table1[[#This Row],[MWh/MW]]</f>
        <v>324259.20000000001</v>
      </c>
      <c r="G79" s="1" t="s">
        <v>20</v>
      </c>
      <c r="H79" s="1" t="s">
        <v>56</v>
      </c>
      <c r="I79" s="1" t="s">
        <v>57</v>
      </c>
      <c r="J79" s="1" t="s">
        <v>40</v>
      </c>
      <c r="K79" s="3" t="s">
        <v>34</v>
      </c>
      <c r="L79" s="3" t="s">
        <v>53</v>
      </c>
      <c r="M79" s="3" t="s">
        <v>34</v>
      </c>
      <c r="N79" s="1">
        <f>Table1[[#This Row],[MWh]]*Water_intensities!$J$36</f>
        <v>521668.20306768484</v>
      </c>
      <c r="O79" s="1">
        <f>Table1[[#This Row],[MWh]]*Water_intensities!$N$36</f>
        <v>417334.56245414785</v>
      </c>
      <c r="P79" s="3">
        <v>2.2122477141863999</v>
      </c>
      <c r="Q79" s="3">
        <v>29.087112973316302</v>
      </c>
      <c r="R79" t="s">
        <v>188</v>
      </c>
    </row>
    <row r="80" spans="1:18" ht="17.25" customHeight="1" x14ac:dyDescent="0.55000000000000004">
      <c r="A80" s="1">
        <v>1079</v>
      </c>
      <c r="B80" s="1" t="s">
        <v>18</v>
      </c>
      <c r="C80" s="1" t="s">
        <v>189</v>
      </c>
      <c r="D80" s="4">
        <v>422</v>
      </c>
      <c r="E80" s="4">
        <v>3888</v>
      </c>
      <c r="F80" s="4">
        <f>Table1[[#This Row],[MW]]*Table1[[#This Row],[MWh/MW]]</f>
        <v>1640736</v>
      </c>
      <c r="G80" s="1" t="s">
        <v>20</v>
      </c>
      <c r="H80" s="1" t="s">
        <v>56</v>
      </c>
      <c r="I80" s="1" t="s">
        <v>57</v>
      </c>
      <c r="J80" s="1" t="s">
        <v>40</v>
      </c>
      <c r="K80" s="3" t="s">
        <v>34</v>
      </c>
      <c r="L80" s="3" t="s">
        <v>25</v>
      </c>
      <c r="M80" s="3" t="s">
        <v>34</v>
      </c>
      <c r="N80" s="1">
        <f>Table1[[#This Row],[MWh]]*Water_intensities!$J$36</f>
        <v>2639616.0874647843</v>
      </c>
      <c r="O80" s="1">
        <f>Table1[[#This Row],[MWh]]*Water_intensities!$N$36</f>
        <v>2111692.8699718271</v>
      </c>
      <c r="P80" s="3">
        <v>6.9847599999999996</v>
      </c>
      <c r="Q80" s="3">
        <v>34.505569999999999</v>
      </c>
      <c r="R80" t="s">
        <v>190</v>
      </c>
    </row>
    <row r="81" spans="1:18" ht="17.25" customHeight="1" x14ac:dyDescent="0.55000000000000004">
      <c r="A81" s="1">
        <v>1080</v>
      </c>
      <c r="B81" s="1" t="s">
        <v>18</v>
      </c>
      <c r="C81" s="1" t="s">
        <v>191</v>
      </c>
      <c r="D81" s="4">
        <v>560</v>
      </c>
      <c r="E81" s="4">
        <v>3888</v>
      </c>
      <c r="F81" s="4">
        <f>Table1[[#This Row],[MW]]*Table1[[#This Row],[MWh/MW]]</f>
        <v>2177280</v>
      </c>
      <c r="G81" s="1" t="s">
        <v>20</v>
      </c>
      <c r="H81" s="1" t="s">
        <v>56</v>
      </c>
      <c r="I81" s="1" t="s">
        <v>57</v>
      </c>
      <c r="J81" s="1" t="s">
        <v>40</v>
      </c>
      <c r="K81" s="3" t="s">
        <v>34</v>
      </c>
      <c r="L81" s="3" t="s">
        <v>53</v>
      </c>
      <c r="M81" s="3" t="s">
        <v>34</v>
      </c>
      <c r="N81" s="1">
        <f>Table1[[#This Row],[MWh]]*Water_intensities!$J$36</f>
        <v>3502808.0781523203</v>
      </c>
      <c r="O81" s="1">
        <f>Table1[[#This Row],[MWh]]*Water_intensities!$N$36</f>
        <v>2802246.4625218557</v>
      </c>
      <c r="P81" s="3">
        <v>3.1374300000000002</v>
      </c>
      <c r="Q81" s="3">
        <v>36.598950000000002</v>
      </c>
      <c r="R81" t="s">
        <v>192</v>
      </c>
    </row>
    <row r="82" spans="1:18" ht="17.25" customHeight="1" x14ac:dyDescent="0.55000000000000004">
      <c r="A82" s="1">
        <v>1081</v>
      </c>
      <c r="B82" s="1" t="s">
        <v>18</v>
      </c>
      <c r="C82" s="1" t="s">
        <v>193</v>
      </c>
      <c r="D82" s="4">
        <v>100</v>
      </c>
      <c r="E82" s="4">
        <v>316.34446397187997</v>
      </c>
      <c r="F82" s="4">
        <f>Table1[[#This Row],[MW]]*Table1[[#This Row],[MWh/MW]]</f>
        <v>31634.446397187996</v>
      </c>
      <c r="G82" s="1" t="s">
        <v>107</v>
      </c>
      <c r="H82" s="1" t="s">
        <v>108</v>
      </c>
      <c r="I82" s="1" t="s">
        <v>34</v>
      </c>
      <c r="J82" s="1" t="s">
        <v>34</v>
      </c>
      <c r="K82" s="1" t="s">
        <v>34</v>
      </c>
      <c r="L82" s="1" t="s">
        <v>34</v>
      </c>
      <c r="M82" s="1" t="s">
        <v>34</v>
      </c>
      <c r="N82" s="1">
        <v>0</v>
      </c>
      <c r="O82" s="1">
        <v>0</v>
      </c>
      <c r="P82" s="3">
        <v>5.5750000000000002</v>
      </c>
      <c r="Q82" s="3">
        <v>36.580599999999997</v>
      </c>
      <c r="R82" t="s">
        <v>194</v>
      </c>
    </row>
    <row r="83" spans="1:18" ht="17.25" customHeight="1" x14ac:dyDescent="0.55000000000000004">
      <c r="A83" s="1">
        <v>1082</v>
      </c>
      <c r="B83" s="1" t="s">
        <v>18</v>
      </c>
      <c r="C83" s="1" t="s">
        <v>195</v>
      </c>
      <c r="D83" s="4">
        <v>840</v>
      </c>
      <c r="E83" s="4">
        <v>3888</v>
      </c>
      <c r="F83" s="4">
        <f>Table1[[#This Row],[MW]]*Table1[[#This Row],[MWh/MW]]</f>
        <v>3265920</v>
      </c>
      <c r="G83" s="1" t="s">
        <v>20</v>
      </c>
      <c r="H83" s="1" t="s">
        <v>21</v>
      </c>
      <c r="I83" s="1" t="s">
        <v>22</v>
      </c>
      <c r="J83" s="1" t="s">
        <v>60</v>
      </c>
      <c r="K83" s="3" t="s">
        <v>61</v>
      </c>
      <c r="L83" s="3" t="s">
        <v>25</v>
      </c>
      <c r="M83" s="3" t="s">
        <v>34</v>
      </c>
      <c r="N83" s="1">
        <f>Table1[[#This Row],[MWh]]*Water_intensities!$J$47</f>
        <v>123628.52040537601</v>
      </c>
      <c r="O83" s="1">
        <f>Table1[[#This Row],[MWh]]*Water_intensities!$N$47</f>
        <v>82301.118159105463</v>
      </c>
      <c r="P83" s="3">
        <v>-0.19239999999999999</v>
      </c>
      <c r="Q83" s="3">
        <v>35.799999999999997</v>
      </c>
      <c r="R83" t="s">
        <v>196</v>
      </c>
    </row>
    <row r="84" spans="1:18" x14ac:dyDescent="0.55000000000000004">
      <c r="A84" s="1">
        <v>1083</v>
      </c>
      <c r="B84" s="1" t="s">
        <v>18</v>
      </c>
      <c r="C84" s="1" t="s">
        <v>197</v>
      </c>
      <c r="D84" s="4">
        <v>20</v>
      </c>
      <c r="E84" s="4">
        <v>1241.5</v>
      </c>
      <c r="F84" s="4">
        <f>Table1[[#This Row],[MW]]*Table1[[#This Row],[MWh/MW]]</f>
        <v>24830</v>
      </c>
      <c r="G84" s="1" t="s">
        <v>28</v>
      </c>
      <c r="H84" s="1" t="s">
        <v>29</v>
      </c>
      <c r="I84" s="1" t="s">
        <v>30</v>
      </c>
      <c r="J84" s="1" t="s">
        <v>31</v>
      </c>
      <c r="K84" s="3" t="s">
        <v>32</v>
      </c>
      <c r="L84" s="3" t="s">
        <v>44</v>
      </c>
      <c r="M84" s="3" t="s">
        <v>34</v>
      </c>
      <c r="N84" s="1">
        <f>Table1[[#This Row],[MWh]]*Water_intensities!$J$56</f>
        <v>8044.9135640691475</v>
      </c>
      <c r="O84" s="1">
        <f>Table1[[#This Row],[MWh]]*Water_intensities!$N$56</f>
        <v>5631.4394948484041</v>
      </c>
      <c r="P84" s="3">
        <v>2.8166666999999999</v>
      </c>
      <c r="Q84" s="3">
        <v>36.25</v>
      </c>
      <c r="R84" t="s">
        <v>198</v>
      </c>
    </row>
    <row r="85" spans="1:18" x14ac:dyDescent="0.55000000000000004">
      <c r="A85" s="1">
        <v>1084</v>
      </c>
      <c r="B85" s="1" t="s">
        <v>18</v>
      </c>
      <c r="C85" s="1" t="s">
        <v>199</v>
      </c>
      <c r="D85" s="4">
        <v>1.6779999999999999</v>
      </c>
      <c r="E85" s="4">
        <v>316.34446397187997</v>
      </c>
      <c r="F85" s="4">
        <f>Table1[[#This Row],[MW]]*Table1[[#This Row],[MWh/MW]]</f>
        <v>530.82601054481461</v>
      </c>
      <c r="G85" s="1" t="s">
        <v>107</v>
      </c>
      <c r="H85" s="1" t="s">
        <v>108</v>
      </c>
      <c r="I85" s="1" t="s">
        <v>34</v>
      </c>
      <c r="J85" s="1" t="s">
        <v>34</v>
      </c>
      <c r="K85" s="1" t="s">
        <v>34</v>
      </c>
      <c r="L85" s="1" t="s">
        <v>34</v>
      </c>
      <c r="M85" s="1" t="s">
        <v>34</v>
      </c>
      <c r="N85" s="1">
        <v>188386.8</v>
      </c>
      <c r="O85" s="1">
        <v>188386.8</v>
      </c>
      <c r="P85" s="3">
        <v>-1.288705</v>
      </c>
      <c r="Q85" s="3">
        <v>34.849400000000003</v>
      </c>
      <c r="R85" t="s">
        <v>124</v>
      </c>
    </row>
    <row r="86" spans="1:18" x14ac:dyDescent="0.55000000000000004">
      <c r="A86" s="1">
        <v>1085</v>
      </c>
      <c r="B86" s="1" t="s">
        <v>18</v>
      </c>
      <c r="C86" s="1" t="s">
        <v>200</v>
      </c>
      <c r="D86" s="4">
        <v>4</v>
      </c>
      <c r="E86" s="4">
        <v>3888</v>
      </c>
      <c r="F86" s="4">
        <f>Table1[[#This Row],[MW]]*Table1[[#This Row],[MWh/MW]]</f>
        <v>15552</v>
      </c>
      <c r="G86" s="1" t="s">
        <v>20</v>
      </c>
      <c r="H86" s="1" t="s">
        <v>29</v>
      </c>
      <c r="I86" s="1" t="s">
        <v>52</v>
      </c>
      <c r="J86" s="1" t="s">
        <v>31</v>
      </c>
      <c r="K86" s="3" t="s">
        <v>32</v>
      </c>
      <c r="L86" s="3" t="s">
        <v>53</v>
      </c>
      <c r="M86" s="3" t="s">
        <v>34</v>
      </c>
      <c r="N86" s="1">
        <f>Table1[[#This Row],[MWh]]*Water_intensities!$J$46</f>
        <v>5038.8439689248244</v>
      </c>
      <c r="O86" s="1">
        <f>Table1[[#This Row],[MWh]]*Water_intensities!$N$46</f>
        <v>3527.1907782473772</v>
      </c>
      <c r="P86" s="3">
        <v>6.7917310149105603</v>
      </c>
      <c r="Q86" s="3">
        <v>31.1919900099067</v>
      </c>
      <c r="R86" t="s">
        <v>201</v>
      </c>
    </row>
    <row r="87" spans="1:18" ht="15" customHeight="1" x14ac:dyDescent="0.55000000000000004">
      <c r="A87" s="1">
        <v>1086</v>
      </c>
      <c r="B87" s="1" t="s">
        <v>18</v>
      </c>
      <c r="C87" s="1" t="s">
        <v>202</v>
      </c>
      <c r="D87" s="4">
        <v>0.98599999999999999</v>
      </c>
      <c r="E87" s="4">
        <v>3888</v>
      </c>
      <c r="F87" s="4">
        <f>Table1[[#This Row],[MW]]*Table1[[#This Row],[MWh/MW]]</f>
        <v>3833.5679999999998</v>
      </c>
      <c r="G87" s="1" t="s">
        <v>20</v>
      </c>
      <c r="H87" s="1" t="s">
        <v>29</v>
      </c>
      <c r="I87" s="1" t="s">
        <v>52</v>
      </c>
      <c r="J87" s="1" t="s">
        <v>31</v>
      </c>
      <c r="K87" s="3" t="s">
        <v>32</v>
      </c>
      <c r="L87" s="3" t="s">
        <v>53</v>
      </c>
      <c r="M87" s="3" t="s">
        <v>34</v>
      </c>
      <c r="N87" s="1">
        <f>Table1[[#This Row],[MWh]]*Water_intensities!$J$46</f>
        <v>1242.0750383399691</v>
      </c>
      <c r="O87" s="1">
        <f>Table1[[#This Row],[MWh]]*Water_intensities!$N$46</f>
        <v>869.45252683797844</v>
      </c>
      <c r="P87" s="3">
        <v>1.5504120169259401</v>
      </c>
      <c r="Q87" s="3">
        <v>29.522135173780001</v>
      </c>
      <c r="R87" t="s">
        <v>203</v>
      </c>
    </row>
    <row r="88" spans="1:18" x14ac:dyDescent="0.55000000000000004">
      <c r="A88" s="1">
        <v>1087</v>
      </c>
      <c r="B88" s="1" t="s">
        <v>18</v>
      </c>
      <c r="C88" s="1" t="s">
        <v>204</v>
      </c>
      <c r="D88" s="4">
        <v>730</v>
      </c>
      <c r="E88" s="4">
        <v>3888</v>
      </c>
      <c r="F88" s="4">
        <f>Table1[[#This Row],[MW]]*Table1[[#This Row],[MWh/MW]]</f>
        <v>2838240</v>
      </c>
      <c r="G88" s="1" t="s">
        <v>20</v>
      </c>
      <c r="H88" s="1" t="s">
        <v>56</v>
      </c>
      <c r="I88" s="1" t="s">
        <v>57</v>
      </c>
      <c r="J88" s="1" t="s">
        <v>40</v>
      </c>
      <c r="K88" s="3" t="s">
        <v>34</v>
      </c>
      <c r="L88" s="3" t="s">
        <v>53</v>
      </c>
      <c r="M88" s="3" t="s">
        <v>34</v>
      </c>
      <c r="N88" s="1">
        <f>Table1[[#This Row],[MWh]]*Water_intensities!$J$36</f>
        <v>4566160.5304485606</v>
      </c>
      <c r="O88" s="1">
        <f>Table1[[#This Row],[MWh]]*Water_intensities!$N$36</f>
        <v>3652928.424358848</v>
      </c>
      <c r="P88" s="3">
        <v>4.4767799999999998</v>
      </c>
      <c r="Q88" s="3">
        <v>35.708889999999997</v>
      </c>
      <c r="R88" t="s">
        <v>205</v>
      </c>
    </row>
    <row r="89" spans="1:18" x14ac:dyDescent="0.55000000000000004">
      <c r="A89" s="1">
        <v>1088</v>
      </c>
      <c r="B89" s="1" t="s">
        <v>18</v>
      </c>
      <c r="C89" s="1" t="s">
        <v>206</v>
      </c>
      <c r="D89" s="4">
        <v>5.03</v>
      </c>
      <c r="E89" s="4">
        <v>1389.2</v>
      </c>
      <c r="F89" s="4">
        <f>Table1[[#This Row],[MW]]*Table1[[#This Row],[MWh/MW]]</f>
        <v>6987.6760000000004</v>
      </c>
      <c r="G89" s="1" t="s">
        <v>37</v>
      </c>
      <c r="H89" s="1" t="s">
        <v>38</v>
      </c>
      <c r="I89" s="1" t="s">
        <v>39</v>
      </c>
      <c r="J89" s="1" t="s">
        <v>40</v>
      </c>
      <c r="K89" s="3" t="s">
        <v>34</v>
      </c>
      <c r="L89" s="3" t="s">
        <v>41</v>
      </c>
      <c r="M89" s="3" t="s">
        <v>26</v>
      </c>
      <c r="N89" s="1">
        <f>Table1[[#This Row],[MWh]]*Water_intensities!$J$88</f>
        <v>687.73200717580539</v>
      </c>
      <c r="O89" s="1">
        <f>Table1[[#This Row],[MWh]]*Water_intensities!$N$88</f>
        <v>481.41240502306368</v>
      </c>
      <c r="P89" s="3">
        <v>-5.3939551000000003</v>
      </c>
      <c r="Q89" s="3">
        <v>28.1934255</v>
      </c>
      <c r="R89" t="s">
        <v>207</v>
      </c>
    </row>
    <row r="90" spans="1:18" x14ac:dyDescent="0.55000000000000004">
      <c r="A90" s="1">
        <v>1089</v>
      </c>
      <c r="B90" s="1" t="s">
        <v>18</v>
      </c>
      <c r="C90" s="1" t="s">
        <v>208</v>
      </c>
      <c r="D90" s="4">
        <v>450</v>
      </c>
      <c r="E90" s="4">
        <v>3888</v>
      </c>
      <c r="F90" s="4">
        <f>Table1[[#This Row],[MW]]*Table1[[#This Row],[MWh/MW]]</f>
        <v>1749600</v>
      </c>
      <c r="G90" s="1" t="s">
        <v>20</v>
      </c>
      <c r="H90" s="1" t="s">
        <v>56</v>
      </c>
      <c r="I90" s="1" t="s">
        <v>57</v>
      </c>
      <c r="J90" s="1" t="s">
        <v>40</v>
      </c>
      <c r="K90" s="3" t="s">
        <v>34</v>
      </c>
      <c r="L90" s="3" t="s">
        <v>25</v>
      </c>
      <c r="M90" s="3" t="s">
        <v>34</v>
      </c>
      <c r="N90" s="1">
        <f>Table1[[#This Row],[MWh]]*Water_intensities!$J$36</f>
        <v>2814756.4913724</v>
      </c>
      <c r="O90" s="1">
        <f>Table1[[#This Row],[MWh]]*Water_intensities!$N$36</f>
        <v>2251805.1930979197</v>
      </c>
      <c r="P90" s="3">
        <v>5.8892899999999999</v>
      </c>
      <c r="Q90" s="3">
        <v>34.441040000000001</v>
      </c>
      <c r="R90" t="s">
        <v>209</v>
      </c>
    </row>
    <row r="91" spans="1:18" x14ac:dyDescent="0.55000000000000004">
      <c r="A91" s="1">
        <v>1090</v>
      </c>
      <c r="B91" s="1" t="s">
        <v>18</v>
      </c>
      <c r="C91" s="1" t="s">
        <v>210</v>
      </c>
      <c r="D91" s="4">
        <v>1</v>
      </c>
      <c r="E91" s="4">
        <v>3888</v>
      </c>
      <c r="F91" s="4">
        <f>Table1[[#This Row],[MW]]*Table1[[#This Row],[MWh/MW]]</f>
        <v>3888</v>
      </c>
      <c r="G91" s="1" t="s">
        <v>20</v>
      </c>
      <c r="H91" s="1" t="s">
        <v>29</v>
      </c>
      <c r="I91" s="1" t="s">
        <v>52</v>
      </c>
      <c r="J91" s="1" t="s">
        <v>31</v>
      </c>
      <c r="K91" s="3" t="s">
        <v>32</v>
      </c>
      <c r="L91" s="3" t="s">
        <v>53</v>
      </c>
      <c r="M91" s="3" t="s">
        <v>34</v>
      </c>
      <c r="N91" s="1">
        <f>Table1[[#This Row],[MWh]]*Water_intensities!$J$46</f>
        <v>1259.7109922312061</v>
      </c>
      <c r="O91" s="1">
        <f>Table1[[#This Row],[MWh]]*Water_intensities!$N$46</f>
        <v>881.79769456184431</v>
      </c>
      <c r="P91" s="3">
        <v>-0.63079879999999999</v>
      </c>
      <c r="Q91" s="3">
        <v>35.6970697</v>
      </c>
      <c r="R91" t="s">
        <v>113</v>
      </c>
    </row>
    <row r="92" spans="1:18" x14ac:dyDescent="0.55000000000000004">
      <c r="A92" s="1">
        <v>1091</v>
      </c>
      <c r="B92" s="1" t="s">
        <v>18</v>
      </c>
      <c r="C92" s="1" t="s">
        <v>211</v>
      </c>
      <c r="D92" s="4">
        <v>672</v>
      </c>
      <c r="E92" s="4">
        <v>3888</v>
      </c>
      <c r="F92" s="4">
        <f>Table1[[#This Row],[MW]]*Table1[[#This Row],[MWh/MW]]</f>
        <v>2612736</v>
      </c>
      <c r="G92" s="1" t="s">
        <v>20</v>
      </c>
      <c r="H92" s="1" t="s">
        <v>21</v>
      </c>
      <c r="I92" s="1" t="s">
        <v>22</v>
      </c>
      <c r="J92" s="1" t="s">
        <v>60</v>
      </c>
      <c r="K92" s="3" t="s">
        <v>61</v>
      </c>
      <c r="L92" s="3" t="s">
        <v>53</v>
      </c>
      <c r="M92" s="3" t="s">
        <v>34</v>
      </c>
      <c r="N92" s="1">
        <f>Table1[[#This Row],[MWh]]*Water_intensities!$J$47</f>
        <v>98902.816324300802</v>
      </c>
      <c r="O92" s="1">
        <f>Table1[[#This Row],[MWh]]*Water_intensities!$N$47</f>
        <v>65840.89452728437</v>
      </c>
      <c r="P92" s="3">
        <v>3.6963889000000001</v>
      </c>
      <c r="Q92" s="3">
        <v>36.848055600000002</v>
      </c>
      <c r="R92" t="s">
        <v>212</v>
      </c>
    </row>
    <row r="93" spans="1:18" x14ac:dyDescent="0.55000000000000004">
      <c r="A93" s="1">
        <v>1092</v>
      </c>
      <c r="B93" s="1" t="s">
        <v>18</v>
      </c>
      <c r="C93" s="1" t="s">
        <v>211</v>
      </c>
      <c r="D93" s="4">
        <v>1200</v>
      </c>
      <c r="E93" s="4">
        <v>3888</v>
      </c>
      <c r="F93" s="4">
        <f>Table1[[#This Row],[MW]]*Table1[[#This Row],[MWh/MW]]</f>
        <v>4665600</v>
      </c>
      <c r="G93" s="1" t="s">
        <v>20</v>
      </c>
      <c r="H93" s="1" t="s">
        <v>47</v>
      </c>
      <c r="I93" s="1" t="s">
        <v>48</v>
      </c>
      <c r="J93" s="1" t="s">
        <v>60</v>
      </c>
      <c r="K93" s="3" t="s">
        <v>61</v>
      </c>
      <c r="L93" s="3" t="s">
        <v>53</v>
      </c>
      <c r="M93" s="3" t="s">
        <v>34</v>
      </c>
      <c r="N93" s="1">
        <f>Table1[[#This Row],[MWh]]*Water_intensities!$J$38</f>
        <v>176612.17200768003</v>
      </c>
      <c r="O93" s="1">
        <f>Table1[[#This Row],[MWh]]*Water_intensities!$N$38</f>
        <v>123628.520405376</v>
      </c>
      <c r="P93" s="3">
        <v>3.6963889000000001</v>
      </c>
      <c r="Q93" s="3">
        <v>36.848055600000002</v>
      </c>
      <c r="R93" t="s">
        <v>212</v>
      </c>
    </row>
    <row r="94" spans="1:18" x14ac:dyDescent="0.55000000000000004">
      <c r="A94" s="1">
        <v>1093</v>
      </c>
      <c r="B94" s="1" t="s">
        <v>18</v>
      </c>
      <c r="C94" s="1" t="s">
        <v>211</v>
      </c>
      <c r="D94" s="4">
        <v>4.16</v>
      </c>
      <c r="E94" s="4">
        <v>1241.5</v>
      </c>
      <c r="F94" s="4">
        <f>Table1[[#This Row],[MW]]*Table1[[#This Row],[MWh/MW]]</f>
        <v>5164.6400000000003</v>
      </c>
      <c r="G94" s="1" t="s">
        <v>28</v>
      </c>
      <c r="H94" s="1" t="s">
        <v>29</v>
      </c>
      <c r="I94" s="1" t="s">
        <v>30</v>
      </c>
      <c r="J94" s="1" t="s">
        <v>31</v>
      </c>
      <c r="K94" s="3" t="s">
        <v>32</v>
      </c>
      <c r="L94" s="3" t="s">
        <v>44</v>
      </c>
      <c r="M94" s="3" t="s">
        <v>34</v>
      </c>
      <c r="N94" s="1">
        <f>Table1[[#This Row],[MWh]]*Water_intensities!$J$56</f>
        <v>1673.3420213263828</v>
      </c>
      <c r="O94" s="1">
        <f>Table1[[#This Row],[MWh]]*Water_intensities!$N$56</f>
        <v>1171.3394149284682</v>
      </c>
      <c r="P94" s="3">
        <v>3.6901885633613398</v>
      </c>
      <c r="Q94" s="3">
        <v>36.845247535067003</v>
      </c>
      <c r="R94" t="s">
        <v>213</v>
      </c>
    </row>
    <row r="95" spans="1:18" x14ac:dyDescent="0.55000000000000004">
      <c r="A95" s="1">
        <v>1094</v>
      </c>
      <c r="B95" s="1" t="s">
        <v>18</v>
      </c>
      <c r="C95" s="1" t="s">
        <v>214</v>
      </c>
      <c r="D95" s="4">
        <v>132</v>
      </c>
      <c r="E95" s="4">
        <v>3888</v>
      </c>
      <c r="F95" s="4">
        <f>Table1[[#This Row],[MW]]*Table1[[#This Row],[MWh/MW]]</f>
        <v>513216</v>
      </c>
      <c r="G95" s="1" t="s">
        <v>20</v>
      </c>
      <c r="H95" s="1" t="s">
        <v>21</v>
      </c>
      <c r="I95" s="1" t="s">
        <v>22</v>
      </c>
      <c r="J95" s="1" t="s">
        <v>60</v>
      </c>
      <c r="K95" s="3" t="s">
        <v>61</v>
      </c>
      <c r="L95" s="3" t="s">
        <v>25</v>
      </c>
      <c r="M95" s="3" t="s">
        <v>34</v>
      </c>
      <c r="N95" s="1">
        <f>Table1[[#This Row],[MWh]]*Water_intensities!$J$47</f>
        <v>19427.338920844802</v>
      </c>
      <c r="O95" s="1">
        <f>Table1[[#This Row],[MWh]]*Water_intensities!$N$47</f>
        <v>12933.032853573717</v>
      </c>
      <c r="P95" s="3">
        <v>-0.631915</v>
      </c>
      <c r="Q95" s="3">
        <v>35.709572000000001</v>
      </c>
      <c r="R95" t="s">
        <v>215</v>
      </c>
    </row>
    <row r="96" spans="1:18" x14ac:dyDescent="0.55000000000000004">
      <c r="A96" s="1">
        <v>1095</v>
      </c>
      <c r="B96" s="1" t="s">
        <v>18</v>
      </c>
      <c r="C96" s="1" t="s">
        <v>216</v>
      </c>
      <c r="D96" s="4">
        <v>5</v>
      </c>
      <c r="E96" s="4">
        <v>1389.2</v>
      </c>
      <c r="F96" s="4">
        <f>Table1[[#This Row],[MW]]*Table1[[#This Row],[MWh/MW]]</f>
        <v>6946</v>
      </c>
      <c r="G96" s="1" t="s">
        <v>37</v>
      </c>
      <c r="H96" s="1" t="s">
        <v>38</v>
      </c>
      <c r="I96" s="1" t="s">
        <v>39</v>
      </c>
      <c r="J96" s="1" t="s">
        <v>40</v>
      </c>
      <c r="K96" s="3" t="s">
        <v>34</v>
      </c>
      <c r="L96" s="3" t="s">
        <v>41</v>
      </c>
      <c r="M96" s="3" t="s">
        <v>26</v>
      </c>
      <c r="N96" s="1">
        <f>Table1[[#This Row],[MWh]]*Water_intensities!$J$88</f>
        <v>683.63022582088001</v>
      </c>
      <c r="O96" s="1">
        <f>Table1[[#This Row],[MWh]]*Water_intensities!$N$88</f>
        <v>478.54115807461596</v>
      </c>
      <c r="P96" s="3">
        <v>0.136870189207872</v>
      </c>
      <c r="Q96" s="3">
        <v>26.7680742316997</v>
      </c>
      <c r="R96" t="s">
        <v>217</v>
      </c>
    </row>
    <row r="97" spans="1:18" x14ac:dyDescent="0.55000000000000004">
      <c r="A97" s="1">
        <v>1096</v>
      </c>
      <c r="B97" s="1" t="s">
        <v>18</v>
      </c>
      <c r="C97" s="1" t="s">
        <v>218</v>
      </c>
      <c r="D97" s="4">
        <v>450</v>
      </c>
      <c r="E97" s="4">
        <v>3888</v>
      </c>
      <c r="F97" s="4">
        <f>Table1[[#This Row],[MW]]*Table1[[#This Row],[MWh/MW]]</f>
        <v>1749600</v>
      </c>
      <c r="G97" s="1" t="s">
        <v>20</v>
      </c>
      <c r="H97" s="1" t="s">
        <v>56</v>
      </c>
      <c r="I97" s="1" t="s">
        <v>57</v>
      </c>
      <c r="J97" s="1" t="s">
        <v>40</v>
      </c>
      <c r="K97" s="3" t="s">
        <v>34</v>
      </c>
      <c r="L97" s="3" t="s">
        <v>25</v>
      </c>
      <c r="M97" s="3" t="s">
        <v>34</v>
      </c>
      <c r="N97" s="1">
        <f>Table1[[#This Row],[MWh]]*Water_intensities!$J$36</f>
        <v>2814756.4913724</v>
      </c>
      <c r="O97" s="1">
        <f>Table1[[#This Row],[MWh]]*Water_intensities!$N$36</f>
        <v>2251805.1930979197</v>
      </c>
      <c r="P97" s="3">
        <v>0.54069999999999996</v>
      </c>
      <c r="Q97" s="3">
        <v>35.783499999999997</v>
      </c>
      <c r="R97" t="s">
        <v>219</v>
      </c>
    </row>
    <row r="98" spans="1:18" x14ac:dyDescent="0.55000000000000004">
      <c r="A98" s="1">
        <v>1097</v>
      </c>
      <c r="B98" s="1" t="s">
        <v>18</v>
      </c>
      <c r="C98" s="1" t="s">
        <v>220</v>
      </c>
      <c r="D98" s="4">
        <v>31.5</v>
      </c>
      <c r="E98" s="4">
        <v>3888</v>
      </c>
      <c r="F98" s="4">
        <f>Table1[[#This Row],[MW]]*Table1[[#This Row],[MWh/MW]]</f>
        <v>122472</v>
      </c>
      <c r="G98" s="1" t="s">
        <v>20</v>
      </c>
      <c r="H98" s="1" t="s">
        <v>56</v>
      </c>
      <c r="I98" s="1" t="s">
        <v>57</v>
      </c>
      <c r="J98" s="1" t="s">
        <v>40</v>
      </c>
      <c r="K98" s="3" t="s">
        <v>34</v>
      </c>
      <c r="L98" s="3" t="s">
        <v>53</v>
      </c>
      <c r="M98" s="3" t="s">
        <v>34</v>
      </c>
      <c r="N98" s="1">
        <f>Table1[[#This Row],[MWh]]*Water_intensities!$J$36</f>
        <v>197032.954396068</v>
      </c>
      <c r="O98" s="1">
        <f>Table1[[#This Row],[MWh]]*Water_intensities!$N$36</f>
        <v>157626.36351685438</v>
      </c>
      <c r="P98" s="3">
        <v>6.7142200263301799</v>
      </c>
      <c r="Q98" s="3">
        <v>29.694986015508299</v>
      </c>
      <c r="R98" t="s">
        <v>221</v>
      </c>
    </row>
    <row r="99" spans="1:18" x14ac:dyDescent="0.55000000000000004">
      <c r="A99" s="1">
        <v>1098</v>
      </c>
      <c r="B99" s="1" t="s">
        <v>18</v>
      </c>
      <c r="C99" s="1" t="s">
        <v>222</v>
      </c>
      <c r="D99" s="4">
        <v>30</v>
      </c>
      <c r="E99" s="4">
        <v>1389.2</v>
      </c>
      <c r="F99" s="4">
        <f>Table1[[#This Row],[MW]]*Table1[[#This Row],[MWh/MW]]</f>
        <v>41676</v>
      </c>
      <c r="G99" s="1" t="s">
        <v>37</v>
      </c>
      <c r="H99" s="1" t="s">
        <v>38</v>
      </c>
      <c r="I99" s="1" t="s">
        <v>39</v>
      </c>
      <c r="J99" s="1" t="s">
        <v>40</v>
      </c>
      <c r="K99" s="3" t="s">
        <v>34</v>
      </c>
      <c r="L99" s="3" t="s">
        <v>41</v>
      </c>
      <c r="M99" s="3" t="s">
        <v>223</v>
      </c>
      <c r="N99" s="1">
        <f>Table1[[#This Row],[MWh]]*Water_intensities!$J$87</f>
        <v>4101.7813549252805</v>
      </c>
      <c r="O99" s="1">
        <f>Table1[[#This Row],[MWh]]*Water_intensities!$N$87</f>
        <v>2871.246948447696</v>
      </c>
      <c r="P99" s="3">
        <v>0.80505693355825503</v>
      </c>
      <c r="Q99" s="3">
        <v>34.532125625884497</v>
      </c>
      <c r="R99" t="s">
        <v>96</v>
      </c>
    </row>
    <row r="100" spans="1:18" x14ac:dyDescent="0.55000000000000004">
      <c r="A100" s="1">
        <v>1099</v>
      </c>
      <c r="B100" s="1" t="s">
        <v>18</v>
      </c>
      <c r="C100" s="1" t="s">
        <v>224</v>
      </c>
      <c r="D100" s="4">
        <v>490</v>
      </c>
      <c r="E100" s="4">
        <v>3888</v>
      </c>
      <c r="F100" s="4">
        <f>Table1[[#This Row],[MW]]*Table1[[#This Row],[MWh/MW]]</f>
        <v>1905120</v>
      </c>
      <c r="G100" s="1" t="s">
        <v>20</v>
      </c>
      <c r="H100" s="1" t="s">
        <v>56</v>
      </c>
      <c r="I100" s="1" t="s">
        <v>57</v>
      </c>
      <c r="J100" s="1" t="s">
        <v>40</v>
      </c>
      <c r="K100" s="3" t="s">
        <v>34</v>
      </c>
      <c r="L100" s="3" t="s">
        <v>25</v>
      </c>
      <c r="M100" s="3" t="s">
        <v>34</v>
      </c>
      <c r="N100" s="1">
        <f>Table1[[#This Row],[MWh]]*Water_intensities!$J$36</f>
        <v>3064957.0683832802</v>
      </c>
      <c r="O100" s="1">
        <f>Table1[[#This Row],[MWh]]*Water_intensities!$N$36</f>
        <v>2451965.6547066239</v>
      </c>
      <c r="P100" s="3">
        <v>6.9364030429592702</v>
      </c>
      <c r="Q100" s="3">
        <v>36.879014616173897</v>
      </c>
      <c r="R100" t="s">
        <v>225</v>
      </c>
    </row>
    <row r="101" spans="1:18" x14ac:dyDescent="0.55000000000000004">
      <c r="A101" s="1">
        <v>1100</v>
      </c>
      <c r="B101" s="1" t="s">
        <v>18</v>
      </c>
      <c r="C101" s="1" t="s">
        <v>224</v>
      </c>
      <c r="D101" s="4">
        <v>390</v>
      </c>
      <c r="E101" s="4">
        <v>3809.4</v>
      </c>
      <c r="F101" s="4">
        <f>Table1[[#This Row],[MW]]*Table1[[#This Row],[MWh/MW]]</f>
        <v>1485666</v>
      </c>
      <c r="G101" s="1" t="s">
        <v>226</v>
      </c>
      <c r="H101" s="1" t="s">
        <v>21</v>
      </c>
      <c r="I101" s="1" t="s">
        <v>22</v>
      </c>
      <c r="J101" s="1" t="s">
        <v>60</v>
      </c>
      <c r="K101" s="3" t="s">
        <v>61</v>
      </c>
      <c r="L101" s="3" t="s">
        <v>227</v>
      </c>
      <c r="M101" s="3" t="s">
        <v>34</v>
      </c>
      <c r="N101" s="1">
        <f>Table1[[#This Row],[MWh]]*Water_intensities!$J$68</f>
        <v>56238.575775454803</v>
      </c>
      <c r="O101" s="1">
        <f>Table1[[#This Row],[MWh]]*Water_intensities!$N$68</f>
        <v>39367.00304281836</v>
      </c>
      <c r="P101" s="3">
        <v>6.9364030429592702</v>
      </c>
      <c r="Q101" s="3">
        <v>36.879014616173897</v>
      </c>
      <c r="R101" t="s">
        <v>228</v>
      </c>
    </row>
    <row r="102" spans="1:18" x14ac:dyDescent="0.55000000000000004">
      <c r="A102" s="1">
        <v>1101</v>
      </c>
      <c r="B102" s="1" t="s">
        <v>18</v>
      </c>
      <c r="C102" s="1" t="s">
        <v>229</v>
      </c>
      <c r="D102" s="4">
        <v>0.35</v>
      </c>
      <c r="E102" s="4">
        <v>1241.5</v>
      </c>
      <c r="F102" s="4">
        <f>Table1[[#This Row],[MW]]*Table1[[#This Row],[MWh/MW]]</f>
        <v>434.52499999999998</v>
      </c>
      <c r="G102" s="1" t="s">
        <v>28</v>
      </c>
      <c r="H102" s="1" t="s">
        <v>29</v>
      </c>
      <c r="I102" s="1" t="s">
        <v>30</v>
      </c>
      <c r="J102" s="1" t="s">
        <v>31</v>
      </c>
      <c r="K102" s="3" t="s">
        <v>32</v>
      </c>
      <c r="L102" s="3" t="s">
        <v>44</v>
      </c>
      <c r="M102" s="3" t="s">
        <v>34</v>
      </c>
      <c r="N102" s="1">
        <f>Table1[[#This Row],[MWh]]*Water_intensities!$J$56</f>
        <v>140.78598737121007</v>
      </c>
      <c r="O102" s="1">
        <f>Table1[[#This Row],[MWh]]*Water_intensities!$N$56</f>
        <v>98.55019115984706</v>
      </c>
      <c r="P102" s="3">
        <v>6.9518104878749796</v>
      </c>
      <c r="Q102" s="3">
        <v>36.881506818168099</v>
      </c>
      <c r="R102" t="s">
        <v>230</v>
      </c>
    </row>
    <row r="103" spans="1:18" x14ac:dyDescent="0.55000000000000004">
      <c r="A103" s="1">
        <v>1102</v>
      </c>
      <c r="B103" s="1" t="s">
        <v>18</v>
      </c>
      <c r="C103" s="1" t="s">
        <v>231</v>
      </c>
      <c r="D103" s="4">
        <v>83.7</v>
      </c>
      <c r="E103" s="4">
        <v>3888</v>
      </c>
      <c r="F103" s="4">
        <f>Table1[[#This Row],[MW]]*Table1[[#This Row],[MWh/MW]]</f>
        <v>325425.60000000003</v>
      </c>
      <c r="G103" s="1" t="s">
        <v>20</v>
      </c>
      <c r="H103" s="1" t="s">
        <v>56</v>
      </c>
      <c r="I103" s="1" t="s">
        <v>57</v>
      </c>
      <c r="J103" s="1" t="s">
        <v>40</v>
      </c>
      <c r="K103" s="3" t="s">
        <v>34</v>
      </c>
      <c r="L103" s="3" t="s">
        <v>53</v>
      </c>
      <c r="M103" s="3" t="s">
        <v>34</v>
      </c>
      <c r="N103" s="1">
        <f>Table1[[#This Row],[MWh]]*Water_intensities!$J$36</f>
        <v>523544.70739526651</v>
      </c>
      <c r="O103" s="1">
        <f>Table1[[#This Row],[MWh]]*Water_intensities!$N$36</f>
        <v>418835.76591621316</v>
      </c>
      <c r="P103" s="3">
        <v>6.9476320873332797</v>
      </c>
      <c r="Q103" s="3">
        <v>36.875150103716201</v>
      </c>
      <c r="R103" t="s">
        <v>232</v>
      </c>
    </row>
    <row r="104" spans="1:18" x14ac:dyDescent="0.55000000000000004">
      <c r="A104" s="1">
        <v>1103</v>
      </c>
      <c r="B104" s="1" t="s">
        <v>18</v>
      </c>
      <c r="C104" s="1" t="s">
        <v>233</v>
      </c>
      <c r="D104" s="4">
        <v>262</v>
      </c>
      <c r="E104" s="4">
        <v>3888</v>
      </c>
      <c r="F104" s="4">
        <f>Table1[[#This Row],[MW]]*Table1[[#This Row],[MWh/MW]]</f>
        <v>1018656</v>
      </c>
      <c r="G104" s="1" t="s">
        <v>20</v>
      </c>
      <c r="H104" s="1" t="s">
        <v>21</v>
      </c>
      <c r="I104" s="1" t="s">
        <v>22</v>
      </c>
      <c r="J104" s="1" t="s">
        <v>60</v>
      </c>
      <c r="K104" s="3" t="s">
        <v>61</v>
      </c>
      <c r="L104" s="3" t="s">
        <v>25</v>
      </c>
      <c r="M104" s="3" t="s">
        <v>34</v>
      </c>
      <c r="N104" s="1">
        <f>Table1[[#This Row],[MWh]]*Water_intensities!$J$47</f>
        <v>38560.324221676805</v>
      </c>
      <c r="O104" s="1">
        <f>Table1[[#This Row],[MWh]]*Water_intensities!$N$47</f>
        <v>25670.11066391147</v>
      </c>
      <c r="P104" s="3">
        <v>6.9348714093566697</v>
      </c>
      <c r="Q104" s="3">
        <v>36.879878059692501</v>
      </c>
      <c r="R104" t="s">
        <v>234</v>
      </c>
    </row>
    <row r="105" spans="1:18" x14ac:dyDescent="0.55000000000000004">
      <c r="A105" s="1">
        <v>1104</v>
      </c>
      <c r="B105" s="1" t="s">
        <v>18</v>
      </c>
      <c r="C105" s="1" t="s">
        <v>235</v>
      </c>
      <c r="D105" s="4">
        <v>90</v>
      </c>
      <c r="E105" s="4">
        <v>1389.2</v>
      </c>
      <c r="F105" s="4">
        <f>Table1[[#This Row],[MW]]*Table1[[#This Row],[MWh/MW]]</f>
        <v>125028</v>
      </c>
      <c r="G105" s="1" t="s">
        <v>37</v>
      </c>
      <c r="H105" s="1" t="s">
        <v>38</v>
      </c>
      <c r="I105" s="1" t="s">
        <v>39</v>
      </c>
      <c r="J105" s="1" t="s">
        <v>40</v>
      </c>
      <c r="K105" s="3" t="s">
        <v>34</v>
      </c>
      <c r="L105" s="3" t="s">
        <v>41</v>
      </c>
      <c r="M105" s="3" t="s">
        <v>223</v>
      </c>
      <c r="N105" s="1">
        <f>Table1[[#This Row],[MWh]]*Water_intensities!$J$87</f>
        <v>12305.344064775842</v>
      </c>
      <c r="O105" s="1">
        <f>Table1[[#This Row],[MWh]]*Water_intensities!$N$87</f>
        <v>8613.7408453430871</v>
      </c>
      <c r="P105" s="3">
        <v>7.8711000000000002</v>
      </c>
      <c r="Q105" s="3">
        <v>35.919400000000003</v>
      </c>
      <c r="R105" t="s">
        <v>236</v>
      </c>
    </row>
    <row r="106" spans="1:18" x14ac:dyDescent="0.55000000000000004">
      <c r="A106" s="1">
        <v>1105</v>
      </c>
      <c r="B106" s="1" t="s">
        <v>18</v>
      </c>
      <c r="C106" s="1" t="s">
        <v>237</v>
      </c>
      <c r="D106" s="4">
        <v>8.0849999999999902</v>
      </c>
      <c r="E106" s="4">
        <v>316.34446397187997</v>
      </c>
      <c r="F106" s="4">
        <f>Table1[[#This Row],[MW]]*Table1[[#This Row],[MWh/MW]]</f>
        <v>2557.6449912126463</v>
      </c>
      <c r="G106" s="1" t="s">
        <v>107</v>
      </c>
      <c r="H106" s="1" t="s">
        <v>133</v>
      </c>
      <c r="I106" s="1" t="s">
        <v>34</v>
      </c>
      <c r="J106" s="1" t="s">
        <v>34</v>
      </c>
      <c r="K106" s="1" t="s">
        <v>34</v>
      </c>
      <c r="L106" s="1" t="s">
        <v>34</v>
      </c>
      <c r="M106" s="1" t="s">
        <v>34</v>
      </c>
      <c r="N106" s="1">
        <v>0</v>
      </c>
      <c r="O106" s="1">
        <v>0</v>
      </c>
      <c r="P106" s="3">
        <v>0.87777799999999995</v>
      </c>
      <c r="Q106" s="3">
        <v>35.998610999999997</v>
      </c>
      <c r="R106" t="s">
        <v>124</v>
      </c>
    </row>
    <row r="107" spans="1:18" x14ac:dyDescent="0.55000000000000004">
      <c r="A107" s="1">
        <v>1106</v>
      </c>
      <c r="B107" s="1" t="s">
        <v>18</v>
      </c>
      <c r="C107" s="1" t="s">
        <v>238</v>
      </c>
      <c r="D107" s="4">
        <v>7.0960000000000001</v>
      </c>
      <c r="E107" s="4">
        <v>1389.2</v>
      </c>
      <c r="F107" s="4">
        <f>Table1[[#This Row],[MW]]*Table1[[#This Row],[MWh/MW]]</f>
        <v>9857.7632000000012</v>
      </c>
      <c r="G107" s="1" t="s">
        <v>37</v>
      </c>
      <c r="H107" s="1" t="s">
        <v>38</v>
      </c>
      <c r="I107" s="1" t="s">
        <v>39</v>
      </c>
      <c r="J107" s="1" t="s">
        <v>40</v>
      </c>
      <c r="K107" s="3" t="s">
        <v>34</v>
      </c>
      <c r="L107" s="3" t="s">
        <v>41</v>
      </c>
      <c r="M107" s="3" t="s">
        <v>26</v>
      </c>
      <c r="N107" s="1">
        <f>Table1[[#This Row],[MWh]]*Water_intensities!$J$88</f>
        <v>970.2080164849931</v>
      </c>
      <c r="O107" s="1">
        <f>Table1[[#This Row],[MWh]]*Water_intensities!$N$88</f>
        <v>679.14561153949512</v>
      </c>
      <c r="P107" s="3">
        <v>-3.2557383999999998</v>
      </c>
      <c r="Q107" s="3">
        <v>29.405540200000001</v>
      </c>
      <c r="R107" t="s">
        <v>207</v>
      </c>
    </row>
    <row r="108" spans="1:18" x14ac:dyDescent="0.55000000000000004">
      <c r="A108" s="1">
        <v>1107</v>
      </c>
      <c r="B108" s="1" t="s">
        <v>18</v>
      </c>
      <c r="C108" s="1" t="s">
        <v>239</v>
      </c>
      <c r="D108" s="4">
        <v>6.8</v>
      </c>
      <c r="E108" s="4">
        <v>1241.5</v>
      </c>
      <c r="F108" s="4">
        <f>Table1[[#This Row],[MW]]*Table1[[#This Row],[MWh/MW]]</f>
        <v>8442.1999999999989</v>
      </c>
      <c r="G108" s="1" t="s">
        <v>28</v>
      </c>
      <c r="H108" s="1" t="s">
        <v>29</v>
      </c>
      <c r="I108" s="1" t="s">
        <v>30</v>
      </c>
      <c r="J108" s="1" t="s">
        <v>31</v>
      </c>
      <c r="K108" s="3" t="s">
        <v>32</v>
      </c>
      <c r="L108" s="3" t="s">
        <v>44</v>
      </c>
      <c r="M108" s="3" t="s">
        <v>34</v>
      </c>
      <c r="N108" s="1">
        <f>Table1[[#This Row],[MWh]]*Water_intensities!$J$56</f>
        <v>2735.27061178351</v>
      </c>
      <c r="O108" s="1">
        <f>Table1[[#This Row],[MWh]]*Water_intensities!$N$56</f>
        <v>1914.689428248457</v>
      </c>
      <c r="P108" s="3">
        <v>-0.49746200000000002</v>
      </c>
      <c r="Q108" s="3">
        <v>29.329103</v>
      </c>
      <c r="R108" t="s">
        <v>240</v>
      </c>
    </row>
    <row r="109" spans="1:18" x14ac:dyDescent="0.55000000000000004">
      <c r="A109" s="1">
        <v>1108</v>
      </c>
      <c r="B109" s="1" t="s">
        <v>18</v>
      </c>
      <c r="C109" s="1" t="s">
        <v>241</v>
      </c>
      <c r="D109" s="4">
        <v>30</v>
      </c>
      <c r="E109" s="4">
        <v>3888</v>
      </c>
      <c r="F109" s="4">
        <f>Table1[[#This Row],[MW]]*Table1[[#This Row],[MWh/MW]]</f>
        <v>116640</v>
      </c>
      <c r="G109" s="1" t="s">
        <v>20</v>
      </c>
      <c r="H109" s="1" t="s">
        <v>56</v>
      </c>
      <c r="I109" s="1" t="s">
        <v>57</v>
      </c>
      <c r="J109" s="1" t="s">
        <v>40</v>
      </c>
      <c r="K109" s="3" t="s">
        <v>34</v>
      </c>
      <c r="L109" s="3" t="s">
        <v>53</v>
      </c>
      <c r="M109" s="3" t="s">
        <v>34</v>
      </c>
      <c r="N109" s="1">
        <f>Table1[[#This Row],[MWh]]*Water_intensities!$J$36</f>
        <v>187650.43275816002</v>
      </c>
      <c r="O109" s="1">
        <f>Table1[[#This Row],[MWh]]*Water_intensities!$N$36</f>
        <v>150120.34620652799</v>
      </c>
      <c r="P109" s="3">
        <v>5.5135264330098099</v>
      </c>
      <c r="Q109" s="3">
        <v>22.781785656558501</v>
      </c>
      <c r="R109" t="s">
        <v>242</v>
      </c>
    </row>
    <row r="110" spans="1:18" x14ac:dyDescent="0.55000000000000004">
      <c r="A110" s="1">
        <v>1109</v>
      </c>
      <c r="B110" s="1" t="s">
        <v>18</v>
      </c>
      <c r="C110" s="1" t="s">
        <v>241</v>
      </c>
      <c r="D110" s="4">
        <v>15.6</v>
      </c>
      <c r="E110" s="4">
        <v>1241.5</v>
      </c>
      <c r="F110" s="4">
        <f>Table1[[#This Row],[MW]]*Table1[[#This Row],[MWh/MW]]</f>
        <v>19367.399999999998</v>
      </c>
      <c r="G110" s="1" t="s">
        <v>28</v>
      </c>
      <c r="H110" s="1" t="s">
        <v>29</v>
      </c>
      <c r="I110" s="1" t="s">
        <v>30</v>
      </c>
      <c r="J110" s="1" t="s">
        <v>31</v>
      </c>
      <c r="K110" s="3" t="s">
        <v>32</v>
      </c>
      <c r="L110" s="3" t="s">
        <v>44</v>
      </c>
      <c r="M110" s="3" t="s">
        <v>34</v>
      </c>
      <c r="N110" s="1">
        <f>Table1[[#This Row],[MWh]]*Water_intensities!$J$56</f>
        <v>6275.0325799739348</v>
      </c>
      <c r="O110" s="1">
        <f>Table1[[#This Row],[MWh]]*Water_intensities!$N$56</f>
        <v>4392.5228059817546</v>
      </c>
      <c r="P110" s="3">
        <v>5.5135264330098099</v>
      </c>
      <c r="Q110" s="3">
        <v>22.781785656558501</v>
      </c>
      <c r="R110" t="s">
        <v>242</v>
      </c>
    </row>
    <row r="111" spans="1:18" x14ac:dyDescent="0.55000000000000004">
      <c r="A111" s="1">
        <v>1110</v>
      </c>
      <c r="B111" s="1" t="s">
        <v>18</v>
      </c>
      <c r="C111" s="1" t="s">
        <v>241</v>
      </c>
      <c r="D111" s="4">
        <v>9</v>
      </c>
      <c r="E111" s="4">
        <v>1389.2</v>
      </c>
      <c r="F111" s="4">
        <f>Table1[[#This Row],[MW]]*Table1[[#This Row],[MWh/MW]]</f>
        <v>12502.800000000001</v>
      </c>
      <c r="G111" s="1" t="s">
        <v>37</v>
      </c>
      <c r="H111" s="1" t="s">
        <v>38</v>
      </c>
      <c r="I111" s="1" t="s">
        <v>39</v>
      </c>
      <c r="J111" s="1" t="s">
        <v>40</v>
      </c>
      <c r="K111" s="3" t="s">
        <v>34</v>
      </c>
      <c r="L111" s="3" t="s">
        <v>41</v>
      </c>
      <c r="M111" s="3" t="s">
        <v>26</v>
      </c>
      <c r="N111" s="1">
        <f>Table1[[#This Row],[MWh]]*Water_intensities!$J$88</f>
        <v>1230.5344064775841</v>
      </c>
      <c r="O111" s="1">
        <f>Table1[[#This Row],[MWh]]*Water_intensities!$N$88</f>
        <v>861.37408453430885</v>
      </c>
      <c r="P111" s="3">
        <v>5.4508690593802998</v>
      </c>
      <c r="Q111" s="3">
        <v>22.8486674028896</v>
      </c>
      <c r="R111" t="s">
        <v>96</v>
      </c>
    </row>
    <row r="112" spans="1:18" ht="15" customHeight="1" x14ac:dyDescent="0.55000000000000004">
      <c r="A112" s="1">
        <v>1111</v>
      </c>
      <c r="B112" s="1" t="s">
        <v>18</v>
      </c>
      <c r="C112" s="1" t="s">
        <v>243</v>
      </c>
      <c r="D112" s="4">
        <v>1200</v>
      </c>
      <c r="E112" s="4">
        <v>3888</v>
      </c>
      <c r="F112" s="4">
        <f>Table1[[#This Row],[MW]]*Table1[[#This Row],[MWh/MW]]</f>
        <v>4665600</v>
      </c>
      <c r="G112" s="1" t="s">
        <v>20</v>
      </c>
      <c r="H112" s="1" t="s">
        <v>47</v>
      </c>
      <c r="I112" s="1" t="s">
        <v>48</v>
      </c>
      <c r="J112" s="1" t="s">
        <v>60</v>
      </c>
      <c r="K112" s="3" t="s">
        <v>61</v>
      </c>
      <c r="L112" s="3" t="s">
        <v>25</v>
      </c>
      <c r="M112" s="3" t="s">
        <v>34</v>
      </c>
      <c r="N112" s="1">
        <f>Table1[[#This Row],[MWh]]*Water_intensities!$J$38</f>
        <v>176612.17200768003</v>
      </c>
      <c r="O112" s="1">
        <f>Table1[[#This Row],[MWh]]*Water_intensities!$N$38</f>
        <v>123628.520405376</v>
      </c>
      <c r="P112" s="3">
        <v>-1.2280599999999999</v>
      </c>
      <c r="Q112" s="3">
        <v>35.46087</v>
      </c>
      <c r="R112" t="s">
        <v>244</v>
      </c>
    </row>
    <row r="113" spans="1:18" x14ac:dyDescent="0.55000000000000004">
      <c r="A113" s="1">
        <v>1112</v>
      </c>
      <c r="B113" s="1" t="s">
        <v>18</v>
      </c>
      <c r="C113" s="1" t="s">
        <v>4990</v>
      </c>
      <c r="D113" s="4">
        <v>1163</v>
      </c>
      <c r="E113" s="4">
        <v>3888</v>
      </c>
      <c r="F113" s="4">
        <f>Table1[[#This Row],[MW]]*Table1[[#This Row],[MWh/MW]]</f>
        <v>4521744</v>
      </c>
      <c r="G113" s="1" t="s">
        <v>20</v>
      </c>
      <c r="H113" s="1" t="s">
        <v>47</v>
      </c>
      <c r="I113" s="1" t="s">
        <v>48</v>
      </c>
      <c r="J113" s="1" t="s">
        <v>31</v>
      </c>
      <c r="K113" s="3" t="s">
        <v>32</v>
      </c>
      <c r="L113" s="3" t="s">
        <v>25</v>
      </c>
      <c r="M113" s="3" t="s">
        <v>34</v>
      </c>
      <c r="N113" s="1">
        <f>Table1[[#This Row],[MWh]]*Water_intensities!$J$37</f>
        <v>171166.63003744322</v>
      </c>
      <c r="O113" s="1">
        <f>Table1[[#This Row],[MWh]]*Water_intensities!$N$37</f>
        <v>119816.64102621024</v>
      </c>
      <c r="P113" s="3">
        <v>-0.34189055293060999</v>
      </c>
      <c r="Q113" s="3">
        <v>33.474609099351497</v>
      </c>
      <c r="R113" t="s">
        <v>245</v>
      </c>
    </row>
    <row r="114" spans="1:18" x14ac:dyDescent="0.55000000000000004">
      <c r="A114" s="1">
        <v>1113</v>
      </c>
      <c r="B114" s="1" t="s">
        <v>18</v>
      </c>
      <c r="C114" s="1" t="s">
        <v>246</v>
      </c>
      <c r="D114" s="4">
        <v>420</v>
      </c>
      <c r="E114" s="4">
        <v>3888</v>
      </c>
      <c r="F114" s="4">
        <f>Table1[[#This Row],[MW]]*Table1[[#This Row],[MWh/MW]]</f>
        <v>1632960</v>
      </c>
      <c r="G114" s="1" t="s">
        <v>20</v>
      </c>
      <c r="H114" s="1" t="s">
        <v>56</v>
      </c>
      <c r="I114" s="1" t="s">
        <v>57</v>
      </c>
      <c r="J114" s="1" t="s">
        <v>40</v>
      </c>
      <c r="K114" s="3" t="s">
        <v>34</v>
      </c>
      <c r="L114" s="3" t="s">
        <v>53</v>
      </c>
      <c r="M114" s="3" t="s">
        <v>34</v>
      </c>
      <c r="N114" s="1">
        <f>Table1[[#This Row],[MWh]]*Water_intensities!$J$36</f>
        <v>2627106.05861424</v>
      </c>
      <c r="O114" s="1">
        <f>Table1[[#This Row],[MWh]]*Water_intensities!$N$36</f>
        <v>2101684.846891392</v>
      </c>
      <c r="P114" s="3">
        <v>1.3562000000000001</v>
      </c>
      <c r="Q114" s="3">
        <v>35.3333333</v>
      </c>
      <c r="R114" t="s">
        <v>247</v>
      </c>
    </row>
    <row r="115" spans="1:18" x14ac:dyDescent="0.55000000000000004">
      <c r="A115" s="1">
        <v>1114</v>
      </c>
      <c r="B115" s="1" t="s">
        <v>18</v>
      </c>
      <c r="C115" s="1" t="s">
        <v>248</v>
      </c>
      <c r="D115" s="4">
        <v>200</v>
      </c>
      <c r="E115" s="4">
        <v>3888</v>
      </c>
      <c r="F115" s="4">
        <f>Table1[[#This Row],[MW]]*Table1[[#This Row],[MWh/MW]]</f>
        <v>777600</v>
      </c>
      <c r="G115" s="1" t="s">
        <v>20</v>
      </c>
      <c r="H115" s="1" t="s">
        <v>56</v>
      </c>
      <c r="I115" s="1" t="s">
        <v>57</v>
      </c>
      <c r="J115" s="1" t="s">
        <v>40</v>
      </c>
      <c r="K115" s="3" t="s">
        <v>34</v>
      </c>
      <c r="L115" s="3" t="s">
        <v>53</v>
      </c>
      <c r="M115" s="3" t="s">
        <v>34</v>
      </c>
      <c r="N115" s="1">
        <f>Table1[[#This Row],[MWh]]*Water_intensities!$J$36</f>
        <v>1251002.8850544002</v>
      </c>
      <c r="O115" s="1">
        <f>Table1[[#This Row],[MWh]]*Water_intensities!$N$36</f>
        <v>1000802.30804352</v>
      </c>
      <c r="P115" s="3">
        <v>3.35</v>
      </c>
      <c r="Q115" s="3">
        <v>33.15</v>
      </c>
      <c r="R115" t="s">
        <v>249</v>
      </c>
    </row>
    <row r="116" spans="1:18" x14ac:dyDescent="0.55000000000000004">
      <c r="A116" s="1">
        <v>1115</v>
      </c>
      <c r="B116" s="1" t="s">
        <v>18</v>
      </c>
      <c r="C116" s="1" t="s">
        <v>250</v>
      </c>
      <c r="D116" s="4">
        <v>368</v>
      </c>
      <c r="E116" s="4">
        <v>3888</v>
      </c>
      <c r="F116" s="4">
        <f>Table1[[#This Row],[MW]]*Table1[[#This Row],[MWh/MW]]</f>
        <v>1430784</v>
      </c>
      <c r="G116" s="1" t="s">
        <v>20</v>
      </c>
      <c r="H116" s="1" t="s">
        <v>56</v>
      </c>
      <c r="I116" s="1" t="s">
        <v>57</v>
      </c>
      <c r="J116" s="1" t="s">
        <v>40</v>
      </c>
      <c r="K116" s="3" t="s">
        <v>34</v>
      </c>
      <c r="L116" s="3" t="s">
        <v>25</v>
      </c>
      <c r="M116" s="3" t="s">
        <v>34</v>
      </c>
      <c r="N116" s="1">
        <f>Table1[[#This Row],[MWh]]*Water_intensities!$J$36</f>
        <v>2301845.3085000962</v>
      </c>
      <c r="O116" s="1">
        <f>Table1[[#This Row],[MWh]]*Water_intensities!$N$36</f>
        <v>1841476.2468000767</v>
      </c>
      <c r="P116" s="3">
        <v>3.3658700000000001</v>
      </c>
      <c r="Q116" s="3">
        <v>33.140979999999999</v>
      </c>
      <c r="R116" t="s">
        <v>251</v>
      </c>
    </row>
    <row r="117" spans="1:18" x14ac:dyDescent="0.55000000000000004">
      <c r="A117" s="1">
        <v>1116</v>
      </c>
      <c r="B117" s="1" t="s">
        <v>18</v>
      </c>
      <c r="C117" s="1" t="s">
        <v>252</v>
      </c>
      <c r="D117" s="4">
        <v>591</v>
      </c>
      <c r="E117" s="4">
        <v>3888</v>
      </c>
      <c r="F117" s="4">
        <f>Table1[[#This Row],[MW]]*Table1[[#This Row],[MWh/MW]]</f>
        <v>2297808</v>
      </c>
      <c r="G117" s="1" t="s">
        <v>20</v>
      </c>
      <c r="H117" s="1" t="s">
        <v>56</v>
      </c>
      <c r="I117" s="1" t="s">
        <v>57</v>
      </c>
      <c r="J117" s="1" t="s">
        <v>40</v>
      </c>
      <c r="K117" s="3" t="s">
        <v>34</v>
      </c>
      <c r="L117" s="3" t="s">
        <v>53</v>
      </c>
      <c r="M117" s="3" t="s">
        <v>34</v>
      </c>
      <c r="N117" s="1">
        <f>Table1[[#This Row],[MWh]]*Water_intensities!$J$36</f>
        <v>3696713.5253357524</v>
      </c>
      <c r="O117" s="1">
        <f>Table1[[#This Row],[MWh]]*Water_intensities!$N$36</f>
        <v>2957370.8202686016</v>
      </c>
      <c r="P117" s="3">
        <v>3.3685800000000001</v>
      </c>
      <c r="Q117" s="3">
        <v>33.136609999999997</v>
      </c>
      <c r="R117" t="s">
        <v>253</v>
      </c>
    </row>
    <row r="118" spans="1:18" x14ac:dyDescent="0.55000000000000004">
      <c r="A118" s="1">
        <v>1117</v>
      </c>
      <c r="B118" s="1" t="s">
        <v>18</v>
      </c>
      <c r="C118" s="1" t="s">
        <v>254</v>
      </c>
      <c r="D118" s="4">
        <v>84</v>
      </c>
      <c r="E118" s="4">
        <v>1389.2</v>
      </c>
      <c r="F118" s="4">
        <f>Table1[[#This Row],[MW]]*Table1[[#This Row],[MWh/MW]]</f>
        <v>116692.8</v>
      </c>
      <c r="G118" s="1" t="s">
        <v>37</v>
      </c>
      <c r="H118" s="1" t="s">
        <v>255</v>
      </c>
      <c r="I118" s="1" t="s">
        <v>256</v>
      </c>
      <c r="J118" s="1" t="s">
        <v>31</v>
      </c>
      <c r="K118" s="3" t="s">
        <v>32</v>
      </c>
      <c r="L118" s="3" t="s">
        <v>34</v>
      </c>
      <c r="M118" s="3" t="s">
        <v>26</v>
      </c>
      <c r="N118" s="1">
        <f>Table1[[#This Row],[MWh]]*Water_intensities!$J$96</f>
        <v>88346.059952236814</v>
      </c>
      <c r="O118" s="1">
        <f>Table1[[#This Row],[MWh]]*Water_intensities!$N$96</f>
        <v>61842.241966565758</v>
      </c>
      <c r="P118" s="3">
        <v>3.3562539479321698</v>
      </c>
      <c r="Q118" s="3">
        <v>33.124561688884199</v>
      </c>
      <c r="R118" t="s">
        <v>257</v>
      </c>
    </row>
    <row r="119" spans="1:18" x14ac:dyDescent="0.55000000000000004">
      <c r="A119" s="1">
        <v>1118</v>
      </c>
      <c r="B119" s="1" t="s">
        <v>18</v>
      </c>
      <c r="C119" s="1" t="s">
        <v>254</v>
      </c>
      <c r="D119" s="4">
        <v>66</v>
      </c>
      <c r="E119" s="4">
        <v>3809.4</v>
      </c>
      <c r="F119" s="4">
        <f>Table1[[#This Row],[MW]]*Table1[[#This Row],[MWh/MW]]</f>
        <v>251420.4</v>
      </c>
      <c r="G119" s="1" t="s">
        <v>226</v>
      </c>
      <c r="H119" s="1" t="s">
        <v>21</v>
      </c>
      <c r="I119" s="1" t="s">
        <v>22</v>
      </c>
      <c r="J119" s="1" t="s">
        <v>31</v>
      </c>
      <c r="K119" s="3" t="s">
        <v>32</v>
      </c>
      <c r="L119" s="3" t="s">
        <v>227</v>
      </c>
      <c r="M119" s="3" t="s">
        <v>34</v>
      </c>
      <c r="N119" s="1">
        <f>Table1[[#This Row],[MWh]]*Water_intensities!$J$67</f>
        <v>9517.2974389231204</v>
      </c>
      <c r="O119" s="1">
        <f>Table1[[#This Row],[MWh]]*Water_intensities!$N$67</f>
        <v>6662.1082072461841</v>
      </c>
      <c r="P119" s="3">
        <v>3.3029790000000001</v>
      </c>
      <c r="Q119" s="3">
        <v>32.913781</v>
      </c>
      <c r="R119" t="s">
        <v>257</v>
      </c>
    </row>
    <row r="120" spans="1:18" x14ac:dyDescent="0.55000000000000004">
      <c r="A120" s="1">
        <v>1119</v>
      </c>
      <c r="B120" s="1" t="s">
        <v>18</v>
      </c>
      <c r="C120" s="1" t="s">
        <v>258</v>
      </c>
      <c r="D120" s="4">
        <v>15.9</v>
      </c>
      <c r="E120" s="4">
        <v>1241.5</v>
      </c>
      <c r="F120" s="4">
        <f>Table1[[#This Row],[MW]]*Table1[[#This Row],[MWh/MW]]</f>
        <v>19739.850000000002</v>
      </c>
      <c r="G120" s="1" t="s">
        <v>28</v>
      </c>
      <c r="H120" s="1" t="s">
        <v>29</v>
      </c>
      <c r="I120" s="1" t="s">
        <v>30</v>
      </c>
      <c r="J120" s="1" t="s">
        <v>31</v>
      </c>
      <c r="K120" s="3" t="s">
        <v>32</v>
      </c>
      <c r="L120" s="3" t="s">
        <v>44</v>
      </c>
      <c r="M120" s="3" t="s">
        <v>34</v>
      </c>
      <c r="N120" s="1">
        <f>Table1[[#This Row],[MWh]]*Water_intensities!$J$56</f>
        <v>6395.7062834349736</v>
      </c>
      <c r="O120" s="1">
        <f>Table1[[#This Row],[MWh]]*Water_intensities!$N$56</f>
        <v>4476.9943984044812</v>
      </c>
      <c r="P120" s="3">
        <v>0.25744018554206</v>
      </c>
      <c r="Q120" s="3">
        <v>29.246424459164899</v>
      </c>
      <c r="R120" t="s">
        <v>282</v>
      </c>
    </row>
    <row r="121" spans="1:18" x14ac:dyDescent="0.55000000000000004">
      <c r="A121" s="1">
        <v>1120</v>
      </c>
      <c r="B121" s="1" t="s">
        <v>18</v>
      </c>
      <c r="C121" s="1" t="s">
        <v>259</v>
      </c>
      <c r="D121" s="4">
        <v>10</v>
      </c>
      <c r="E121" s="4">
        <v>1389.2</v>
      </c>
      <c r="F121" s="4">
        <f>Table1[[#This Row],[MW]]*Table1[[#This Row],[MWh/MW]]</f>
        <v>13892</v>
      </c>
      <c r="G121" s="1" t="s">
        <v>37</v>
      </c>
      <c r="H121" s="1" t="s">
        <v>38</v>
      </c>
      <c r="I121" s="1" t="s">
        <v>39</v>
      </c>
      <c r="J121" s="1" t="s">
        <v>40</v>
      </c>
      <c r="K121" s="3" t="s">
        <v>34</v>
      </c>
      <c r="L121" s="3" t="s">
        <v>41</v>
      </c>
      <c r="M121" s="3" t="s">
        <v>26</v>
      </c>
      <c r="N121" s="1">
        <f>Table1[[#This Row],[MWh]]*Water_intensities!$J$88</f>
        <v>1367.26045164176</v>
      </c>
      <c r="O121" s="1">
        <f>Table1[[#This Row],[MWh]]*Water_intensities!$N$88</f>
        <v>957.08231614923193</v>
      </c>
      <c r="P121" s="3">
        <v>0.24664986489385901</v>
      </c>
      <c r="Q121" s="3">
        <v>29.169747128867598</v>
      </c>
      <c r="R121" t="s">
        <v>42</v>
      </c>
    </row>
    <row r="122" spans="1:18" x14ac:dyDescent="0.55000000000000004">
      <c r="A122" s="1">
        <v>1121</v>
      </c>
      <c r="B122" s="1" t="s">
        <v>18</v>
      </c>
      <c r="C122" s="1" t="s">
        <v>260</v>
      </c>
      <c r="D122" s="4">
        <v>63.599999999999902</v>
      </c>
      <c r="E122" s="4">
        <v>3888</v>
      </c>
      <c r="F122" s="4">
        <f>Table1[[#This Row],[MW]]*Table1[[#This Row],[MWh/MW]]</f>
        <v>247276.79999999961</v>
      </c>
      <c r="G122" s="1" t="s">
        <v>20</v>
      </c>
      <c r="H122" s="1" t="s">
        <v>56</v>
      </c>
      <c r="I122" s="1" t="s">
        <v>57</v>
      </c>
      <c r="J122" s="1" t="s">
        <v>40</v>
      </c>
      <c r="K122" s="3" t="s">
        <v>34</v>
      </c>
      <c r="L122" s="3" t="s">
        <v>25</v>
      </c>
      <c r="M122" s="3" t="s">
        <v>34</v>
      </c>
      <c r="N122" s="1">
        <f>Table1[[#This Row],[MWh]]*Water_intensities!$J$36</f>
        <v>397818.91744729859</v>
      </c>
      <c r="O122" s="1">
        <f>Table1[[#This Row],[MWh]]*Water_intensities!$N$36</f>
        <v>318255.13395783887</v>
      </c>
      <c r="P122" s="3">
        <v>7.5232495357319404</v>
      </c>
      <c r="Q122">
        <v>28.438431326116898</v>
      </c>
      <c r="R122" t="s">
        <v>261</v>
      </c>
    </row>
    <row r="123" spans="1:18" x14ac:dyDescent="0.55000000000000004">
      <c r="A123" s="1">
        <v>1122</v>
      </c>
      <c r="B123" s="1" t="s">
        <v>18</v>
      </c>
      <c r="C123" s="1" t="s">
        <v>262</v>
      </c>
      <c r="D123" s="4">
        <v>40.200000000000003</v>
      </c>
      <c r="E123" s="4">
        <v>1241.5</v>
      </c>
      <c r="F123" s="4">
        <f>Table1[[#This Row],[MW]]*Table1[[#This Row],[MWh/MW]]</f>
        <v>49908.3</v>
      </c>
      <c r="G123" s="1" t="s">
        <v>28</v>
      </c>
      <c r="H123" s="1" t="s">
        <v>29</v>
      </c>
      <c r="I123" s="1" t="s">
        <v>30</v>
      </c>
      <c r="J123" s="1" t="s">
        <v>31</v>
      </c>
      <c r="K123" s="3" t="s">
        <v>32</v>
      </c>
      <c r="L123" s="3" t="s">
        <v>119</v>
      </c>
      <c r="M123" s="3" t="s">
        <v>34</v>
      </c>
      <c r="N123" s="1">
        <f>Table1[[#This Row],[MWh]]*Water_intensities!$J$56</f>
        <v>16170.276263778987</v>
      </c>
      <c r="O123" s="1">
        <f>Table1[[#This Row],[MWh]]*Water_intensities!$N$56</f>
        <v>11319.193384645292</v>
      </c>
      <c r="P123" s="3">
        <v>-8.1538082662958207</v>
      </c>
      <c r="Q123" s="3">
        <v>27.7482831605877</v>
      </c>
      <c r="R123" t="s">
        <v>282</v>
      </c>
    </row>
    <row r="124" spans="1:18" x14ac:dyDescent="0.55000000000000004">
      <c r="A124" s="1">
        <v>1123</v>
      </c>
      <c r="B124" s="1" t="s">
        <v>18</v>
      </c>
      <c r="C124" s="1" t="s">
        <v>263</v>
      </c>
      <c r="D124" s="4">
        <v>25.207999999999899</v>
      </c>
      <c r="E124" s="4">
        <v>1389.2</v>
      </c>
      <c r="F124" s="4">
        <f>Table1[[#This Row],[MW]]*Table1[[#This Row],[MWh/MW]]</f>
        <v>35018.953599999862</v>
      </c>
      <c r="G124" s="1" t="s">
        <v>37</v>
      </c>
      <c r="H124" s="1" t="s">
        <v>38</v>
      </c>
      <c r="I124" s="1" t="s">
        <v>39</v>
      </c>
      <c r="J124" s="1" t="s">
        <v>40</v>
      </c>
      <c r="K124" s="3" t="s">
        <v>34</v>
      </c>
      <c r="L124" s="3" t="s">
        <v>41</v>
      </c>
      <c r="M124" s="3" t="s">
        <v>26</v>
      </c>
      <c r="N124" s="1">
        <f>Table1[[#This Row],[MWh]]*Water_intensities!$J$88</f>
        <v>3446.5901464985354</v>
      </c>
      <c r="O124" s="1">
        <f>Table1[[#This Row],[MWh]]*Water_intensities!$N$88</f>
        <v>2412.6131025489744</v>
      </c>
      <c r="P124" s="3">
        <v>-8.1543084435173494</v>
      </c>
      <c r="Q124" s="3">
        <v>27.7519713675687</v>
      </c>
      <c r="R124" t="s">
        <v>96</v>
      </c>
    </row>
    <row r="125" spans="1:18" x14ac:dyDescent="0.55000000000000004">
      <c r="A125" s="1">
        <v>1124</v>
      </c>
      <c r="B125" s="1" t="s">
        <v>18</v>
      </c>
      <c r="C125" s="1" t="s">
        <v>264</v>
      </c>
      <c r="D125" s="4">
        <v>94.25</v>
      </c>
      <c r="E125" s="4">
        <v>1389.2</v>
      </c>
      <c r="F125" s="4">
        <f>Table1[[#This Row],[MW]]*Table1[[#This Row],[MWh/MW]]</f>
        <v>130932.1</v>
      </c>
      <c r="G125" s="1" t="s">
        <v>37</v>
      </c>
      <c r="H125" s="1" t="s">
        <v>38</v>
      </c>
      <c r="I125" s="1" t="s">
        <v>265</v>
      </c>
      <c r="J125" s="1" t="s">
        <v>40</v>
      </c>
      <c r="K125" s="3" t="s">
        <v>34</v>
      </c>
      <c r="L125" s="3" t="s">
        <v>41</v>
      </c>
      <c r="M125" s="3" t="s">
        <v>26</v>
      </c>
      <c r="N125" s="1">
        <f>Table1[[#This Row],[MWh]]*Water_intensities!$J$88</f>
        <v>12886.42975672359</v>
      </c>
      <c r="O125" s="1">
        <f>Table1[[#This Row],[MWh]]*Water_intensities!$N$88</f>
        <v>9020.5008297065124</v>
      </c>
      <c r="P125" s="3">
        <v>-8.1547666713875593</v>
      </c>
      <c r="Q125" s="3">
        <v>27.751940893322701</v>
      </c>
      <c r="R125" t="s">
        <v>96</v>
      </c>
    </row>
    <row r="126" spans="1:18" x14ac:dyDescent="0.55000000000000004">
      <c r="A126" s="1">
        <v>1125</v>
      </c>
      <c r="B126" s="1" t="s">
        <v>18</v>
      </c>
      <c r="C126" s="1" t="s">
        <v>266</v>
      </c>
      <c r="D126" s="4">
        <v>0.9</v>
      </c>
      <c r="E126" s="4">
        <v>1241.5</v>
      </c>
      <c r="F126" s="4">
        <f>Table1[[#This Row],[MW]]*Table1[[#This Row],[MWh/MW]]</f>
        <v>1117.3500000000001</v>
      </c>
      <c r="G126" s="1" t="s">
        <v>28</v>
      </c>
      <c r="H126" s="1" t="s">
        <v>29</v>
      </c>
      <c r="I126" s="1" t="s">
        <v>30</v>
      </c>
      <c r="J126" s="1" t="s">
        <v>31</v>
      </c>
      <c r="K126" s="3" t="s">
        <v>32</v>
      </c>
      <c r="L126" s="3" t="s">
        <v>44</v>
      </c>
      <c r="M126" s="3" t="s">
        <v>34</v>
      </c>
      <c r="N126" s="1">
        <f>Table1[[#This Row],[MWh]]*Water_intensities!$J$56</f>
        <v>362.0211103831117</v>
      </c>
      <c r="O126" s="1">
        <f>Table1[[#This Row],[MWh]]*Water_intensities!$N$56</f>
        <v>253.4147772681782</v>
      </c>
      <c r="P126" s="3">
        <v>10.215165249598201</v>
      </c>
      <c r="Q126" s="3">
        <v>24.592025541942999</v>
      </c>
      <c r="R126" t="s">
        <v>203</v>
      </c>
    </row>
    <row r="127" spans="1:18" x14ac:dyDescent="0.55000000000000004">
      <c r="A127" s="1">
        <v>1126</v>
      </c>
      <c r="B127" s="1" t="s">
        <v>18</v>
      </c>
      <c r="C127" s="1" t="s">
        <v>267</v>
      </c>
      <c r="D127" s="4">
        <v>2.5</v>
      </c>
      <c r="E127" s="4">
        <v>1241.5</v>
      </c>
      <c r="F127" s="4">
        <f>Table1[[#This Row],[MW]]*Table1[[#This Row],[MWh/MW]]</f>
        <v>3103.75</v>
      </c>
      <c r="G127" s="1" t="s">
        <v>28</v>
      </c>
      <c r="H127" s="1" t="s">
        <v>29</v>
      </c>
      <c r="I127" s="1" t="s">
        <v>30</v>
      </c>
      <c r="J127" s="1" t="s">
        <v>31</v>
      </c>
      <c r="K127" s="3" t="s">
        <v>32</v>
      </c>
      <c r="L127" s="3" t="s">
        <v>44</v>
      </c>
      <c r="M127" s="3" t="s">
        <v>34</v>
      </c>
      <c r="N127" s="1">
        <f>Table1[[#This Row],[MWh]]*Water_intensities!$J$56</f>
        <v>1005.6141955086434</v>
      </c>
      <c r="O127" s="1">
        <f>Table1[[#This Row],[MWh]]*Water_intensities!$N$56</f>
        <v>703.92993685605052</v>
      </c>
      <c r="P127" s="3">
        <v>3.4195527000000001</v>
      </c>
      <c r="Q127" s="3">
        <v>20.678491300000001</v>
      </c>
      <c r="R127" t="s">
        <v>203</v>
      </c>
    </row>
    <row r="128" spans="1:18" x14ac:dyDescent="0.55000000000000004">
      <c r="A128" s="1">
        <v>1127</v>
      </c>
      <c r="B128" s="1" t="s">
        <v>18</v>
      </c>
      <c r="C128" s="1" t="s">
        <v>268</v>
      </c>
      <c r="D128" s="4">
        <v>7</v>
      </c>
      <c r="E128" s="4">
        <v>3888</v>
      </c>
      <c r="F128" s="4">
        <f>Table1[[#This Row],[MW]]*Table1[[#This Row],[MWh/MW]]</f>
        <v>27216</v>
      </c>
      <c r="G128" s="1" t="s">
        <v>20</v>
      </c>
      <c r="H128" s="1" t="s">
        <v>29</v>
      </c>
      <c r="I128" s="1" t="s">
        <v>52</v>
      </c>
      <c r="J128" s="1" t="s">
        <v>31</v>
      </c>
      <c r="K128" s="3" t="s">
        <v>32</v>
      </c>
      <c r="L128" s="3" t="s">
        <v>53</v>
      </c>
      <c r="M128" s="3" t="s">
        <v>34</v>
      </c>
      <c r="N128" s="1">
        <f>Table1[[#This Row],[MWh]]*Water_intensities!$J$46</f>
        <v>8817.9769456184422</v>
      </c>
      <c r="O128" s="1">
        <f>Table1[[#This Row],[MWh]]*Water_intensities!$N$46</f>
        <v>6172.5838619329097</v>
      </c>
      <c r="P128" s="3">
        <v>6.0666666999999999</v>
      </c>
      <c r="Q128" s="3">
        <v>33.1</v>
      </c>
      <c r="R128" t="s">
        <v>269</v>
      </c>
    </row>
    <row r="129" spans="1:18" x14ac:dyDescent="0.55000000000000004">
      <c r="A129" s="1">
        <v>1128</v>
      </c>
      <c r="B129" s="1" t="s">
        <v>18</v>
      </c>
      <c r="C129" s="1" t="s">
        <v>270</v>
      </c>
      <c r="D129" s="4">
        <v>9</v>
      </c>
      <c r="E129" s="4">
        <v>1389.2</v>
      </c>
      <c r="F129" s="4">
        <f>Table1[[#This Row],[MW]]*Table1[[#This Row],[MWh/MW]]</f>
        <v>12502.800000000001</v>
      </c>
      <c r="G129" s="1" t="s">
        <v>37</v>
      </c>
      <c r="H129" s="1" t="s">
        <v>38</v>
      </c>
      <c r="I129" s="1" t="s">
        <v>39</v>
      </c>
      <c r="J129" s="1" t="s">
        <v>40</v>
      </c>
      <c r="K129" s="3" t="s">
        <v>34</v>
      </c>
      <c r="L129" s="3" t="s">
        <v>41</v>
      </c>
      <c r="M129" s="3" t="s">
        <v>26</v>
      </c>
      <c r="N129" s="1">
        <f>Table1[[#This Row],[MWh]]*Water_intensities!$J$88</f>
        <v>1230.5344064775841</v>
      </c>
      <c r="O129" s="1">
        <f>Table1[[#This Row],[MWh]]*Water_intensities!$N$88</f>
        <v>861.37408453430885</v>
      </c>
      <c r="P129" s="3">
        <v>-0.2186041</v>
      </c>
      <c r="Q129" s="3">
        <v>28.3504036</v>
      </c>
      <c r="R129" t="s">
        <v>207</v>
      </c>
    </row>
    <row r="130" spans="1:18" x14ac:dyDescent="0.55000000000000004">
      <c r="A130" s="1">
        <v>1129</v>
      </c>
      <c r="B130" s="1" t="s">
        <v>18</v>
      </c>
      <c r="C130" s="1" t="s">
        <v>271</v>
      </c>
      <c r="D130" s="4">
        <v>6</v>
      </c>
      <c r="E130" s="4">
        <v>1389.2</v>
      </c>
      <c r="F130" s="4">
        <f>Table1[[#This Row],[MW]]*Table1[[#This Row],[MWh/MW]]</f>
        <v>8335.2000000000007</v>
      </c>
      <c r="G130" s="1" t="s">
        <v>37</v>
      </c>
      <c r="H130" s="1" t="s">
        <v>38</v>
      </c>
      <c r="I130" s="1" t="s">
        <v>39</v>
      </c>
      <c r="J130" s="1" t="s">
        <v>40</v>
      </c>
      <c r="K130" s="3" t="s">
        <v>34</v>
      </c>
      <c r="L130" s="3" t="s">
        <v>41</v>
      </c>
      <c r="M130" s="3" t="s">
        <v>26</v>
      </c>
      <c r="N130" s="1">
        <f>Table1[[#This Row],[MWh]]*Water_intensities!$J$88</f>
        <v>820.35627098505609</v>
      </c>
      <c r="O130" s="1">
        <f>Table1[[#This Row],[MWh]]*Water_intensities!$N$88</f>
        <v>574.24938968953927</v>
      </c>
      <c r="P130" s="3">
        <v>-0.17377412619075699</v>
      </c>
      <c r="Q130" s="3">
        <v>27.240650424228399</v>
      </c>
      <c r="R130" t="s">
        <v>42</v>
      </c>
    </row>
    <row r="131" spans="1:18" x14ac:dyDescent="0.55000000000000004">
      <c r="A131" s="1">
        <v>1130</v>
      </c>
      <c r="B131" s="1" t="s">
        <v>18</v>
      </c>
      <c r="C131" s="1" t="s">
        <v>272</v>
      </c>
      <c r="D131" s="4">
        <v>2</v>
      </c>
      <c r="E131" s="4">
        <v>316.34446397187997</v>
      </c>
      <c r="F131" s="4">
        <f>Table1[[#This Row],[MW]]*Table1[[#This Row],[MWh/MW]]</f>
        <v>632.68892794375995</v>
      </c>
      <c r="G131" s="1" t="s">
        <v>107</v>
      </c>
      <c r="H131" s="1" t="s">
        <v>108</v>
      </c>
      <c r="I131" s="1" t="s">
        <v>34</v>
      </c>
      <c r="J131" s="1" t="s">
        <v>34</v>
      </c>
      <c r="K131" s="1" t="s">
        <v>34</v>
      </c>
      <c r="L131" s="1" t="s">
        <v>34</v>
      </c>
      <c r="M131" s="1" t="s">
        <v>34</v>
      </c>
      <c r="N131" s="1">
        <v>3878271.45</v>
      </c>
      <c r="O131" s="1">
        <v>3878271.45</v>
      </c>
      <c r="P131" s="3">
        <v>-1.5068010000000001</v>
      </c>
      <c r="Q131" s="3">
        <v>34.712319999999998</v>
      </c>
      <c r="R131" t="s">
        <v>589</v>
      </c>
    </row>
    <row r="132" spans="1:18" x14ac:dyDescent="0.55000000000000004">
      <c r="A132" s="1">
        <v>2001</v>
      </c>
      <c r="B132" s="1" t="s">
        <v>273</v>
      </c>
      <c r="C132" s="1" t="s">
        <v>274</v>
      </c>
      <c r="D132" s="4">
        <v>40</v>
      </c>
      <c r="E132" s="4">
        <v>4220</v>
      </c>
      <c r="F132" s="4">
        <f>Table1[[#This Row],[MW]]*Table1[[#This Row],[MWh/MW]]</f>
        <v>168800</v>
      </c>
      <c r="G132" s="1" t="s">
        <v>28</v>
      </c>
      <c r="H132" s="1" t="s">
        <v>29</v>
      </c>
      <c r="I132" s="1" t="s">
        <v>30</v>
      </c>
      <c r="J132" s="1" t="s">
        <v>31</v>
      </c>
      <c r="K132" s="3" t="s">
        <v>32</v>
      </c>
      <c r="L132" s="3" t="s">
        <v>44</v>
      </c>
      <c r="M132" s="3" t="s">
        <v>34</v>
      </c>
      <c r="N132" s="1">
        <f>Table1[[#This Row],[MWh]]*Water_intensities!$J$56</f>
        <v>54691.156247075</v>
      </c>
      <c r="O132" s="1">
        <f>Table1[[#This Row],[MWh]]*Water_intensities!$N$56</f>
        <v>38283.809372952499</v>
      </c>
      <c r="P132" s="3">
        <v>13.195986400000001</v>
      </c>
      <c r="Q132" s="3">
        <v>-8.9009870000000006</v>
      </c>
      <c r="R132" t="s">
        <v>275</v>
      </c>
    </row>
    <row r="133" spans="1:18" x14ac:dyDescent="0.55000000000000004">
      <c r="A133" s="1">
        <v>2002</v>
      </c>
      <c r="B133" s="1" t="s">
        <v>273</v>
      </c>
      <c r="C133" s="1" t="s">
        <v>276</v>
      </c>
      <c r="D133" s="4">
        <v>40</v>
      </c>
      <c r="E133" s="4">
        <v>4220</v>
      </c>
      <c r="F133" s="4">
        <f>Table1[[#This Row],[MW]]*Table1[[#This Row],[MWh/MW]]</f>
        <v>168800</v>
      </c>
      <c r="G133" s="1" t="s">
        <v>28</v>
      </c>
      <c r="H133" s="1" t="s">
        <v>56</v>
      </c>
      <c r="I133" s="3" t="s">
        <v>57</v>
      </c>
      <c r="J133" s="3" t="s">
        <v>40</v>
      </c>
      <c r="K133" s="3" t="s">
        <v>34</v>
      </c>
      <c r="L133" s="3" t="s">
        <v>44</v>
      </c>
      <c r="M133" s="3" t="s">
        <v>34</v>
      </c>
      <c r="N133" s="1">
        <f>Table1[[#This Row],[MWh]]*Water_intensities!$J$53</f>
        <v>271565.44109720003</v>
      </c>
      <c r="O133" s="1">
        <f>Table1[[#This Row],[MWh]]*Water_intensities!$N$53</f>
        <v>217252.35287775999</v>
      </c>
      <c r="P133" s="3">
        <v>13.2144134</v>
      </c>
      <c r="Q133" s="3">
        <v>-8.8588448</v>
      </c>
      <c r="R133" t="s">
        <v>275</v>
      </c>
    </row>
    <row r="134" spans="1:18" x14ac:dyDescent="0.55000000000000004">
      <c r="A134" s="1">
        <v>2003</v>
      </c>
      <c r="B134" s="1" t="s">
        <v>273</v>
      </c>
      <c r="C134" s="1" t="s">
        <v>277</v>
      </c>
      <c r="D134" s="4">
        <v>96</v>
      </c>
      <c r="E134" s="4">
        <v>4220</v>
      </c>
      <c r="F134" s="4">
        <f>Table1[[#This Row],[MW]]*Table1[[#This Row],[MWh/MW]]</f>
        <v>405120</v>
      </c>
      <c r="G134" s="1" t="s">
        <v>20</v>
      </c>
      <c r="H134" s="1" t="s">
        <v>56</v>
      </c>
      <c r="I134" s="1" t="s">
        <v>57</v>
      </c>
      <c r="J134" s="1" t="s">
        <v>40</v>
      </c>
      <c r="K134" s="3" t="s">
        <v>34</v>
      </c>
      <c r="L134" s="3" t="s">
        <v>53</v>
      </c>
      <c r="M134" s="3" t="s">
        <v>34</v>
      </c>
      <c r="N134" s="1">
        <f>Table1[[#This Row],[MWh]]*Water_intensities!$J$36</f>
        <v>651757.05863327999</v>
      </c>
      <c r="O134" s="1">
        <f>Table1[[#This Row],[MWh]]*Water_intensities!$N$36</f>
        <v>521405.64690662397</v>
      </c>
      <c r="P134" s="3">
        <v>13.279174983744101</v>
      </c>
      <c r="Q134" s="3">
        <v>-8.7848302715978406</v>
      </c>
      <c r="R134" t="s">
        <v>278</v>
      </c>
    </row>
    <row r="135" spans="1:18" x14ac:dyDescent="0.55000000000000004">
      <c r="A135" s="1">
        <v>2004</v>
      </c>
      <c r="B135" s="1" t="s">
        <v>273</v>
      </c>
      <c r="C135" s="1" t="s">
        <v>279</v>
      </c>
      <c r="D135" s="4">
        <v>20</v>
      </c>
      <c r="E135" s="4">
        <v>4220</v>
      </c>
      <c r="F135" s="4">
        <f>Table1[[#This Row],[MW]]*Table1[[#This Row],[MWh/MW]]</f>
        <v>84400</v>
      </c>
      <c r="G135" s="1" t="s">
        <v>28</v>
      </c>
      <c r="H135" s="1" t="s">
        <v>29</v>
      </c>
      <c r="I135" s="1" t="s">
        <v>30</v>
      </c>
      <c r="J135" s="1" t="s">
        <v>31</v>
      </c>
      <c r="K135" s="3" t="s">
        <v>32</v>
      </c>
      <c r="L135" s="3" t="s">
        <v>44</v>
      </c>
      <c r="M135" s="3" t="s">
        <v>34</v>
      </c>
      <c r="N135" s="1">
        <f>Table1[[#This Row],[MWh]]*Water_intensities!$J$56</f>
        <v>27345.5781235375</v>
      </c>
      <c r="O135" s="1">
        <f>Table1[[#This Row],[MWh]]*Water_intensities!$N$56</f>
        <v>19141.904686476249</v>
      </c>
      <c r="P135" s="3">
        <v>13.405271000000001</v>
      </c>
      <c r="Q135" s="3">
        <v>-8.5823999999999998</v>
      </c>
      <c r="R135" t="s">
        <v>280</v>
      </c>
    </row>
    <row r="136" spans="1:18" x14ac:dyDescent="0.55000000000000004">
      <c r="A136" s="1">
        <v>2005</v>
      </c>
      <c r="B136" s="1" t="s">
        <v>273</v>
      </c>
      <c r="C136" s="1" t="s">
        <v>281</v>
      </c>
      <c r="D136" s="4">
        <v>22.12</v>
      </c>
      <c r="E136" s="4">
        <v>4220</v>
      </c>
      <c r="F136" s="4">
        <f>Table1[[#This Row],[MW]]*Table1[[#This Row],[MWh/MW]]</f>
        <v>93346.400000000009</v>
      </c>
      <c r="G136" s="1" t="s">
        <v>28</v>
      </c>
      <c r="H136" s="1" t="s">
        <v>29</v>
      </c>
      <c r="I136" s="1" t="s">
        <v>30</v>
      </c>
      <c r="J136" s="1" t="s">
        <v>31</v>
      </c>
      <c r="K136" s="3" t="s">
        <v>32</v>
      </c>
      <c r="L136" s="3" t="s">
        <v>44</v>
      </c>
      <c r="M136" s="3" t="s">
        <v>34</v>
      </c>
      <c r="N136" s="1">
        <f>Table1[[#This Row],[MWh]]*Water_intensities!$J$56</f>
        <v>30244.209404632475</v>
      </c>
      <c r="O136" s="1">
        <f>Table1[[#This Row],[MWh]]*Water_intensities!$N$56</f>
        <v>21170.946583242734</v>
      </c>
      <c r="P136" s="3">
        <v>15.75</v>
      </c>
      <c r="Q136" s="3">
        <v>-12.76</v>
      </c>
      <c r="R136" t="s">
        <v>282</v>
      </c>
    </row>
    <row r="137" spans="1:18" x14ac:dyDescent="0.55000000000000004">
      <c r="A137" s="1">
        <v>2006</v>
      </c>
      <c r="B137" s="1" t="s">
        <v>273</v>
      </c>
      <c r="C137" s="1" t="s">
        <v>283</v>
      </c>
      <c r="D137" s="4">
        <v>42.3</v>
      </c>
      <c r="E137" s="4">
        <v>4220</v>
      </c>
      <c r="F137" s="4">
        <f>Table1[[#This Row],[MW]]*Table1[[#This Row],[MWh/MW]]</f>
        <v>178506</v>
      </c>
      <c r="G137" s="1" t="s">
        <v>28</v>
      </c>
      <c r="H137" s="1" t="s">
        <v>29</v>
      </c>
      <c r="I137" s="1" t="s">
        <v>30</v>
      </c>
      <c r="J137" s="1" t="s">
        <v>31</v>
      </c>
      <c r="K137" s="3" t="s">
        <v>32</v>
      </c>
      <c r="L137" s="3" t="s">
        <v>44</v>
      </c>
      <c r="M137" s="3" t="s">
        <v>34</v>
      </c>
      <c r="N137" s="1">
        <f>Table1[[#This Row],[MWh]]*Water_intensities!$J$56</f>
        <v>57835.89773128181</v>
      </c>
      <c r="O137" s="1">
        <f>Table1[[#This Row],[MWh]]*Water_intensities!$N$56</f>
        <v>40485.128411897269</v>
      </c>
      <c r="P137" s="3">
        <v>13.165122583732099</v>
      </c>
      <c r="Q137" s="3">
        <v>-8.9541122983396502</v>
      </c>
      <c r="R137" t="s">
        <v>284</v>
      </c>
    </row>
    <row r="138" spans="1:18" x14ac:dyDescent="0.55000000000000004">
      <c r="A138" s="1">
        <v>2007</v>
      </c>
      <c r="B138" s="1" t="s">
        <v>273</v>
      </c>
      <c r="C138" s="1" t="s">
        <v>285</v>
      </c>
      <c r="D138" s="4">
        <v>4.4000000000000004</v>
      </c>
      <c r="E138" s="4">
        <v>4220</v>
      </c>
      <c r="F138" s="4">
        <f>Table1[[#This Row],[MW]]*Table1[[#This Row],[MWh/MW]]</f>
        <v>18568</v>
      </c>
      <c r="G138" s="1" t="s">
        <v>28</v>
      </c>
      <c r="H138" s="1" t="s">
        <v>29</v>
      </c>
      <c r="I138" s="1" t="s">
        <v>30</v>
      </c>
      <c r="J138" s="1" t="s">
        <v>31</v>
      </c>
      <c r="K138" s="3" t="s">
        <v>32</v>
      </c>
      <c r="L138" s="3" t="s">
        <v>44</v>
      </c>
      <c r="M138" s="3" t="s">
        <v>34</v>
      </c>
      <c r="N138" s="1">
        <f>Table1[[#This Row],[MWh]]*Water_intensities!$J$56</f>
        <v>6016.0271871782497</v>
      </c>
      <c r="O138" s="1">
        <f>Table1[[#This Row],[MWh]]*Water_intensities!$N$56</f>
        <v>4211.2190310247752</v>
      </c>
      <c r="P138" s="3">
        <v>13.410500000000001</v>
      </c>
      <c r="Q138" s="3">
        <v>-12.56667</v>
      </c>
      <c r="R138" t="s">
        <v>286</v>
      </c>
    </row>
    <row r="139" spans="1:18" x14ac:dyDescent="0.55000000000000004">
      <c r="A139" s="1">
        <v>2008</v>
      </c>
      <c r="B139" s="1" t="s">
        <v>273</v>
      </c>
      <c r="C139" s="1" t="s">
        <v>287</v>
      </c>
      <c r="D139" s="4">
        <v>15.2</v>
      </c>
      <c r="E139" s="4">
        <v>3564.4513429739145</v>
      </c>
      <c r="F139" s="4">
        <f>Table1[[#This Row],[MW]]*Table1[[#This Row],[MWh/MW]]</f>
        <v>54179.660413203499</v>
      </c>
      <c r="G139" s="1" t="s">
        <v>107</v>
      </c>
      <c r="H139" s="1" t="s">
        <v>133</v>
      </c>
      <c r="I139" s="1" t="s">
        <v>34</v>
      </c>
      <c r="J139" s="1" t="s">
        <v>34</v>
      </c>
      <c r="K139" s="1" t="s">
        <v>34</v>
      </c>
      <c r="L139" s="1" t="s">
        <v>34</v>
      </c>
      <c r="M139" s="1" t="s">
        <v>34</v>
      </c>
      <c r="N139" s="1">
        <v>85777.675000000017</v>
      </c>
      <c r="O139" s="1">
        <v>85777.675000000017</v>
      </c>
      <c r="P139" s="3">
        <v>13.7319</v>
      </c>
      <c r="Q139" s="3">
        <v>-12.470599999999999</v>
      </c>
      <c r="R139" s="23" t="s">
        <v>288</v>
      </c>
    </row>
    <row r="140" spans="1:18" x14ac:dyDescent="0.55000000000000004">
      <c r="A140" s="1">
        <v>2009</v>
      </c>
      <c r="B140" s="1" t="s">
        <v>273</v>
      </c>
      <c r="C140" s="1" t="s">
        <v>287</v>
      </c>
      <c r="D140" s="4">
        <v>22.8</v>
      </c>
      <c r="E140" s="4">
        <v>4220</v>
      </c>
      <c r="F140" s="4">
        <f>Table1[[#This Row],[MW]]*Table1[[#This Row],[MWh/MW]]</f>
        <v>96216</v>
      </c>
      <c r="G140" s="1" t="s">
        <v>28</v>
      </c>
      <c r="H140" s="1" t="s">
        <v>29</v>
      </c>
      <c r="I140" s="1" t="s">
        <v>30</v>
      </c>
      <c r="J140" s="1" t="s">
        <v>31</v>
      </c>
      <c r="K140" s="3" t="s">
        <v>32</v>
      </c>
      <c r="L140" s="3" t="s">
        <v>44</v>
      </c>
      <c r="M140" s="3" t="s">
        <v>34</v>
      </c>
      <c r="N140" s="1">
        <f>Table1[[#This Row],[MWh]]*Water_intensities!$J$56</f>
        <v>31173.959060832749</v>
      </c>
      <c r="O140" s="1">
        <f>Table1[[#This Row],[MWh]]*Water_intensities!$N$56</f>
        <v>21821.771342582924</v>
      </c>
      <c r="P140" s="3">
        <v>13.7319</v>
      </c>
      <c r="Q140" s="3">
        <v>-12.470599999999999</v>
      </c>
      <c r="R140" t="s">
        <v>289</v>
      </c>
    </row>
    <row r="141" spans="1:18" ht="15" customHeight="1" x14ac:dyDescent="0.55000000000000004">
      <c r="A141" s="1">
        <v>2010</v>
      </c>
      <c r="B141" s="1" t="s">
        <v>273</v>
      </c>
      <c r="C141" s="1" t="s">
        <v>290</v>
      </c>
      <c r="D141" s="4">
        <v>0.4</v>
      </c>
      <c r="E141" s="4">
        <v>4220</v>
      </c>
      <c r="F141" s="4">
        <f>Table1[[#This Row],[MW]]*Table1[[#This Row],[MWh/MW]]</f>
        <v>1688</v>
      </c>
      <c r="G141" s="1" t="s">
        <v>28</v>
      </c>
      <c r="H141" s="1" t="s">
        <v>29</v>
      </c>
      <c r="I141" s="1" t="s">
        <v>30</v>
      </c>
      <c r="J141" s="1" t="s">
        <v>31</v>
      </c>
      <c r="K141" s="3" t="s">
        <v>32</v>
      </c>
      <c r="L141" s="3" t="s">
        <v>44</v>
      </c>
      <c r="M141" s="3" t="s">
        <v>34</v>
      </c>
      <c r="N141" s="1">
        <f>Table1[[#This Row],[MWh]]*Water_intensities!$J$56</f>
        <v>546.91156247074991</v>
      </c>
      <c r="O141" s="1">
        <f>Table1[[#This Row],[MWh]]*Water_intensities!$N$56</f>
        <v>382.83809372952499</v>
      </c>
      <c r="P141" s="3">
        <v>15.560556</v>
      </c>
      <c r="Q141" s="3">
        <v>-12.852499999999999</v>
      </c>
      <c r="R141" t="s">
        <v>113</v>
      </c>
    </row>
    <row r="142" spans="1:18" x14ac:dyDescent="0.55000000000000004">
      <c r="A142" s="1">
        <v>2011</v>
      </c>
      <c r="B142" s="1" t="s">
        <v>273</v>
      </c>
      <c r="C142" s="1" t="s">
        <v>291</v>
      </c>
      <c r="D142" s="4">
        <v>0.3</v>
      </c>
      <c r="E142" s="4">
        <v>4220</v>
      </c>
      <c r="F142" s="4">
        <f>Table1[[#This Row],[MW]]*Table1[[#This Row],[MWh/MW]]</f>
        <v>1266</v>
      </c>
      <c r="G142" s="1" t="s">
        <v>28</v>
      </c>
      <c r="H142" s="1" t="s">
        <v>29</v>
      </c>
      <c r="I142" s="1" t="s">
        <v>30</v>
      </c>
      <c r="J142" s="1" t="s">
        <v>31</v>
      </c>
      <c r="K142" s="3" t="s">
        <v>32</v>
      </c>
      <c r="L142" s="3" t="s">
        <v>44</v>
      </c>
      <c r="M142" s="3" t="s">
        <v>34</v>
      </c>
      <c r="N142" s="1">
        <f>Table1[[#This Row],[MWh]]*Water_intensities!$J$56</f>
        <v>410.18367185306249</v>
      </c>
      <c r="O142" s="1">
        <f>Table1[[#This Row],[MWh]]*Water_intensities!$N$56</f>
        <v>287.12857029714377</v>
      </c>
      <c r="P142" s="3">
        <v>12.133333</v>
      </c>
      <c r="Q142" s="3">
        <v>-5.233333</v>
      </c>
      <c r="R142" t="s">
        <v>113</v>
      </c>
    </row>
    <row r="143" spans="1:18" x14ac:dyDescent="0.55000000000000004">
      <c r="A143" s="1">
        <v>2012</v>
      </c>
      <c r="B143" s="1" t="s">
        <v>273</v>
      </c>
      <c r="C143" s="1" t="s">
        <v>292</v>
      </c>
      <c r="D143" s="4">
        <v>260</v>
      </c>
      <c r="E143" s="4">
        <v>3710.935644739965</v>
      </c>
      <c r="F143" s="4">
        <f>Table1[[#This Row],[MW]]*Table1[[#This Row],[MWh/MW]]</f>
        <v>964843.26763239095</v>
      </c>
      <c r="G143" s="1" t="s">
        <v>107</v>
      </c>
      <c r="H143" s="1" t="s">
        <v>108</v>
      </c>
      <c r="I143" s="1" t="s">
        <v>34</v>
      </c>
      <c r="J143" s="1" t="s">
        <v>34</v>
      </c>
      <c r="K143" s="1" t="s">
        <v>34</v>
      </c>
      <c r="L143" s="1" t="s">
        <v>34</v>
      </c>
      <c r="M143" s="1" t="s">
        <v>34</v>
      </c>
      <c r="N143" s="1">
        <v>1275412.672</v>
      </c>
      <c r="O143" s="1">
        <v>1275412.672</v>
      </c>
      <c r="P143" s="3">
        <v>14.480853</v>
      </c>
      <c r="Q143" s="3">
        <v>-9.7523250000000008</v>
      </c>
      <c r="R143" t="s">
        <v>589</v>
      </c>
    </row>
    <row r="144" spans="1:18" x14ac:dyDescent="0.55000000000000004">
      <c r="A144" s="1">
        <v>2013</v>
      </c>
      <c r="B144" s="1" t="s">
        <v>273</v>
      </c>
      <c r="C144" s="1" t="s">
        <v>293</v>
      </c>
      <c r="D144" s="4">
        <v>700</v>
      </c>
      <c r="E144" s="4">
        <v>927.7</v>
      </c>
      <c r="F144" s="4">
        <f>Table1[[#This Row],[MW]]*Table1[[#This Row],[MWh/MW]]</f>
        <v>649390</v>
      </c>
      <c r="G144" s="1" t="s">
        <v>107</v>
      </c>
      <c r="H144" s="1" t="s">
        <v>108</v>
      </c>
      <c r="I144" s="1" t="s">
        <v>34</v>
      </c>
      <c r="J144" s="1" t="s">
        <v>34</v>
      </c>
      <c r="K144" s="1" t="s">
        <v>34</v>
      </c>
      <c r="L144" s="1" t="s">
        <v>34</v>
      </c>
      <c r="M144" s="1" t="s">
        <v>34</v>
      </c>
      <c r="N144" s="1">
        <v>0</v>
      </c>
      <c r="O144" s="1">
        <v>0</v>
      </c>
      <c r="P144" s="3">
        <v>14.480838775600001</v>
      </c>
      <c r="Q144" s="3">
        <v>-9.7524547295200001</v>
      </c>
      <c r="R144" t="s">
        <v>294</v>
      </c>
    </row>
    <row r="145" spans="1:18" x14ac:dyDescent="0.55000000000000004">
      <c r="A145" s="1">
        <v>2014</v>
      </c>
      <c r="B145" s="1" t="s">
        <v>273</v>
      </c>
      <c r="C145" s="1" t="s">
        <v>295</v>
      </c>
      <c r="D145" s="4">
        <v>2.5</v>
      </c>
      <c r="E145" s="4">
        <v>4220</v>
      </c>
      <c r="F145" s="4">
        <f>Table1[[#This Row],[MW]]*Table1[[#This Row],[MWh/MW]]</f>
        <v>10550</v>
      </c>
      <c r="G145" s="1" t="s">
        <v>28</v>
      </c>
      <c r="H145" s="1" t="s">
        <v>29</v>
      </c>
      <c r="I145" s="1" t="s">
        <v>30</v>
      </c>
      <c r="J145" s="1" t="s">
        <v>31</v>
      </c>
      <c r="K145" s="3" t="s">
        <v>32</v>
      </c>
      <c r="L145" s="3" t="s">
        <v>44</v>
      </c>
      <c r="M145" s="3" t="s">
        <v>34</v>
      </c>
      <c r="N145" s="1">
        <f>Table1[[#This Row],[MWh]]*Water_intensities!$J$56</f>
        <v>3418.1972654421875</v>
      </c>
      <c r="O145" s="1">
        <f>Table1[[#This Row],[MWh]]*Water_intensities!$N$56</f>
        <v>2392.7380858095312</v>
      </c>
      <c r="P145" s="3">
        <v>21.251341</v>
      </c>
      <c r="Q145" s="3">
        <v>-7.7392120000000002</v>
      </c>
      <c r="R145" t="s">
        <v>296</v>
      </c>
    </row>
    <row r="146" spans="1:18" x14ac:dyDescent="0.55000000000000004">
      <c r="A146" s="1">
        <v>2015</v>
      </c>
      <c r="B146" s="1" t="s">
        <v>273</v>
      </c>
      <c r="C146" s="1" t="s">
        <v>297</v>
      </c>
      <c r="D146" s="4">
        <v>112.5</v>
      </c>
      <c r="E146" s="4">
        <v>4220</v>
      </c>
      <c r="F146" s="4">
        <f>Table1[[#This Row],[MW]]*Table1[[#This Row],[MWh/MW]]</f>
        <v>474750</v>
      </c>
      <c r="G146" s="1" t="s">
        <v>28</v>
      </c>
      <c r="H146" s="1" t="s">
        <v>56</v>
      </c>
      <c r="I146" s="1" t="s">
        <v>57</v>
      </c>
      <c r="J146" s="1" t="s">
        <v>40</v>
      </c>
      <c r="K146" s="3" t="s">
        <v>34</v>
      </c>
      <c r="L146" s="3" t="s">
        <v>44</v>
      </c>
      <c r="M146" s="3" t="s">
        <v>34</v>
      </c>
      <c r="N146" s="1">
        <f>Table1[[#This Row],[MWh]]*Water_intensities!$J$53</f>
        <v>763777.803085875</v>
      </c>
      <c r="O146" s="1">
        <f>Table1[[#This Row],[MWh]]*Water_intensities!$N$53</f>
        <v>611022.24246869993</v>
      </c>
      <c r="P146" s="3">
        <v>13.276885557999099</v>
      </c>
      <c r="Q146" s="3">
        <v>-8.8281486184143407</v>
      </c>
      <c r="R146" t="s">
        <v>298</v>
      </c>
    </row>
    <row r="147" spans="1:18" x14ac:dyDescent="0.55000000000000004">
      <c r="A147" s="1">
        <v>2016</v>
      </c>
      <c r="B147" s="1" t="s">
        <v>273</v>
      </c>
      <c r="C147" s="1" t="s">
        <v>299</v>
      </c>
      <c r="D147" s="4">
        <v>520</v>
      </c>
      <c r="E147" s="4">
        <v>3710.935644739965</v>
      </c>
      <c r="F147" s="4">
        <f>Table1[[#This Row],[MW]]*Table1[[#This Row],[MWh/MW]]</f>
        <v>1929686.5352647819</v>
      </c>
      <c r="G147" s="1" t="s">
        <v>107</v>
      </c>
      <c r="H147" s="1" t="s">
        <v>108</v>
      </c>
      <c r="I147" s="1" t="s">
        <v>34</v>
      </c>
      <c r="J147" s="1" t="s">
        <v>34</v>
      </c>
      <c r="K147" s="1" t="s">
        <v>34</v>
      </c>
      <c r="L147" s="1" t="s">
        <v>34</v>
      </c>
      <c r="M147" s="1" t="s">
        <v>34</v>
      </c>
      <c r="N147" s="1">
        <v>151340409.45900002</v>
      </c>
      <c r="O147" s="1">
        <v>151340409.45900002</v>
      </c>
      <c r="P147" s="3">
        <v>15.467191</v>
      </c>
      <c r="Q147" s="3">
        <v>-9.7954679999999996</v>
      </c>
      <c r="R147" t="s">
        <v>589</v>
      </c>
    </row>
    <row r="148" spans="1:18" x14ac:dyDescent="0.55000000000000004">
      <c r="A148" s="1">
        <v>2017</v>
      </c>
      <c r="B148" s="1" t="s">
        <v>273</v>
      </c>
      <c r="C148" s="1" t="s">
        <v>300</v>
      </c>
      <c r="D148" s="4">
        <v>0.42499999999999999</v>
      </c>
      <c r="E148" s="4">
        <v>4220</v>
      </c>
      <c r="F148" s="4">
        <f>Table1[[#This Row],[MW]]*Table1[[#This Row],[MWh/MW]]</f>
        <v>1793.5</v>
      </c>
      <c r="G148" s="1" t="s">
        <v>28</v>
      </c>
      <c r="H148" s="1" t="s">
        <v>29</v>
      </c>
      <c r="I148" s="1" t="s">
        <v>30</v>
      </c>
      <c r="J148" s="1" t="s">
        <v>31</v>
      </c>
      <c r="K148" s="3" t="s">
        <v>32</v>
      </c>
      <c r="L148" s="3" t="s">
        <v>44</v>
      </c>
      <c r="M148" s="3" t="s">
        <v>34</v>
      </c>
      <c r="N148" s="1">
        <f>Table1[[#This Row],[MWh]]*Water_intensities!$J$56</f>
        <v>581.0935351251718</v>
      </c>
      <c r="O148" s="1">
        <f>Table1[[#This Row],[MWh]]*Water_intensities!$N$56</f>
        <v>406.7654745876203</v>
      </c>
      <c r="P148" s="3">
        <v>18.435023000000001</v>
      </c>
      <c r="Q148" s="3">
        <v>-9.4176096000000005</v>
      </c>
      <c r="R148" t="s">
        <v>113</v>
      </c>
    </row>
    <row r="149" spans="1:18" x14ac:dyDescent="0.55000000000000004">
      <c r="A149" s="1">
        <v>2018</v>
      </c>
      <c r="B149" s="1" t="s">
        <v>273</v>
      </c>
      <c r="C149" s="1" t="s">
        <v>301</v>
      </c>
      <c r="D149" s="4">
        <v>0.62</v>
      </c>
      <c r="E149" s="4">
        <v>4220</v>
      </c>
      <c r="F149" s="4">
        <f>Table1[[#This Row],[MW]]*Table1[[#This Row],[MWh/MW]]</f>
        <v>2616.4</v>
      </c>
      <c r="G149" s="1" t="s">
        <v>28</v>
      </c>
      <c r="H149" s="1" t="s">
        <v>29</v>
      </c>
      <c r="I149" s="1" t="s">
        <v>30</v>
      </c>
      <c r="J149" s="1" t="s">
        <v>31</v>
      </c>
      <c r="K149" s="3" t="s">
        <v>32</v>
      </c>
      <c r="L149" s="3" t="s">
        <v>44</v>
      </c>
      <c r="M149" s="3" t="s">
        <v>34</v>
      </c>
      <c r="N149" s="1">
        <f>Table1[[#This Row],[MWh]]*Water_intensities!$J$56</f>
        <v>847.71292182966249</v>
      </c>
      <c r="O149" s="1">
        <f>Table1[[#This Row],[MWh]]*Water_intensities!$N$56</f>
        <v>593.39904528076374</v>
      </c>
      <c r="P149" s="3">
        <v>16.366667</v>
      </c>
      <c r="Q149" s="3">
        <v>-5.9666670000000002</v>
      </c>
      <c r="R149" t="s">
        <v>113</v>
      </c>
    </row>
    <row r="150" spans="1:18" x14ac:dyDescent="0.55000000000000004">
      <c r="A150" s="1">
        <v>2019</v>
      </c>
      <c r="B150" s="1" t="s">
        <v>273</v>
      </c>
      <c r="C150" s="1" t="s">
        <v>302</v>
      </c>
      <c r="D150" s="4">
        <v>21.15</v>
      </c>
      <c r="E150" s="4">
        <v>4220</v>
      </c>
      <c r="F150" s="4">
        <f>Table1[[#This Row],[MW]]*Table1[[#This Row],[MWh/MW]]</f>
        <v>89253</v>
      </c>
      <c r="G150" s="1" t="s">
        <v>28</v>
      </c>
      <c r="H150" s="1" t="s">
        <v>29</v>
      </c>
      <c r="I150" s="1" t="s">
        <v>30</v>
      </c>
      <c r="J150" s="1" t="s">
        <v>31</v>
      </c>
      <c r="K150" s="3" t="s">
        <v>32</v>
      </c>
      <c r="L150" s="3" t="s">
        <v>44</v>
      </c>
      <c r="M150" s="3" t="s">
        <v>34</v>
      </c>
      <c r="N150" s="1">
        <f>Table1[[#This Row],[MWh]]*Water_intensities!$J$56</f>
        <v>28917.948865640905</v>
      </c>
      <c r="O150" s="1">
        <f>Table1[[#This Row],[MWh]]*Water_intensities!$N$56</f>
        <v>20242.564205948634</v>
      </c>
      <c r="P150" s="3">
        <v>13.4324808650187</v>
      </c>
      <c r="Q150" s="3">
        <v>-12.586563605759199</v>
      </c>
      <c r="R150" t="s">
        <v>303</v>
      </c>
    </row>
    <row r="151" spans="1:18" x14ac:dyDescent="0.55000000000000004">
      <c r="A151" s="1">
        <v>2020</v>
      </c>
      <c r="B151" s="1" t="s">
        <v>273</v>
      </c>
      <c r="C151" s="1" t="s">
        <v>304</v>
      </c>
      <c r="D151" s="4">
        <v>1.2</v>
      </c>
      <c r="E151" s="4">
        <v>4220</v>
      </c>
      <c r="F151" s="4">
        <f>Table1[[#This Row],[MW]]*Table1[[#This Row],[MWh/MW]]</f>
        <v>5064</v>
      </c>
      <c r="G151" s="1" t="s">
        <v>28</v>
      </c>
      <c r="H151" s="1" t="s">
        <v>29</v>
      </c>
      <c r="I151" s="1" t="s">
        <v>30</v>
      </c>
      <c r="J151" s="1" t="s">
        <v>31</v>
      </c>
      <c r="K151" s="3" t="s">
        <v>32</v>
      </c>
      <c r="L151" s="3" t="s">
        <v>44</v>
      </c>
      <c r="M151" s="3" t="s">
        <v>34</v>
      </c>
      <c r="N151" s="1">
        <f>Table1[[#This Row],[MWh]]*Water_intensities!$J$56</f>
        <v>1640.73468741225</v>
      </c>
      <c r="O151" s="1">
        <f>Table1[[#This Row],[MWh]]*Water_intensities!$N$56</f>
        <v>1148.5142811885751</v>
      </c>
      <c r="P151" s="3">
        <v>13.664246</v>
      </c>
      <c r="Q151" s="3">
        <v>-8.5784749999999992</v>
      </c>
      <c r="R151" t="s">
        <v>113</v>
      </c>
    </row>
    <row r="152" spans="1:18" x14ac:dyDescent="0.55000000000000004">
      <c r="A152" s="1">
        <v>2021</v>
      </c>
      <c r="B152" s="1" t="s">
        <v>273</v>
      </c>
      <c r="C152" s="1" t="s">
        <v>305</v>
      </c>
      <c r="D152" s="4">
        <v>102.2</v>
      </c>
      <c r="E152" s="4">
        <v>4220</v>
      </c>
      <c r="F152" s="4">
        <f>Table1[[#This Row],[MW]]*Table1[[#This Row],[MWh/MW]]</f>
        <v>431284</v>
      </c>
      <c r="G152" s="1" t="s">
        <v>28</v>
      </c>
      <c r="H152" s="1" t="s">
        <v>56</v>
      </c>
      <c r="I152" s="1" t="s">
        <v>57</v>
      </c>
      <c r="J152" s="1" t="s">
        <v>40</v>
      </c>
      <c r="K152" s="3" t="s">
        <v>34</v>
      </c>
      <c r="L152" s="3" t="s">
        <v>44</v>
      </c>
      <c r="M152" s="3" t="s">
        <v>34</v>
      </c>
      <c r="N152" s="1">
        <f>Table1[[#This Row],[MWh]]*Water_intensities!$J$53</f>
        <v>693849.70200334606</v>
      </c>
      <c r="O152" s="1">
        <f>Table1[[#This Row],[MWh]]*Water_intensities!$N$53</f>
        <v>555079.76160267682</v>
      </c>
      <c r="P152" s="3">
        <v>13.30784570862</v>
      </c>
      <c r="Q152" s="3">
        <v>-8.8145204707391596</v>
      </c>
      <c r="R152" t="s">
        <v>306</v>
      </c>
    </row>
    <row r="153" spans="1:18" x14ac:dyDescent="0.55000000000000004">
      <c r="A153" s="1">
        <v>2022</v>
      </c>
      <c r="B153" s="1" t="s">
        <v>273</v>
      </c>
      <c r="C153" s="1" t="s">
        <v>307</v>
      </c>
      <c r="D153" s="4">
        <v>30</v>
      </c>
      <c r="E153" s="4">
        <v>4220</v>
      </c>
      <c r="F153" s="4">
        <f>Table1[[#This Row],[MW]]*Table1[[#This Row],[MWh/MW]]</f>
        <v>126600</v>
      </c>
      <c r="G153" s="1" t="s">
        <v>28</v>
      </c>
      <c r="H153" s="1" t="s">
        <v>29</v>
      </c>
      <c r="I153" s="1" t="s">
        <v>30</v>
      </c>
      <c r="J153" s="1" t="s">
        <v>31</v>
      </c>
      <c r="K153" s="3" t="s">
        <v>32</v>
      </c>
      <c r="L153" s="3" t="s">
        <v>119</v>
      </c>
      <c r="M153" s="3" t="s">
        <v>34</v>
      </c>
      <c r="N153" s="1">
        <f>Table1[[#This Row],[MWh]]*Water_intensities!$J$56</f>
        <v>41018.367185306248</v>
      </c>
      <c r="O153" s="1">
        <f>Table1[[#This Row],[MWh]]*Water_intensities!$N$56</f>
        <v>28712.857029714374</v>
      </c>
      <c r="P153" s="3">
        <v>12.281576462340499</v>
      </c>
      <c r="Q153" s="3">
        <v>-5.5503162269484099</v>
      </c>
      <c r="R153" t="s">
        <v>308</v>
      </c>
    </row>
    <row r="154" spans="1:18" x14ac:dyDescent="0.55000000000000004">
      <c r="A154" s="1">
        <v>2023</v>
      </c>
      <c r="B154" s="1" t="s">
        <v>273</v>
      </c>
      <c r="C154" s="1" t="s">
        <v>309</v>
      </c>
      <c r="D154" s="4">
        <v>16</v>
      </c>
      <c r="E154" s="4">
        <v>3710.935644739965</v>
      </c>
      <c r="F154" s="4">
        <f>Table1[[#This Row],[MW]]*Table1[[#This Row],[MWh/MW]]</f>
        <v>59374.97031583944</v>
      </c>
      <c r="G154" s="1" t="s">
        <v>107</v>
      </c>
      <c r="H154" s="1" t="s">
        <v>133</v>
      </c>
      <c r="I154" s="1" t="s">
        <v>34</v>
      </c>
      <c r="J154" s="1" t="s">
        <v>34</v>
      </c>
      <c r="K154" s="1" t="s">
        <v>34</v>
      </c>
      <c r="L154" s="1" t="s">
        <v>34</v>
      </c>
      <c r="M154" s="1" t="s">
        <v>34</v>
      </c>
      <c r="N154" s="1">
        <v>204302.7745</v>
      </c>
      <c r="O154" s="1">
        <v>204302.7745</v>
      </c>
      <c r="P154" s="3">
        <v>20.491700000000002</v>
      </c>
      <c r="Q154" s="3">
        <v>-8.8167000000000009</v>
      </c>
      <c r="R154" t="s">
        <v>133</v>
      </c>
    </row>
    <row r="155" spans="1:18" ht="15" customHeight="1" x14ac:dyDescent="0.55000000000000004">
      <c r="A155" s="1">
        <v>2024</v>
      </c>
      <c r="B155" s="1" t="s">
        <v>273</v>
      </c>
      <c r="C155" s="1" t="s">
        <v>311</v>
      </c>
      <c r="D155" s="4">
        <v>36</v>
      </c>
      <c r="E155" s="4">
        <v>4220</v>
      </c>
      <c r="F155" s="4">
        <f>Table1[[#This Row],[MW]]*Table1[[#This Row],[MWh/MW]]</f>
        <v>151920</v>
      </c>
      <c r="G155" s="1" t="s">
        <v>28</v>
      </c>
      <c r="H155" s="1" t="s">
        <v>29</v>
      </c>
      <c r="I155" s="1" t="s">
        <v>30</v>
      </c>
      <c r="J155" s="1" t="s">
        <v>31</v>
      </c>
      <c r="K155" s="3" t="s">
        <v>32</v>
      </c>
      <c r="L155" s="3" t="s">
        <v>119</v>
      </c>
      <c r="M155" s="3" t="s">
        <v>34</v>
      </c>
      <c r="N155" s="1">
        <f>Table1[[#This Row],[MWh]]*Water_intensities!$J$56</f>
        <v>49222.040622367495</v>
      </c>
      <c r="O155" s="1">
        <f>Table1[[#This Row],[MWh]]*Water_intensities!$N$56</f>
        <v>34455.428435657246</v>
      </c>
      <c r="P155" s="3">
        <v>14.0308781724239</v>
      </c>
      <c r="Q155" s="3">
        <v>-11.184883838696701</v>
      </c>
      <c r="R155" t="s">
        <v>312</v>
      </c>
    </row>
    <row r="156" spans="1:18" x14ac:dyDescent="0.55000000000000004">
      <c r="A156" s="1">
        <v>2025</v>
      </c>
      <c r="B156" s="1" t="s">
        <v>273</v>
      </c>
      <c r="C156" s="1" t="s">
        <v>313</v>
      </c>
      <c r="D156" s="4">
        <v>4.17</v>
      </c>
      <c r="E156" s="4">
        <v>4220</v>
      </c>
      <c r="F156" s="4">
        <f>Table1[[#This Row],[MW]]*Table1[[#This Row],[MWh/MW]]</f>
        <v>17597.400000000001</v>
      </c>
      <c r="G156" s="1" t="s">
        <v>28</v>
      </c>
      <c r="H156" s="1" t="s">
        <v>29</v>
      </c>
      <c r="I156" s="1" t="s">
        <v>30</v>
      </c>
      <c r="J156" s="1" t="s">
        <v>31</v>
      </c>
      <c r="K156" s="3" t="s">
        <v>32</v>
      </c>
      <c r="L156" s="3" t="s">
        <v>44</v>
      </c>
      <c r="M156" s="3" t="s">
        <v>34</v>
      </c>
      <c r="N156" s="1">
        <f>Table1[[#This Row],[MWh]]*Water_intensities!$J$56</f>
        <v>5701.5530387575691</v>
      </c>
      <c r="O156" s="1">
        <f>Table1[[#This Row],[MWh]]*Water_intensities!$N$56</f>
        <v>3991.0871271302985</v>
      </c>
      <c r="P156" s="3">
        <v>20.5215459</v>
      </c>
      <c r="Q156" s="3">
        <v>-7.4600716</v>
      </c>
      <c r="R156" t="s">
        <v>314</v>
      </c>
    </row>
    <row r="157" spans="1:18" x14ac:dyDescent="0.55000000000000004">
      <c r="A157" s="1">
        <v>2026</v>
      </c>
      <c r="B157" s="1" t="s">
        <v>273</v>
      </c>
      <c r="C157" s="1" t="s">
        <v>315</v>
      </c>
      <c r="D157" s="4">
        <v>1.25</v>
      </c>
      <c r="E157" s="4">
        <v>3710.935644739965</v>
      </c>
      <c r="F157" s="4">
        <f>Table1[[#This Row],[MW]]*Table1[[#This Row],[MWh/MW]]</f>
        <v>4638.6695559249565</v>
      </c>
      <c r="G157" s="1" t="s">
        <v>107</v>
      </c>
      <c r="H157" s="1" t="s">
        <v>133</v>
      </c>
      <c r="I157" s="1" t="s">
        <v>34</v>
      </c>
      <c r="J157" s="1" t="s">
        <v>34</v>
      </c>
      <c r="K157" s="1" t="s">
        <v>34</v>
      </c>
      <c r="L157" s="1" t="s">
        <v>34</v>
      </c>
      <c r="M157" s="1" t="s">
        <v>34</v>
      </c>
      <c r="N157" s="1">
        <v>1639.1546347675758</v>
      </c>
      <c r="O157" s="1">
        <v>1639.1546347675758</v>
      </c>
      <c r="P157" s="3">
        <v>15.739167</v>
      </c>
      <c r="Q157" s="3">
        <v>-12.776111</v>
      </c>
      <c r="R157" t="s">
        <v>133</v>
      </c>
    </row>
    <row r="158" spans="1:18" x14ac:dyDescent="0.55000000000000004">
      <c r="A158" s="1">
        <v>2027</v>
      </c>
      <c r="B158" s="1" t="s">
        <v>273</v>
      </c>
      <c r="C158" s="1" t="s">
        <v>316</v>
      </c>
      <c r="D158" s="4">
        <v>2.2000000000000002</v>
      </c>
      <c r="E158" s="4">
        <v>3710.935644739965</v>
      </c>
      <c r="F158" s="4">
        <f>Table1[[#This Row],[MW]]*Table1[[#This Row],[MWh/MW]]</f>
        <v>8164.0584184279242</v>
      </c>
      <c r="G158" s="1" t="s">
        <v>107</v>
      </c>
      <c r="H158" s="1" t="s">
        <v>133</v>
      </c>
      <c r="I158" s="1" t="s">
        <v>34</v>
      </c>
      <c r="J158" s="1" t="s">
        <v>34</v>
      </c>
      <c r="K158" s="1" t="s">
        <v>34</v>
      </c>
      <c r="L158" s="1" t="s">
        <v>34</v>
      </c>
      <c r="M158" s="1" t="s">
        <v>34</v>
      </c>
      <c r="N158" s="1">
        <v>123389.29589999997</v>
      </c>
      <c r="O158" s="1">
        <v>123389.29589999997</v>
      </c>
      <c r="P158" s="3">
        <v>15.739167</v>
      </c>
      <c r="Q158" s="3">
        <v>-12.776111</v>
      </c>
      <c r="R158" t="s">
        <v>133</v>
      </c>
    </row>
    <row r="159" spans="1:18" x14ac:dyDescent="0.55000000000000004">
      <c r="A159" s="1">
        <v>2028</v>
      </c>
      <c r="B159" s="1" t="s">
        <v>273</v>
      </c>
      <c r="C159" s="1" t="s">
        <v>317</v>
      </c>
      <c r="D159" s="4">
        <v>5.45</v>
      </c>
      <c r="E159" s="4">
        <v>4220</v>
      </c>
      <c r="F159" s="4">
        <f>Table1[[#This Row],[MW]]*Table1[[#This Row],[MWh/MW]]</f>
        <v>22999</v>
      </c>
      <c r="G159" s="1" t="s">
        <v>28</v>
      </c>
      <c r="H159" s="1" t="s">
        <v>29</v>
      </c>
      <c r="I159" s="1" t="s">
        <v>30</v>
      </c>
      <c r="J159" s="1" t="s">
        <v>31</v>
      </c>
      <c r="K159" s="3" t="s">
        <v>32</v>
      </c>
      <c r="L159" s="3" t="s">
        <v>44</v>
      </c>
      <c r="M159" s="3" t="s">
        <v>34</v>
      </c>
      <c r="N159" s="1">
        <f>Table1[[#This Row],[MWh]]*Water_intensities!$J$56</f>
        <v>7451.6700386639686</v>
      </c>
      <c r="O159" s="1">
        <f>Table1[[#This Row],[MWh]]*Water_intensities!$N$56</f>
        <v>5216.1690270647778</v>
      </c>
      <c r="P159" s="3">
        <v>18.043801087484798</v>
      </c>
      <c r="Q159" s="3">
        <v>-9.1425047196669205</v>
      </c>
      <c r="R159" t="s">
        <v>318</v>
      </c>
    </row>
    <row r="160" spans="1:18" x14ac:dyDescent="0.55000000000000004">
      <c r="A160" s="1">
        <v>2029</v>
      </c>
      <c r="B160" s="1" t="s">
        <v>273</v>
      </c>
      <c r="C160" s="1" t="s">
        <v>319</v>
      </c>
      <c r="D160" s="4">
        <v>3.2000000000000001E-2</v>
      </c>
      <c r="E160" s="4">
        <v>3710.935644739965</v>
      </c>
      <c r="F160" s="4">
        <f>Table1[[#This Row],[MW]]*Table1[[#This Row],[MWh/MW]]</f>
        <v>118.74994063167888</v>
      </c>
      <c r="G160" s="1" t="s">
        <v>107</v>
      </c>
      <c r="H160" s="1" t="s">
        <v>133</v>
      </c>
      <c r="I160" s="1" t="s">
        <v>34</v>
      </c>
      <c r="J160" s="1" t="s">
        <v>34</v>
      </c>
      <c r="K160" s="1" t="s">
        <v>34</v>
      </c>
      <c r="L160" s="1" t="s">
        <v>34</v>
      </c>
      <c r="M160" s="1" t="s">
        <v>34</v>
      </c>
      <c r="N160" s="1">
        <v>0</v>
      </c>
      <c r="O160" s="1">
        <v>0</v>
      </c>
      <c r="P160" s="3">
        <v>14.25</v>
      </c>
      <c r="Q160" s="3">
        <v>-13.033333000000001</v>
      </c>
      <c r="R160" t="s">
        <v>320</v>
      </c>
    </row>
    <row r="161" spans="1:18" x14ac:dyDescent="0.55000000000000004">
      <c r="A161" s="1">
        <v>2030</v>
      </c>
      <c r="B161" s="1" t="s">
        <v>273</v>
      </c>
      <c r="C161" s="1" t="s">
        <v>321</v>
      </c>
      <c r="D161" s="4">
        <v>1.2</v>
      </c>
      <c r="E161" s="4">
        <v>46.4</v>
      </c>
      <c r="F161" s="4">
        <f>Table1[[#This Row],[MW]]*Table1[[#This Row],[MWh/MW]]</f>
        <v>55.68</v>
      </c>
      <c r="G161" s="1" t="s">
        <v>107</v>
      </c>
      <c r="H161" s="1" t="s">
        <v>133</v>
      </c>
      <c r="I161" s="1" t="s">
        <v>34</v>
      </c>
      <c r="J161" s="1" t="s">
        <v>34</v>
      </c>
      <c r="K161" s="1" t="s">
        <v>34</v>
      </c>
      <c r="L161" s="1" t="s">
        <v>34</v>
      </c>
      <c r="M161" s="1" t="s">
        <v>34</v>
      </c>
      <c r="N161" s="1">
        <v>12808.198200000001</v>
      </c>
      <c r="O161" s="1">
        <v>12808.198200000001</v>
      </c>
      <c r="P161" s="3">
        <v>16.894248000000001</v>
      </c>
      <c r="Q161" s="3">
        <v>-14.653593000000001</v>
      </c>
      <c r="R161" t="s">
        <v>4972</v>
      </c>
    </row>
    <row r="162" spans="1:18" x14ac:dyDescent="0.55000000000000004">
      <c r="A162" s="1">
        <v>2031</v>
      </c>
      <c r="B162" s="1" t="s">
        <v>273</v>
      </c>
      <c r="C162" s="1" t="s">
        <v>323</v>
      </c>
      <c r="D162" s="4">
        <v>0.1</v>
      </c>
      <c r="E162" s="4">
        <v>4220</v>
      </c>
      <c r="F162" s="4">
        <f>Table1[[#This Row],[MW]]*Table1[[#This Row],[MWh/MW]]</f>
        <v>422</v>
      </c>
      <c r="G162" s="1" t="s">
        <v>28</v>
      </c>
      <c r="H162" s="1" t="s">
        <v>29</v>
      </c>
      <c r="I162" s="1" t="s">
        <v>30</v>
      </c>
      <c r="J162" s="1" t="s">
        <v>31</v>
      </c>
      <c r="K162" s="3" t="s">
        <v>32</v>
      </c>
      <c r="L162" s="3" t="s">
        <v>44</v>
      </c>
      <c r="M162" s="3" t="s">
        <v>34</v>
      </c>
      <c r="N162" s="1">
        <f>Table1[[#This Row],[MWh]]*Water_intensities!$J$56</f>
        <v>136.72789061768748</v>
      </c>
      <c r="O162" s="1">
        <f>Table1[[#This Row],[MWh]]*Water_intensities!$N$56</f>
        <v>95.709523432381246</v>
      </c>
      <c r="P162" s="3">
        <v>18.083333</v>
      </c>
      <c r="Q162" s="3">
        <v>-12.15</v>
      </c>
      <c r="R162" t="s">
        <v>113</v>
      </c>
    </row>
    <row r="163" spans="1:18" x14ac:dyDescent="0.55000000000000004">
      <c r="A163" s="1">
        <v>2032</v>
      </c>
      <c r="B163" s="1" t="s">
        <v>273</v>
      </c>
      <c r="C163" s="1" t="s">
        <v>324</v>
      </c>
      <c r="D163" s="4">
        <v>0.2</v>
      </c>
      <c r="E163" s="4">
        <v>4220</v>
      </c>
      <c r="F163" s="4">
        <f>Table1[[#This Row],[MW]]*Table1[[#This Row],[MWh/MW]]</f>
        <v>844</v>
      </c>
      <c r="G163" s="1" t="s">
        <v>28</v>
      </c>
      <c r="H163" s="1" t="s">
        <v>29</v>
      </c>
      <c r="I163" s="1" t="s">
        <v>30</v>
      </c>
      <c r="J163" s="1" t="s">
        <v>31</v>
      </c>
      <c r="K163" s="3" t="s">
        <v>32</v>
      </c>
      <c r="L163" s="3" t="s">
        <v>44</v>
      </c>
      <c r="M163" s="3" t="s">
        <v>34</v>
      </c>
      <c r="N163" s="1">
        <f>Table1[[#This Row],[MWh]]*Water_intensities!$J$56</f>
        <v>273.45578123537496</v>
      </c>
      <c r="O163" s="1">
        <f>Table1[[#This Row],[MWh]]*Water_intensities!$N$56</f>
        <v>191.41904686476249</v>
      </c>
      <c r="P163" s="3">
        <v>16.366667</v>
      </c>
      <c r="Q163" s="3">
        <v>-5.9666670000000002</v>
      </c>
      <c r="R163" t="s">
        <v>113</v>
      </c>
    </row>
    <row r="164" spans="1:18" x14ac:dyDescent="0.55000000000000004">
      <c r="A164" s="1">
        <v>2033</v>
      </c>
      <c r="B164" s="1" t="s">
        <v>273</v>
      </c>
      <c r="C164" s="1" t="s">
        <v>325</v>
      </c>
      <c r="D164" s="4">
        <v>7.5</v>
      </c>
      <c r="E164" s="4">
        <v>4220</v>
      </c>
      <c r="F164" s="4">
        <f>Table1[[#This Row],[MW]]*Table1[[#This Row],[MWh/MW]]</f>
        <v>31650</v>
      </c>
      <c r="G164" s="1" t="s">
        <v>28</v>
      </c>
      <c r="H164" s="1" t="s">
        <v>29</v>
      </c>
      <c r="I164" s="1" t="s">
        <v>30</v>
      </c>
      <c r="J164" s="1" t="s">
        <v>31</v>
      </c>
      <c r="K164" s="3" t="s">
        <v>32</v>
      </c>
      <c r="L164" s="3" t="s">
        <v>44</v>
      </c>
      <c r="M164" s="3" t="s">
        <v>34</v>
      </c>
      <c r="N164" s="1">
        <f>Table1[[#This Row],[MWh]]*Water_intensities!$J$56</f>
        <v>10254.591796326562</v>
      </c>
      <c r="O164" s="1">
        <f>Table1[[#This Row],[MWh]]*Water_intensities!$N$56</f>
        <v>7178.2142574285936</v>
      </c>
      <c r="P164" s="3">
        <v>19.1463063606917</v>
      </c>
      <c r="Q164" s="3">
        <v>-15.1410281432295</v>
      </c>
      <c r="R164" t="s">
        <v>326</v>
      </c>
    </row>
    <row r="165" spans="1:18" x14ac:dyDescent="0.55000000000000004">
      <c r="A165" s="1">
        <v>2034</v>
      </c>
      <c r="B165" s="1" t="s">
        <v>273</v>
      </c>
      <c r="C165" s="1" t="s">
        <v>327</v>
      </c>
      <c r="D165" s="4">
        <v>33.840000000000003</v>
      </c>
      <c r="E165" s="4">
        <v>4220</v>
      </c>
      <c r="F165" s="4">
        <f>Table1[[#This Row],[MW]]*Table1[[#This Row],[MWh/MW]]</f>
        <v>142804.80000000002</v>
      </c>
      <c r="G165" s="1" t="s">
        <v>28</v>
      </c>
      <c r="H165" s="1" t="s">
        <v>29</v>
      </c>
      <c r="I165" s="1" t="s">
        <v>30</v>
      </c>
      <c r="J165" s="1" t="s">
        <v>31</v>
      </c>
      <c r="K165" s="3" t="s">
        <v>32</v>
      </c>
      <c r="L165" s="3" t="s">
        <v>44</v>
      </c>
      <c r="M165" s="3" t="s">
        <v>34</v>
      </c>
      <c r="N165" s="1">
        <f>Table1[[#This Row],[MWh]]*Water_intensities!$J$56</f>
        <v>46268.718185025449</v>
      </c>
      <c r="O165" s="1">
        <f>Table1[[#This Row],[MWh]]*Water_intensities!$N$56</f>
        <v>32388.102729517817</v>
      </c>
      <c r="P165" s="3">
        <v>20.8059422881974</v>
      </c>
      <c r="Q165" s="3">
        <v>-7.3821173812543197</v>
      </c>
      <c r="R165" s="36" t="s">
        <v>328</v>
      </c>
    </row>
    <row r="166" spans="1:18" x14ac:dyDescent="0.55000000000000004">
      <c r="A166" s="1">
        <v>2035</v>
      </c>
      <c r="B166" s="1" t="s">
        <v>273</v>
      </c>
      <c r="C166" s="1" t="s">
        <v>329</v>
      </c>
      <c r="D166" s="4">
        <v>3.9E-2</v>
      </c>
      <c r="E166" s="4">
        <v>3710.935644739965</v>
      </c>
      <c r="F166" s="4">
        <f>Table1[[#This Row],[MW]]*Table1[[#This Row],[MWh/MW]]</f>
        <v>144.72649014485864</v>
      </c>
      <c r="G166" s="1" t="s">
        <v>107</v>
      </c>
      <c r="H166" s="1" t="s">
        <v>133</v>
      </c>
      <c r="I166" s="1" t="s">
        <v>34</v>
      </c>
      <c r="J166" s="1" t="s">
        <v>34</v>
      </c>
      <c r="K166" s="1" t="s">
        <v>34</v>
      </c>
      <c r="L166" s="1" t="s">
        <v>34</v>
      </c>
      <c r="M166" s="1" t="s">
        <v>34</v>
      </c>
      <c r="N166" s="1">
        <v>0</v>
      </c>
      <c r="O166" s="1">
        <v>0</v>
      </c>
      <c r="P166" s="3">
        <v>14.632930999999999</v>
      </c>
      <c r="Q166" s="3">
        <v>-13.024544000000001</v>
      </c>
      <c r="R166" t="s">
        <v>320</v>
      </c>
    </row>
    <row r="167" spans="1:18" x14ac:dyDescent="0.55000000000000004">
      <c r="A167" s="1">
        <v>2036</v>
      </c>
      <c r="B167" s="1" t="s">
        <v>273</v>
      </c>
      <c r="C167" s="1" t="s">
        <v>330</v>
      </c>
      <c r="D167" s="4">
        <v>0.122</v>
      </c>
      <c r="E167" s="4">
        <v>3710.935644739965</v>
      </c>
      <c r="F167" s="4">
        <f>Table1[[#This Row],[MW]]*Table1[[#This Row],[MWh/MW]]</f>
        <v>452.73414865827573</v>
      </c>
      <c r="G167" s="1" t="s">
        <v>107</v>
      </c>
      <c r="H167" s="1" t="s">
        <v>133</v>
      </c>
      <c r="I167" s="1" t="s">
        <v>34</v>
      </c>
      <c r="J167" s="1" t="s">
        <v>34</v>
      </c>
      <c r="K167" s="1" t="s">
        <v>34</v>
      </c>
      <c r="L167" s="1" t="s">
        <v>34</v>
      </c>
      <c r="M167" s="1" t="s">
        <v>34</v>
      </c>
      <c r="N167" s="1">
        <v>0</v>
      </c>
      <c r="O167" s="1">
        <v>0</v>
      </c>
      <c r="P167" s="3">
        <v>15.633333</v>
      </c>
      <c r="Q167" s="3">
        <v>-12.266667</v>
      </c>
      <c r="R167" t="s">
        <v>133</v>
      </c>
    </row>
    <row r="168" spans="1:18" x14ac:dyDescent="0.55000000000000004">
      <c r="A168" s="1">
        <v>2037</v>
      </c>
      <c r="B168" s="1" t="s">
        <v>273</v>
      </c>
      <c r="C168" s="1" t="s">
        <v>331</v>
      </c>
      <c r="D168" s="4">
        <v>1.611</v>
      </c>
      <c r="E168" s="4">
        <v>3710.935644739965</v>
      </c>
      <c r="F168" s="4">
        <f>Table1[[#This Row],[MW]]*Table1[[#This Row],[MWh/MW]]</f>
        <v>5978.317323676084</v>
      </c>
      <c r="G168" s="1" t="s">
        <v>107</v>
      </c>
      <c r="H168" s="1" t="s">
        <v>133</v>
      </c>
      <c r="I168" s="1" t="s">
        <v>34</v>
      </c>
      <c r="J168" s="1" t="s">
        <v>34</v>
      </c>
      <c r="K168" s="1" t="s">
        <v>34</v>
      </c>
      <c r="L168" s="1" t="s">
        <v>34</v>
      </c>
      <c r="M168" s="1" t="s">
        <v>34</v>
      </c>
      <c r="N168" s="1">
        <v>73224.080000000016</v>
      </c>
      <c r="O168" s="1">
        <v>73224.080000000016</v>
      </c>
      <c r="P168" s="3">
        <v>15.85</v>
      </c>
      <c r="Q168" s="3">
        <v>-9.4333332999999993</v>
      </c>
      <c r="R168" t="s">
        <v>133</v>
      </c>
    </row>
    <row r="169" spans="1:18" x14ac:dyDescent="0.55000000000000004">
      <c r="A169" s="1">
        <v>2038</v>
      </c>
      <c r="B169" s="1" t="s">
        <v>273</v>
      </c>
      <c r="C169" s="1" t="s">
        <v>332</v>
      </c>
      <c r="D169" s="4">
        <v>70</v>
      </c>
      <c r="E169" s="4">
        <v>4220</v>
      </c>
      <c r="F169" s="4">
        <f>Table1[[#This Row],[MW]]*Table1[[#This Row],[MWh/MW]]</f>
        <v>295400</v>
      </c>
      <c r="G169" s="1" t="s">
        <v>20</v>
      </c>
      <c r="H169" s="1" t="s">
        <v>56</v>
      </c>
      <c r="I169" s="1" t="s">
        <v>57</v>
      </c>
      <c r="J169" s="1" t="s">
        <v>40</v>
      </c>
      <c r="K169" s="3" t="s">
        <v>34</v>
      </c>
      <c r="L169" s="3" t="s">
        <v>53</v>
      </c>
      <c r="M169" s="3" t="s">
        <v>34</v>
      </c>
      <c r="N169" s="1">
        <f>Table1[[#This Row],[MWh]]*Water_intensities!$J$36</f>
        <v>475239.52192010003</v>
      </c>
      <c r="O169" s="1">
        <f>Table1[[#This Row],[MWh]]*Water_intensities!$N$36</f>
        <v>380191.61753608001</v>
      </c>
      <c r="P169" s="3">
        <v>12.210050000000001</v>
      </c>
      <c r="Q169" s="3">
        <v>-5.3683800000000002</v>
      </c>
      <c r="R169" t="s">
        <v>333</v>
      </c>
    </row>
    <row r="170" spans="1:18" x14ac:dyDescent="0.55000000000000004">
      <c r="A170" s="1">
        <v>2039</v>
      </c>
      <c r="B170" s="1" t="s">
        <v>273</v>
      </c>
      <c r="C170" s="1" t="s">
        <v>334</v>
      </c>
      <c r="D170" s="4">
        <v>0.6</v>
      </c>
      <c r="E170" s="4">
        <v>4220</v>
      </c>
      <c r="F170" s="4">
        <f>Table1[[#This Row],[MW]]*Table1[[#This Row],[MWh/MW]]</f>
        <v>2532</v>
      </c>
      <c r="G170" s="1" t="s">
        <v>28</v>
      </c>
      <c r="H170" s="1" t="s">
        <v>29</v>
      </c>
      <c r="I170" s="1" t="s">
        <v>30</v>
      </c>
      <c r="J170" s="1" t="s">
        <v>31</v>
      </c>
      <c r="K170" s="3" t="s">
        <v>32</v>
      </c>
      <c r="L170" s="3" t="s">
        <v>44</v>
      </c>
      <c r="M170" s="3" t="s">
        <v>34</v>
      </c>
      <c r="N170" s="1">
        <f>Table1[[#This Row],[MWh]]*Water_intensities!$J$56</f>
        <v>820.36734370612498</v>
      </c>
      <c r="O170" s="1">
        <f>Table1[[#This Row],[MWh]]*Water_intensities!$N$56</f>
        <v>574.25714059428753</v>
      </c>
      <c r="P170" s="3">
        <v>14.379927</v>
      </c>
      <c r="Q170" s="3">
        <v>-10.851470000000001</v>
      </c>
      <c r="R170" t="s">
        <v>113</v>
      </c>
    </row>
    <row r="171" spans="1:18" x14ac:dyDescent="0.55000000000000004">
      <c r="A171" s="1">
        <v>2040</v>
      </c>
      <c r="B171" s="1" t="s">
        <v>273</v>
      </c>
      <c r="C171" s="1" t="s">
        <v>335</v>
      </c>
      <c r="D171" s="4">
        <v>1.2</v>
      </c>
      <c r="E171" s="4">
        <v>3710.935644739965</v>
      </c>
      <c r="F171" s="4">
        <f>Table1[[#This Row],[MW]]*Table1[[#This Row],[MWh/MW]]</f>
        <v>4453.1227736879582</v>
      </c>
      <c r="G171" s="1" t="s">
        <v>107</v>
      </c>
      <c r="H171" s="1" t="s">
        <v>108</v>
      </c>
      <c r="I171" s="1" t="s">
        <v>34</v>
      </c>
      <c r="J171" s="1" t="s">
        <v>34</v>
      </c>
      <c r="K171" s="1" t="s">
        <v>34</v>
      </c>
      <c r="L171" s="1" t="s">
        <v>34</v>
      </c>
      <c r="M171" s="1" t="s">
        <v>34</v>
      </c>
      <c r="N171" s="1">
        <v>5084865.4619999994</v>
      </c>
      <c r="O171" s="1">
        <v>5084865.4619999994</v>
      </c>
      <c r="P171" s="3">
        <v>13.7</v>
      </c>
      <c r="Q171" s="3">
        <v>-15.183332999999999</v>
      </c>
      <c r="R171" t="s">
        <v>589</v>
      </c>
    </row>
    <row r="172" spans="1:18" x14ac:dyDescent="0.55000000000000004">
      <c r="A172" s="1">
        <v>2041</v>
      </c>
      <c r="B172" s="1" t="s">
        <v>273</v>
      </c>
      <c r="C172" s="1" t="s">
        <v>336</v>
      </c>
      <c r="D172" s="4">
        <v>13.48</v>
      </c>
      <c r="E172" s="4">
        <v>4220</v>
      </c>
      <c r="F172" s="4">
        <f>Table1[[#This Row],[MW]]*Table1[[#This Row],[MWh/MW]]</f>
        <v>56885.599999999999</v>
      </c>
      <c r="G172" s="1" t="s">
        <v>28</v>
      </c>
      <c r="H172" s="1" t="s">
        <v>29</v>
      </c>
      <c r="I172" s="1" t="s">
        <v>30</v>
      </c>
      <c r="J172" s="1" t="s">
        <v>31</v>
      </c>
      <c r="K172" s="3" t="s">
        <v>32</v>
      </c>
      <c r="L172" s="3" t="s">
        <v>44</v>
      </c>
      <c r="M172" s="3" t="s">
        <v>34</v>
      </c>
      <c r="N172" s="1">
        <f>Table1[[#This Row],[MWh]]*Water_intensities!$J$56</f>
        <v>18430.919655264272</v>
      </c>
      <c r="O172" s="1">
        <f>Table1[[#This Row],[MWh]]*Water_intensities!$N$56</f>
        <v>12901.643758684992</v>
      </c>
      <c r="P172" s="3">
        <v>16.8987377060126</v>
      </c>
      <c r="Q172" s="3">
        <v>-12.4437069565477</v>
      </c>
      <c r="R172" t="s">
        <v>337</v>
      </c>
    </row>
    <row r="173" spans="1:18" x14ac:dyDescent="0.55000000000000004">
      <c r="A173" s="1">
        <v>2042</v>
      </c>
      <c r="B173" s="1" t="s">
        <v>273</v>
      </c>
      <c r="C173" s="1" t="s">
        <v>338</v>
      </c>
      <c r="D173" s="4">
        <v>2070</v>
      </c>
      <c r="E173" s="4">
        <v>3710.935644739965</v>
      </c>
      <c r="F173" s="4">
        <f>Table1[[#This Row],[MW]]*Table1[[#This Row],[MWh/MW]]</f>
        <v>7681636.784611728</v>
      </c>
      <c r="G173" s="1" t="s">
        <v>107</v>
      </c>
      <c r="H173" s="1" t="s">
        <v>108</v>
      </c>
      <c r="I173" s="1" t="s">
        <v>34</v>
      </c>
      <c r="J173" s="1" t="s">
        <v>34</v>
      </c>
      <c r="K173" s="1" t="s">
        <v>34</v>
      </c>
      <c r="L173" s="1" t="s">
        <v>34</v>
      </c>
      <c r="M173" s="1" t="s">
        <v>34</v>
      </c>
      <c r="N173" s="1">
        <v>169057120.00000003</v>
      </c>
      <c r="O173" s="1">
        <v>169057120.00000003</v>
      </c>
      <c r="P173" s="3">
        <v>14.9134098</v>
      </c>
      <c r="Q173" s="3">
        <v>-9.3005897999999991</v>
      </c>
      <c r="R173" t="s">
        <v>339</v>
      </c>
    </row>
    <row r="174" spans="1:18" x14ac:dyDescent="0.55000000000000004">
      <c r="A174" s="1">
        <v>2043</v>
      </c>
      <c r="B174" s="1" t="s">
        <v>273</v>
      </c>
      <c r="C174" s="1" t="s">
        <v>340</v>
      </c>
      <c r="D174" s="4">
        <v>25.999999999999901</v>
      </c>
      <c r="E174" s="4">
        <v>4220</v>
      </c>
      <c r="F174" s="4">
        <f>Table1[[#This Row],[MW]]*Table1[[#This Row],[MWh/MW]]</f>
        <v>109719.99999999958</v>
      </c>
      <c r="G174" s="1" t="s">
        <v>28</v>
      </c>
      <c r="H174" s="1" t="s">
        <v>29</v>
      </c>
      <c r="I174" s="1" t="s">
        <v>30</v>
      </c>
      <c r="J174" s="1" t="s">
        <v>31</v>
      </c>
      <c r="K174" s="3" t="s">
        <v>32</v>
      </c>
      <c r="L174" s="3" t="s">
        <v>44</v>
      </c>
      <c r="M174" s="3" t="s">
        <v>34</v>
      </c>
      <c r="N174" s="1">
        <f>Table1[[#This Row],[MWh]]*Water_intensities!$J$56</f>
        <v>35549.251560598612</v>
      </c>
      <c r="O174" s="1">
        <f>Table1[[#This Row],[MWh]]*Water_intensities!$N$56</f>
        <v>24884.47609241903</v>
      </c>
      <c r="P174" s="3">
        <v>13.5897051273166</v>
      </c>
      <c r="Q174" s="3">
        <v>-12.3816853962604</v>
      </c>
      <c r="R174" t="s">
        <v>341</v>
      </c>
    </row>
    <row r="175" spans="1:18" x14ac:dyDescent="0.55000000000000004">
      <c r="A175" s="1">
        <v>2044</v>
      </c>
      <c r="B175" s="1" t="s">
        <v>273</v>
      </c>
      <c r="C175" s="1" t="s">
        <v>342</v>
      </c>
      <c r="D175" s="4">
        <v>0.09</v>
      </c>
      <c r="E175" s="4">
        <v>3710.935644739965</v>
      </c>
      <c r="F175" s="4">
        <f>Table1[[#This Row],[MW]]*Table1[[#This Row],[MWh/MW]]</f>
        <v>333.98420802659683</v>
      </c>
      <c r="G175" s="1" t="s">
        <v>107</v>
      </c>
      <c r="H175" s="1" t="s">
        <v>133</v>
      </c>
      <c r="I175" s="1" t="s">
        <v>34</v>
      </c>
      <c r="J175" s="1" t="s">
        <v>34</v>
      </c>
      <c r="K175" s="1" t="s">
        <v>34</v>
      </c>
      <c r="L175" s="1" t="s">
        <v>34</v>
      </c>
      <c r="M175" s="1" t="s">
        <v>34</v>
      </c>
      <c r="N175" s="1">
        <v>0</v>
      </c>
      <c r="O175" s="1">
        <v>0</v>
      </c>
      <c r="P175" s="3">
        <v>13.545555999999999</v>
      </c>
      <c r="Q175" s="3">
        <v>-12.348056</v>
      </c>
      <c r="R175" t="s">
        <v>133</v>
      </c>
    </row>
    <row r="176" spans="1:18" x14ac:dyDescent="0.55000000000000004">
      <c r="A176" s="1">
        <v>2045</v>
      </c>
      <c r="B176" s="1" t="s">
        <v>273</v>
      </c>
      <c r="C176" s="1" t="s">
        <v>343</v>
      </c>
      <c r="D176" s="4">
        <v>3.2000000000000001E-2</v>
      </c>
      <c r="E176" s="4">
        <v>3710.935644739965</v>
      </c>
      <c r="F176" s="4">
        <f>Table1[[#This Row],[MW]]*Table1[[#This Row],[MWh/MW]]</f>
        <v>118.74994063167888</v>
      </c>
      <c r="G176" s="1" t="s">
        <v>107</v>
      </c>
      <c r="H176" s="1" t="s">
        <v>133</v>
      </c>
      <c r="I176" s="1" t="s">
        <v>34</v>
      </c>
      <c r="J176" s="1" t="s">
        <v>34</v>
      </c>
      <c r="K176" s="1" t="s">
        <v>34</v>
      </c>
      <c r="L176" s="1" t="s">
        <v>34</v>
      </c>
      <c r="M176" s="1" t="s">
        <v>34</v>
      </c>
      <c r="N176" s="1">
        <v>0</v>
      </c>
      <c r="O176" s="1">
        <v>0</v>
      </c>
      <c r="P176" s="3">
        <v>13.545555999999999</v>
      </c>
      <c r="Q176" s="3">
        <v>-12.348056</v>
      </c>
      <c r="R176" t="s">
        <v>320</v>
      </c>
    </row>
    <row r="177" spans="1:18" x14ac:dyDescent="0.55000000000000004">
      <c r="A177" s="1">
        <v>2046</v>
      </c>
      <c r="B177" s="1" t="s">
        <v>273</v>
      </c>
      <c r="C177" s="1" t="s">
        <v>344</v>
      </c>
      <c r="D177" s="4">
        <v>140</v>
      </c>
      <c r="E177" s="4">
        <v>1722.9</v>
      </c>
      <c r="F177" s="4">
        <f>Table1[[#This Row],[MW]]*Table1[[#This Row],[MWh/MW]]</f>
        <v>241206</v>
      </c>
      <c r="G177" s="1" t="s">
        <v>107</v>
      </c>
      <c r="H177" s="1" t="s">
        <v>108</v>
      </c>
      <c r="I177" s="1" t="s">
        <v>34</v>
      </c>
      <c r="J177" s="1" t="s">
        <v>34</v>
      </c>
      <c r="K177" s="1" t="s">
        <v>34</v>
      </c>
      <c r="L177" s="1" t="s">
        <v>34</v>
      </c>
      <c r="M177" s="1" t="s">
        <v>34</v>
      </c>
      <c r="N177" s="1">
        <v>348136.32319999993</v>
      </c>
      <c r="O177" s="1">
        <v>348136.32319999993</v>
      </c>
      <c r="P177" s="3">
        <v>14.3833333</v>
      </c>
      <c r="Q177" s="3">
        <v>-12.716666699999999</v>
      </c>
      <c r="R177" t="s">
        <v>345</v>
      </c>
    </row>
    <row r="178" spans="1:18" x14ac:dyDescent="0.55000000000000004">
      <c r="A178" s="1">
        <v>2047</v>
      </c>
      <c r="B178" s="1" t="s">
        <v>273</v>
      </c>
      <c r="C178" s="1" t="s">
        <v>346</v>
      </c>
      <c r="D178" s="4">
        <v>8</v>
      </c>
      <c r="E178" s="4">
        <v>4220</v>
      </c>
      <c r="F178" s="4">
        <f>Table1[[#This Row],[MW]]*Table1[[#This Row],[MWh/MW]]</f>
        <v>33760</v>
      </c>
      <c r="G178" s="1" t="s">
        <v>28</v>
      </c>
      <c r="H178" s="1" t="s">
        <v>29</v>
      </c>
      <c r="I178" s="1" t="s">
        <v>30</v>
      </c>
      <c r="J178" s="1" t="s">
        <v>31</v>
      </c>
      <c r="K178" s="3" t="s">
        <v>32</v>
      </c>
      <c r="L178" s="3" t="s">
        <v>44</v>
      </c>
      <c r="M178" s="3" t="s">
        <v>34</v>
      </c>
      <c r="N178" s="1">
        <f>Table1[[#This Row],[MWh]]*Water_intensities!$J$56</f>
        <v>10938.231249414999</v>
      </c>
      <c r="O178" s="1">
        <f>Table1[[#This Row],[MWh]]*Water_intensities!$N$56</f>
        <v>7656.7618745905002</v>
      </c>
      <c r="P178" s="3">
        <v>15.7672722892748</v>
      </c>
      <c r="Q178" s="3">
        <v>-12.849740641095099</v>
      </c>
      <c r="R178" t="s">
        <v>347</v>
      </c>
    </row>
    <row r="179" spans="1:18" x14ac:dyDescent="0.55000000000000004">
      <c r="A179" s="1">
        <v>2048</v>
      </c>
      <c r="B179" s="1" t="s">
        <v>273</v>
      </c>
      <c r="C179" s="1" t="s">
        <v>348</v>
      </c>
      <c r="D179" s="4">
        <v>40.799999999999898</v>
      </c>
      <c r="E179" s="4">
        <v>4220</v>
      </c>
      <c r="F179" s="4">
        <f>Table1[[#This Row],[MW]]*Table1[[#This Row],[MWh/MW]]</f>
        <v>172175.99999999956</v>
      </c>
      <c r="G179" s="1" t="s">
        <v>28</v>
      </c>
      <c r="H179" s="1" t="s">
        <v>29</v>
      </c>
      <c r="I179" s="1" t="s">
        <v>30</v>
      </c>
      <c r="J179" s="1" t="s">
        <v>31</v>
      </c>
      <c r="K179" s="3" t="s">
        <v>32</v>
      </c>
      <c r="L179" s="3" t="s">
        <v>44</v>
      </c>
      <c r="M179" s="3" t="s">
        <v>34</v>
      </c>
      <c r="N179" s="1">
        <f>Table1[[#This Row],[MWh]]*Water_intensities!$J$56</f>
        <v>55784.979372016358</v>
      </c>
      <c r="O179" s="1">
        <f>Table1[[#This Row],[MWh]]*Water_intensities!$N$56</f>
        <v>39049.485560411449</v>
      </c>
      <c r="P179" s="3">
        <v>13.234444399999999</v>
      </c>
      <c r="Q179" s="3">
        <v>-8.8383333000000004</v>
      </c>
      <c r="R179" t="s">
        <v>349</v>
      </c>
    </row>
    <row r="180" spans="1:18" x14ac:dyDescent="0.55000000000000004">
      <c r="A180" s="1">
        <v>2049</v>
      </c>
      <c r="B180" s="1" t="s">
        <v>273</v>
      </c>
      <c r="C180" s="1" t="s">
        <v>350</v>
      </c>
      <c r="D180" s="4">
        <v>18.5</v>
      </c>
      <c r="E180" s="4">
        <v>4220</v>
      </c>
      <c r="F180" s="4">
        <f>Table1[[#This Row],[MW]]*Table1[[#This Row],[MWh/MW]]</f>
        <v>78070</v>
      </c>
      <c r="G180" s="1" t="s">
        <v>28</v>
      </c>
      <c r="H180" s="1" t="s">
        <v>29</v>
      </c>
      <c r="I180" s="1" t="s">
        <v>30</v>
      </c>
      <c r="J180" s="1" t="s">
        <v>31</v>
      </c>
      <c r="K180" s="3" t="s">
        <v>32</v>
      </c>
      <c r="L180" s="3" t="s">
        <v>44</v>
      </c>
      <c r="M180" s="3" t="s">
        <v>34</v>
      </c>
      <c r="N180" s="1">
        <f>Table1[[#This Row],[MWh]]*Water_intensities!$J$56</f>
        <v>25294.659764272186</v>
      </c>
      <c r="O180" s="1">
        <f>Table1[[#This Row],[MWh]]*Water_intensities!$N$56</f>
        <v>17706.261834990531</v>
      </c>
      <c r="P180" s="3">
        <v>13.300649290111</v>
      </c>
      <c r="Q180" s="3">
        <v>-8.7820539414538992</v>
      </c>
      <c r="R180" t="s">
        <v>351</v>
      </c>
    </row>
    <row r="181" spans="1:18" x14ac:dyDescent="0.55000000000000004">
      <c r="A181" s="1">
        <v>2050</v>
      </c>
      <c r="B181" s="1" t="s">
        <v>273</v>
      </c>
      <c r="C181" s="1" t="s">
        <v>352</v>
      </c>
      <c r="D181" s="4">
        <v>0.52</v>
      </c>
      <c r="E181" s="4">
        <v>4220</v>
      </c>
      <c r="F181" s="4">
        <f>Table1[[#This Row],[MW]]*Table1[[#This Row],[MWh/MW]]</f>
        <v>2194.4</v>
      </c>
      <c r="G181" s="1" t="s">
        <v>28</v>
      </c>
      <c r="H181" s="1" t="s">
        <v>29</v>
      </c>
      <c r="I181" s="1" t="s">
        <v>30</v>
      </c>
      <c r="J181" s="1" t="s">
        <v>31</v>
      </c>
      <c r="K181" s="3" t="s">
        <v>32</v>
      </c>
      <c r="L181" s="3" t="s">
        <v>44</v>
      </c>
      <c r="M181" s="3" t="s">
        <v>34</v>
      </c>
      <c r="N181" s="1">
        <f>Table1[[#This Row],[MWh]]*Water_intensities!$J$56</f>
        <v>710.98503121197496</v>
      </c>
      <c r="O181" s="1">
        <f>Table1[[#This Row],[MWh]]*Water_intensities!$N$56</f>
        <v>497.68952184838253</v>
      </c>
      <c r="P181" s="3">
        <v>19.378320599999999</v>
      </c>
      <c r="Q181" s="3">
        <v>-9.1820839999999997</v>
      </c>
      <c r="R181" t="s">
        <v>113</v>
      </c>
    </row>
    <row r="182" spans="1:18" x14ac:dyDescent="0.55000000000000004">
      <c r="A182" s="1">
        <v>2051</v>
      </c>
      <c r="B182" s="1" t="s">
        <v>273</v>
      </c>
      <c r="C182" s="1" t="s">
        <v>353</v>
      </c>
      <c r="D182" s="4">
        <v>46.53</v>
      </c>
      <c r="E182" s="4">
        <v>4220</v>
      </c>
      <c r="F182" s="4">
        <f>Table1[[#This Row],[MW]]*Table1[[#This Row],[MWh/MW]]</f>
        <v>196356.6</v>
      </c>
      <c r="G182" s="1" t="s">
        <v>28</v>
      </c>
      <c r="H182" s="1" t="s">
        <v>29</v>
      </c>
      <c r="I182" s="1" t="s">
        <v>30</v>
      </c>
      <c r="J182" s="1" t="s">
        <v>31</v>
      </c>
      <c r="K182" s="3" t="s">
        <v>32</v>
      </c>
      <c r="L182" s="3" t="s">
        <v>44</v>
      </c>
      <c r="M182" s="3" t="s">
        <v>34</v>
      </c>
      <c r="N182" s="1">
        <f>Table1[[#This Row],[MWh]]*Water_intensities!$J$56</f>
        <v>63619.48750440999</v>
      </c>
      <c r="O182" s="1">
        <f>Table1[[#This Row],[MWh]]*Water_intensities!$N$56</f>
        <v>44533.641253086993</v>
      </c>
      <c r="P182" s="3">
        <v>13.5321234</v>
      </c>
      <c r="Q182" s="3">
        <v>-14.9186136</v>
      </c>
      <c r="R182" t="s">
        <v>337</v>
      </c>
    </row>
    <row r="183" spans="1:18" x14ac:dyDescent="0.55000000000000004">
      <c r="A183" s="1">
        <v>2052</v>
      </c>
      <c r="B183" s="1" t="s">
        <v>273</v>
      </c>
      <c r="C183" s="1" t="s">
        <v>354</v>
      </c>
      <c r="D183" s="4">
        <v>2.7</v>
      </c>
      <c r="E183" s="4">
        <v>4220</v>
      </c>
      <c r="F183" s="4">
        <f>Table1[[#This Row],[MW]]*Table1[[#This Row],[MWh/MW]]</f>
        <v>11394</v>
      </c>
      <c r="G183" s="1" t="s">
        <v>28</v>
      </c>
      <c r="H183" s="1" t="s">
        <v>29</v>
      </c>
      <c r="I183" s="1" t="s">
        <v>30</v>
      </c>
      <c r="J183" s="1" t="s">
        <v>31</v>
      </c>
      <c r="K183" s="3" t="s">
        <v>32</v>
      </c>
      <c r="L183" s="3" t="s">
        <v>44</v>
      </c>
      <c r="M183" s="3" t="s">
        <v>34</v>
      </c>
      <c r="N183" s="1">
        <f>Table1[[#This Row],[MWh]]*Water_intensities!$J$56</f>
        <v>3691.6530466775621</v>
      </c>
      <c r="O183" s="1">
        <f>Table1[[#This Row],[MWh]]*Water_intensities!$N$56</f>
        <v>2584.1571326742937</v>
      </c>
      <c r="P183" s="3">
        <v>20.737037999999998</v>
      </c>
      <c r="Q183" s="3">
        <v>-8.4252959999999995</v>
      </c>
      <c r="R183" t="s">
        <v>355</v>
      </c>
    </row>
    <row r="184" spans="1:18" x14ac:dyDescent="0.55000000000000004">
      <c r="A184" s="1">
        <v>2053</v>
      </c>
      <c r="B184" s="1" t="s">
        <v>273</v>
      </c>
      <c r="C184" s="1" t="s">
        <v>356</v>
      </c>
      <c r="D184" s="4">
        <v>20</v>
      </c>
      <c r="E184" s="4">
        <v>4220</v>
      </c>
      <c r="F184" s="4">
        <f>Table1[[#This Row],[MW]]*Table1[[#This Row],[MWh/MW]]</f>
        <v>84400</v>
      </c>
      <c r="G184" s="1" t="s">
        <v>28</v>
      </c>
      <c r="H184" s="1" t="s">
        <v>29</v>
      </c>
      <c r="I184" s="1" t="s">
        <v>30</v>
      </c>
      <c r="J184" s="1" t="s">
        <v>31</v>
      </c>
      <c r="K184" s="3" t="s">
        <v>32</v>
      </c>
      <c r="L184" s="3" t="s">
        <v>44</v>
      </c>
      <c r="M184" s="3" t="s">
        <v>34</v>
      </c>
      <c r="N184" s="1">
        <f>Table1[[#This Row],[MWh]]*Water_intensities!$J$56</f>
        <v>27345.5781235375</v>
      </c>
      <c r="O184" s="1">
        <f>Table1[[#This Row],[MWh]]*Water_intensities!$N$56</f>
        <v>19141.904686476249</v>
      </c>
      <c r="P184" s="3">
        <v>19.916667</v>
      </c>
      <c r="Q184" s="3">
        <v>-11.783333000000001</v>
      </c>
      <c r="R184" t="s">
        <v>357</v>
      </c>
    </row>
    <row r="185" spans="1:18" x14ac:dyDescent="0.55000000000000004">
      <c r="A185" s="1">
        <v>2054</v>
      </c>
      <c r="B185" s="1" t="s">
        <v>273</v>
      </c>
      <c r="C185" s="1" t="s">
        <v>358</v>
      </c>
      <c r="D185" s="4">
        <v>1.1200000000000001</v>
      </c>
      <c r="E185" s="4">
        <v>3710.935644739965</v>
      </c>
      <c r="F185" s="4">
        <f>Table1[[#This Row],[MW]]*Table1[[#This Row],[MWh/MW]]</f>
        <v>4156.2479221087615</v>
      </c>
      <c r="G185" s="1" t="s">
        <v>107</v>
      </c>
      <c r="H185" s="1" t="s">
        <v>133</v>
      </c>
      <c r="I185" s="1" t="s">
        <v>34</v>
      </c>
      <c r="J185" s="1" t="s">
        <v>34</v>
      </c>
      <c r="K185" s="1" t="s">
        <v>34</v>
      </c>
      <c r="L185" s="1" t="s">
        <v>34</v>
      </c>
      <c r="M185" s="1" t="s">
        <v>34</v>
      </c>
      <c r="N185" s="1">
        <v>12941.800200000001</v>
      </c>
      <c r="O185" s="1">
        <v>12941.800200000001</v>
      </c>
      <c r="P185" s="3">
        <v>15</v>
      </c>
      <c r="Q185" s="3">
        <v>-7.75</v>
      </c>
      <c r="R185" t="s">
        <v>133</v>
      </c>
    </row>
    <row r="186" spans="1:18" x14ac:dyDescent="0.55000000000000004">
      <c r="A186" s="1">
        <v>2055</v>
      </c>
      <c r="B186" s="1" t="s">
        <v>273</v>
      </c>
      <c r="C186" s="1" t="s">
        <v>359</v>
      </c>
      <c r="D186" s="4">
        <v>1.5</v>
      </c>
      <c r="E186" s="4">
        <v>4220</v>
      </c>
      <c r="F186" s="4">
        <f>Table1[[#This Row],[MW]]*Table1[[#This Row],[MWh/MW]]</f>
        <v>6330</v>
      </c>
      <c r="G186" s="1" t="s">
        <v>28</v>
      </c>
      <c r="H186" s="1" t="s">
        <v>29</v>
      </c>
      <c r="I186" s="1" t="s">
        <v>30</v>
      </c>
      <c r="J186" s="1" t="s">
        <v>31</v>
      </c>
      <c r="K186" s="3" t="s">
        <v>32</v>
      </c>
      <c r="L186" s="3" t="s">
        <v>44</v>
      </c>
      <c r="M186" s="3" t="s">
        <v>34</v>
      </c>
      <c r="N186" s="1">
        <f>Table1[[#This Row],[MWh]]*Water_intensities!$J$56</f>
        <v>2050.9183592653126</v>
      </c>
      <c r="O186" s="1">
        <f>Table1[[#This Row],[MWh]]*Water_intensities!$N$56</f>
        <v>1435.6428514857187</v>
      </c>
      <c r="P186" s="3">
        <v>21.349997999999999</v>
      </c>
      <c r="Q186" s="3">
        <v>-7.5830080000000004</v>
      </c>
      <c r="R186" t="s">
        <v>113</v>
      </c>
    </row>
    <row r="187" spans="1:18" x14ac:dyDescent="0.55000000000000004">
      <c r="A187" s="1">
        <v>2056</v>
      </c>
      <c r="B187" s="1" t="s">
        <v>273</v>
      </c>
      <c r="C187" s="1" t="s">
        <v>360</v>
      </c>
      <c r="D187" s="4">
        <v>26.8</v>
      </c>
      <c r="E187" s="4">
        <v>3710.935644739965</v>
      </c>
      <c r="F187" s="4">
        <f>Table1[[#This Row],[MW]]*Table1[[#This Row],[MWh/MW]]</f>
        <v>99453.075279031065</v>
      </c>
      <c r="G187" s="1" t="s">
        <v>107</v>
      </c>
      <c r="H187" s="1" t="s">
        <v>108</v>
      </c>
      <c r="I187" s="1" t="s">
        <v>34</v>
      </c>
      <c r="J187" s="1" t="s">
        <v>34</v>
      </c>
      <c r="K187" s="1" t="s">
        <v>34</v>
      </c>
      <c r="L187" s="1" t="s">
        <v>34</v>
      </c>
      <c r="M187" s="1" t="s">
        <v>34</v>
      </c>
      <c r="N187" s="1">
        <v>1558585.4907999996</v>
      </c>
      <c r="O187" s="1">
        <v>1558585.4907999996</v>
      </c>
      <c r="P187" s="3">
        <v>13.696388900000001</v>
      </c>
      <c r="Q187" s="3">
        <v>-8.5316667000000006</v>
      </c>
      <c r="R187" t="s">
        <v>589</v>
      </c>
    </row>
    <row r="188" spans="1:18" x14ac:dyDescent="0.55000000000000004">
      <c r="A188" s="1">
        <v>2057</v>
      </c>
      <c r="B188" s="1" t="s">
        <v>273</v>
      </c>
      <c r="C188" s="1" t="s">
        <v>361</v>
      </c>
      <c r="D188" s="4">
        <v>2.44</v>
      </c>
      <c r="E188" s="4">
        <v>4220</v>
      </c>
      <c r="F188" s="4">
        <f>Table1[[#This Row],[MW]]*Table1[[#This Row],[MWh/MW]]</f>
        <v>10296.799999999999</v>
      </c>
      <c r="G188" s="1" t="s">
        <v>28</v>
      </c>
      <c r="H188" s="1" t="s">
        <v>29</v>
      </c>
      <c r="I188" s="1" t="s">
        <v>30</v>
      </c>
      <c r="J188" s="1" t="s">
        <v>31</v>
      </c>
      <c r="K188" s="3" t="s">
        <v>32</v>
      </c>
      <c r="L188" s="3" t="s">
        <v>44</v>
      </c>
      <c r="M188" s="3" t="s">
        <v>34</v>
      </c>
      <c r="N188" s="1">
        <f>Table1[[#This Row],[MWh]]*Water_intensities!$J$56</f>
        <v>3336.1605310715745</v>
      </c>
      <c r="O188" s="1">
        <f>Table1[[#This Row],[MWh]]*Water_intensities!$N$56</f>
        <v>2335.3123717501021</v>
      </c>
      <c r="P188" s="3">
        <v>16.340961</v>
      </c>
      <c r="Q188" s="3">
        <v>-9.5401500000000006</v>
      </c>
      <c r="R188" t="s">
        <v>296</v>
      </c>
    </row>
    <row r="189" spans="1:18" x14ac:dyDescent="0.55000000000000004">
      <c r="A189" s="1">
        <v>2058</v>
      </c>
      <c r="B189" s="1" t="s">
        <v>273</v>
      </c>
      <c r="C189" s="1" t="s">
        <v>362</v>
      </c>
      <c r="D189" s="4">
        <v>10</v>
      </c>
      <c r="E189" s="4">
        <v>4220</v>
      </c>
      <c r="F189" s="4">
        <f>Table1[[#This Row],[MW]]*Table1[[#This Row],[MWh/MW]]</f>
        <v>42200</v>
      </c>
      <c r="G189" s="1" t="s">
        <v>20</v>
      </c>
      <c r="H189" s="1" t="s">
        <v>29</v>
      </c>
      <c r="I189" s="1" t="s">
        <v>52</v>
      </c>
      <c r="J189" s="1" t="s">
        <v>31</v>
      </c>
      <c r="K189" s="3" t="s">
        <v>32</v>
      </c>
      <c r="L189" s="3" t="s">
        <v>53</v>
      </c>
      <c r="M189" s="3" t="s">
        <v>34</v>
      </c>
      <c r="N189" s="1">
        <f>Table1[[#This Row],[MWh]]*Water_intensities!$J$46</f>
        <v>13672.78906176875</v>
      </c>
      <c r="O189" s="1">
        <f>Table1[[#This Row],[MWh]]*Water_intensities!$N$46</f>
        <v>9570.9523432381247</v>
      </c>
      <c r="P189" s="3">
        <v>12.205052702916801</v>
      </c>
      <c r="Q189" s="3">
        <v>-5.3930444887154003</v>
      </c>
      <c r="R189" t="s">
        <v>363</v>
      </c>
    </row>
    <row r="190" spans="1:18" x14ac:dyDescent="0.55000000000000004">
      <c r="A190" s="1">
        <v>2059</v>
      </c>
      <c r="B190" s="1" t="s">
        <v>273</v>
      </c>
      <c r="C190" s="1" t="s">
        <v>362</v>
      </c>
      <c r="D190" s="4">
        <v>16.999999999999901</v>
      </c>
      <c r="E190" s="4">
        <v>4220</v>
      </c>
      <c r="F190" s="4">
        <f>Table1[[#This Row],[MW]]*Table1[[#This Row],[MWh/MW]]</f>
        <v>71739.999999999578</v>
      </c>
      <c r="G190" s="1" t="s">
        <v>28</v>
      </c>
      <c r="H190" s="1" t="s">
        <v>29</v>
      </c>
      <c r="I190" s="1" t="s">
        <v>30</v>
      </c>
      <c r="J190" s="1" t="s">
        <v>31</v>
      </c>
      <c r="K190" s="3" t="s">
        <v>32</v>
      </c>
      <c r="L190" s="3" t="s">
        <v>44</v>
      </c>
      <c r="M190" s="3" t="s">
        <v>34</v>
      </c>
      <c r="N190" s="1">
        <f>Table1[[#This Row],[MWh]]*Water_intensities!$J$56</f>
        <v>23243.741405006738</v>
      </c>
      <c r="O190" s="1">
        <f>Table1[[#This Row],[MWh]]*Water_intensities!$N$56</f>
        <v>16270.618983504717</v>
      </c>
      <c r="P190" s="3">
        <v>12.208691051243999</v>
      </c>
      <c r="Q190" s="3">
        <v>-5.3909685952022599</v>
      </c>
      <c r="R190" t="s">
        <v>364</v>
      </c>
    </row>
    <row r="191" spans="1:18" x14ac:dyDescent="0.55000000000000004">
      <c r="A191" s="1">
        <v>2060</v>
      </c>
      <c r="B191" s="1" t="s">
        <v>273</v>
      </c>
      <c r="C191" s="1" t="s">
        <v>365</v>
      </c>
      <c r="D191" s="4">
        <v>41.4</v>
      </c>
      <c r="E191" s="4">
        <v>3710.935644739965</v>
      </c>
      <c r="F191" s="4">
        <f>Table1[[#This Row],[MW]]*Table1[[#This Row],[MWh/MW]]</f>
        <v>153632.73569223454</v>
      </c>
      <c r="G191" s="1" t="s">
        <v>107</v>
      </c>
      <c r="H191" s="1" t="s">
        <v>108</v>
      </c>
      <c r="I191" s="1" t="s">
        <v>34</v>
      </c>
      <c r="J191" s="1" t="s">
        <v>34</v>
      </c>
      <c r="K191" s="1" t="s">
        <v>34</v>
      </c>
      <c r="L191" s="1" t="s">
        <v>34</v>
      </c>
      <c r="M191" s="1" t="s">
        <v>34</v>
      </c>
      <c r="N191" s="1">
        <v>19891721.056000005</v>
      </c>
      <c r="O191" s="1">
        <v>19891721.056000005</v>
      </c>
      <c r="P191" s="3">
        <v>15.033333300000001</v>
      </c>
      <c r="Q191" s="3">
        <v>-14.7333333</v>
      </c>
      <c r="R191" t="s">
        <v>589</v>
      </c>
    </row>
    <row r="192" spans="1:18" x14ac:dyDescent="0.55000000000000004">
      <c r="A192" s="1">
        <v>2061</v>
      </c>
      <c r="B192" s="1" t="s">
        <v>273</v>
      </c>
      <c r="C192" s="1" t="s">
        <v>366</v>
      </c>
      <c r="D192" s="4">
        <v>9.8000000000000004E-2</v>
      </c>
      <c r="E192" s="4">
        <v>3710.935644739965</v>
      </c>
      <c r="F192" s="4">
        <f>Table1[[#This Row],[MW]]*Table1[[#This Row],[MWh/MW]]</f>
        <v>363.67169318451658</v>
      </c>
      <c r="G192" s="1" t="s">
        <v>107</v>
      </c>
      <c r="H192" s="1" t="s">
        <v>133</v>
      </c>
      <c r="I192" s="1" t="s">
        <v>34</v>
      </c>
      <c r="J192" s="1" t="s">
        <v>34</v>
      </c>
      <c r="K192" s="1" t="s">
        <v>34</v>
      </c>
      <c r="L192" s="1" t="s">
        <v>34</v>
      </c>
      <c r="M192" s="1" t="s">
        <v>34</v>
      </c>
      <c r="N192" s="1">
        <v>0</v>
      </c>
      <c r="O192" s="1">
        <v>0</v>
      </c>
      <c r="P192" s="3">
        <v>15.216666999999999</v>
      </c>
      <c r="Q192" s="3">
        <v>-8.4666669999999993</v>
      </c>
      <c r="R192" t="s">
        <v>133</v>
      </c>
    </row>
    <row r="193" spans="1:18" x14ac:dyDescent="0.55000000000000004">
      <c r="A193" s="1">
        <v>2062</v>
      </c>
      <c r="B193" s="1" t="s">
        <v>273</v>
      </c>
      <c r="C193" s="1" t="s">
        <v>367</v>
      </c>
      <c r="D193" s="4">
        <v>40</v>
      </c>
      <c r="E193" s="4">
        <v>4220</v>
      </c>
      <c r="F193" s="4">
        <f>Table1[[#This Row],[MW]]*Table1[[#This Row],[MWh/MW]]</f>
        <v>168800</v>
      </c>
      <c r="G193" s="1" t="s">
        <v>20</v>
      </c>
      <c r="H193" s="1" t="s">
        <v>29</v>
      </c>
      <c r="I193" s="1" t="s">
        <v>52</v>
      </c>
      <c r="J193" s="1" t="s">
        <v>31</v>
      </c>
      <c r="K193" s="3" t="s">
        <v>32</v>
      </c>
      <c r="L193" s="3" t="s">
        <v>53</v>
      </c>
      <c r="M193" s="3" t="s">
        <v>34</v>
      </c>
      <c r="N193" s="1">
        <f>Table1[[#This Row],[MWh]]*Water_intensities!$J$46</f>
        <v>54691.156247075</v>
      </c>
      <c r="O193" s="1">
        <f>Table1[[#This Row],[MWh]]*Water_intensities!$N$46</f>
        <v>38283.809372952499</v>
      </c>
      <c r="P193" s="3">
        <v>12.1240887072312</v>
      </c>
      <c r="Q193" s="3">
        <v>-15.2391320946105</v>
      </c>
      <c r="R193" t="s">
        <v>368</v>
      </c>
    </row>
    <row r="194" spans="1:18" x14ac:dyDescent="0.55000000000000004">
      <c r="A194" s="1">
        <v>2063</v>
      </c>
      <c r="B194" s="1" t="s">
        <v>273</v>
      </c>
      <c r="C194" s="1" t="s">
        <v>369</v>
      </c>
      <c r="D194" s="4">
        <v>0.7</v>
      </c>
      <c r="E194" s="4">
        <v>4220</v>
      </c>
      <c r="F194" s="4">
        <f>Table1[[#This Row],[MW]]*Table1[[#This Row],[MWh/MW]]</f>
        <v>2954</v>
      </c>
      <c r="G194" s="1" t="s">
        <v>28</v>
      </c>
      <c r="H194" s="1" t="s">
        <v>29</v>
      </c>
      <c r="I194" s="1" t="s">
        <v>30</v>
      </c>
      <c r="J194" s="1" t="s">
        <v>31</v>
      </c>
      <c r="K194" s="3" t="s">
        <v>32</v>
      </c>
      <c r="L194" s="3" t="s">
        <v>44</v>
      </c>
      <c r="M194" s="3" t="s">
        <v>34</v>
      </c>
      <c r="N194" s="1">
        <f>Table1[[#This Row],[MWh]]*Water_intensities!$J$56</f>
        <v>957.09523432381241</v>
      </c>
      <c r="O194" s="1">
        <f>Table1[[#This Row],[MWh]]*Water_intensities!$N$56</f>
        <v>669.9666640266687</v>
      </c>
      <c r="P194" s="3">
        <v>14.911623000000001</v>
      </c>
      <c r="Q194" s="3">
        <v>-9.2978149999999999</v>
      </c>
      <c r="R194" t="s">
        <v>113</v>
      </c>
    </row>
    <row r="195" spans="1:18" x14ac:dyDescent="0.55000000000000004">
      <c r="A195" s="1">
        <v>2064</v>
      </c>
      <c r="B195" s="1" t="s">
        <v>273</v>
      </c>
      <c r="C195" s="1" t="s">
        <v>370</v>
      </c>
      <c r="D195" s="4">
        <v>61.8</v>
      </c>
      <c r="E195" s="4">
        <v>3710.935644739965</v>
      </c>
      <c r="F195" s="4">
        <f>Table1[[#This Row],[MW]]*Table1[[#This Row],[MWh/MW]]</f>
        <v>229335.82284492982</v>
      </c>
      <c r="G195" s="1" t="s">
        <v>107</v>
      </c>
      <c r="H195" s="1" t="s">
        <v>108</v>
      </c>
      <c r="I195" s="1" t="s">
        <v>34</v>
      </c>
      <c r="J195" s="1" t="s">
        <v>34</v>
      </c>
      <c r="K195" s="1" t="s">
        <v>34</v>
      </c>
      <c r="L195" s="1" t="s">
        <v>34</v>
      </c>
      <c r="M195" s="1" t="s">
        <v>34</v>
      </c>
      <c r="N195" s="1">
        <v>2294809.7799999998</v>
      </c>
      <c r="O195" s="1">
        <v>2294809.7799999998</v>
      </c>
      <c r="P195" s="3">
        <v>15.560556</v>
      </c>
      <c r="Q195" s="3">
        <v>-12.852499999999999</v>
      </c>
      <c r="R195" t="s">
        <v>589</v>
      </c>
    </row>
    <row r="196" spans="1:18" x14ac:dyDescent="0.55000000000000004">
      <c r="A196" s="1">
        <v>2065</v>
      </c>
      <c r="B196" s="1" t="s">
        <v>273</v>
      </c>
      <c r="C196" s="1" t="s">
        <v>371</v>
      </c>
      <c r="D196" s="4">
        <v>3.4000000000000002E-2</v>
      </c>
      <c r="E196" s="4">
        <v>3564.5</v>
      </c>
      <c r="F196" s="4">
        <f>Table1[[#This Row],[MW]]*Table1[[#This Row],[MWh/MW]]</f>
        <v>121.19300000000001</v>
      </c>
      <c r="G196" s="1" t="s">
        <v>107</v>
      </c>
      <c r="H196" s="1" t="s">
        <v>133</v>
      </c>
      <c r="I196" s="1" t="s">
        <v>34</v>
      </c>
      <c r="J196" s="1" t="s">
        <v>34</v>
      </c>
      <c r="K196" s="1" t="s">
        <v>34</v>
      </c>
      <c r="L196" s="1" t="s">
        <v>34</v>
      </c>
      <c r="M196" s="1" t="s">
        <v>34</v>
      </c>
      <c r="N196" s="1">
        <v>0</v>
      </c>
      <c r="O196" s="1">
        <v>0</v>
      </c>
      <c r="P196" s="3">
        <v>15.739167</v>
      </c>
      <c r="Q196" s="3">
        <v>-12.776111</v>
      </c>
      <c r="R196" t="s">
        <v>320</v>
      </c>
    </row>
    <row r="197" spans="1:18" x14ac:dyDescent="0.55000000000000004">
      <c r="A197" s="1">
        <v>2066</v>
      </c>
      <c r="B197" s="1" t="s">
        <v>273</v>
      </c>
      <c r="C197" s="1" t="s">
        <v>372</v>
      </c>
      <c r="D197" s="4">
        <v>11.2799999999999</v>
      </c>
      <c r="E197" s="4">
        <v>4220</v>
      </c>
      <c r="F197" s="4">
        <f>Table1[[#This Row],[MW]]*Table1[[#This Row],[MWh/MW]]</f>
        <v>47601.599999999577</v>
      </c>
      <c r="G197" s="1" t="s">
        <v>28</v>
      </c>
      <c r="H197" s="1" t="s">
        <v>29</v>
      </c>
      <c r="I197" s="1" t="s">
        <v>30</v>
      </c>
      <c r="J197" s="1" t="s">
        <v>31</v>
      </c>
      <c r="K197" s="3" t="s">
        <v>32</v>
      </c>
      <c r="L197" s="3" t="s">
        <v>44</v>
      </c>
      <c r="M197" s="3" t="s">
        <v>34</v>
      </c>
      <c r="N197" s="1">
        <f>Table1[[#This Row],[MWh]]*Water_intensities!$J$56</f>
        <v>15422.906061675012</v>
      </c>
      <c r="O197" s="1">
        <f>Table1[[#This Row],[MWh]]*Water_intensities!$N$56</f>
        <v>10796.034243172509</v>
      </c>
      <c r="P197" s="3">
        <v>15.740661308729001</v>
      </c>
      <c r="Q197" s="3">
        <v>-17.0895278635805</v>
      </c>
      <c r="R197" t="s">
        <v>373</v>
      </c>
    </row>
    <row r="198" spans="1:18" x14ac:dyDescent="0.55000000000000004">
      <c r="A198" s="1">
        <v>2067</v>
      </c>
      <c r="B198" s="1" t="s">
        <v>273</v>
      </c>
      <c r="C198" s="1" t="s">
        <v>374</v>
      </c>
      <c r="D198" s="4">
        <v>4.5</v>
      </c>
      <c r="E198" s="4">
        <v>4220</v>
      </c>
      <c r="F198" s="4">
        <f>Table1[[#This Row],[MW]]*Table1[[#This Row],[MWh/MW]]</f>
        <v>18990</v>
      </c>
      <c r="G198" s="1" t="s">
        <v>28</v>
      </c>
      <c r="H198" s="1" t="s">
        <v>29</v>
      </c>
      <c r="I198" s="1" t="s">
        <v>30</v>
      </c>
      <c r="J198" s="1" t="s">
        <v>31</v>
      </c>
      <c r="K198" s="3" t="s">
        <v>32</v>
      </c>
      <c r="L198" s="3" t="s">
        <v>44</v>
      </c>
      <c r="M198" s="3" t="s">
        <v>34</v>
      </c>
      <c r="N198" s="1">
        <f>Table1[[#This Row],[MWh]]*Water_intensities!$J$56</f>
        <v>6152.7550777959368</v>
      </c>
      <c r="O198" s="1">
        <f>Table1[[#This Row],[MWh]]*Water_intensities!$N$56</f>
        <v>4306.9285544571558</v>
      </c>
      <c r="P198" s="3">
        <v>13.759850999999999</v>
      </c>
      <c r="Q198" s="3">
        <v>-10.731415</v>
      </c>
      <c r="R198" t="s">
        <v>375</v>
      </c>
    </row>
    <row r="199" spans="1:18" x14ac:dyDescent="0.55000000000000004">
      <c r="A199" s="1">
        <v>2068</v>
      </c>
      <c r="B199" s="1" t="s">
        <v>273</v>
      </c>
      <c r="C199" s="1" t="s">
        <v>376</v>
      </c>
      <c r="D199" s="4">
        <v>3</v>
      </c>
      <c r="E199" s="4">
        <v>4220</v>
      </c>
      <c r="F199" s="4">
        <f>Table1[[#This Row],[MW]]*Table1[[#This Row],[MWh/MW]]</f>
        <v>12660</v>
      </c>
      <c r="G199" s="1" t="s">
        <v>28</v>
      </c>
      <c r="H199" s="1" t="s">
        <v>29</v>
      </c>
      <c r="I199" s="1" t="s">
        <v>30</v>
      </c>
      <c r="J199" s="1" t="s">
        <v>31</v>
      </c>
      <c r="K199" s="3" t="s">
        <v>32</v>
      </c>
      <c r="L199" s="3" t="s">
        <v>44</v>
      </c>
      <c r="M199" s="3" t="s">
        <v>34</v>
      </c>
      <c r="N199" s="1">
        <f>Table1[[#This Row],[MWh]]*Water_intensities!$J$56</f>
        <v>4101.8367185306251</v>
      </c>
      <c r="O199" s="1">
        <f>Table1[[#This Row],[MWh]]*Water_intensities!$N$56</f>
        <v>2871.2857029714373</v>
      </c>
      <c r="P199" s="3">
        <v>13.759850999999999</v>
      </c>
      <c r="Q199" s="3">
        <v>-10.731415</v>
      </c>
      <c r="R199" t="s">
        <v>377</v>
      </c>
    </row>
    <row r="200" spans="1:18" x14ac:dyDescent="0.55000000000000004">
      <c r="A200" s="1">
        <v>2069</v>
      </c>
      <c r="B200" s="1" t="s">
        <v>273</v>
      </c>
      <c r="C200" s="1" t="s">
        <v>378</v>
      </c>
      <c r="D200" s="4">
        <v>24</v>
      </c>
      <c r="E200" s="4">
        <v>4220</v>
      </c>
      <c r="F200" s="4">
        <f>Table1[[#This Row],[MW]]*Table1[[#This Row],[MWh/MW]]</f>
        <v>101280</v>
      </c>
      <c r="G200" s="1" t="s">
        <v>28</v>
      </c>
      <c r="H200" s="1" t="s">
        <v>29</v>
      </c>
      <c r="I200" s="1" t="s">
        <v>30</v>
      </c>
      <c r="J200" s="1" t="s">
        <v>31</v>
      </c>
      <c r="K200" s="3" t="s">
        <v>32</v>
      </c>
      <c r="L200" s="3" t="s">
        <v>44</v>
      </c>
      <c r="M200" s="3" t="s">
        <v>34</v>
      </c>
      <c r="N200" s="1">
        <f>Table1[[#This Row],[MWh]]*Water_intensities!$J$56</f>
        <v>32814.693748245001</v>
      </c>
      <c r="O200" s="1">
        <f>Table1[[#This Row],[MWh]]*Water_intensities!$N$56</f>
        <v>22970.285623771499</v>
      </c>
      <c r="P200" s="3">
        <v>13.220811431728</v>
      </c>
      <c r="Q200" s="3">
        <v>-8.8190992151424208</v>
      </c>
      <c r="R200" t="s">
        <v>379</v>
      </c>
    </row>
    <row r="201" spans="1:18" x14ac:dyDescent="0.55000000000000004">
      <c r="A201" s="1">
        <v>2070</v>
      </c>
      <c r="B201" s="1" t="s">
        <v>273</v>
      </c>
      <c r="C201" s="1" t="s">
        <v>380</v>
      </c>
      <c r="D201" s="4">
        <v>45.84</v>
      </c>
      <c r="E201" s="4">
        <v>4220</v>
      </c>
      <c r="F201" s="4">
        <f>Table1[[#This Row],[MW]]*Table1[[#This Row],[MWh/MW]]</f>
        <v>193444.80000000002</v>
      </c>
      <c r="G201" s="1" t="s">
        <v>28</v>
      </c>
      <c r="H201" s="1" t="s">
        <v>29</v>
      </c>
      <c r="I201" s="1" t="s">
        <v>30</v>
      </c>
      <c r="J201" s="1" t="s">
        <v>31</v>
      </c>
      <c r="K201" s="3" t="s">
        <v>32</v>
      </c>
      <c r="L201" s="3" t="s">
        <v>44</v>
      </c>
      <c r="M201" s="3" t="s">
        <v>34</v>
      </c>
      <c r="N201" s="1">
        <f>Table1[[#This Row],[MWh]]*Water_intensities!$J$56</f>
        <v>62676.06505914795</v>
      </c>
      <c r="O201" s="1">
        <f>Table1[[#This Row],[MWh]]*Water_intensities!$N$56</f>
        <v>43873.245541403565</v>
      </c>
      <c r="P201" s="3">
        <v>13.240794449076001</v>
      </c>
      <c r="Q201" s="3">
        <v>-8.8403823619986497</v>
      </c>
      <c r="R201" t="s">
        <v>381</v>
      </c>
    </row>
    <row r="202" spans="1:18" x14ac:dyDescent="0.55000000000000004">
      <c r="A202" s="1">
        <v>2071</v>
      </c>
      <c r="B202" s="1" t="s">
        <v>273</v>
      </c>
      <c r="C202" s="1" t="s">
        <v>382</v>
      </c>
      <c r="D202" s="4">
        <v>0.05</v>
      </c>
      <c r="E202" s="4">
        <v>4220</v>
      </c>
      <c r="F202" s="4">
        <f>Table1[[#This Row],[MW]]*Table1[[#This Row],[MWh/MW]]</f>
        <v>211</v>
      </c>
      <c r="G202" s="1" t="s">
        <v>28</v>
      </c>
      <c r="H202" s="1" t="s">
        <v>29</v>
      </c>
      <c r="I202" s="1" t="s">
        <v>30</v>
      </c>
      <c r="J202" s="1" t="s">
        <v>31</v>
      </c>
      <c r="K202" s="3" t="s">
        <v>32</v>
      </c>
      <c r="L202" s="3" t="s">
        <v>44</v>
      </c>
      <c r="M202" s="3" t="s">
        <v>34</v>
      </c>
      <c r="N202" s="1">
        <f>Table1[[#This Row],[MWh]]*Water_intensities!$J$56</f>
        <v>68.363945308843739</v>
      </c>
      <c r="O202" s="1">
        <f>Table1[[#This Row],[MWh]]*Water_intensities!$N$56</f>
        <v>47.854761716190623</v>
      </c>
      <c r="P202" s="3">
        <v>14.083333</v>
      </c>
      <c r="Q202" s="3">
        <v>-14.066667000000001</v>
      </c>
      <c r="R202" t="s">
        <v>113</v>
      </c>
    </row>
    <row r="203" spans="1:18" x14ac:dyDescent="0.55000000000000004">
      <c r="A203" s="1">
        <v>2072</v>
      </c>
      <c r="B203" s="1" t="s">
        <v>273</v>
      </c>
      <c r="C203" s="1" t="s">
        <v>383</v>
      </c>
      <c r="D203" s="4">
        <v>0.11700000000000001</v>
      </c>
      <c r="E203" s="4">
        <v>3710.935644739965</v>
      </c>
      <c r="F203" s="4">
        <f>Table1[[#This Row],[MW]]*Table1[[#This Row],[MWh/MW]]</f>
        <v>434.17947043457593</v>
      </c>
      <c r="G203" s="1" t="s">
        <v>107</v>
      </c>
      <c r="H203" s="1" t="s">
        <v>133</v>
      </c>
      <c r="I203" s="1" t="s">
        <v>34</v>
      </c>
      <c r="J203" s="1" t="s">
        <v>34</v>
      </c>
      <c r="K203" s="1" t="s">
        <v>34</v>
      </c>
      <c r="L203" s="1" t="s">
        <v>34</v>
      </c>
      <c r="M203" s="1" t="s">
        <v>34</v>
      </c>
      <c r="N203" s="1">
        <v>0</v>
      </c>
      <c r="O203" s="1">
        <v>0</v>
      </c>
      <c r="P203" s="3">
        <v>14.083333</v>
      </c>
      <c r="Q203" s="3">
        <v>-14.066667000000001</v>
      </c>
      <c r="R203" t="s">
        <v>133</v>
      </c>
    </row>
    <row r="204" spans="1:18" x14ac:dyDescent="0.55000000000000004">
      <c r="A204" s="1">
        <v>2073</v>
      </c>
      <c r="B204" s="1" t="s">
        <v>273</v>
      </c>
      <c r="C204" s="1" t="s">
        <v>384</v>
      </c>
      <c r="D204" s="4">
        <v>90</v>
      </c>
      <c r="E204" s="4">
        <v>4220</v>
      </c>
      <c r="F204" s="1">
        <f>Table1[[#This Row],[MW]]*Table1[[#This Row],[MWh/MW]]</f>
        <v>379800</v>
      </c>
      <c r="G204" s="1" t="s">
        <v>28</v>
      </c>
      <c r="H204" s="1" t="s">
        <v>56</v>
      </c>
      <c r="I204" s="3" t="s">
        <v>57</v>
      </c>
      <c r="J204" s="3" t="s">
        <v>40</v>
      </c>
      <c r="K204" s="3" t="s">
        <v>34</v>
      </c>
      <c r="L204" s="3" t="s">
        <v>44</v>
      </c>
      <c r="M204" s="3" t="s">
        <v>34</v>
      </c>
      <c r="N204" s="1">
        <f>Table1[[#This Row],[MWh]]*Water_intensities!$J$53</f>
        <v>611022.24246870005</v>
      </c>
      <c r="O204" s="1">
        <f>Table1[[#This Row],[MWh]]*Water_intensities!$N$53</f>
        <v>488817.79397495999</v>
      </c>
      <c r="P204" s="3">
        <v>13.5897051273166</v>
      </c>
      <c r="Q204" s="3">
        <v>-12.3816853962604</v>
      </c>
      <c r="R204" t="s">
        <v>385</v>
      </c>
    </row>
    <row r="205" spans="1:18" x14ac:dyDescent="0.55000000000000004">
      <c r="A205" s="1">
        <v>2074</v>
      </c>
      <c r="B205" s="1" t="s">
        <v>273</v>
      </c>
      <c r="C205" s="1" t="s">
        <v>386</v>
      </c>
      <c r="D205" s="4">
        <v>347</v>
      </c>
      <c r="E205" s="4">
        <v>3710.935644739965</v>
      </c>
      <c r="F205" s="4">
        <f>Table1[[#This Row],[MW]]*Table1[[#This Row],[MWh/MW]]</f>
        <v>1287694.6687247679</v>
      </c>
      <c r="G205" s="1" t="s">
        <v>107</v>
      </c>
      <c r="H205" s="1" t="s">
        <v>108</v>
      </c>
      <c r="I205" s="1" t="s">
        <v>34</v>
      </c>
      <c r="J205" s="1" t="s">
        <v>34</v>
      </c>
      <c r="K205" s="1" t="s">
        <v>34</v>
      </c>
      <c r="L205" s="1" t="s">
        <v>34</v>
      </c>
      <c r="M205" s="1" t="s">
        <v>34</v>
      </c>
      <c r="N205" s="1">
        <v>4149909.1199999996</v>
      </c>
      <c r="O205" s="1">
        <v>4149909.1199999996</v>
      </c>
      <c r="P205" s="3">
        <v>14.216699999999999</v>
      </c>
      <c r="Q205" s="3">
        <v>-17.383299999999998</v>
      </c>
      <c r="R205" t="s">
        <v>589</v>
      </c>
    </row>
    <row r="206" spans="1:18" x14ac:dyDescent="0.55000000000000004">
      <c r="A206" s="1">
        <v>2075</v>
      </c>
      <c r="B206" s="1" t="s">
        <v>273</v>
      </c>
      <c r="C206" s="1" t="s">
        <v>387</v>
      </c>
      <c r="D206" s="4">
        <v>720</v>
      </c>
      <c r="E206" s="4">
        <v>4220</v>
      </c>
      <c r="F206" s="4">
        <f>Table1[[#This Row],[MW]]*Table1[[#This Row],[MWh/MW]]</f>
        <v>3038400</v>
      </c>
      <c r="G206" s="1" t="s">
        <v>20</v>
      </c>
      <c r="H206" s="1" t="s">
        <v>47</v>
      </c>
      <c r="I206" s="1" t="s">
        <v>48</v>
      </c>
      <c r="J206" s="1" t="s">
        <v>118</v>
      </c>
      <c r="K206" s="3" t="s">
        <v>24</v>
      </c>
      <c r="L206" s="3" t="s">
        <v>49</v>
      </c>
      <c r="M206" s="3" t="s">
        <v>388</v>
      </c>
      <c r="N206" s="1">
        <f>Table1[[#This Row],[MWh]]*Water_intensities!$J$43</f>
        <v>8741212.3157875203</v>
      </c>
      <c r="O206" s="1">
        <f>Table1[[#This Row],[MWh]]*Water_intensities!$N$43</f>
        <v>3105430.69113504</v>
      </c>
      <c r="P206" s="3">
        <v>12.32545</v>
      </c>
      <c r="Q206" s="3">
        <v>-6.1818200000000001</v>
      </c>
      <c r="R206" t="s">
        <v>389</v>
      </c>
    </row>
    <row r="207" spans="1:18" x14ac:dyDescent="0.55000000000000004">
      <c r="A207" s="1">
        <v>2076</v>
      </c>
      <c r="B207" s="1" t="s">
        <v>273</v>
      </c>
      <c r="C207" s="1" t="s">
        <v>390</v>
      </c>
      <c r="D207" s="4">
        <v>3</v>
      </c>
      <c r="E207" s="4">
        <v>4220</v>
      </c>
      <c r="F207" s="4">
        <f>Table1[[#This Row],[MW]]*Table1[[#This Row],[MWh/MW]]</f>
        <v>12660</v>
      </c>
      <c r="G207" s="1" t="s">
        <v>28</v>
      </c>
      <c r="H207" s="1" t="s">
        <v>29</v>
      </c>
      <c r="I207" s="1" t="s">
        <v>30</v>
      </c>
      <c r="J207" s="1" t="s">
        <v>31</v>
      </c>
      <c r="K207" s="3" t="s">
        <v>32</v>
      </c>
      <c r="L207" s="3" t="s">
        <v>44</v>
      </c>
      <c r="M207" s="3" t="s">
        <v>34</v>
      </c>
      <c r="N207" s="1">
        <f>Table1[[#This Row],[MWh]]*Water_intensities!$J$56</f>
        <v>4101.8367185306251</v>
      </c>
      <c r="O207" s="1">
        <f>Table1[[#This Row],[MWh]]*Water_intensities!$N$56</f>
        <v>2871.2857029714373</v>
      </c>
      <c r="P207" s="3">
        <v>13.843712999999999</v>
      </c>
      <c r="Q207" s="3">
        <v>-11.206047999999999</v>
      </c>
      <c r="R207" t="s">
        <v>391</v>
      </c>
    </row>
    <row r="208" spans="1:18" x14ac:dyDescent="0.55000000000000004">
      <c r="A208" s="1">
        <v>2077</v>
      </c>
      <c r="B208" s="1" t="s">
        <v>273</v>
      </c>
      <c r="C208" s="1" t="s">
        <v>4991</v>
      </c>
      <c r="D208" s="4">
        <v>32.1</v>
      </c>
      <c r="E208" s="4">
        <v>4220</v>
      </c>
      <c r="F208" s="4">
        <f>Table1[[#This Row],[MW]]*Table1[[#This Row],[MWh/MW]]</f>
        <v>135462</v>
      </c>
      <c r="G208" s="1" t="s">
        <v>28</v>
      </c>
      <c r="H208" s="1" t="s">
        <v>29</v>
      </c>
      <c r="I208" s="1" t="s">
        <v>30</v>
      </c>
      <c r="J208" s="1" t="s">
        <v>31</v>
      </c>
      <c r="K208" s="3" t="s">
        <v>32</v>
      </c>
      <c r="L208" s="3" t="s">
        <v>44</v>
      </c>
      <c r="M208" s="3" t="s">
        <v>34</v>
      </c>
      <c r="N208" s="1">
        <f>Table1[[#This Row],[MWh]]*Water_intensities!$J$56</f>
        <v>43889.652888277684</v>
      </c>
      <c r="O208" s="1">
        <f>Table1[[#This Row],[MWh]]*Water_intensities!$N$56</f>
        <v>30722.757021794379</v>
      </c>
      <c r="P208" s="3">
        <v>20.402191022596998</v>
      </c>
      <c r="Q208" s="3">
        <v>-9.6414614559885905</v>
      </c>
      <c r="R208" t="s">
        <v>392</v>
      </c>
    </row>
    <row r="209" spans="1:18" x14ac:dyDescent="0.55000000000000004">
      <c r="A209" s="1">
        <v>2078</v>
      </c>
      <c r="B209" s="1" t="s">
        <v>273</v>
      </c>
      <c r="C209" s="1" t="s">
        <v>393</v>
      </c>
      <c r="D209" s="4">
        <v>12.4</v>
      </c>
      <c r="E209" s="4">
        <v>3710.935644739965</v>
      </c>
      <c r="F209" s="4">
        <f>Table1[[#This Row],[MW]]*Table1[[#This Row],[MWh/MW]]</f>
        <v>46015.60199477557</v>
      </c>
      <c r="G209" s="1" t="s">
        <v>107</v>
      </c>
      <c r="H209" s="1" t="s">
        <v>133</v>
      </c>
      <c r="I209" s="1" t="s">
        <v>34</v>
      </c>
      <c r="J209" s="1" t="s">
        <v>34</v>
      </c>
      <c r="K209" s="1" t="s">
        <v>34</v>
      </c>
      <c r="L209" s="1" t="s">
        <v>34</v>
      </c>
      <c r="M209" s="1" t="s">
        <v>34</v>
      </c>
      <c r="N209" s="1">
        <v>0</v>
      </c>
      <c r="O209" s="1">
        <v>0</v>
      </c>
      <c r="P209" s="3">
        <v>20.201312999999999</v>
      </c>
      <c r="Q209" s="3">
        <v>-11.0303267</v>
      </c>
      <c r="R209" t="s">
        <v>394</v>
      </c>
    </row>
    <row r="210" spans="1:18" x14ac:dyDescent="0.55000000000000004">
      <c r="A210" s="1">
        <v>2079</v>
      </c>
      <c r="B210" s="1" t="s">
        <v>273</v>
      </c>
      <c r="C210" s="1" t="s">
        <v>395</v>
      </c>
      <c r="D210" s="4">
        <v>11.1999999999999</v>
      </c>
      <c r="E210" s="4">
        <v>4220</v>
      </c>
      <c r="F210" s="4">
        <f>Table1[[#This Row],[MW]]*Table1[[#This Row],[MWh/MW]]</f>
        <v>47263.999999999578</v>
      </c>
      <c r="G210" s="1" t="s">
        <v>28</v>
      </c>
      <c r="H210" s="1" t="s">
        <v>29</v>
      </c>
      <c r="I210" s="1" t="s">
        <v>30</v>
      </c>
      <c r="J210" s="1" t="s">
        <v>31</v>
      </c>
      <c r="K210" s="3" t="s">
        <v>32</v>
      </c>
      <c r="L210" s="3" t="s">
        <v>44</v>
      </c>
      <c r="M210" s="3" t="s">
        <v>34</v>
      </c>
      <c r="N210" s="1">
        <f>Table1[[#This Row],[MWh]]*Water_intensities!$J$56</f>
        <v>15313.523749180862</v>
      </c>
      <c r="O210" s="1">
        <f>Table1[[#This Row],[MWh]]*Water_intensities!$N$56</f>
        <v>10719.466624426605</v>
      </c>
      <c r="P210" s="3">
        <v>12.170670803272801</v>
      </c>
      <c r="Q210" s="3">
        <v>-15.145409875591101</v>
      </c>
      <c r="R210" t="s">
        <v>396</v>
      </c>
    </row>
    <row r="211" spans="1:18" x14ac:dyDescent="0.55000000000000004">
      <c r="A211" s="1">
        <v>2080</v>
      </c>
      <c r="B211" s="1" t="s">
        <v>273</v>
      </c>
      <c r="C211" s="1" t="s">
        <v>397</v>
      </c>
      <c r="D211" s="4">
        <v>56</v>
      </c>
      <c r="E211" s="4">
        <v>4220</v>
      </c>
      <c r="F211" s="4">
        <f>Table1[[#This Row],[MW]]*Table1[[#This Row],[MWh/MW]]</f>
        <v>236320</v>
      </c>
      <c r="G211" s="1" t="s">
        <v>28</v>
      </c>
      <c r="H211" s="1" t="s">
        <v>56</v>
      </c>
      <c r="I211" s="1" t="s">
        <v>57</v>
      </c>
      <c r="J211" s="1" t="s">
        <v>40</v>
      </c>
      <c r="K211" s="3" t="s">
        <v>34</v>
      </c>
      <c r="L211" s="3" t="s">
        <v>44</v>
      </c>
      <c r="M211" s="3" t="s">
        <v>34</v>
      </c>
      <c r="N211" s="1">
        <f>Table1[[#This Row],[MWh]]*Water_intensities!$J$53</f>
        <v>380191.61753608001</v>
      </c>
      <c r="O211" s="1">
        <f>Table1[[#This Row],[MWh]]*Water_intensities!$N$53</f>
        <v>304153.29402886401</v>
      </c>
      <c r="P211" s="3">
        <v>12.170670803272801</v>
      </c>
      <c r="Q211" s="3">
        <v>-15.145409875591101</v>
      </c>
      <c r="R211" t="s">
        <v>398</v>
      </c>
    </row>
    <row r="212" spans="1:18" x14ac:dyDescent="0.55000000000000004">
      <c r="A212" s="1">
        <v>2081</v>
      </c>
      <c r="B212" s="1" t="s">
        <v>273</v>
      </c>
      <c r="C212" s="1" t="s">
        <v>399</v>
      </c>
      <c r="D212" s="4">
        <v>2.96</v>
      </c>
      <c r="E212" s="4">
        <v>4220</v>
      </c>
      <c r="F212" s="4">
        <f>Table1[[#This Row],[MW]]*Table1[[#This Row],[MWh/MW]]</f>
        <v>12491.2</v>
      </c>
      <c r="G212" s="1" t="s">
        <v>28</v>
      </c>
      <c r="H212" s="1" t="s">
        <v>29</v>
      </c>
      <c r="I212" s="1" t="s">
        <v>30</v>
      </c>
      <c r="J212" s="1" t="s">
        <v>31</v>
      </c>
      <c r="K212" s="3" t="s">
        <v>32</v>
      </c>
      <c r="L212" s="3" t="s">
        <v>44</v>
      </c>
      <c r="M212" s="3" t="s">
        <v>34</v>
      </c>
      <c r="N212" s="1">
        <f>Table1[[#This Row],[MWh]]*Water_intensities!$J$56</f>
        <v>4047.1455622835501</v>
      </c>
      <c r="O212" s="1">
        <f>Table1[[#This Row],[MWh]]*Water_intensities!$N$56</f>
        <v>2833.0018935984849</v>
      </c>
      <c r="P212" s="3">
        <v>11.85</v>
      </c>
      <c r="Q212" s="3">
        <v>-15.8</v>
      </c>
      <c r="R212" t="s">
        <v>400</v>
      </c>
    </row>
    <row r="213" spans="1:18" x14ac:dyDescent="0.55000000000000004">
      <c r="A213" s="1">
        <v>2082</v>
      </c>
      <c r="B213" s="1" t="s">
        <v>273</v>
      </c>
      <c r="C213" s="1" t="s">
        <v>401</v>
      </c>
      <c r="D213" s="4">
        <v>2.36</v>
      </c>
      <c r="E213" s="4">
        <v>4220</v>
      </c>
      <c r="F213" s="4">
        <f>Table1[[#This Row],[MW]]*Table1[[#This Row],[MWh/MW]]</f>
        <v>9959.1999999999989</v>
      </c>
      <c r="G213" s="1" t="s">
        <v>28</v>
      </c>
      <c r="H213" s="1" t="s">
        <v>29</v>
      </c>
      <c r="I213" s="1" t="s">
        <v>30</v>
      </c>
      <c r="J213" s="1" t="s">
        <v>31</v>
      </c>
      <c r="K213" s="3" t="s">
        <v>32</v>
      </c>
      <c r="L213" s="3" t="s">
        <v>44</v>
      </c>
      <c r="M213" s="3" t="s">
        <v>34</v>
      </c>
      <c r="N213" s="1">
        <f>Table1[[#This Row],[MWh]]*Water_intensities!$J$56</f>
        <v>3226.7782185774245</v>
      </c>
      <c r="O213" s="1">
        <f>Table1[[#This Row],[MWh]]*Water_intensities!$N$56</f>
        <v>2258.7447530041973</v>
      </c>
      <c r="P213" s="3">
        <v>15.061311999999999</v>
      </c>
      <c r="Q213" s="3">
        <v>-7.6087439999999997</v>
      </c>
      <c r="R213" t="s">
        <v>296</v>
      </c>
    </row>
    <row r="214" spans="1:18" x14ac:dyDescent="0.55000000000000004">
      <c r="A214" s="1">
        <v>2083</v>
      </c>
      <c r="B214" s="1" t="s">
        <v>273</v>
      </c>
      <c r="C214" s="1" t="s">
        <v>402</v>
      </c>
      <c r="D214" s="4">
        <v>2.8000000000000001E-2</v>
      </c>
      <c r="E214" s="4">
        <v>3710.935644739965</v>
      </c>
      <c r="F214" s="4">
        <f>Table1[[#This Row],[MW]]*Table1[[#This Row],[MWh/MW]]</f>
        <v>103.90619805271902</v>
      </c>
      <c r="G214" s="1" t="s">
        <v>107</v>
      </c>
      <c r="H214" s="1" t="s">
        <v>133</v>
      </c>
      <c r="I214" s="1" t="s">
        <v>34</v>
      </c>
      <c r="J214" s="1" t="s">
        <v>34</v>
      </c>
      <c r="K214" s="1" t="s">
        <v>34</v>
      </c>
      <c r="L214" s="1" t="s">
        <v>34</v>
      </c>
      <c r="M214" s="1" t="s">
        <v>34</v>
      </c>
      <c r="N214" s="1">
        <v>0</v>
      </c>
      <c r="O214" s="1">
        <v>0</v>
      </c>
      <c r="P214" s="3">
        <v>16.233332999999998</v>
      </c>
      <c r="Q214" s="3">
        <v>-12.566667000000001</v>
      </c>
      <c r="R214" t="s">
        <v>320</v>
      </c>
    </row>
    <row r="215" spans="1:18" x14ac:dyDescent="0.55000000000000004">
      <c r="A215" s="1">
        <v>2084</v>
      </c>
      <c r="B215" s="1" t="s">
        <v>273</v>
      </c>
      <c r="C215" s="1" t="s">
        <v>403</v>
      </c>
      <c r="D215" s="4">
        <v>0.54</v>
      </c>
      <c r="E215" s="4">
        <v>4220</v>
      </c>
      <c r="F215" s="4">
        <f>Table1[[#This Row],[MW]]*Table1[[#This Row],[MWh/MW]]</f>
        <v>2278.8000000000002</v>
      </c>
      <c r="G215" s="1" t="s">
        <v>28</v>
      </c>
      <c r="H215" s="1" t="s">
        <v>29</v>
      </c>
      <c r="I215" s="1" t="s">
        <v>30</v>
      </c>
      <c r="J215" s="1" t="s">
        <v>31</v>
      </c>
      <c r="K215" s="3" t="s">
        <v>32</v>
      </c>
      <c r="L215" s="3" t="s">
        <v>44</v>
      </c>
      <c r="M215" s="3" t="s">
        <v>34</v>
      </c>
      <c r="N215" s="1">
        <f>Table1[[#This Row],[MWh]]*Water_intensities!$J$56</f>
        <v>738.33060933551246</v>
      </c>
      <c r="O215" s="1">
        <f>Table1[[#This Row],[MWh]]*Water_intensities!$N$56</f>
        <v>516.83142653485879</v>
      </c>
      <c r="P215" s="3">
        <v>17.812480699999998</v>
      </c>
      <c r="Q215" s="3">
        <v>-9.5145842999999992</v>
      </c>
      <c r="R215" t="s">
        <v>113</v>
      </c>
    </row>
    <row r="216" spans="1:18" x14ac:dyDescent="0.55000000000000004">
      <c r="A216" s="1">
        <v>3001</v>
      </c>
      <c r="B216" s="1" t="s">
        <v>4985</v>
      </c>
      <c r="C216" s="1" t="s">
        <v>4992</v>
      </c>
      <c r="D216" s="4">
        <v>50</v>
      </c>
      <c r="E216" s="4">
        <v>1000</v>
      </c>
      <c r="F216" s="4">
        <f>Table1[[#This Row],[MW]]*Table1[[#This Row],[MWh/MW]]</f>
        <v>50000</v>
      </c>
      <c r="G216" s="1" t="s">
        <v>404</v>
      </c>
      <c r="H216" s="1" t="s">
        <v>38</v>
      </c>
      <c r="I216" s="1" t="s">
        <v>130</v>
      </c>
      <c r="J216" s="1" t="s">
        <v>40</v>
      </c>
      <c r="K216" s="3" t="s">
        <v>34</v>
      </c>
      <c r="L216" s="3" t="s">
        <v>41</v>
      </c>
      <c r="M216" s="3" t="s">
        <v>26</v>
      </c>
      <c r="N216" s="1">
        <f>Table1[[#This Row],[MWh]]*Water_intensities!$J$77</f>
        <v>700.30117930000006</v>
      </c>
      <c r="O216" s="1">
        <f>Table1[[#This Row],[MWh]]*Water_intensities!$N$77</f>
        <v>490.21082551000001</v>
      </c>
      <c r="P216" s="3">
        <v>-14.409093</v>
      </c>
      <c r="Q216" s="3">
        <v>-7.9504669999999997</v>
      </c>
      <c r="R216" t="s">
        <v>4958</v>
      </c>
    </row>
    <row r="217" spans="1:18" x14ac:dyDescent="0.55000000000000004">
      <c r="A217" s="1">
        <v>3002</v>
      </c>
      <c r="B217" s="1" t="s">
        <v>4985</v>
      </c>
      <c r="C217" s="1" t="s">
        <v>405</v>
      </c>
      <c r="D217" s="4">
        <v>1.65</v>
      </c>
      <c r="E217" s="4">
        <v>23</v>
      </c>
      <c r="F217" s="4">
        <f>Table1[[#This Row],[MW]]*Table1[[#This Row],[MWh/MW]]</f>
        <v>37.949999999999996</v>
      </c>
      <c r="G217" s="1" t="s">
        <v>176</v>
      </c>
      <c r="H217" s="1" t="s">
        <v>177</v>
      </c>
      <c r="I217" s="1" t="s">
        <v>178</v>
      </c>
      <c r="J217" s="1" t="s">
        <v>40</v>
      </c>
      <c r="K217" s="3" t="s">
        <v>34</v>
      </c>
      <c r="L217" s="3" t="s">
        <v>34</v>
      </c>
      <c r="M217" s="3" t="s">
        <v>34</v>
      </c>
      <c r="N217" s="1">
        <f>Table1[[#This Row],[MWh]]*Water_intensities!$J$101</f>
        <v>5.0279731967849985E-6</v>
      </c>
      <c r="O217" s="1">
        <f>Table1[[#This Row],[MWh]]*Water_intensities!$N$101</f>
        <v>5.0279731967849985E-6</v>
      </c>
      <c r="P217" s="3">
        <v>-14.3833333</v>
      </c>
      <c r="Q217" s="3">
        <v>-7.9</v>
      </c>
      <c r="R217" t="s">
        <v>406</v>
      </c>
    </row>
    <row r="218" spans="1:18" x14ac:dyDescent="0.55000000000000004">
      <c r="A218" s="1">
        <v>3003</v>
      </c>
      <c r="B218" s="1" t="s">
        <v>4985</v>
      </c>
      <c r="C218" s="1" t="s">
        <v>407</v>
      </c>
      <c r="D218" s="4">
        <v>2.7</v>
      </c>
      <c r="E218" s="4">
        <v>23</v>
      </c>
      <c r="F218" s="4">
        <f>Table1[[#This Row],[MW]]*Table1[[#This Row],[MWh/MW]]</f>
        <v>62.1</v>
      </c>
      <c r="G218" s="1" t="s">
        <v>176</v>
      </c>
      <c r="H218" s="1" t="s">
        <v>177</v>
      </c>
      <c r="I218" s="1" t="s">
        <v>178</v>
      </c>
      <c r="J218" s="1" t="s">
        <v>40</v>
      </c>
      <c r="K218" s="3" t="s">
        <v>34</v>
      </c>
      <c r="L218" s="3" t="s">
        <v>34</v>
      </c>
      <c r="M218" s="3" t="s">
        <v>34</v>
      </c>
      <c r="N218" s="1">
        <f>Table1[[#This Row],[MWh]]*Water_intensities!$J$101</f>
        <v>8.2275925038300002E-6</v>
      </c>
      <c r="O218" s="1">
        <f>Table1[[#This Row],[MWh]]*Water_intensities!$N$101</f>
        <v>8.2275925038300002E-6</v>
      </c>
      <c r="P218" s="3">
        <v>-14.366667</v>
      </c>
      <c r="Q218" s="3">
        <v>-7.95</v>
      </c>
      <c r="R218" t="s">
        <v>4973</v>
      </c>
    </row>
    <row r="219" spans="1:18" x14ac:dyDescent="0.55000000000000004">
      <c r="A219" s="1">
        <v>3004</v>
      </c>
      <c r="B219" s="1" t="s">
        <v>4985</v>
      </c>
      <c r="C219" s="1" t="s">
        <v>408</v>
      </c>
      <c r="D219" s="4">
        <v>9.73</v>
      </c>
      <c r="E219" s="4">
        <v>41</v>
      </c>
      <c r="F219" s="4">
        <f>Table1[[#This Row],[MW]]*Table1[[#This Row],[MWh/MW]]</f>
        <v>398.93</v>
      </c>
      <c r="G219" s="1" t="s">
        <v>28</v>
      </c>
      <c r="H219" s="1" t="s">
        <v>29</v>
      </c>
      <c r="I219" s="1" t="s">
        <v>30</v>
      </c>
      <c r="J219" s="1" t="s">
        <v>31</v>
      </c>
      <c r="K219" s="3" t="s">
        <v>32</v>
      </c>
      <c r="L219" s="3" t="s">
        <v>44</v>
      </c>
      <c r="M219" s="3" t="s">
        <v>34</v>
      </c>
      <c r="N219" s="1">
        <f>Table1[[#This Row],[MWh]]*Water_intensities!$J$56</f>
        <v>129.2532165974267</v>
      </c>
      <c r="O219" s="1">
        <f>Table1[[#This Row],[MWh]]*Water_intensities!$N$56</f>
        <v>90.477251618198707</v>
      </c>
      <c r="P219" s="3">
        <v>-14.3772387079723</v>
      </c>
      <c r="Q219" s="3">
        <v>-7.8981170379916996</v>
      </c>
      <c r="R219" t="s">
        <v>409</v>
      </c>
    </row>
    <row r="220" spans="1:18" x14ac:dyDescent="0.55000000000000004">
      <c r="A220" s="1">
        <v>3005</v>
      </c>
      <c r="B220" s="1" t="s">
        <v>4985</v>
      </c>
      <c r="C220" s="1" t="s">
        <v>410</v>
      </c>
      <c r="D220" s="4">
        <v>7.38</v>
      </c>
      <c r="E220" s="4">
        <v>41</v>
      </c>
      <c r="F220" s="4">
        <f>Table1[[#This Row],[MW]]*Table1[[#This Row],[MWh/MW]]</f>
        <v>302.58</v>
      </c>
      <c r="G220" s="1" t="s">
        <v>28</v>
      </c>
      <c r="H220" s="1" t="s">
        <v>29</v>
      </c>
      <c r="I220" s="1" t="s">
        <v>30</v>
      </c>
      <c r="J220" s="1" t="s">
        <v>31</v>
      </c>
      <c r="K220" s="3" t="s">
        <v>32</v>
      </c>
      <c r="L220" s="3" t="s">
        <v>44</v>
      </c>
      <c r="M220" s="3" t="s">
        <v>34</v>
      </c>
      <c r="N220" s="1">
        <f>Table1[[#This Row],[MWh]]*Water_intensities!$J$56</f>
        <v>98.035841571326728</v>
      </c>
      <c r="O220" s="1">
        <f>Table1[[#This Row],[MWh]]*Water_intensities!$N$56</f>
        <v>68.625089099928715</v>
      </c>
      <c r="P220" s="3">
        <v>-14.4068974757036</v>
      </c>
      <c r="Q220" s="3">
        <v>-7.9682966612453097</v>
      </c>
      <c r="R220" t="s">
        <v>411</v>
      </c>
    </row>
    <row r="221" spans="1:18" x14ac:dyDescent="0.55000000000000004">
      <c r="A221" s="1">
        <v>4001</v>
      </c>
      <c r="B221" s="1" t="s">
        <v>412</v>
      </c>
      <c r="C221" s="1" t="s">
        <v>413</v>
      </c>
      <c r="D221" s="4">
        <v>48.5</v>
      </c>
      <c r="E221" s="4">
        <v>2857</v>
      </c>
      <c r="F221" s="4">
        <f>Table1[[#This Row],[MW]]*Table1[[#This Row],[MWh/MW]]</f>
        <v>138564.5</v>
      </c>
      <c r="G221" s="1" t="s">
        <v>28</v>
      </c>
      <c r="H221" s="1" t="s">
        <v>29</v>
      </c>
      <c r="I221" s="1" t="s">
        <v>30</v>
      </c>
      <c r="J221" s="1" t="s">
        <v>31</v>
      </c>
      <c r="K221" s="3" t="s">
        <v>32</v>
      </c>
      <c r="L221" s="3" t="s">
        <v>44</v>
      </c>
      <c r="M221" s="3" t="s">
        <v>34</v>
      </c>
      <c r="N221" s="1">
        <f>Table1[[#This Row],[MWh]]*Water_intensities!$J$56</f>
        <v>44894.862084110326</v>
      </c>
      <c r="O221" s="1">
        <f>Table1[[#This Row],[MWh]]*Water_intensities!$N$56</f>
        <v>31426.40345887723</v>
      </c>
      <c r="P221" s="3">
        <v>2.4333333000000001</v>
      </c>
      <c r="Q221" s="3">
        <v>6.35</v>
      </c>
      <c r="R221" t="s">
        <v>4964</v>
      </c>
    </row>
    <row r="222" spans="1:18" x14ac:dyDescent="0.55000000000000004">
      <c r="A222" s="1">
        <v>4002</v>
      </c>
      <c r="B222" s="1" t="s">
        <v>412</v>
      </c>
      <c r="C222" s="1" t="s">
        <v>414</v>
      </c>
      <c r="D222" s="4">
        <v>1</v>
      </c>
      <c r="E222" s="4">
        <v>2857</v>
      </c>
      <c r="F222" s="4">
        <f>Table1[[#This Row],[MW]]*Table1[[#This Row],[MWh/MW]]</f>
        <v>2857</v>
      </c>
      <c r="G222" s="1" t="s">
        <v>28</v>
      </c>
      <c r="H222" s="1" t="s">
        <v>29</v>
      </c>
      <c r="I222" s="1" t="s">
        <v>30</v>
      </c>
      <c r="J222" s="1" t="s">
        <v>31</v>
      </c>
      <c r="K222" s="3" t="s">
        <v>32</v>
      </c>
      <c r="L222" s="3" t="s">
        <v>44</v>
      </c>
      <c r="M222" s="3" t="s">
        <v>34</v>
      </c>
      <c r="N222" s="1">
        <f>Table1[[#This Row],[MWh]]*Water_intensities!$J$56</f>
        <v>925.66725946619238</v>
      </c>
      <c r="O222" s="1">
        <f>Table1[[#This Row],[MWh]]*Water_intensities!$N$56</f>
        <v>647.96708162633468</v>
      </c>
      <c r="P222" s="3">
        <v>2.0831019999999998</v>
      </c>
      <c r="Q222" s="3">
        <v>7.1461030000000001</v>
      </c>
      <c r="R222" t="s">
        <v>113</v>
      </c>
    </row>
    <row r="223" spans="1:18" x14ac:dyDescent="0.55000000000000004">
      <c r="A223" s="1">
        <v>4003</v>
      </c>
      <c r="B223" s="1" t="s">
        <v>412</v>
      </c>
      <c r="C223" s="1" t="s">
        <v>415</v>
      </c>
      <c r="D223" s="4">
        <v>1</v>
      </c>
      <c r="E223" s="4">
        <v>2857</v>
      </c>
      <c r="F223" s="4">
        <f>Table1[[#This Row],[MW]]*Table1[[#This Row],[MWh/MW]]</f>
        <v>2857</v>
      </c>
      <c r="G223" s="1" t="s">
        <v>28</v>
      </c>
      <c r="H223" s="1" t="s">
        <v>29</v>
      </c>
      <c r="I223" s="1" t="s">
        <v>30</v>
      </c>
      <c r="J223" s="1" t="s">
        <v>31</v>
      </c>
      <c r="K223" s="3" t="s">
        <v>32</v>
      </c>
      <c r="L223" s="3" t="s">
        <v>44</v>
      </c>
      <c r="M223" s="3" t="s">
        <v>34</v>
      </c>
      <c r="N223" s="1">
        <f>Table1[[#This Row],[MWh]]*Water_intensities!$J$56</f>
        <v>925.66725946619238</v>
      </c>
      <c r="O223" s="1">
        <f>Table1[[#This Row],[MWh]]*Water_intensities!$N$56</f>
        <v>647.96708162633468</v>
      </c>
      <c r="P223" s="3">
        <v>2.4333333000000001</v>
      </c>
      <c r="Q223" s="3">
        <v>6.35</v>
      </c>
      <c r="R223" t="s">
        <v>113</v>
      </c>
    </row>
    <row r="224" spans="1:18" x14ac:dyDescent="0.55000000000000004">
      <c r="A224" s="1">
        <v>4004</v>
      </c>
      <c r="B224" s="1" t="s">
        <v>412</v>
      </c>
      <c r="C224" s="1" t="s">
        <v>416</v>
      </c>
      <c r="D224" s="4">
        <v>2.8</v>
      </c>
      <c r="E224" s="4">
        <v>2857</v>
      </c>
      <c r="F224" s="4">
        <f>Table1[[#This Row],[MW]]*Table1[[#This Row],[MWh/MW]]</f>
        <v>7999.5999999999995</v>
      </c>
      <c r="G224" s="1" t="s">
        <v>28</v>
      </c>
      <c r="H224" s="1" t="s">
        <v>29</v>
      </c>
      <c r="I224" s="1" t="s">
        <v>30</v>
      </c>
      <c r="J224" s="1" t="s">
        <v>31</v>
      </c>
      <c r="K224" s="3" t="s">
        <v>32</v>
      </c>
      <c r="L224" s="3" t="s">
        <v>44</v>
      </c>
      <c r="M224" s="3" t="s">
        <v>34</v>
      </c>
      <c r="N224" s="1">
        <f>Table1[[#This Row],[MWh]]*Water_intensities!$J$56</f>
        <v>2591.8683265053382</v>
      </c>
      <c r="O224" s="1">
        <f>Table1[[#This Row],[MWh]]*Water_intensities!$N$56</f>
        <v>1814.307828553737</v>
      </c>
      <c r="P224" s="3">
        <v>2.418329</v>
      </c>
      <c r="Q224" s="3">
        <v>6.3653589999999998</v>
      </c>
      <c r="R224" t="s">
        <v>417</v>
      </c>
    </row>
    <row r="225" spans="1:18" x14ac:dyDescent="0.55000000000000004">
      <c r="A225" s="1">
        <v>4005</v>
      </c>
      <c r="B225" s="1" t="s">
        <v>412</v>
      </c>
      <c r="C225" s="1" t="s">
        <v>418</v>
      </c>
      <c r="D225" s="4">
        <v>20</v>
      </c>
      <c r="E225" s="4">
        <v>2857</v>
      </c>
      <c r="F225" s="4">
        <f>Table1[[#This Row],[MW]]*Table1[[#This Row],[MWh/MW]]</f>
        <v>57140</v>
      </c>
      <c r="G225" s="1" t="s">
        <v>28</v>
      </c>
      <c r="H225" s="1" t="s">
        <v>29</v>
      </c>
      <c r="I225" s="1" t="s">
        <v>30</v>
      </c>
      <c r="J225" s="1" t="s">
        <v>31</v>
      </c>
      <c r="K225" s="3" t="s">
        <v>32</v>
      </c>
      <c r="L225" s="3" t="s">
        <v>44</v>
      </c>
      <c r="M225" s="3" t="s">
        <v>34</v>
      </c>
      <c r="N225" s="1">
        <f>Table1[[#This Row],[MWh]]*Water_intensities!$J$56</f>
        <v>18513.345189323845</v>
      </c>
      <c r="O225" s="1">
        <f>Table1[[#This Row],[MWh]]*Water_intensities!$N$56</f>
        <v>12959.341632526694</v>
      </c>
      <c r="P225" s="3">
        <v>2.3868953241667299</v>
      </c>
      <c r="Q225" s="3">
        <v>6.3778383465139701</v>
      </c>
      <c r="R225" t="s">
        <v>419</v>
      </c>
    </row>
    <row r="226" spans="1:18" x14ac:dyDescent="0.55000000000000004">
      <c r="A226" s="1">
        <v>4006</v>
      </c>
      <c r="B226" s="1" t="s">
        <v>412</v>
      </c>
      <c r="C226" t="s">
        <v>4994</v>
      </c>
      <c r="D226" s="4">
        <v>5</v>
      </c>
      <c r="E226" s="4">
        <v>1417</v>
      </c>
      <c r="F226" s="4">
        <f>Table1[[#This Row],[MW]]*Table1[[#This Row],[MWh/MW]]</f>
        <v>7085</v>
      </c>
      <c r="G226" s="1" t="s">
        <v>404</v>
      </c>
      <c r="H226" s="1" t="s">
        <v>38</v>
      </c>
      <c r="I226" s="1" t="s">
        <v>39</v>
      </c>
      <c r="J226" s="1" t="s">
        <v>40</v>
      </c>
      <c r="K226" s="3" t="s">
        <v>34</v>
      </c>
      <c r="L226" s="3" t="s">
        <v>41</v>
      </c>
      <c r="M226" s="3" t="s">
        <v>420</v>
      </c>
      <c r="N226" s="1">
        <f>Table1[[#This Row],[MWh]]*Water_intensities!$J$85</f>
        <v>697.31070399380008</v>
      </c>
      <c r="O226" s="1">
        <f>Table1[[#This Row],[MWh]]*Water_intensities!$N$85</f>
        <v>488.11749279565998</v>
      </c>
      <c r="P226" s="3">
        <v>1.6201879768377101</v>
      </c>
      <c r="Q226" s="3">
        <v>9.6669690929435497</v>
      </c>
      <c r="R226" t="s">
        <v>4993</v>
      </c>
    </row>
    <row r="227" spans="1:18" x14ac:dyDescent="0.55000000000000004">
      <c r="A227" s="1">
        <v>4007</v>
      </c>
      <c r="B227" s="1" t="s">
        <v>412</v>
      </c>
      <c r="C227" s="1" t="s">
        <v>4995</v>
      </c>
      <c r="D227" s="4">
        <v>30</v>
      </c>
      <c r="E227" s="4">
        <v>2857</v>
      </c>
      <c r="F227" s="4">
        <f>Table1[[#This Row],[MW]]*Table1[[#This Row],[MWh/MW]]</f>
        <v>85710</v>
      </c>
      <c r="G227" s="1" t="s">
        <v>28</v>
      </c>
      <c r="H227" s="1" t="s">
        <v>29</v>
      </c>
      <c r="I227" s="1" t="s">
        <v>30</v>
      </c>
      <c r="J227" s="1" t="s">
        <v>31</v>
      </c>
      <c r="K227" s="3" t="s">
        <v>32</v>
      </c>
      <c r="L227" s="3" t="s">
        <v>44</v>
      </c>
      <c r="M227" s="3" t="s">
        <v>34</v>
      </c>
      <c r="N227" s="1">
        <f>Table1[[#This Row],[MWh]]*Water_intensities!$J$56</f>
        <v>27770.017783985772</v>
      </c>
      <c r="O227" s="1">
        <f>Table1[[#This Row],[MWh]]*Water_intensities!$N$56</f>
        <v>19439.012448790039</v>
      </c>
      <c r="P227" s="3">
        <v>2.4181161074163402</v>
      </c>
      <c r="Q227" s="3">
        <v>6.3620431728854001</v>
      </c>
      <c r="R227" t="s">
        <v>421</v>
      </c>
    </row>
    <row r="228" spans="1:18" x14ac:dyDescent="0.55000000000000004">
      <c r="A228" s="1">
        <v>4008</v>
      </c>
      <c r="B228" s="1" t="s">
        <v>412</v>
      </c>
      <c r="C228" s="1" t="s">
        <v>422</v>
      </c>
      <c r="D228" s="4">
        <v>1.6</v>
      </c>
      <c r="E228" s="4">
        <v>2857</v>
      </c>
      <c r="F228" s="4">
        <f>Table1[[#This Row],[MW]]*Table1[[#This Row],[MWh/MW]]</f>
        <v>4571.2</v>
      </c>
      <c r="G228" s="1" t="s">
        <v>28</v>
      </c>
      <c r="H228" s="1" t="s">
        <v>29</v>
      </c>
      <c r="I228" s="1" t="s">
        <v>30</v>
      </c>
      <c r="J228" s="1" t="s">
        <v>31</v>
      </c>
      <c r="K228" s="3" t="s">
        <v>32</v>
      </c>
      <c r="L228" s="3" t="s">
        <v>44</v>
      </c>
      <c r="M228" s="3" t="s">
        <v>34</v>
      </c>
      <c r="N228" s="1">
        <f>Table1[[#This Row],[MWh]]*Water_intensities!$J$56</f>
        <v>1481.0676151459077</v>
      </c>
      <c r="O228" s="1">
        <f>Table1[[#This Row],[MWh]]*Water_intensities!$N$56</f>
        <v>1036.7473306021354</v>
      </c>
      <c r="P228" s="3">
        <v>2.418329</v>
      </c>
      <c r="Q228" s="3">
        <v>6.3653589999999998</v>
      </c>
      <c r="R228" t="s">
        <v>423</v>
      </c>
    </row>
    <row r="229" spans="1:18" x14ac:dyDescent="0.55000000000000004">
      <c r="A229" s="1">
        <v>4009</v>
      </c>
      <c r="B229" s="1" t="s">
        <v>412</v>
      </c>
      <c r="C229" s="1" t="s">
        <v>424</v>
      </c>
      <c r="D229" s="4">
        <v>1</v>
      </c>
      <c r="E229" s="4">
        <v>2857</v>
      </c>
      <c r="F229" s="4">
        <f>Table1[[#This Row],[MW]]*Table1[[#This Row],[MWh/MW]]</f>
        <v>2857</v>
      </c>
      <c r="G229" s="1" t="s">
        <v>28</v>
      </c>
      <c r="H229" s="1" t="s">
        <v>29</v>
      </c>
      <c r="I229" s="1" t="s">
        <v>30</v>
      </c>
      <c r="J229" s="1" t="s">
        <v>31</v>
      </c>
      <c r="K229" s="3" t="s">
        <v>32</v>
      </c>
      <c r="L229" s="3" t="s">
        <v>44</v>
      </c>
      <c r="M229" s="3" t="s">
        <v>34</v>
      </c>
      <c r="N229" s="1">
        <f>Table1[[#This Row],[MWh]]*Water_intensities!$J$56</f>
        <v>925.66725946619238</v>
      </c>
      <c r="O229" s="1">
        <f>Table1[[#This Row],[MWh]]*Water_intensities!$N$56</f>
        <v>647.96708162633468</v>
      </c>
      <c r="P229" s="3">
        <v>2.4406387</v>
      </c>
      <c r="Q229" s="3">
        <v>6.3806972999999996</v>
      </c>
      <c r="R229" t="s">
        <v>425</v>
      </c>
    </row>
    <row r="230" spans="1:18" x14ac:dyDescent="0.55000000000000004">
      <c r="A230" s="1">
        <v>4010</v>
      </c>
      <c r="B230" s="1" t="s">
        <v>412</v>
      </c>
      <c r="C230" s="1" t="s">
        <v>426</v>
      </c>
      <c r="D230" s="4">
        <v>139.07</v>
      </c>
      <c r="E230" s="4">
        <v>617.66</v>
      </c>
      <c r="F230" s="4">
        <f>Table1[[#This Row],[MW]]*Table1[[#This Row],[MWh/MW]]</f>
        <v>85897.97619999999</v>
      </c>
      <c r="G230" s="1" t="s">
        <v>20</v>
      </c>
      <c r="H230" s="1" t="s">
        <v>29</v>
      </c>
      <c r="I230" s="1" t="s">
        <v>52</v>
      </c>
      <c r="J230" s="1" t="s">
        <v>31</v>
      </c>
      <c r="K230" s="3" t="s">
        <v>32</v>
      </c>
      <c r="L230" s="3" t="s">
        <v>25</v>
      </c>
      <c r="M230" s="3" t="s">
        <v>34</v>
      </c>
      <c r="N230" s="1">
        <f>Table1[[#This Row],[MWh]]*Water_intensities!$J$46</f>
        <v>27830.922024062376</v>
      </c>
      <c r="O230" s="1">
        <f>Table1[[#This Row],[MWh]]*Water_intensities!$N$46</f>
        <v>19481.645416843665</v>
      </c>
      <c r="P230" s="3">
        <v>2.3065902340559901</v>
      </c>
      <c r="Q230" s="3">
        <v>6.4262784052562703</v>
      </c>
      <c r="R230" t="s">
        <v>427</v>
      </c>
    </row>
    <row r="231" spans="1:18" x14ac:dyDescent="0.55000000000000004">
      <c r="A231" s="1">
        <v>4011</v>
      </c>
      <c r="B231" s="1" t="s">
        <v>412</v>
      </c>
      <c r="C231" s="1" t="s">
        <v>428</v>
      </c>
      <c r="D231" s="4">
        <v>10.08</v>
      </c>
      <c r="E231" s="4">
        <v>2857</v>
      </c>
      <c r="F231" s="4">
        <f>Table1[[#This Row],[MW]]*Table1[[#This Row],[MWh/MW]]</f>
        <v>28798.560000000001</v>
      </c>
      <c r="G231" s="1" t="s">
        <v>28</v>
      </c>
      <c r="H231" s="1" t="s">
        <v>29</v>
      </c>
      <c r="I231" s="1" t="s">
        <v>30</v>
      </c>
      <c r="J231" s="1" t="s">
        <v>31</v>
      </c>
      <c r="K231" s="3" t="s">
        <v>32</v>
      </c>
      <c r="L231" s="3" t="s">
        <v>44</v>
      </c>
      <c r="M231" s="3" t="s">
        <v>34</v>
      </c>
      <c r="N231" s="1">
        <f>Table1[[#This Row],[MWh]]*Water_intensities!$J$56</f>
        <v>9330.7259754192182</v>
      </c>
      <c r="O231" s="1">
        <f>Table1[[#This Row],[MWh]]*Water_intensities!$N$56</f>
        <v>6531.5081827934537</v>
      </c>
      <c r="P231" s="3">
        <v>1.39840356914012</v>
      </c>
      <c r="Q231" s="3">
        <v>10.229092613993799</v>
      </c>
      <c r="R231" t="s">
        <v>429</v>
      </c>
    </row>
    <row r="232" spans="1:18" x14ac:dyDescent="0.55000000000000004">
      <c r="A232" s="1">
        <v>4012</v>
      </c>
      <c r="B232" s="1" t="s">
        <v>412</v>
      </c>
      <c r="C232" s="1" t="s">
        <v>430</v>
      </c>
      <c r="D232" s="4">
        <v>2.214</v>
      </c>
      <c r="E232" s="4">
        <v>2857</v>
      </c>
      <c r="F232" s="4">
        <f>Table1[[#This Row],[MW]]*Table1[[#This Row],[MWh/MW]]</f>
        <v>6325.3980000000001</v>
      </c>
      <c r="G232" s="1" t="s">
        <v>28</v>
      </c>
      <c r="H232" s="1" t="s">
        <v>29</v>
      </c>
      <c r="I232" s="1" t="s">
        <v>30</v>
      </c>
      <c r="J232" s="1" t="s">
        <v>31</v>
      </c>
      <c r="K232" s="3" t="s">
        <v>32</v>
      </c>
      <c r="L232" s="3" t="s">
        <v>44</v>
      </c>
      <c r="M232" s="3" t="s">
        <v>34</v>
      </c>
      <c r="N232" s="1">
        <f>Table1[[#This Row],[MWh]]*Water_intensities!$J$56</f>
        <v>2049.42731245815</v>
      </c>
      <c r="O232" s="1">
        <f>Table1[[#This Row],[MWh]]*Water_intensities!$N$56</f>
        <v>1434.5991187207051</v>
      </c>
      <c r="P232" s="3">
        <v>2.6516989999999998</v>
      </c>
      <c r="Q232" s="3">
        <v>7.1853540000000002</v>
      </c>
      <c r="R232" t="s">
        <v>431</v>
      </c>
    </row>
    <row r="233" spans="1:18" x14ac:dyDescent="0.55000000000000004">
      <c r="A233" s="1">
        <v>4013</v>
      </c>
      <c r="B233" s="1" t="s">
        <v>412</v>
      </c>
      <c r="C233" s="1" t="s">
        <v>432</v>
      </c>
      <c r="D233" s="4">
        <v>17.52</v>
      </c>
      <c r="E233" s="4">
        <v>2857</v>
      </c>
      <c r="F233" s="4">
        <f>Table1[[#This Row],[MW]]*Table1[[#This Row],[MWh/MW]]</f>
        <v>50054.64</v>
      </c>
      <c r="G233" s="1" t="s">
        <v>28</v>
      </c>
      <c r="H233" s="1" t="s">
        <v>29</v>
      </c>
      <c r="I233" s="1" t="s">
        <v>30</v>
      </c>
      <c r="J233" s="1" t="s">
        <v>31</v>
      </c>
      <c r="K233" s="3" t="s">
        <v>32</v>
      </c>
      <c r="L233" s="3" t="s">
        <v>44</v>
      </c>
      <c r="M233" s="3" t="s">
        <v>34</v>
      </c>
      <c r="N233" s="1">
        <f>Table1[[#This Row],[MWh]]*Water_intensities!$J$56</f>
        <v>16217.690385847689</v>
      </c>
      <c r="O233" s="1">
        <f>Table1[[#This Row],[MWh]]*Water_intensities!$N$56</f>
        <v>11352.383270093384</v>
      </c>
      <c r="P233" s="3">
        <v>2.59169988307552</v>
      </c>
      <c r="Q233" s="3">
        <v>9.3325274941632799</v>
      </c>
      <c r="R233" t="s">
        <v>433</v>
      </c>
    </row>
    <row r="234" spans="1:18" x14ac:dyDescent="0.55000000000000004">
      <c r="A234" s="1">
        <v>4014</v>
      </c>
      <c r="B234" s="1" t="s">
        <v>412</v>
      </c>
      <c r="C234" s="1" t="s">
        <v>434</v>
      </c>
      <c r="D234" s="4">
        <v>1.46</v>
      </c>
      <c r="E234" s="4">
        <v>2857</v>
      </c>
      <c r="F234" s="4">
        <f>Table1[[#This Row],[MW]]*Table1[[#This Row],[MWh/MW]]</f>
        <v>4171.22</v>
      </c>
      <c r="G234" s="1" t="s">
        <v>28</v>
      </c>
      <c r="H234" s="1" t="s">
        <v>29</v>
      </c>
      <c r="I234" s="1" t="s">
        <v>30</v>
      </c>
      <c r="J234" s="1" t="s">
        <v>31</v>
      </c>
      <c r="K234" s="3" t="s">
        <v>32</v>
      </c>
      <c r="L234" s="3" t="s">
        <v>44</v>
      </c>
      <c r="M234" s="3" t="s">
        <v>34</v>
      </c>
      <c r="N234" s="1">
        <f>Table1[[#This Row],[MWh]]*Water_intensities!$J$56</f>
        <v>1351.4741988206408</v>
      </c>
      <c r="O234" s="1">
        <f>Table1[[#This Row],[MWh]]*Water_intensities!$N$56</f>
        <v>946.03193917444867</v>
      </c>
      <c r="P234" s="3">
        <v>2.630306</v>
      </c>
      <c r="Q234" s="3">
        <v>9.3371569999999995</v>
      </c>
      <c r="R234" t="s">
        <v>113</v>
      </c>
    </row>
    <row r="235" spans="1:18" ht="15" customHeight="1" x14ac:dyDescent="0.55000000000000004">
      <c r="A235" s="1">
        <v>4015</v>
      </c>
      <c r="B235" s="1" t="s">
        <v>412</v>
      </c>
      <c r="C235" s="1" t="s">
        <v>435</v>
      </c>
      <c r="D235" s="4">
        <v>10.08</v>
      </c>
      <c r="E235" s="4">
        <v>2857</v>
      </c>
      <c r="F235" s="4">
        <f>Table1[[#This Row],[MW]]*Table1[[#This Row],[MWh/MW]]</f>
        <v>28798.560000000001</v>
      </c>
      <c r="G235" s="1" t="s">
        <v>28</v>
      </c>
      <c r="H235" s="1" t="s">
        <v>29</v>
      </c>
      <c r="I235" s="1" t="s">
        <v>30</v>
      </c>
      <c r="J235" s="1" t="s">
        <v>31</v>
      </c>
      <c r="K235" s="3" t="s">
        <v>32</v>
      </c>
      <c r="L235" s="3" t="s">
        <v>44</v>
      </c>
      <c r="M235" s="3" t="s">
        <v>34</v>
      </c>
      <c r="N235" s="1">
        <f>Table1[[#This Row],[MWh]]*Water_intensities!$J$56</f>
        <v>9330.7259754192182</v>
      </c>
      <c r="O235" s="1">
        <f>Table1[[#This Row],[MWh]]*Water_intensities!$N$56</f>
        <v>6531.5081827934537</v>
      </c>
      <c r="P235" s="3">
        <v>2.6035879999999998</v>
      </c>
      <c r="Q235" s="3">
        <v>6.4964649999999997</v>
      </c>
      <c r="R235" t="s">
        <v>303</v>
      </c>
    </row>
    <row r="236" spans="1:18" x14ac:dyDescent="0.55000000000000004">
      <c r="A236" s="1">
        <v>5001</v>
      </c>
      <c r="B236" s="1" t="s">
        <v>4986</v>
      </c>
      <c r="C236" s="1" t="s">
        <v>436</v>
      </c>
      <c r="D236" s="4">
        <v>105</v>
      </c>
      <c r="E236" s="4">
        <v>29</v>
      </c>
      <c r="F236" s="4">
        <f>Table1[[#This Row],[MW]]*Table1[[#This Row],[MWh/MW]]</f>
        <v>3045</v>
      </c>
      <c r="G236" s="1" t="s">
        <v>28</v>
      </c>
      <c r="H236" s="1" t="s">
        <v>29</v>
      </c>
      <c r="I236" s="1" t="s">
        <v>30</v>
      </c>
      <c r="J236" s="1" t="s">
        <v>31</v>
      </c>
      <c r="K236" s="3" t="s">
        <v>32</v>
      </c>
      <c r="L236" s="3" t="s">
        <v>44</v>
      </c>
      <c r="M236" s="3" t="s">
        <v>34</v>
      </c>
      <c r="N236" s="1">
        <f>Table1[[#This Row],[MWh]]*Water_intensities!$J$56</f>
        <v>986.57921073663135</v>
      </c>
      <c r="O236" s="1">
        <f>Table1[[#This Row],[MWh]]*Water_intensities!$N$56</f>
        <v>690.60544751564191</v>
      </c>
      <c r="P236" s="3">
        <v>27.507874999999999</v>
      </c>
      <c r="Q236" s="3">
        <v>-21.169954000000001</v>
      </c>
      <c r="R236" t="s">
        <v>437</v>
      </c>
    </row>
    <row r="237" spans="1:18" x14ac:dyDescent="0.55000000000000004">
      <c r="A237" s="1">
        <v>5002</v>
      </c>
      <c r="B237" s="1" t="s">
        <v>4986</v>
      </c>
      <c r="C237" s="1" t="s">
        <v>438</v>
      </c>
      <c r="D237" s="4">
        <v>2.2719999999999998</v>
      </c>
      <c r="E237" s="4">
        <v>29</v>
      </c>
      <c r="F237" s="4">
        <f>Table1[[#This Row],[MW]]*Table1[[#This Row],[MWh/MW]]</f>
        <v>65.887999999999991</v>
      </c>
      <c r="G237" s="1" t="s">
        <v>28</v>
      </c>
      <c r="H237" s="1" t="s">
        <v>29</v>
      </c>
      <c r="I237" s="1" t="s">
        <v>30</v>
      </c>
      <c r="J237" s="1" t="s">
        <v>31</v>
      </c>
      <c r="K237" s="3" t="s">
        <v>32</v>
      </c>
      <c r="L237" s="3" t="s">
        <v>44</v>
      </c>
      <c r="M237" s="3" t="s">
        <v>34</v>
      </c>
      <c r="N237" s="1">
        <f>Table1[[#This Row],[MWh]]*Water_intensities!$J$56</f>
        <v>21.347694921844056</v>
      </c>
      <c r="O237" s="1">
        <f>Table1[[#This Row],[MWh]]*Water_intensities!$N$56</f>
        <v>14.943386445290841</v>
      </c>
      <c r="P237" s="3">
        <v>21.783332999999999</v>
      </c>
      <c r="Q237" s="3">
        <v>-21.566666999999999</v>
      </c>
      <c r="R237" t="s">
        <v>439</v>
      </c>
    </row>
    <row r="238" spans="1:18" x14ac:dyDescent="0.55000000000000004">
      <c r="A238" s="1">
        <v>5003</v>
      </c>
      <c r="B238" s="1" t="s">
        <v>4986</v>
      </c>
      <c r="C238" s="1" t="s">
        <v>440</v>
      </c>
      <c r="D238" s="4">
        <v>1.706</v>
      </c>
      <c r="E238" s="4">
        <v>29</v>
      </c>
      <c r="F238" s="4">
        <f>Table1[[#This Row],[MW]]*Table1[[#This Row],[MWh/MW]]</f>
        <v>49.473999999999997</v>
      </c>
      <c r="G238" s="1" t="s">
        <v>28</v>
      </c>
      <c r="H238" s="1" t="s">
        <v>29</v>
      </c>
      <c r="I238" s="1" t="s">
        <v>30</v>
      </c>
      <c r="J238" s="1" t="s">
        <v>31</v>
      </c>
      <c r="K238" s="3" t="s">
        <v>32</v>
      </c>
      <c r="L238" s="3" t="s">
        <v>44</v>
      </c>
      <c r="M238" s="3" t="s">
        <v>34</v>
      </c>
      <c r="N238" s="1">
        <f>Table1[[#This Row],[MWh]]*Water_intensities!$J$56</f>
        <v>16.029563176349455</v>
      </c>
      <c r="O238" s="1">
        <f>Table1[[#This Row],[MWh]]*Water_intensities!$N$56</f>
        <v>11.220694223444619</v>
      </c>
      <c r="P238" s="3">
        <v>22.151785</v>
      </c>
      <c r="Q238" s="3">
        <v>-19.370567000000001</v>
      </c>
      <c r="R238" t="s">
        <v>296</v>
      </c>
    </row>
    <row r="239" spans="1:18" x14ac:dyDescent="0.55000000000000004">
      <c r="A239" s="1">
        <v>5004</v>
      </c>
      <c r="B239" s="1" t="s">
        <v>4986</v>
      </c>
      <c r="C239" s="1" t="s">
        <v>441</v>
      </c>
      <c r="D239" s="4">
        <v>2.11</v>
      </c>
      <c r="E239" s="4">
        <v>29</v>
      </c>
      <c r="F239" s="4">
        <f>Table1[[#This Row],[MW]]*Table1[[#This Row],[MWh/MW]]</f>
        <v>61.19</v>
      </c>
      <c r="G239" s="1" t="s">
        <v>28</v>
      </c>
      <c r="H239" s="1" t="s">
        <v>29</v>
      </c>
      <c r="I239" s="1" t="s">
        <v>30</v>
      </c>
      <c r="J239" s="1" t="s">
        <v>31</v>
      </c>
      <c r="K239" s="3" t="s">
        <v>32</v>
      </c>
      <c r="L239" s="3" t="s">
        <v>44</v>
      </c>
      <c r="M239" s="3" t="s">
        <v>34</v>
      </c>
      <c r="N239" s="1">
        <f>Table1[[#This Row],[MWh]]*Water_intensities!$J$56</f>
        <v>19.825544139564684</v>
      </c>
      <c r="O239" s="1">
        <f>Table1[[#This Row],[MWh]]*Water_intensities!$N$56</f>
        <v>13.877880897695281</v>
      </c>
      <c r="P239" s="3">
        <v>22.787618999999999</v>
      </c>
      <c r="Q239" s="3">
        <v>-23.675184000000002</v>
      </c>
      <c r="R239" t="s">
        <v>296</v>
      </c>
    </row>
    <row r="240" spans="1:18" x14ac:dyDescent="0.55000000000000004">
      <c r="A240" s="1">
        <v>5005</v>
      </c>
      <c r="B240" s="1" t="s">
        <v>4986</v>
      </c>
      <c r="C240" s="1" t="s">
        <v>442</v>
      </c>
      <c r="D240" s="4">
        <v>132</v>
      </c>
      <c r="E240" s="4">
        <v>3564</v>
      </c>
      <c r="F240" s="4">
        <f>Table1[[#This Row],[MW]]*Table1[[#This Row],[MWh/MW]]</f>
        <v>470448</v>
      </c>
      <c r="G240" s="1" t="s">
        <v>443</v>
      </c>
      <c r="H240" s="1" t="s">
        <v>21</v>
      </c>
      <c r="I240" s="1" t="s">
        <v>22</v>
      </c>
      <c r="J240" s="1" t="s">
        <v>31</v>
      </c>
      <c r="K240" s="3" t="s">
        <v>32</v>
      </c>
      <c r="L240" s="3" t="s">
        <v>444</v>
      </c>
      <c r="M240" s="3" t="s">
        <v>34</v>
      </c>
      <c r="N240" s="1">
        <f>Table1[[#This Row],[MWh]]*Water_intensities!$J$18</f>
        <v>76321.688617604581</v>
      </c>
      <c r="O240" s="1">
        <f>Table1[[#This Row],[MWh]]*Water_intensities!$N$18</f>
        <v>53425.182032323202</v>
      </c>
      <c r="P240" s="3">
        <v>27.036149999999999</v>
      </c>
      <c r="Q240" s="3">
        <v>-22.520734999999998</v>
      </c>
      <c r="R240" t="s">
        <v>445</v>
      </c>
    </row>
    <row r="241" spans="1:18" x14ac:dyDescent="0.55000000000000004">
      <c r="A241" s="1">
        <v>5006</v>
      </c>
      <c r="B241" s="1" t="s">
        <v>4986</v>
      </c>
      <c r="C241" s="1" t="s">
        <v>442</v>
      </c>
      <c r="D241" s="4">
        <v>3.54</v>
      </c>
      <c r="E241" s="4">
        <v>29</v>
      </c>
      <c r="F241" s="4">
        <f>Table1[[#This Row],[MW]]*Table1[[#This Row],[MWh/MW]]</f>
        <v>102.66</v>
      </c>
      <c r="G241" s="1" t="s">
        <v>28</v>
      </c>
      <c r="H241" s="1" t="s">
        <v>29</v>
      </c>
      <c r="I241" s="1" t="s">
        <v>30</v>
      </c>
      <c r="J241" s="1" t="s">
        <v>31</v>
      </c>
      <c r="K241" s="3" t="s">
        <v>32</v>
      </c>
      <c r="L241" s="3" t="s">
        <v>44</v>
      </c>
      <c r="M241" s="3" t="s">
        <v>34</v>
      </c>
      <c r="N241" s="1">
        <f>Table1[[#This Row],[MWh]]*Water_intensities!$J$56</f>
        <v>33.261813390549285</v>
      </c>
      <c r="O241" s="1">
        <f>Table1[[#This Row],[MWh]]*Water_intensities!$N$56</f>
        <v>23.283269373384499</v>
      </c>
      <c r="P241" s="3">
        <v>27.036149999999999</v>
      </c>
      <c r="Q241" s="3">
        <v>-22.520734999999998</v>
      </c>
      <c r="R241" t="s">
        <v>446</v>
      </c>
    </row>
    <row r="242" spans="1:18" x14ac:dyDescent="0.55000000000000004">
      <c r="A242" s="1">
        <v>5007</v>
      </c>
      <c r="B242" s="1" t="s">
        <v>4986</v>
      </c>
      <c r="C242" s="1" t="s">
        <v>447</v>
      </c>
      <c r="D242" s="4">
        <v>600</v>
      </c>
      <c r="E242" s="4">
        <v>3564</v>
      </c>
      <c r="F242" s="4">
        <f>Table1[[#This Row],[MW]]*Table1[[#This Row],[MWh/MW]]</f>
        <v>2138400</v>
      </c>
      <c r="G242" s="1" t="s">
        <v>443</v>
      </c>
      <c r="H242" s="1" t="s">
        <v>21</v>
      </c>
      <c r="I242" s="1" t="s">
        <v>22</v>
      </c>
      <c r="J242" s="1" t="s">
        <v>31</v>
      </c>
      <c r="K242" s="3" t="s">
        <v>32</v>
      </c>
      <c r="L242" s="3" t="s">
        <v>444</v>
      </c>
      <c r="M242" s="3" t="s">
        <v>34</v>
      </c>
      <c r="N242" s="1">
        <f>Table1[[#This Row],[MWh]]*Water_intensities!$J$18</f>
        <v>346916.76644365716</v>
      </c>
      <c r="O242" s="1">
        <f>Table1[[#This Row],[MWh]]*Water_intensities!$N$18</f>
        <v>242841.73651056003</v>
      </c>
      <c r="P242" s="3">
        <v>27.125070000000001</v>
      </c>
      <c r="Q242" s="3">
        <v>-22.546047999999999</v>
      </c>
      <c r="R242" t="s">
        <v>448</v>
      </c>
    </row>
    <row r="243" spans="1:18" x14ac:dyDescent="0.55000000000000004">
      <c r="A243" s="1">
        <v>5008</v>
      </c>
      <c r="B243" s="1" t="s">
        <v>4986</v>
      </c>
      <c r="C243" s="1" t="s">
        <v>449</v>
      </c>
      <c r="D243" s="4">
        <v>90</v>
      </c>
      <c r="E243" s="4">
        <v>29</v>
      </c>
      <c r="F243" s="4">
        <f>Table1[[#This Row],[MW]]*Table1[[#This Row],[MWh/MW]]</f>
        <v>2610</v>
      </c>
      <c r="G243" s="1" t="s">
        <v>28</v>
      </c>
      <c r="H243" s="1" t="s">
        <v>56</v>
      </c>
      <c r="I243" s="1" t="s">
        <v>57</v>
      </c>
      <c r="J243" s="1" t="s">
        <v>40</v>
      </c>
      <c r="K243" s="3" t="s">
        <v>34</v>
      </c>
      <c r="L243" s="3" t="s">
        <v>44</v>
      </c>
      <c r="M243" s="3" t="s">
        <v>34</v>
      </c>
      <c r="N243" s="1">
        <f>Table1[[#This Row],[MWh]]*Water_intensities!$J$53</f>
        <v>4198.9680169650001</v>
      </c>
      <c r="O243" s="1">
        <f>Table1[[#This Row],[MWh]]*Water_intensities!$N$53</f>
        <v>3359.174413572</v>
      </c>
      <c r="P243" s="3">
        <v>25.4169692771553</v>
      </c>
      <c r="Q243" s="3">
        <v>-21.3180688268131</v>
      </c>
      <c r="R243" t="s">
        <v>450</v>
      </c>
    </row>
    <row r="244" spans="1:18" x14ac:dyDescent="0.55000000000000004">
      <c r="A244" s="1">
        <v>5009</v>
      </c>
      <c r="B244" s="1" t="s">
        <v>4986</v>
      </c>
      <c r="C244" s="1" t="s">
        <v>451</v>
      </c>
      <c r="D244" s="4">
        <v>1.3</v>
      </c>
      <c r="E244" s="4">
        <v>1552</v>
      </c>
      <c r="F244" s="4">
        <f>Table1[[#This Row],[MW]]*Table1[[#This Row],[MWh/MW]]</f>
        <v>2017.6000000000001</v>
      </c>
      <c r="G244" s="1" t="s">
        <v>37</v>
      </c>
      <c r="H244" s="1" t="s">
        <v>38</v>
      </c>
      <c r="I244" s="1" t="s">
        <v>39</v>
      </c>
      <c r="J244" s="1" t="s">
        <v>40</v>
      </c>
      <c r="K244" s="3" t="s">
        <v>34</v>
      </c>
      <c r="L244" s="3" t="s">
        <v>41</v>
      </c>
      <c r="M244" s="3" t="s">
        <v>388</v>
      </c>
      <c r="N244" s="1">
        <f>Table1[[#This Row],[MWh]]*Water_intensities!$J$86</f>
        <v>198.57361699052802</v>
      </c>
      <c r="O244" s="1">
        <f>Table1[[#This Row],[MWh]]*Water_intensities!$N$86</f>
        <v>139.00153189336962</v>
      </c>
      <c r="P244" s="3">
        <v>25.9686910221617</v>
      </c>
      <c r="Q244" s="3">
        <v>-24.5738270801215</v>
      </c>
      <c r="R244" t="s">
        <v>452</v>
      </c>
    </row>
    <row r="245" spans="1:18" x14ac:dyDescent="0.55000000000000004">
      <c r="A245" s="1">
        <v>5010</v>
      </c>
      <c r="B245" s="1" t="s">
        <v>4986</v>
      </c>
      <c r="C245" s="1" t="s">
        <v>453</v>
      </c>
      <c r="D245" s="4">
        <v>20</v>
      </c>
      <c r="E245" s="4">
        <v>3564</v>
      </c>
      <c r="F245" s="4">
        <f>Table1[[#This Row],[MW]]*Table1[[#This Row],[MWh/MW]]</f>
        <v>71280</v>
      </c>
      <c r="G245" s="1" t="s">
        <v>443</v>
      </c>
      <c r="H245" s="1" t="s">
        <v>21</v>
      </c>
      <c r="I245" s="1" t="s">
        <v>22</v>
      </c>
      <c r="J245" s="1" t="s">
        <v>60</v>
      </c>
      <c r="K245" s="3" t="s">
        <v>61</v>
      </c>
      <c r="L245" s="3" t="s">
        <v>454</v>
      </c>
      <c r="M245" s="3" t="s">
        <v>34</v>
      </c>
      <c r="N245" s="1">
        <f>Table1[[#This Row],[MWh]]*Water_intensities!$J$20</f>
        <v>11563.892214788573</v>
      </c>
      <c r="O245" s="1">
        <f>Table1[[#This Row],[MWh]]*Water_intensities!$N$20</f>
        <v>8094.7245503520007</v>
      </c>
      <c r="P245" s="3">
        <v>26.074217999999998</v>
      </c>
      <c r="Q245" s="3">
        <v>-20.532208000000001</v>
      </c>
      <c r="R245" t="s">
        <v>455</v>
      </c>
    </row>
    <row r="246" spans="1:18" x14ac:dyDescent="0.55000000000000004">
      <c r="A246" s="1">
        <v>6001</v>
      </c>
      <c r="B246" s="1" t="s">
        <v>456</v>
      </c>
      <c r="C246" s="1" t="s">
        <v>457</v>
      </c>
      <c r="D246" s="4">
        <v>0.18</v>
      </c>
      <c r="E246" s="4">
        <v>2294</v>
      </c>
      <c r="F246" s="4">
        <f>Table1[[#This Row],[MW]]*Table1[[#This Row],[MWh/MW]]</f>
        <v>412.91999999999996</v>
      </c>
      <c r="G246" s="1" t="s">
        <v>28</v>
      </c>
      <c r="H246" s="1" t="s">
        <v>29</v>
      </c>
      <c r="I246" s="1" t="s">
        <v>30</v>
      </c>
      <c r="J246" s="1" t="s">
        <v>31</v>
      </c>
      <c r="K246" s="3" t="s">
        <v>32</v>
      </c>
      <c r="L246" s="3" t="s">
        <v>44</v>
      </c>
      <c r="M246" s="3" t="s">
        <v>34</v>
      </c>
      <c r="N246" s="1">
        <f>Table1[[#This Row],[MWh]]*Water_intensities!$J$56</f>
        <v>133.78597297122158</v>
      </c>
      <c r="O246" s="1">
        <f>Table1[[#This Row],[MWh]]*Water_intensities!$N$56</f>
        <v>93.650181079855116</v>
      </c>
      <c r="P246" s="3">
        <v>-3.2782</v>
      </c>
      <c r="Q246" s="3">
        <v>13.1577</v>
      </c>
      <c r="R246" t="s">
        <v>113</v>
      </c>
    </row>
    <row r="247" spans="1:18" ht="15" customHeight="1" x14ac:dyDescent="0.55000000000000004">
      <c r="A247" s="1">
        <v>6002</v>
      </c>
      <c r="B247" s="1" t="s">
        <v>456</v>
      </c>
      <c r="C247" s="1" t="s">
        <v>458</v>
      </c>
      <c r="D247" s="4">
        <v>14</v>
      </c>
      <c r="E247" s="4">
        <v>2664.3</v>
      </c>
      <c r="F247" s="4">
        <f>Table1[[#This Row],[MW]]*Table1[[#This Row],[MWh/MW]]</f>
        <v>37300.200000000004</v>
      </c>
      <c r="G247" s="1" t="s">
        <v>107</v>
      </c>
      <c r="H247" s="1" t="s">
        <v>108</v>
      </c>
      <c r="I247" s="1" t="s">
        <v>34</v>
      </c>
      <c r="J247" s="1" t="s">
        <v>34</v>
      </c>
      <c r="K247" s="1" t="s">
        <v>34</v>
      </c>
      <c r="L247" s="1" t="s">
        <v>34</v>
      </c>
      <c r="M247" s="1" t="s">
        <v>34</v>
      </c>
      <c r="N247" s="1">
        <v>645835.67999999993</v>
      </c>
      <c r="O247" s="1">
        <v>645835.67999999993</v>
      </c>
      <c r="P247" s="3">
        <v>-0.54600000000000004</v>
      </c>
      <c r="Q247" s="3">
        <v>11.475</v>
      </c>
      <c r="R247" t="s">
        <v>459</v>
      </c>
    </row>
    <row r="248" spans="1:18" x14ac:dyDescent="0.55000000000000004">
      <c r="A248" s="1">
        <v>6003</v>
      </c>
      <c r="B248" s="1" t="s">
        <v>456</v>
      </c>
      <c r="C248" s="1" t="s">
        <v>460</v>
      </c>
      <c r="D248" s="4">
        <v>0.8</v>
      </c>
      <c r="E248" s="4">
        <v>2294</v>
      </c>
      <c r="F248" s="4">
        <f>Table1[[#This Row],[MW]]*Table1[[#This Row],[MWh/MW]]</f>
        <v>1835.2</v>
      </c>
      <c r="G248" s="1" t="s">
        <v>28</v>
      </c>
      <c r="H248" s="1" t="s">
        <v>29</v>
      </c>
      <c r="I248" s="1" t="s">
        <v>30</v>
      </c>
      <c r="J248" s="1" t="s">
        <v>31</v>
      </c>
      <c r="K248" s="3" t="s">
        <v>32</v>
      </c>
      <c r="L248" s="3" t="s">
        <v>44</v>
      </c>
      <c r="M248" s="3" t="s">
        <v>34</v>
      </c>
      <c r="N248" s="1">
        <f>Table1[[#This Row],[MWh]]*Water_intensities!$J$56</f>
        <v>594.60432431654044</v>
      </c>
      <c r="O248" s="1">
        <f>Table1[[#This Row],[MWh]]*Water_intensities!$N$56</f>
        <v>416.22302702157839</v>
      </c>
      <c r="P248" s="3">
        <v>-4.766667</v>
      </c>
      <c r="Q248" s="3">
        <v>10.633333</v>
      </c>
      <c r="R248" t="s">
        <v>113</v>
      </c>
    </row>
    <row r="249" spans="1:18" x14ac:dyDescent="0.55000000000000004">
      <c r="A249" s="1">
        <v>6004</v>
      </c>
      <c r="B249" s="1" t="s">
        <v>456</v>
      </c>
      <c r="C249" s="1" t="s">
        <v>461</v>
      </c>
      <c r="D249" s="4">
        <v>0.12</v>
      </c>
      <c r="E249" s="4">
        <v>2294</v>
      </c>
      <c r="F249" s="4">
        <f>Table1[[#This Row],[MW]]*Table1[[#This Row],[MWh/MW]]</f>
        <v>275.27999999999997</v>
      </c>
      <c r="G249" s="1" t="s">
        <v>28</v>
      </c>
      <c r="H249" s="1" t="s">
        <v>29</v>
      </c>
      <c r="I249" s="1" t="s">
        <v>30</v>
      </c>
      <c r="J249" s="1" t="s">
        <v>31</v>
      </c>
      <c r="K249" s="3" t="s">
        <v>32</v>
      </c>
      <c r="L249" s="3" t="s">
        <v>44</v>
      </c>
      <c r="M249" s="3" t="s">
        <v>34</v>
      </c>
      <c r="N249" s="1">
        <f>Table1[[#This Row],[MWh]]*Water_intensities!$J$56</f>
        <v>89.190648647481069</v>
      </c>
      <c r="O249" s="1">
        <f>Table1[[#This Row],[MWh]]*Water_intensities!$N$56</f>
        <v>62.433454053236744</v>
      </c>
      <c r="P249" s="3">
        <v>-2.9166669999999999</v>
      </c>
      <c r="Q249" s="3">
        <v>9.8833330000000004</v>
      </c>
      <c r="R249" t="s">
        <v>113</v>
      </c>
    </row>
    <row r="250" spans="1:18" x14ac:dyDescent="0.55000000000000004">
      <c r="A250" s="1">
        <v>6005</v>
      </c>
      <c r="B250" s="1" t="s">
        <v>456</v>
      </c>
      <c r="C250" s="1" t="s">
        <v>462</v>
      </c>
      <c r="D250" s="4">
        <v>15.3599999999999</v>
      </c>
      <c r="E250" s="4">
        <v>2294</v>
      </c>
      <c r="F250" s="4">
        <f>Table1[[#This Row],[MW]]*Table1[[#This Row],[MWh/MW]]</f>
        <v>35235.839999999771</v>
      </c>
      <c r="G250" s="1" t="s">
        <v>28</v>
      </c>
      <c r="H250" s="1" t="s">
        <v>29</v>
      </c>
      <c r="I250" s="1" t="s">
        <v>30</v>
      </c>
      <c r="J250" s="1" t="s">
        <v>31</v>
      </c>
      <c r="K250" s="3" t="s">
        <v>32</v>
      </c>
      <c r="L250" s="3" t="s">
        <v>44</v>
      </c>
      <c r="M250" s="3" t="s">
        <v>34</v>
      </c>
      <c r="N250" s="1">
        <f>Table1[[#This Row],[MWh]]*Water_intensities!$J$56</f>
        <v>11416.403026877502</v>
      </c>
      <c r="O250" s="1">
        <f>Table1[[#This Row],[MWh]]*Water_intensities!$N$56</f>
        <v>7991.4821188142523</v>
      </c>
      <c r="P250" s="3">
        <v>-1.5110934488796699</v>
      </c>
      <c r="Q250" s="3">
        <v>13.151290346072001</v>
      </c>
      <c r="R250" t="s">
        <v>463</v>
      </c>
    </row>
    <row r="251" spans="1:18" x14ac:dyDescent="0.55000000000000004">
      <c r="A251" s="1">
        <v>6006</v>
      </c>
      <c r="B251" s="1" t="s">
        <v>456</v>
      </c>
      <c r="C251" s="1" t="s">
        <v>464</v>
      </c>
      <c r="D251" s="4">
        <v>0.60399999999999998</v>
      </c>
      <c r="E251" s="4">
        <v>2294</v>
      </c>
      <c r="F251" s="4">
        <f>Table1[[#This Row],[MW]]*Table1[[#This Row],[MWh/MW]]</f>
        <v>1385.576</v>
      </c>
      <c r="G251" s="1" t="s">
        <v>28</v>
      </c>
      <c r="H251" s="1" t="s">
        <v>29</v>
      </c>
      <c r="I251" s="1" t="s">
        <v>30</v>
      </c>
      <c r="J251" s="1" t="s">
        <v>31</v>
      </c>
      <c r="K251" s="3" t="s">
        <v>32</v>
      </c>
      <c r="L251" s="3" t="s">
        <v>44</v>
      </c>
      <c r="M251" s="3" t="s">
        <v>34</v>
      </c>
      <c r="N251" s="1">
        <f>Table1[[#This Row],[MWh]]*Water_intensities!$J$56</f>
        <v>448.92626485898808</v>
      </c>
      <c r="O251" s="1">
        <f>Table1[[#This Row],[MWh]]*Water_intensities!$N$56</f>
        <v>314.24838540129167</v>
      </c>
      <c r="P251" s="3">
        <v>-0.30285400000000001</v>
      </c>
      <c r="Q251" s="3">
        <v>11.251796000000001</v>
      </c>
      <c r="R251" t="s">
        <v>113</v>
      </c>
    </row>
    <row r="252" spans="1:18" x14ac:dyDescent="0.55000000000000004">
      <c r="A252" s="1">
        <v>6007</v>
      </c>
      <c r="B252" s="1" t="s">
        <v>456</v>
      </c>
      <c r="C252" s="1" t="s">
        <v>465</v>
      </c>
      <c r="D252" s="4">
        <v>26.5</v>
      </c>
      <c r="E252" s="4">
        <v>2294</v>
      </c>
      <c r="F252" s="4">
        <f>Table1[[#This Row],[MW]]*Table1[[#This Row],[MWh/MW]]</f>
        <v>60791</v>
      </c>
      <c r="G252" s="1" t="s">
        <v>28</v>
      </c>
      <c r="H252" s="1" t="s">
        <v>29</v>
      </c>
      <c r="I252" s="1" t="s">
        <v>30</v>
      </c>
      <c r="J252" s="1" t="s">
        <v>31</v>
      </c>
      <c r="K252" s="3" t="s">
        <v>32</v>
      </c>
      <c r="L252" s="3" t="s">
        <v>44</v>
      </c>
      <c r="M252" s="3" t="s">
        <v>34</v>
      </c>
      <c r="N252" s="1">
        <f>Table1[[#This Row],[MWh]]*Water_intensities!$J$56</f>
        <v>19696.268242985403</v>
      </c>
      <c r="O252" s="1">
        <f>Table1[[#This Row],[MWh]]*Water_intensities!$N$56</f>
        <v>13787.387770089783</v>
      </c>
      <c r="P252" s="3">
        <v>-4.3165282773787004</v>
      </c>
      <c r="Q252" s="3">
        <v>11.1500024557802</v>
      </c>
      <c r="R252" t="s">
        <v>466</v>
      </c>
    </row>
    <row r="253" spans="1:18" x14ac:dyDescent="0.55000000000000004">
      <c r="A253" s="1">
        <v>6008</v>
      </c>
      <c r="B253" s="1" t="s">
        <v>456</v>
      </c>
      <c r="C253" s="1" t="s">
        <v>467</v>
      </c>
      <c r="D253" s="4">
        <v>0.28399999999999997</v>
      </c>
      <c r="E253" s="4">
        <v>2294</v>
      </c>
      <c r="F253" s="4">
        <f>Table1[[#This Row],[MW]]*Table1[[#This Row],[MWh/MW]]</f>
        <v>651.49599999999998</v>
      </c>
      <c r="G253" s="1" t="s">
        <v>28</v>
      </c>
      <c r="H253" s="1" t="s">
        <v>29</v>
      </c>
      <c r="I253" s="1" t="s">
        <v>30</v>
      </c>
      <c r="J253" s="1" t="s">
        <v>31</v>
      </c>
      <c r="K253" s="3" t="s">
        <v>32</v>
      </c>
      <c r="L253" s="3" t="s">
        <v>44</v>
      </c>
      <c r="M253" s="3" t="s">
        <v>34</v>
      </c>
      <c r="N253" s="1">
        <f>Table1[[#This Row],[MWh]]*Water_intensities!$J$56</f>
        <v>211.08453513237185</v>
      </c>
      <c r="O253" s="1">
        <f>Table1[[#This Row],[MWh]]*Water_intensities!$N$56</f>
        <v>147.75917459266032</v>
      </c>
      <c r="P253" s="3">
        <v>-0.14361099999999999</v>
      </c>
      <c r="Q253" s="3">
        <v>12.971389</v>
      </c>
      <c r="R253" t="s">
        <v>113</v>
      </c>
    </row>
    <row r="254" spans="1:18" x14ac:dyDescent="0.55000000000000004">
      <c r="A254" s="1">
        <v>6009</v>
      </c>
      <c r="B254" s="1" t="s">
        <v>456</v>
      </c>
      <c r="C254" s="1" t="s">
        <v>468</v>
      </c>
      <c r="D254" s="4">
        <v>1.1499999999999999</v>
      </c>
      <c r="E254" s="4">
        <v>2294</v>
      </c>
      <c r="F254" s="4">
        <f>Table1[[#This Row],[MW]]*Table1[[#This Row],[MWh/MW]]</f>
        <v>2638.1</v>
      </c>
      <c r="G254" s="1" t="s">
        <v>28</v>
      </c>
      <c r="H254" s="1" t="s">
        <v>29</v>
      </c>
      <c r="I254" s="1" t="s">
        <v>30</v>
      </c>
      <c r="J254" s="1" t="s">
        <v>31</v>
      </c>
      <c r="K254" s="3" t="s">
        <v>32</v>
      </c>
      <c r="L254" s="3" t="s">
        <v>44</v>
      </c>
      <c r="M254" s="3" t="s">
        <v>34</v>
      </c>
      <c r="N254" s="1">
        <f>Table1[[#This Row],[MWh]]*Water_intensities!$J$56</f>
        <v>854.74371620502689</v>
      </c>
      <c r="O254" s="1">
        <f>Table1[[#This Row],[MWh]]*Water_intensities!$N$56</f>
        <v>598.32060134351889</v>
      </c>
      <c r="P254" s="3">
        <v>-2.9333330000000002</v>
      </c>
      <c r="Q254" s="3">
        <v>11.75</v>
      </c>
      <c r="R254" t="s">
        <v>113</v>
      </c>
    </row>
    <row r="255" spans="1:18" x14ac:dyDescent="0.55000000000000004">
      <c r="A255" s="1">
        <v>6010</v>
      </c>
      <c r="B255" s="1" t="s">
        <v>456</v>
      </c>
      <c r="C255" s="1" t="s">
        <v>469</v>
      </c>
      <c r="D255" s="4">
        <v>0.04</v>
      </c>
      <c r="E255" s="4">
        <v>2294</v>
      </c>
      <c r="F255" s="4">
        <f>Table1[[#This Row],[MW]]*Table1[[#This Row],[MWh/MW]]</f>
        <v>91.76</v>
      </c>
      <c r="G255" s="1" t="s">
        <v>28</v>
      </c>
      <c r="H255" s="1" t="s">
        <v>29</v>
      </c>
      <c r="I255" s="1" t="s">
        <v>30</v>
      </c>
      <c r="J255" s="1" t="s">
        <v>31</v>
      </c>
      <c r="K255" s="3" t="s">
        <v>32</v>
      </c>
      <c r="L255" s="3" t="s">
        <v>44</v>
      </c>
      <c r="M255" s="3" t="s">
        <v>34</v>
      </c>
      <c r="N255" s="1">
        <f>Table1[[#This Row],[MWh]]*Water_intensities!$J$56</f>
        <v>29.730216215827024</v>
      </c>
      <c r="O255" s="1">
        <f>Table1[[#This Row],[MWh]]*Water_intensities!$N$56</f>
        <v>20.811151351078919</v>
      </c>
      <c r="P255" s="3">
        <v>-3.3969</v>
      </c>
      <c r="Q255" s="3">
        <v>13.250999999999999</v>
      </c>
      <c r="R255" t="s">
        <v>113</v>
      </c>
    </row>
    <row r="256" spans="1:18" x14ac:dyDescent="0.55000000000000004">
      <c r="A256" s="1">
        <v>6011</v>
      </c>
      <c r="B256" s="1" t="s">
        <v>456</v>
      </c>
      <c r="C256" s="1" t="s">
        <v>470</v>
      </c>
      <c r="D256" s="4">
        <v>0.45500000000000002</v>
      </c>
      <c r="E256" s="4">
        <v>2294</v>
      </c>
      <c r="F256" s="4">
        <f>Table1[[#This Row],[MW]]*Table1[[#This Row],[MWh/MW]]</f>
        <v>1043.77</v>
      </c>
      <c r="G256" s="1" t="s">
        <v>28</v>
      </c>
      <c r="H256" s="1" t="s">
        <v>29</v>
      </c>
      <c r="I256" s="1" t="s">
        <v>30</v>
      </c>
      <c r="J256" s="1" t="s">
        <v>31</v>
      </c>
      <c r="K256" s="3" t="s">
        <v>32</v>
      </c>
      <c r="L256" s="3" t="s">
        <v>44</v>
      </c>
      <c r="M256" s="3" t="s">
        <v>34</v>
      </c>
      <c r="N256" s="1">
        <f>Table1[[#This Row],[MWh]]*Water_intensities!$J$56</f>
        <v>338.18120945503239</v>
      </c>
      <c r="O256" s="1">
        <f>Table1[[#This Row],[MWh]]*Water_intensities!$N$56</f>
        <v>236.7268466185227</v>
      </c>
      <c r="P256" s="3">
        <v>-0.57583300000000004</v>
      </c>
      <c r="Q256" s="3">
        <v>12.6675</v>
      </c>
      <c r="R256" t="s">
        <v>113</v>
      </c>
    </row>
    <row r="257" spans="1:18" x14ac:dyDescent="0.55000000000000004">
      <c r="A257" s="1">
        <v>6012</v>
      </c>
      <c r="B257" s="1" t="s">
        <v>456</v>
      </c>
      <c r="C257" s="1" t="s">
        <v>471</v>
      </c>
      <c r="D257" s="4">
        <v>8</v>
      </c>
      <c r="E257" s="4">
        <v>2294</v>
      </c>
      <c r="F257" s="1">
        <f>Table1[[#This Row],[MW]]*Table1[[#This Row],[MWh/MW]]</f>
        <v>18352</v>
      </c>
      <c r="G257" s="1" t="s">
        <v>28</v>
      </c>
      <c r="H257" s="1" t="s">
        <v>29</v>
      </c>
      <c r="I257" s="1" t="s">
        <v>30</v>
      </c>
      <c r="J257" s="1" t="s">
        <v>31</v>
      </c>
      <c r="K257" s="3" t="s">
        <v>32</v>
      </c>
      <c r="L257" s="3" t="s">
        <v>44</v>
      </c>
      <c r="M257" s="3" t="s">
        <v>34</v>
      </c>
      <c r="N257" s="1">
        <f>Table1[[#This Row],[MWh]]*Water_intensities!$J$56</f>
        <v>5946.0432431654044</v>
      </c>
      <c r="O257" s="1">
        <f>Table1[[#This Row],[MWh]]*Water_intensities!$N$56</f>
        <v>4162.230270215784</v>
      </c>
      <c r="P257" s="3">
        <v>1.4119961915552299</v>
      </c>
      <c r="Q257" s="3">
        <v>11.989011981915001</v>
      </c>
      <c r="R257" t="s">
        <v>472</v>
      </c>
    </row>
    <row r="258" spans="1:18" x14ac:dyDescent="0.55000000000000004">
      <c r="A258" s="1">
        <v>6013</v>
      </c>
      <c r="B258" s="1" t="s">
        <v>456</v>
      </c>
      <c r="C258" s="1" t="s">
        <v>473</v>
      </c>
      <c r="D258" s="4">
        <v>2.4500000000000002</v>
      </c>
      <c r="E258" s="4">
        <v>333</v>
      </c>
      <c r="F258" s="4">
        <f>Table1[[#This Row],[MW]]*Table1[[#This Row],[MWh/MW]]</f>
        <v>815.85</v>
      </c>
      <c r="G258" s="1" t="s">
        <v>474</v>
      </c>
      <c r="H258" s="1" t="s">
        <v>21</v>
      </c>
      <c r="I258" s="1" t="s">
        <v>22</v>
      </c>
      <c r="J258" s="1" t="s">
        <v>40</v>
      </c>
      <c r="K258" s="3" t="s">
        <v>34</v>
      </c>
      <c r="L258" s="3" t="s">
        <v>475</v>
      </c>
      <c r="M258" s="3" t="s">
        <v>34</v>
      </c>
      <c r="N258" s="1">
        <f>Table1[[#This Row],[MWh]]*Water_intensities!$J$3</f>
        <v>132.35692288770002</v>
      </c>
      <c r="O258" s="1">
        <f>Table1[[#This Row],[MWh]]*Water_intensities!$N$3</f>
        <v>92.649846021390005</v>
      </c>
      <c r="P258" s="3">
        <v>-1.53990252630373</v>
      </c>
      <c r="Q258" s="3">
        <v>12.363622722225101</v>
      </c>
      <c r="R258" t="s">
        <v>476</v>
      </c>
    </row>
    <row r="259" spans="1:18" x14ac:dyDescent="0.55000000000000004">
      <c r="A259" s="1">
        <v>6014</v>
      </c>
      <c r="B259" s="1" t="s">
        <v>456</v>
      </c>
      <c r="C259" s="1" t="s">
        <v>477</v>
      </c>
      <c r="D259" s="4">
        <v>4.3250000000000002</v>
      </c>
      <c r="E259" s="4">
        <v>2294</v>
      </c>
      <c r="F259" s="4">
        <f>Table1[[#This Row],[MW]]*Table1[[#This Row],[MWh/MW]]</f>
        <v>9921.5500000000011</v>
      </c>
      <c r="G259" s="1" t="s">
        <v>28</v>
      </c>
      <c r="H259" s="1" t="s">
        <v>29</v>
      </c>
      <c r="I259" s="1" t="s">
        <v>30</v>
      </c>
      <c r="J259" s="1" t="s">
        <v>31</v>
      </c>
      <c r="K259" s="3" t="s">
        <v>32</v>
      </c>
      <c r="L259" s="3" t="s">
        <v>44</v>
      </c>
      <c r="M259" s="3" t="s">
        <v>34</v>
      </c>
      <c r="N259" s="1">
        <f>Table1[[#This Row],[MWh]]*Water_intensities!$J$56</f>
        <v>3214.5796283362974</v>
      </c>
      <c r="O259" s="1">
        <f>Table1[[#This Row],[MWh]]*Water_intensities!$N$56</f>
        <v>2250.2057398354082</v>
      </c>
      <c r="P259" s="3">
        <v>-3.47365923795134</v>
      </c>
      <c r="Q259" s="3">
        <v>12.466429280539201</v>
      </c>
      <c r="R259" t="s">
        <v>478</v>
      </c>
    </row>
    <row r="260" spans="1:18" x14ac:dyDescent="0.55000000000000004">
      <c r="A260" s="1">
        <v>6015</v>
      </c>
      <c r="B260" s="1" t="s">
        <v>456</v>
      </c>
      <c r="C260" s="1" t="s">
        <v>479</v>
      </c>
      <c r="D260" s="4">
        <v>0.56499999999999995</v>
      </c>
      <c r="E260" s="4">
        <v>2294</v>
      </c>
      <c r="F260" s="4">
        <f>Table1[[#This Row],[MW]]*Table1[[#This Row],[MWh/MW]]</f>
        <v>1296.1099999999999</v>
      </c>
      <c r="G260" s="1" t="s">
        <v>28</v>
      </c>
      <c r="H260" s="1" t="s">
        <v>29</v>
      </c>
      <c r="I260" s="1" t="s">
        <v>30</v>
      </c>
      <c r="J260" s="1" t="s">
        <v>31</v>
      </c>
      <c r="K260" s="3" t="s">
        <v>32</v>
      </c>
      <c r="L260" s="3" t="s">
        <v>44</v>
      </c>
      <c r="M260" s="3" t="s">
        <v>34</v>
      </c>
      <c r="N260" s="1">
        <f>Table1[[#This Row],[MWh]]*Water_intensities!$J$56</f>
        <v>419.93930404855666</v>
      </c>
      <c r="O260" s="1">
        <f>Table1[[#This Row],[MWh]]*Water_intensities!$N$56</f>
        <v>293.95751283398971</v>
      </c>
      <c r="P260" s="3">
        <v>1.788889</v>
      </c>
      <c r="Q260" s="3">
        <v>12.070833</v>
      </c>
      <c r="R260" t="s">
        <v>113</v>
      </c>
    </row>
    <row r="261" spans="1:18" x14ac:dyDescent="0.55000000000000004">
      <c r="A261" s="1">
        <v>6016</v>
      </c>
      <c r="B261" s="1" t="s">
        <v>456</v>
      </c>
      <c r="C261" s="1" t="s">
        <v>480</v>
      </c>
      <c r="D261" s="4">
        <v>1.23</v>
      </c>
      <c r="E261" s="4">
        <v>2294</v>
      </c>
      <c r="F261" s="4">
        <f>Table1[[#This Row],[MW]]*Table1[[#This Row],[MWh/MW]]</f>
        <v>2821.62</v>
      </c>
      <c r="G261" s="1" t="s">
        <v>28</v>
      </c>
      <c r="H261" s="1" t="s">
        <v>29</v>
      </c>
      <c r="I261" s="1" t="s">
        <v>30</v>
      </c>
      <c r="J261" s="1" t="s">
        <v>31</v>
      </c>
      <c r="K261" s="3" t="s">
        <v>32</v>
      </c>
      <c r="L261" s="3" t="s">
        <v>44</v>
      </c>
      <c r="M261" s="3" t="s">
        <v>34</v>
      </c>
      <c r="N261" s="1">
        <f>Table1[[#This Row],[MWh]]*Water_intensities!$J$56</f>
        <v>914.204148636681</v>
      </c>
      <c r="O261" s="1">
        <f>Table1[[#This Row],[MWh]]*Water_intensities!$N$56</f>
        <v>639.94290404567676</v>
      </c>
      <c r="P261" s="3">
        <v>-3.25</v>
      </c>
      <c r="Q261" s="3">
        <v>10.966666999999999</v>
      </c>
      <c r="R261" t="s">
        <v>113</v>
      </c>
    </row>
    <row r="262" spans="1:18" x14ac:dyDescent="0.55000000000000004">
      <c r="A262" s="1">
        <v>6017</v>
      </c>
      <c r="B262" s="1" t="s">
        <v>456</v>
      </c>
      <c r="C262" s="1" t="s">
        <v>481</v>
      </c>
      <c r="D262" s="4">
        <v>0.60399999999999998</v>
      </c>
      <c r="E262" s="4">
        <v>2294</v>
      </c>
      <c r="F262" s="4">
        <f>Table1[[#This Row],[MW]]*Table1[[#This Row],[MWh/MW]]</f>
        <v>1385.576</v>
      </c>
      <c r="G262" s="1" t="s">
        <v>28</v>
      </c>
      <c r="H262" s="1" t="s">
        <v>29</v>
      </c>
      <c r="I262" s="1" t="s">
        <v>30</v>
      </c>
      <c r="J262" s="1" t="s">
        <v>31</v>
      </c>
      <c r="K262" s="3" t="s">
        <v>32</v>
      </c>
      <c r="L262" s="3" t="s">
        <v>44</v>
      </c>
      <c r="M262" s="3" t="s">
        <v>34</v>
      </c>
      <c r="N262" s="1">
        <f>Table1[[#This Row],[MWh]]*Water_intensities!$J$56</f>
        <v>448.92626485898808</v>
      </c>
      <c r="O262" s="1">
        <f>Table1[[#This Row],[MWh]]*Water_intensities!$N$56</f>
        <v>314.24838540129167</v>
      </c>
      <c r="P262" s="3">
        <v>-1.6305559999999999</v>
      </c>
      <c r="Q262" s="3">
        <v>14.102221999999999</v>
      </c>
      <c r="R262" t="s">
        <v>113</v>
      </c>
    </row>
    <row r="263" spans="1:18" x14ac:dyDescent="0.55000000000000004">
      <c r="A263" s="1">
        <v>6018</v>
      </c>
      <c r="B263" s="1" t="s">
        <v>456</v>
      </c>
      <c r="C263" s="1" t="s">
        <v>482</v>
      </c>
      <c r="D263" s="4">
        <v>1.29</v>
      </c>
      <c r="E263" s="4">
        <v>2294</v>
      </c>
      <c r="F263" s="4">
        <f>Table1[[#This Row],[MW]]*Table1[[#This Row],[MWh/MW]]</f>
        <v>2959.26</v>
      </c>
      <c r="G263" s="1" t="s">
        <v>28</v>
      </c>
      <c r="H263" s="1" t="s">
        <v>29</v>
      </c>
      <c r="I263" s="1" t="s">
        <v>30</v>
      </c>
      <c r="J263" s="1" t="s">
        <v>31</v>
      </c>
      <c r="K263" s="3" t="s">
        <v>32</v>
      </c>
      <c r="L263" s="3" t="s">
        <v>44</v>
      </c>
      <c r="M263" s="3" t="s">
        <v>34</v>
      </c>
      <c r="N263" s="1">
        <f>Table1[[#This Row],[MWh]]*Water_intensities!$J$56</f>
        <v>958.79947296042155</v>
      </c>
      <c r="O263" s="1">
        <f>Table1[[#This Row],[MWh]]*Water_intensities!$N$56</f>
        <v>671.15963107229516</v>
      </c>
      <c r="P263" s="3">
        <v>-3.4500000000000003E-2</v>
      </c>
      <c r="Q263" s="3">
        <v>14.035399999999999</v>
      </c>
      <c r="R263" t="s">
        <v>113</v>
      </c>
    </row>
    <row r="264" spans="1:18" x14ac:dyDescent="0.55000000000000004">
      <c r="A264" s="1">
        <v>6019</v>
      </c>
      <c r="B264" s="1" t="s">
        <v>456</v>
      </c>
      <c r="C264" s="1" t="s">
        <v>483</v>
      </c>
      <c r="D264" s="4">
        <v>55</v>
      </c>
      <c r="E264" s="4">
        <v>2294</v>
      </c>
      <c r="F264" s="4">
        <f>Table1[[#This Row],[MW]]*Table1[[#This Row],[MWh/MW]]</f>
        <v>126170</v>
      </c>
      <c r="G264" s="1" t="s">
        <v>28</v>
      </c>
      <c r="H264" s="1" t="s">
        <v>29</v>
      </c>
      <c r="I264" s="1" t="s">
        <v>30</v>
      </c>
      <c r="J264" s="1" t="s">
        <v>31</v>
      </c>
      <c r="K264" s="3" t="s">
        <v>32</v>
      </c>
      <c r="L264" s="3" t="s">
        <v>44</v>
      </c>
      <c r="M264" s="3" t="s">
        <v>34</v>
      </c>
      <c r="N264" s="1">
        <f>Table1[[#This Row],[MWh]]*Water_intensities!$J$56</f>
        <v>40879.047296762161</v>
      </c>
      <c r="O264" s="1">
        <f>Table1[[#This Row],[MWh]]*Water_intensities!$N$56</f>
        <v>28615.333107733513</v>
      </c>
      <c r="P264" s="3">
        <v>7.7467741874826704E-2</v>
      </c>
      <c r="Q264" s="3">
        <v>14.369094616357399</v>
      </c>
      <c r="R264" t="s">
        <v>484</v>
      </c>
    </row>
    <row r="265" spans="1:18" x14ac:dyDescent="0.55000000000000004">
      <c r="A265" s="1">
        <v>6020</v>
      </c>
      <c r="B265" s="1" t="s">
        <v>456</v>
      </c>
      <c r="C265" s="1" t="s">
        <v>483</v>
      </c>
      <c r="D265" s="4">
        <v>15</v>
      </c>
      <c r="E265" s="4">
        <v>1241</v>
      </c>
      <c r="F265" s="4">
        <f>Table1[[#This Row],[MW]]*Table1[[#This Row],[MWh/MW]]</f>
        <v>18615</v>
      </c>
      <c r="G265" s="1" t="s">
        <v>37</v>
      </c>
      <c r="H265" s="1" t="s">
        <v>38</v>
      </c>
      <c r="I265" s="1" t="s">
        <v>39</v>
      </c>
      <c r="J265" s="1" t="s">
        <v>40</v>
      </c>
      <c r="K265" s="3" t="s">
        <v>34</v>
      </c>
      <c r="L265" s="3" t="s">
        <v>41</v>
      </c>
      <c r="M265" s="3" t="s">
        <v>388</v>
      </c>
      <c r="N265" s="1">
        <f>Table1[[#This Row],[MWh]]*Water_intensities!$J$86</f>
        <v>1832.1014474022002</v>
      </c>
      <c r="O265" s="1">
        <f>Table1[[#This Row],[MWh]]*Water_intensities!$N$86</f>
        <v>1282.47101318154</v>
      </c>
      <c r="P265" s="3">
        <v>7.7747347097177399E-2</v>
      </c>
      <c r="Q265" s="3">
        <v>14.3649255262249</v>
      </c>
      <c r="R265" t="s">
        <v>485</v>
      </c>
    </row>
    <row r="266" spans="1:18" x14ac:dyDescent="0.55000000000000004">
      <c r="A266" s="1">
        <v>6021</v>
      </c>
      <c r="B266" s="1" t="s">
        <v>456</v>
      </c>
      <c r="C266" s="1" t="s">
        <v>486</v>
      </c>
      <c r="D266" s="4">
        <v>5.14</v>
      </c>
      <c r="E266" s="4">
        <v>2294</v>
      </c>
      <c r="F266" s="4">
        <f>Table1[[#This Row],[MW]]*Table1[[#This Row],[MWh/MW]]</f>
        <v>11791.16</v>
      </c>
      <c r="G266" s="1" t="s">
        <v>28</v>
      </c>
      <c r="H266" s="1" t="s">
        <v>29</v>
      </c>
      <c r="I266" s="1" t="s">
        <v>30</v>
      </c>
      <c r="J266" s="1" t="s">
        <v>31</v>
      </c>
      <c r="K266" s="3" t="s">
        <v>32</v>
      </c>
      <c r="L266" s="3" t="s">
        <v>44</v>
      </c>
      <c r="M266" s="3" t="s">
        <v>34</v>
      </c>
      <c r="N266" s="1">
        <f>Table1[[#This Row],[MWh]]*Water_intensities!$J$56</f>
        <v>3820.3327837337724</v>
      </c>
      <c r="O266" s="1">
        <f>Table1[[#This Row],[MWh]]*Water_intensities!$N$56</f>
        <v>2674.2329486136409</v>
      </c>
      <c r="P266" s="3">
        <v>0.35554699259151901</v>
      </c>
      <c r="Q266" s="3">
        <v>12.0525471993277</v>
      </c>
      <c r="R266" t="s">
        <v>487</v>
      </c>
    </row>
    <row r="267" spans="1:18" x14ac:dyDescent="0.55000000000000004">
      <c r="A267" s="1">
        <v>6022</v>
      </c>
      <c r="B267" s="1" t="s">
        <v>456</v>
      </c>
      <c r="C267" s="1" t="s">
        <v>488</v>
      </c>
      <c r="D267" s="4">
        <v>2.04</v>
      </c>
      <c r="E267" s="4">
        <v>2294</v>
      </c>
      <c r="F267" s="4">
        <f>Table1[[#This Row],[MW]]*Table1[[#This Row],[MWh/MW]]</f>
        <v>4679.76</v>
      </c>
      <c r="G267" s="1" t="s">
        <v>28</v>
      </c>
      <c r="H267" s="1" t="s">
        <v>29</v>
      </c>
      <c r="I267" s="1" t="s">
        <v>30</v>
      </c>
      <c r="J267" s="1" t="s">
        <v>31</v>
      </c>
      <c r="K267" s="3" t="s">
        <v>32</v>
      </c>
      <c r="L267" s="3" t="s">
        <v>44</v>
      </c>
      <c r="M267" s="3" t="s">
        <v>34</v>
      </c>
      <c r="N267" s="1">
        <f>Table1[[#This Row],[MWh]]*Water_intensities!$J$56</f>
        <v>1516.2410270071782</v>
      </c>
      <c r="O267" s="1">
        <f>Table1[[#This Row],[MWh]]*Water_intensities!$N$56</f>
        <v>1061.3687189050249</v>
      </c>
      <c r="P267" s="3">
        <v>-3.2508330000000001</v>
      </c>
      <c r="Q267" s="3">
        <v>10.299167000000001</v>
      </c>
      <c r="R267" t="s">
        <v>296</v>
      </c>
    </row>
    <row r="268" spans="1:18" x14ac:dyDescent="0.55000000000000004">
      <c r="A268" s="1">
        <v>6023</v>
      </c>
      <c r="B268" s="1" t="s">
        <v>456</v>
      </c>
      <c r="C268" s="1" t="s">
        <v>489</v>
      </c>
      <c r="D268" s="4">
        <v>0.12</v>
      </c>
      <c r="E268" s="4">
        <v>2294</v>
      </c>
      <c r="F268" s="4">
        <f>Table1[[#This Row],[MW]]*Table1[[#This Row],[MWh/MW]]</f>
        <v>275.27999999999997</v>
      </c>
      <c r="G268" s="1" t="s">
        <v>28</v>
      </c>
      <c r="H268" s="1" t="s">
        <v>29</v>
      </c>
      <c r="I268" s="1" t="s">
        <v>30</v>
      </c>
      <c r="J268" s="1" t="s">
        <v>31</v>
      </c>
      <c r="K268" s="3" t="s">
        <v>32</v>
      </c>
      <c r="L268" s="3" t="s">
        <v>44</v>
      </c>
      <c r="M268" s="3" t="s">
        <v>34</v>
      </c>
      <c r="N268" s="1">
        <f>Table1[[#This Row],[MWh]]*Water_intensities!$J$56</f>
        <v>89.190648647481069</v>
      </c>
      <c r="O268" s="1">
        <f>Table1[[#This Row],[MWh]]*Water_intensities!$N$56</f>
        <v>62.433454053236744</v>
      </c>
      <c r="P268" s="3">
        <v>0.49305599999999999</v>
      </c>
      <c r="Q268" s="3">
        <v>12.649722000000001</v>
      </c>
      <c r="R268" t="s">
        <v>113</v>
      </c>
    </row>
    <row r="269" spans="1:18" x14ac:dyDescent="0.55000000000000004">
      <c r="A269" s="1">
        <v>6024</v>
      </c>
      <c r="B269" s="1" t="s">
        <v>456</v>
      </c>
      <c r="C269" s="1" t="s">
        <v>490</v>
      </c>
      <c r="D269" s="4">
        <v>0.34399999999999997</v>
      </c>
      <c r="E269" s="4">
        <v>2294</v>
      </c>
      <c r="F269" s="4">
        <f>Table1[[#This Row],[MW]]*Table1[[#This Row],[MWh/MW]]</f>
        <v>789.13599999999997</v>
      </c>
      <c r="G269" s="1" t="s">
        <v>28</v>
      </c>
      <c r="H269" s="1" t="s">
        <v>29</v>
      </c>
      <c r="I269" s="1" t="s">
        <v>30</v>
      </c>
      <c r="J269" s="1" t="s">
        <v>31</v>
      </c>
      <c r="K269" s="3" t="s">
        <v>32</v>
      </c>
      <c r="L269" s="3" t="s">
        <v>44</v>
      </c>
      <c r="M269" s="3" t="s">
        <v>34</v>
      </c>
      <c r="N269" s="1">
        <f>Table1[[#This Row],[MWh]]*Water_intensities!$J$56</f>
        <v>255.67985945611241</v>
      </c>
      <c r="O269" s="1">
        <f>Table1[[#This Row],[MWh]]*Water_intensities!$N$56</f>
        <v>178.97590161927869</v>
      </c>
      <c r="P269" s="3">
        <v>-0.23611099999999999</v>
      </c>
      <c r="Q269" s="3">
        <v>14.443889</v>
      </c>
      <c r="R269" t="s">
        <v>113</v>
      </c>
    </row>
    <row r="270" spans="1:18" x14ac:dyDescent="0.55000000000000004">
      <c r="A270" s="1">
        <v>6025</v>
      </c>
      <c r="B270" s="1" t="s">
        <v>456</v>
      </c>
      <c r="C270" s="1" t="s">
        <v>491</v>
      </c>
      <c r="D270" s="4">
        <v>0.36</v>
      </c>
      <c r="E270" s="4">
        <v>2294</v>
      </c>
      <c r="F270" s="4">
        <f>Table1[[#This Row],[MW]]*Table1[[#This Row],[MWh/MW]]</f>
        <v>825.83999999999992</v>
      </c>
      <c r="G270" s="1" t="s">
        <v>28</v>
      </c>
      <c r="H270" s="1" t="s">
        <v>29</v>
      </c>
      <c r="I270" s="1" t="s">
        <v>30</v>
      </c>
      <c r="J270" s="1" t="s">
        <v>31</v>
      </c>
      <c r="K270" s="3" t="s">
        <v>32</v>
      </c>
      <c r="L270" s="3" t="s">
        <v>44</v>
      </c>
      <c r="M270" s="3" t="s">
        <v>34</v>
      </c>
      <c r="N270" s="1">
        <f>Table1[[#This Row],[MWh]]*Water_intensities!$J$56</f>
        <v>267.57194594244316</v>
      </c>
      <c r="O270" s="1">
        <f>Table1[[#This Row],[MWh]]*Water_intensities!$N$56</f>
        <v>187.30036215971023</v>
      </c>
      <c r="P270" s="3">
        <v>-2.35</v>
      </c>
      <c r="Q270" s="3">
        <v>13.216666999999999</v>
      </c>
      <c r="R270" t="s">
        <v>113</v>
      </c>
    </row>
    <row r="271" spans="1:18" x14ac:dyDescent="0.55000000000000004">
      <c r="A271" s="1">
        <v>6026</v>
      </c>
      <c r="B271" s="1" t="s">
        <v>456</v>
      </c>
      <c r="C271" s="1" t="s">
        <v>492</v>
      </c>
      <c r="D271" s="4">
        <v>0.56000000000000005</v>
      </c>
      <c r="E271" s="4">
        <v>2294</v>
      </c>
      <c r="F271" s="4">
        <f>Table1[[#This Row],[MW]]*Table1[[#This Row],[MWh/MW]]</f>
        <v>1284.6400000000001</v>
      </c>
      <c r="G271" s="1" t="s">
        <v>28</v>
      </c>
      <c r="H271" s="1" t="s">
        <v>29</v>
      </c>
      <c r="I271" s="1" t="s">
        <v>30</v>
      </c>
      <c r="J271" s="1" t="s">
        <v>31</v>
      </c>
      <c r="K271" s="3" t="s">
        <v>32</v>
      </c>
      <c r="L271" s="3" t="s">
        <v>44</v>
      </c>
      <c r="M271" s="3" t="s">
        <v>34</v>
      </c>
      <c r="N271" s="1">
        <f>Table1[[#This Row],[MWh]]*Water_intensities!$J$56</f>
        <v>416.22302702157839</v>
      </c>
      <c r="O271" s="1">
        <f>Table1[[#This Row],[MWh]]*Water_intensities!$N$56</f>
        <v>291.3561189151049</v>
      </c>
      <c r="P271" s="3">
        <v>-3.516667</v>
      </c>
      <c r="Q271" s="3">
        <v>11.5</v>
      </c>
      <c r="R271" t="s">
        <v>113</v>
      </c>
    </row>
    <row r="272" spans="1:18" ht="15" customHeight="1" x14ac:dyDescent="0.55000000000000004">
      <c r="A272" s="1">
        <v>6027</v>
      </c>
      <c r="B272" s="1" t="s">
        <v>456</v>
      </c>
      <c r="C272" s="1" t="s">
        <v>493</v>
      </c>
      <c r="D272" s="4">
        <v>2.85</v>
      </c>
      <c r="E272" s="4">
        <v>2294</v>
      </c>
      <c r="F272" s="4">
        <f>Table1[[#This Row],[MW]]*Table1[[#This Row],[MWh/MW]]</f>
        <v>6537.9000000000005</v>
      </c>
      <c r="G272" s="1" t="s">
        <v>28</v>
      </c>
      <c r="H272" s="1" t="s">
        <v>29</v>
      </c>
      <c r="I272" s="1" t="s">
        <v>30</v>
      </c>
      <c r="J272" s="1" t="s">
        <v>31</v>
      </c>
      <c r="K272" s="3" t="s">
        <v>32</v>
      </c>
      <c r="L272" s="3" t="s">
        <v>44</v>
      </c>
      <c r="M272" s="3" t="s">
        <v>34</v>
      </c>
      <c r="N272" s="1">
        <f>Table1[[#This Row],[MWh]]*Water_intensities!$J$56</f>
        <v>2118.2779053776758</v>
      </c>
      <c r="O272" s="1">
        <f>Table1[[#This Row],[MWh]]*Water_intensities!$N$56</f>
        <v>1482.794533764373</v>
      </c>
      <c r="P272" s="3">
        <v>-1.084444</v>
      </c>
      <c r="Q272" s="3">
        <v>13.091666999999999</v>
      </c>
      <c r="R272" t="s">
        <v>296</v>
      </c>
    </row>
    <row r="273" spans="1:18" x14ac:dyDescent="0.55000000000000004">
      <c r="A273" s="1">
        <v>6028</v>
      </c>
      <c r="B273" s="1" t="s">
        <v>456</v>
      </c>
      <c r="C273" s="1" t="s">
        <v>494</v>
      </c>
      <c r="D273" s="4">
        <v>16</v>
      </c>
      <c r="E273" s="4">
        <v>2062.5</v>
      </c>
      <c r="F273" s="4">
        <f>Table1[[#This Row],[MW]]*Table1[[#This Row],[MWh/MW]]</f>
        <v>33000</v>
      </c>
      <c r="G273" s="1" t="s">
        <v>107</v>
      </c>
      <c r="H273" s="1" t="s">
        <v>108</v>
      </c>
      <c r="I273" s="1" t="s">
        <v>34</v>
      </c>
      <c r="J273" s="1" t="s">
        <v>34</v>
      </c>
      <c r="K273" s="1" t="s">
        <v>34</v>
      </c>
      <c r="L273" s="1" t="s">
        <v>34</v>
      </c>
      <c r="M273" s="1" t="s">
        <v>34</v>
      </c>
      <c r="N273" s="1">
        <v>4797706.2399999993</v>
      </c>
      <c r="O273" s="1">
        <v>4797706.2399999993</v>
      </c>
      <c r="P273" s="3">
        <v>0.7</v>
      </c>
      <c r="Q273" s="3">
        <v>11.07</v>
      </c>
      <c r="R273" t="s">
        <v>495</v>
      </c>
    </row>
    <row r="274" spans="1:18" x14ac:dyDescent="0.55000000000000004">
      <c r="A274" s="1">
        <v>6029</v>
      </c>
      <c r="B274" s="1" t="s">
        <v>456</v>
      </c>
      <c r="C274" s="1" t="s">
        <v>496</v>
      </c>
      <c r="D274" s="4">
        <v>91.5</v>
      </c>
      <c r="E274" s="4">
        <v>2294</v>
      </c>
      <c r="F274" s="4">
        <f>Table1[[#This Row],[MW]]*Table1[[#This Row],[MWh/MW]]</f>
        <v>209901</v>
      </c>
      <c r="G274" s="1" t="s">
        <v>28</v>
      </c>
      <c r="H274" s="1" t="s">
        <v>29</v>
      </c>
      <c r="I274" s="1" t="s">
        <v>30</v>
      </c>
      <c r="J274" s="1" t="s">
        <v>31</v>
      </c>
      <c r="K274" s="3" t="s">
        <v>32</v>
      </c>
      <c r="L274" s="3" t="s">
        <v>44</v>
      </c>
      <c r="M274" s="3" t="s">
        <v>34</v>
      </c>
      <c r="N274" s="1">
        <f>Table1[[#This Row],[MWh]]*Water_intensities!$J$56</f>
        <v>68007.869593704323</v>
      </c>
      <c r="O274" s="1">
        <f>Table1[[#This Row],[MWh]]*Water_intensities!$N$56</f>
        <v>47605.508715593023</v>
      </c>
      <c r="P274" s="3">
        <v>-1.48653023142334</v>
      </c>
      <c r="Q274" s="3">
        <v>12.433772437263499</v>
      </c>
      <c r="R274" t="s">
        <v>497</v>
      </c>
    </row>
    <row r="275" spans="1:18" ht="15" customHeight="1" x14ac:dyDescent="0.55000000000000004">
      <c r="A275" s="1">
        <v>6030</v>
      </c>
      <c r="B275" s="1" t="s">
        <v>456</v>
      </c>
      <c r="C275" s="1" t="s">
        <v>498</v>
      </c>
      <c r="D275" s="4">
        <v>0.8</v>
      </c>
      <c r="E275" s="4">
        <v>2294</v>
      </c>
      <c r="F275" s="4">
        <f>Table1[[#This Row],[MW]]*Table1[[#This Row],[MWh/MW]]</f>
        <v>1835.2</v>
      </c>
      <c r="G275" s="1" t="s">
        <v>28</v>
      </c>
      <c r="H275" s="1" t="s">
        <v>29</v>
      </c>
      <c r="I275" s="1" t="s">
        <v>30</v>
      </c>
      <c r="J275" s="1" t="s">
        <v>31</v>
      </c>
      <c r="K275" s="3" t="s">
        <v>32</v>
      </c>
      <c r="L275" s="3" t="s">
        <v>44</v>
      </c>
      <c r="M275" s="3" t="s">
        <v>34</v>
      </c>
      <c r="N275" s="1">
        <f>Table1[[#This Row],[MWh]]*Water_intensities!$J$56</f>
        <v>594.60432431654044</v>
      </c>
      <c r="O275" s="1">
        <f>Table1[[#This Row],[MWh]]*Water_intensities!$N$56</f>
        <v>416.22302702157839</v>
      </c>
      <c r="P275" s="3">
        <v>-1.5347219999999999</v>
      </c>
      <c r="Q275" s="3">
        <v>13.325832999999999</v>
      </c>
      <c r="R275" t="s">
        <v>113</v>
      </c>
    </row>
    <row r="276" spans="1:18" x14ac:dyDescent="0.55000000000000004">
      <c r="A276" s="1">
        <v>6031</v>
      </c>
      <c r="B276" s="1" t="s">
        <v>456</v>
      </c>
      <c r="C276" s="1" t="s">
        <v>499</v>
      </c>
      <c r="D276" s="4">
        <v>75.129999999999896</v>
      </c>
      <c r="E276" s="4">
        <v>2294</v>
      </c>
      <c r="F276" s="4">
        <f>Table1[[#This Row],[MW]]*Table1[[#This Row],[MWh/MW]]</f>
        <v>172348.21999999977</v>
      </c>
      <c r="G276" s="1" t="s">
        <v>28</v>
      </c>
      <c r="H276" s="1" t="s">
        <v>29</v>
      </c>
      <c r="I276" s="1" t="s">
        <v>30</v>
      </c>
      <c r="J276" s="1" t="s">
        <v>31</v>
      </c>
      <c r="K276" s="3" t="s">
        <v>32</v>
      </c>
      <c r="L276" s="3" t="s">
        <v>44</v>
      </c>
      <c r="M276" s="3" t="s">
        <v>34</v>
      </c>
      <c r="N276" s="1">
        <f>Table1[[#This Row],[MWh]]*Water_intensities!$J$56</f>
        <v>55840.778607377033</v>
      </c>
      <c r="O276" s="1">
        <f>Table1[[#This Row],[MWh]]*Water_intensities!$N$56</f>
        <v>39088.545025163927</v>
      </c>
      <c r="P276" s="3">
        <v>-1.48458294768044</v>
      </c>
      <c r="Q276" s="3">
        <v>12.4338719706174</v>
      </c>
      <c r="R276" t="s">
        <v>500</v>
      </c>
    </row>
    <row r="277" spans="1:18" x14ac:dyDescent="0.55000000000000004">
      <c r="A277" s="1">
        <v>6032</v>
      </c>
      <c r="B277" s="1" t="s">
        <v>456</v>
      </c>
      <c r="C277" s="1" t="s">
        <v>501</v>
      </c>
      <c r="D277" s="4">
        <v>24.74</v>
      </c>
      <c r="E277" s="4">
        <v>2294</v>
      </c>
      <c r="F277" s="4">
        <f>Table1[[#This Row],[MW]]*Table1[[#This Row],[MWh/MW]]</f>
        <v>56753.56</v>
      </c>
      <c r="G277" s="1" t="s">
        <v>28</v>
      </c>
      <c r="H277" s="1" t="s">
        <v>29</v>
      </c>
      <c r="I277" s="1" t="s">
        <v>30</v>
      </c>
      <c r="J277" s="1" t="s">
        <v>31</v>
      </c>
      <c r="K277" s="3" t="s">
        <v>32</v>
      </c>
      <c r="L277" s="3" t="s">
        <v>44</v>
      </c>
      <c r="M277" s="3" t="s">
        <v>34</v>
      </c>
      <c r="N277" s="1">
        <f>Table1[[#This Row],[MWh]]*Water_intensities!$J$56</f>
        <v>18388.138729489012</v>
      </c>
      <c r="O277" s="1">
        <f>Table1[[#This Row],[MWh]]*Water_intensities!$N$56</f>
        <v>12871.69711064231</v>
      </c>
      <c r="P277" s="3">
        <v>-2.3666670000000001</v>
      </c>
      <c r="Q277" s="3">
        <v>12.25</v>
      </c>
      <c r="R277" t="s">
        <v>502</v>
      </c>
    </row>
    <row r="278" spans="1:18" x14ac:dyDescent="0.55000000000000004">
      <c r="A278" s="1">
        <v>6033</v>
      </c>
      <c r="B278" s="1" t="s">
        <v>456</v>
      </c>
      <c r="C278" s="1" t="s">
        <v>503</v>
      </c>
      <c r="D278" s="4">
        <v>0.41499999999999998</v>
      </c>
      <c r="E278" s="4">
        <v>2294</v>
      </c>
      <c r="F278" s="4">
        <f>Table1[[#This Row],[MW]]*Table1[[#This Row],[MWh/MW]]</f>
        <v>952.01</v>
      </c>
      <c r="G278" s="1" t="s">
        <v>28</v>
      </c>
      <c r="H278" s="1" t="s">
        <v>29</v>
      </c>
      <c r="I278" s="1" t="s">
        <v>30</v>
      </c>
      <c r="J278" s="1" t="s">
        <v>31</v>
      </c>
      <c r="K278" s="3" t="s">
        <v>32</v>
      </c>
      <c r="L278" s="3" t="s">
        <v>44</v>
      </c>
      <c r="M278" s="3" t="s">
        <v>34</v>
      </c>
      <c r="N278" s="1">
        <f>Table1[[#This Row],[MWh]]*Water_intensities!$J$56</f>
        <v>308.45099323920539</v>
      </c>
      <c r="O278" s="1">
        <f>Table1[[#This Row],[MWh]]*Water_intensities!$N$56</f>
        <v>215.91569526744377</v>
      </c>
      <c r="P278" s="3">
        <v>-0.35166700000000001</v>
      </c>
      <c r="Q278" s="3">
        <v>12.179444</v>
      </c>
      <c r="R278" t="s">
        <v>113</v>
      </c>
    </row>
    <row r="279" spans="1:18" x14ac:dyDescent="0.55000000000000004">
      <c r="A279" s="1">
        <v>6034</v>
      </c>
      <c r="B279" s="1" t="s">
        <v>456</v>
      </c>
      <c r="C279" s="1" t="s">
        <v>504</v>
      </c>
      <c r="D279" s="4">
        <v>0.17</v>
      </c>
      <c r="E279" s="4">
        <v>2294</v>
      </c>
      <c r="F279" s="4">
        <f>Table1[[#This Row],[MW]]*Table1[[#This Row],[MWh/MW]]</f>
        <v>389.98</v>
      </c>
      <c r="G279" s="1" t="s">
        <v>28</v>
      </c>
      <c r="H279" s="1" t="s">
        <v>29</v>
      </c>
      <c r="I279" s="1" t="s">
        <v>30</v>
      </c>
      <c r="J279" s="1" t="s">
        <v>31</v>
      </c>
      <c r="K279" s="3" t="s">
        <v>32</v>
      </c>
      <c r="L279" s="3" t="s">
        <v>44</v>
      </c>
      <c r="M279" s="3" t="s">
        <v>34</v>
      </c>
      <c r="N279" s="1">
        <f>Table1[[#This Row],[MWh]]*Water_intensities!$J$56</f>
        <v>126.35341891726486</v>
      </c>
      <c r="O279" s="1">
        <f>Table1[[#This Row],[MWh]]*Water_intensities!$N$56</f>
        <v>88.447393242085411</v>
      </c>
      <c r="P279" s="3">
        <v>-2.1</v>
      </c>
      <c r="Q279" s="3">
        <v>11.1</v>
      </c>
      <c r="R279" t="s">
        <v>113</v>
      </c>
    </row>
    <row r="280" spans="1:18" x14ac:dyDescent="0.55000000000000004">
      <c r="A280" s="1">
        <v>6035</v>
      </c>
      <c r="B280" s="1" t="s">
        <v>456</v>
      </c>
      <c r="C280" s="1" t="s">
        <v>505</v>
      </c>
      <c r="D280" s="4">
        <v>8</v>
      </c>
      <c r="E280" s="4">
        <v>2294</v>
      </c>
      <c r="F280" s="4">
        <f>Table1[[#This Row],[MW]]*Table1[[#This Row],[MWh/MW]]</f>
        <v>18352</v>
      </c>
      <c r="G280" s="1" t="s">
        <v>28</v>
      </c>
      <c r="H280" s="1" t="s">
        <v>29</v>
      </c>
      <c r="I280" s="1" t="s">
        <v>30</v>
      </c>
      <c r="J280" s="1" t="s">
        <v>31</v>
      </c>
      <c r="K280" s="3" t="s">
        <v>32</v>
      </c>
      <c r="L280" s="3" t="s">
        <v>44</v>
      </c>
      <c r="M280" s="3" t="s">
        <v>34</v>
      </c>
      <c r="N280" s="1">
        <f>Table1[[#This Row],[MWh]]*Water_intensities!$J$56</f>
        <v>5946.0432431654044</v>
      </c>
      <c r="O280" s="1">
        <f>Table1[[#This Row],[MWh]]*Water_intensities!$N$56</f>
        <v>4162.230270215784</v>
      </c>
      <c r="P280" s="3">
        <v>-3.4087370609357799</v>
      </c>
      <c r="Q280">
        <v>11.9915522426335</v>
      </c>
      <c r="R280" t="s">
        <v>506</v>
      </c>
    </row>
    <row r="281" spans="1:18" x14ac:dyDescent="0.55000000000000004">
      <c r="A281" s="1">
        <v>6036</v>
      </c>
      <c r="B281" s="1" t="s">
        <v>456</v>
      </c>
      <c r="C281" s="1" t="s">
        <v>507</v>
      </c>
      <c r="D281" s="4">
        <v>0.35899999999999999</v>
      </c>
      <c r="E281" s="4">
        <v>2294</v>
      </c>
      <c r="F281" s="4">
        <f>Table1[[#This Row],[MW]]*Table1[[#This Row],[MWh/MW]]</f>
        <v>823.54599999999994</v>
      </c>
      <c r="G281" s="1" t="s">
        <v>28</v>
      </c>
      <c r="H281" s="1" t="s">
        <v>29</v>
      </c>
      <c r="I281" s="1" t="s">
        <v>30</v>
      </c>
      <c r="J281" s="1" t="s">
        <v>31</v>
      </c>
      <c r="K281" s="3" t="s">
        <v>32</v>
      </c>
      <c r="L281" s="3" t="s">
        <v>44</v>
      </c>
      <c r="M281" s="3" t="s">
        <v>34</v>
      </c>
      <c r="N281" s="1">
        <f>Table1[[#This Row],[MWh]]*Water_intensities!$J$56</f>
        <v>266.82869053704752</v>
      </c>
      <c r="O281" s="1">
        <f>Table1[[#This Row],[MWh]]*Water_intensities!$N$56</f>
        <v>186.78008337593329</v>
      </c>
      <c r="P281" s="3">
        <v>-1.073056</v>
      </c>
      <c r="Q281" s="3">
        <v>11.663611</v>
      </c>
      <c r="R281" t="s">
        <v>113</v>
      </c>
    </row>
    <row r="282" spans="1:18" x14ac:dyDescent="0.55000000000000004">
      <c r="A282" s="1">
        <v>6037</v>
      </c>
      <c r="B282" s="1" t="s">
        <v>456</v>
      </c>
      <c r="C282" s="1" t="s">
        <v>508</v>
      </c>
      <c r="D282" s="4">
        <v>7.0000000000000007E-2</v>
      </c>
      <c r="E282" s="4">
        <v>2294</v>
      </c>
      <c r="F282" s="4">
        <f>Table1[[#This Row],[MW]]*Table1[[#This Row],[MWh/MW]]</f>
        <v>160.58000000000001</v>
      </c>
      <c r="G282" s="1" t="s">
        <v>28</v>
      </c>
      <c r="H282" s="1" t="s">
        <v>29</v>
      </c>
      <c r="I282" s="1" t="s">
        <v>30</v>
      </c>
      <c r="J282" s="1" t="s">
        <v>31</v>
      </c>
      <c r="K282" s="3" t="s">
        <v>32</v>
      </c>
      <c r="L282" s="3" t="s">
        <v>44</v>
      </c>
      <c r="M282" s="3" t="s">
        <v>34</v>
      </c>
      <c r="N282" s="1">
        <f>Table1[[#This Row],[MWh]]*Water_intensities!$J$56</f>
        <v>52.027878377697299</v>
      </c>
      <c r="O282" s="1">
        <f>Table1[[#This Row],[MWh]]*Water_intensities!$N$56</f>
        <v>36.419514864388113</v>
      </c>
      <c r="P282" s="3">
        <v>-0.83722200000000002</v>
      </c>
      <c r="Q282" s="3">
        <v>12.284444000000001</v>
      </c>
      <c r="R282" t="s">
        <v>113</v>
      </c>
    </row>
    <row r="283" spans="1:18" x14ac:dyDescent="0.55000000000000004">
      <c r="A283" s="1">
        <v>6038</v>
      </c>
      <c r="B283" s="1" t="s">
        <v>456</v>
      </c>
      <c r="C283" s="1" t="s">
        <v>509</v>
      </c>
      <c r="D283" s="4">
        <v>1.89</v>
      </c>
      <c r="E283" s="4">
        <v>4359.3999999999996</v>
      </c>
      <c r="F283" s="4">
        <f>Table1[[#This Row],[MW]]*Table1[[#This Row],[MWh/MW]]</f>
        <v>8239.2659999999996</v>
      </c>
      <c r="G283" s="1" t="s">
        <v>107</v>
      </c>
      <c r="H283" s="1" t="s">
        <v>108</v>
      </c>
      <c r="I283" s="1" t="s">
        <v>34</v>
      </c>
      <c r="J283" s="1" t="s">
        <v>34</v>
      </c>
      <c r="K283" s="1" t="s">
        <v>34</v>
      </c>
      <c r="L283" s="1" t="s">
        <v>34</v>
      </c>
      <c r="M283" s="1" t="s">
        <v>34</v>
      </c>
      <c r="N283" s="1">
        <v>0</v>
      </c>
      <c r="O283" s="1">
        <v>0</v>
      </c>
      <c r="P283" s="3">
        <v>-5.0999559999999997</v>
      </c>
      <c r="Q283" s="3">
        <v>10.667082000000001</v>
      </c>
      <c r="R283" t="s">
        <v>124</v>
      </c>
    </row>
    <row r="284" spans="1:18" x14ac:dyDescent="0.55000000000000004">
      <c r="A284" s="1">
        <v>6039</v>
      </c>
      <c r="B284" s="1" t="s">
        <v>456</v>
      </c>
      <c r="C284" s="1" t="s">
        <v>510</v>
      </c>
      <c r="D284" s="4">
        <v>0.96</v>
      </c>
      <c r="E284" s="4">
        <v>2294</v>
      </c>
      <c r="F284" s="4">
        <f>Table1[[#This Row],[MW]]*Table1[[#This Row],[MWh/MW]]</f>
        <v>2202.2399999999998</v>
      </c>
      <c r="G284" s="1" t="s">
        <v>28</v>
      </c>
      <c r="H284" s="1" t="s">
        <v>29</v>
      </c>
      <c r="I284" s="1" t="s">
        <v>30</v>
      </c>
      <c r="J284" s="1" t="s">
        <v>31</v>
      </c>
      <c r="K284" s="3" t="s">
        <v>32</v>
      </c>
      <c r="L284" s="3" t="s">
        <v>44</v>
      </c>
      <c r="M284" s="3" t="s">
        <v>34</v>
      </c>
      <c r="N284" s="1">
        <f>Table1[[#This Row],[MWh]]*Water_intensities!$J$56</f>
        <v>713.52518917984855</v>
      </c>
      <c r="O284" s="1">
        <f>Table1[[#This Row],[MWh]]*Water_intensities!$N$56</f>
        <v>499.46763242589395</v>
      </c>
      <c r="P284" s="3">
        <v>-3.8666670000000001</v>
      </c>
      <c r="Q284" s="3">
        <v>12.733333</v>
      </c>
      <c r="R284" t="s">
        <v>113</v>
      </c>
    </row>
    <row r="285" spans="1:18" x14ac:dyDescent="0.55000000000000004">
      <c r="A285" s="1">
        <v>6040</v>
      </c>
      <c r="B285" s="1" t="s">
        <v>456</v>
      </c>
      <c r="C285" s="1" t="s">
        <v>511</v>
      </c>
      <c r="D285" s="4">
        <v>0.16</v>
      </c>
      <c r="E285" s="4">
        <v>2294</v>
      </c>
      <c r="F285" s="4">
        <f>Table1[[#This Row],[MW]]*Table1[[#This Row],[MWh/MW]]</f>
        <v>367.04</v>
      </c>
      <c r="G285" s="1" t="s">
        <v>28</v>
      </c>
      <c r="H285" s="1" t="s">
        <v>29</v>
      </c>
      <c r="I285" s="1" t="s">
        <v>30</v>
      </c>
      <c r="J285" s="1" t="s">
        <v>31</v>
      </c>
      <c r="K285" s="3" t="s">
        <v>32</v>
      </c>
      <c r="L285" s="3" t="s">
        <v>44</v>
      </c>
      <c r="M285" s="3" t="s">
        <v>34</v>
      </c>
      <c r="N285" s="1">
        <f>Table1[[#This Row],[MWh]]*Water_intensities!$J$56</f>
        <v>118.9208648633081</v>
      </c>
      <c r="O285" s="1">
        <f>Table1[[#This Row],[MWh]]*Water_intensities!$N$56</f>
        <v>83.244605404315678</v>
      </c>
      <c r="P285" s="3">
        <v>-4.9341670000000004</v>
      </c>
      <c r="Q285" s="3">
        <v>10.949166999999999</v>
      </c>
      <c r="R285" t="s">
        <v>113</v>
      </c>
    </row>
    <row r="286" spans="1:18" x14ac:dyDescent="0.55000000000000004">
      <c r="A286" s="1">
        <v>6041</v>
      </c>
      <c r="B286" s="1" t="s">
        <v>456</v>
      </c>
      <c r="C286" s="1" t="s">
        <v>512</v>
      </c>
      <c r="D286" s="4">
        <v>69.34</v>
      </c>
      <c r="E286" s="4">
        <v>2294</v>
      </c>
      <c r="F286" s="4">
        <f>Table1[[#This Row],[MW]]*Table1[[#This Row],[MWh/MW]]</f>
        <v>159065.96000000002</v>
      </c>
      <c r="G286" s="1" t="s">
        <v>28</v>
      </c>
      <c r="H286" s="1" t="s">
        <v>29</v>
      </c>
      <c r="I286" s="1" t="s">
        <v>30</v>
      </c>
      <c r="J286" s="1" t="s">
        <v>31</v>
      </c>
      <c r="K286" s="3" t="s">
        <v>32</v>
      </c>
      <c r="L286" s="3" t="s">
        <v>44</v>
      </c>
      <c r="M286" s="3" t="s">
        <v>34</v>
      </c>
      <c r="N286" s="1">
        <f>Table1[[#This Row],[MWh]]*Water_intensities!$J$56</f>
        <v>51537.329810136151</v>
      </c>
      <c r="O286" s="1">
        <f>Table1[[#This Row],[MWh]]*Water_intensities!$N$56</f>
        <v>36076.130867095308</v>
      </c>
      <c r="P286" s="3">
        <v>-1.4774863856426399</v>
      </c>
      <c r="Q286" s="3">
        <v>12.421240524210001</v>
      </c>
      <c r="R286" t="s">
        <v>513</v>
      </c>
    </row>
    <row r="287" spans="1:18" x14ac:dyDescent="0.55000000000000004">
      <c r="A287" s="1">
        <v>6042</v>
      </c>
      <c r="B287" s="1" t="s">
        <v>456</v>
      </c>
      <c r="C287" s="1" t="s">
        <v>514</v>
      </c>
      <c r="D287" s="4">
        <v>5.0999999999999996</v>
      </c>
      <c r="E287" s="4">
        <v>2294</v>
      </c>
      <c r="F287" s="4">
        <f>Table1[[#This Row],[MW]]*Table1[[#This Row],[MWh/MW]]</f>
        <v>11699.4</v>
      </c>
      <c r="G287" s="1" t="s">
        <v>28</v>
      </c>
      <c r="H287" s="1" t="s">
        <v>29</v>
      </c>
      <c r="I287" s="1" t="s">
        <v>30</v>
      </c>
      <c r="J287" s="1" t="s">
        <v>31</v>
      </c>
      <c r="K287" s="3" t="s">
        <v>32</v>
      </c>
      <c r="L287" s="3" t="s">
        <v>44</v>
      </c>
      <c r="M287" s="3" t="s">
        <v>34</v>
      </c>
      <c r="N287" s="1">
        <f>Table1[[#This Row],[MWh]]*Water_intensities!$J$56</f>
        <v>3790.6025675179453</v>
      </c>
      <c r="O287" s="1">
        <f>Table1[[#This Row],[MWh]]*Water_intensities!$N$56</f>
        <v>2653.421797262562</v>
      </c>
      <c r="P287" s="3">
        <v>-2.3919982212001099</v>
      </c>
      <c r="Q287" s="3">
        <v>13.565448950077601</v>
      </c>
      <c r="R287" t="s">
        <v>478</v>
      </c>
    </row>
    <row r="288" spans="1:18" x14ac:dyDescent="0.55000000000000004">
      <c r="A288" s="1">
        <v>6043</v>
      </c>
      <c r="B288" s="1" t="s">
        <v>456</v>
      </c>
      <c r="C288" s="1" t="s">
        <v>515</v>
      </c>
      <c r="D288" s="4">
        <v>0.11</v>
      </c>
      <c r="E288" s="4">
        <v>2294</v>
      </c>
      <c r="F288" s="4">
        <f>Table1[[#This Row],[MW]]*Table1[[#This Row],[MWh/MW]]</f>
        <v>252.34</v>
      </c>
      <c r="G288" s="1" t="s">
        <v>28</v>
      </c>
      <c r="H288" s="1" t="s">
        <v>29</v>
      </c>
      <c r="I288" s="1" t="s">
        <v>30</v>
      </c>
      <c r="J288" s="1" t="s">
        <v>31</v>
      </c>
      <c r="K288" s="3" t="s">
        <v>32</v>
      </c>
      <c r="L288" s="3" t="s">
        <v>44</v>
      </c>
      <c r="M288" s="3" t="s">
        <v>34</v>
      </c>
      <c r="N288" s="1">
        <f>Table1[[#This Row],[MWh]]*Water_intensities!$J$56</f>
        <v>81.758094593524319</v>
      </c>
      <c r="O288" s="1">
        <f>Table1[[#This Row],[MWh]]*Water_intensities!$N$56</f>
        <v>57.230666215467025</v>
      </c>
      <c r="P288" s="3">
        <v>-1.145</v>
      </c>
      <c r="Q288" s="3">
        <v>11.169722</v>
      </c>
      <c r="R288" t="s">
        <v>113</v>
      </c>
    </row>
    <row r="289" spans="1:20" x14ac:dyDescent="0.55000000000000004">
      <c r="A289" s="1">
        <v>6044</v>
      </c>
      <c r="B289" s="1" t="s">
        <v>456</v>
      </c>
      <c r="C289" s="1" t="s">
        <v>516</v>
      </c>
      <c r="D289" s="4">
        <v>0.14000000000000001</v>
      </c>
      <c r="E289" s="4">
        <v>2294</v>
      </c>
      <c r="F289" s="4">
        <f>Table1[[#This Row],[MW]]*Table1[[#This Row],[MWh/MW]]</f>
        <v>321.16000000000003</v>
      </c>
      <c r="G289" s="1" t="s">
        <v>28</v>
      </c>
      <c r="H289" s="1" t="s">
        <v>29</v>
      </c>
      <c r="I289" s="1" t="s">
        <v>30</v>
      </c>
      <c r="J289" s="1" t="s">
        <v>31</v>
      </c>
      <c r="K289" s="3" t="s">
        <v>32</v>
      </c>
      <c r="L289" s="3" t="s">
        <v>44</v>
      </c>
      <c r="M289" s="3" t="s">
        <v>34</v>
      </c>
      <c r="N289" s="1">
        <f>Table1[[#This Row],[MWh]]*Water_intensities!$J$56</f>
        <v>104.0557567553946</v>
      </c>
      <c r="O289" s="1">
        <f>Table1[[#This Row],[MWh]]*Water_intensities!$N$56</f>
        <v>72.839029728776225</v>
      </c>
      <c r="P289" s="3">
        <v>-1.773611</v>
      </c>
      <c r="Q289" s="3">
        <v>11.554444</v>
      </c>
      <c r="R289" t="s">
        <v>113</v>
      </c>
    </row>
    <row r="290" spans="1:20" x14ac:dyDescent="0.55000000000000004">
      <c r="A290" s="1">
        <v>6045</v>
      </c>
      <c r="B290" s="1" t="s">
        <v>456</v>
      </c>
      <c r="C290" s="1" t="s">
        <v>517</v>
      </c>
      <c r="D290" s="4">
        <v>0.11</v>
      </c>
      <c r="E290" s="4">
        <v>2294</v>
      </c>
      <c r="F290" s="4">
        <f>Table1[[#This Row],[MW]]*Table1[[#This Row],[MWh/MW]]</f>
        <v>252.34</v>
      </c>
      <c r="G290" s="1" t="s">
        <v>28</v>
      </c>
      <c r="H290" s="1" t="s">
        <v>29</v>
      </c>
      <c r="I290" s="1" t="s">
        <v>30</v>
      </c>
      <c r="J290" s="1" t="s">
        <v>31</v>
      </c>
      <c r="K290" s="3" t="s">
        <v>32</v>
      </c>
      <c r="L290" s="3" t="s">
        <v>44</v>
      </c>
      <c r="M290" s="3" t="s">
        <v>34</v>
      </c>
      <c r="N290" s="1">
        <f>Table1[[#This Row],[MWh]]*Water_intensities!$J$56</f>
        <v>81.758094593524319</v>
      </c>
      <c r="O290" s="1">
        <f>Table1[[#This Row],[MWh]]*Water_intensities!$N$56</f>
        <v>57.230666215467025</v>
      </c>
      <c r="P290" s="3">
        <v>0.530443</v>
      </c>
      <c r="Q290" s="3">
        <v>13.436412000000001</v>
      </c>
      <c r="R290" t="s">
        <v>113</v>
      </c>
    </row>
    <row r="291" spans="1:20" ht="15" customHeight="1" x14ac:dyDescent="0.55000000000000004">
      <c r="A291" s="1">
        <v>6046</v>
      </c>
      <c r="B291" s="1" t="s">
        <v>456</v>
      </c>
      <c r="C291" s="1" t="s">
        <v>518</v>
      </c>
      <c r="D291" s="4">
        <v>0.04</v>
      </c>
      <c r="E291" s="4">
        <v>2294</v>
      </c>
      <c r="F291" s="4">
        <f>Table1[[#This Row],[MW]]*Table1[[#This Row],[MWh/MW]]</f>
        <v>91.76</v>
      </c>
      <c r="G291" s="1" t="s">
        <v>28</v>
      </c>
      <c r="H291" s="1" t="s">
        <v>29</v>
      </c>
      <c r="I291" s="1" t="s">
        <v>30</v>
      </c>
      <c r="J291" s="1" t="s">
        <v>31</v>
      </c>
      <c r="K291" s="3" t="s">
        <v>32</v>
      </c>
      <c r="L291" s="3" t="s">
        <v>44</v>
      </c>
      <c r="M291" s="3" t="s">
        <v>34</v>
      </c>
      <c r="N291" s="1">
        <f>Table1[[#This Row],[MWh]]*Water_intensities!$J$56</f>
        <v>29.730216215827024</v>
      </c>
      <c r="O291" s="1">
        <f>Table1[[#This Row],[MWh]]*Water_intensities!$N$56</f>
        <v>20.811151351078919</v>
      </c>
      <c r="P291" s="3">
        <v>0.309556</v>
      </c>
      <c r="Q291" s="3">
        <v>13.971965000000001</v>
      </c>
      <c r="R291" t="s">
        <v>113</v>
      </c>
    </row>
    <row r="292" spans="1:20" ht="15" customHeight="1" x14ac:dyDescent="0.55000000000000004">
      <c r="A292" s="1">
        <v>6047</v>
      </c>
      <c r="B292" s="1" t="s">
        <v>456</v>
      </c>
      <c r="C292" s="1" t="s">
        <v>519</v>
      </c>
      <c r="D292" s="4">
        <v>0.25</v>
      </c>
      <c r="E292" s="4">
        <v>2294</v>
      </c>
      <c r="F292" s="4">
        <f>Table1[[#This Row],[MW]]*Table1[[#This Row],[MWh/MW]]</f>
        <v>573.5</v>
      </c>
      <c r="G292" s="1" t="s">
        <v>28</v>
      </c>
      <c r="H292" s="1" t="s">
        <v>29</v>
      </c>
      <c r="I292" s="1" t="s">
        <v>30</v>
      </c>
      <c r="J292" s="1" t="s">
        <v>31</v>
      </c>
      <c r="K292" s="3" t="s">
        <v>32</v>
      </c>
      <c r="L292" s="3" t="s">
        <v>44</v>
      </c>
      <c r="M292" s="3" t="s">
        <v>34</v>
      </c>
      <c r="N292" s="1">
        <f>Table1[[#This Row],[MWh]]*Water_intensities!$J$56</f>
        <v>185.81385134891889</v>
      </c>
      <c r="O292" s="1">
        <f>Table1[[#This Row],[MWh]]*Water_intensities!$N$56</f>
        <v>130.06969594424325</v>
      </c>
      <c r="P292" s="3">
        <v>-4.0833329999999997</v>
      </c>
      <c r="Q292" s="3">
        <v>12.183332999999999</v>
      </c>
      <c r="R292" t="s">
        <v>113</v>
      </c>
    </row>
    <row r="293" spans="1:20" x14ac:dyDescent="0.55000000000000004">
      <c r="A293" s="1">
        <v>6048</v>
      </c>
      <c r="B293" s="1" t="s">
        <v>456</v>
      </c>
      <c r="C293" s="1" t="s">
        <v>520</v>
      </c>
      <c r="D293" s="4">
        <v>18.0399999999999</v>
      </c>
      <c r="E293" s="4">
        <v>2294</v>
      </c>
      <c r="F293" s="4">
        <f>Table1[[#This Row],[MW]]*Table1[[#This Row],[MWh/MW]]</f>
        <v>41383.759999999769</v>
      </c>
      <c r="G293" s="1" t="s">
        <v>28</v>
      </c>
      <c r="H293" s="1" t="s">
        <v>29</v>
      </c>
      <c r="I293" s="1" t="s">
        <v>30</v>
      </c>
      <c r="J293" s="1" t="s">
        <v>31</v>
      </c>
      <c r="K293" s="3" t="s">
        <v>32</v>
      </c>
      <c r="L293" s="3" t="s">
        <v>44</v>
      </c>
      <c r="M293" s="3" t="s">
        <v>34</v>
      </c>
      <c r="N293" s="1">
        <f>Table1[[#This Row],[MWh]]*Water_intensities!$J$56</f>
        <v>13408.327513337914</v>
      </c>
      <c r="O293" s="1">
        <f>Table1[[#This Row],[MWh]]*Water_intensities!$N$56</f>
        <v>9385.8292593365404</v>
      </c>
      <c r="P293" s="3">
        <v>-0.35090882610436203</v>
      </c>
      <c r="Q293" s="3">
        <v>13.5253156615174</v>
      </c>
      <c r="R293" t="s">
        <v>463</v>
      </c>
      <c r="S293" s="1"/>
      <c r="T293" s="3"/>
    </row>
    <row r="294" spans="1:20" x14ac:dyDescent="0.55000000000000004">
      <c r="A294" s="1">
        <v>6049</v>
      </c>
      <c r="B294" s="1" t="s">
        <v>456</v>
      </c>
      <c r="C294" s="1" t="s">
        <v>521</v>
      </c>
      <c r="D294" s="4">
        <v>0.435</v>
      </c>
      <c r="E294" s="4">
        <v>2294</v>
      </c>
      <c r="F294" s="4">
        <f>Table1[[#This Row],[MW]]*Table1[[#This Row],[MWh/MW]]</f>
        <v>997.89</v>
      </c>
      <c r="G294" s="1" t="s">
        <v>28</v>
      </c>
      <c r="H294" s="1" t="s">
        <v>29</v>
      </c>
      <c r="I294" s="1" t="s">
        <v>30</v>
      </c>
      <c r="J294" s="1" t="s">
        <v>31</v>
      </c>
      <c r="K294" s="3" t="s">
        <v>32</v>
      </c>
      <c r="L294" s="3" t="s">
        <v>44</v>
      </c>
      <c r="M294" s="3" t="s">
        <v>34</v>
      </c>
      <c r="N294" s="1">
        <f>Table1[[#This Row],[MWh]]*Water_intensities!$J$56</f>
        <v>323.31610134711889</v>
      </c>
      <c r="O294" s="1">
        <f>Table1[[#This Row],[MWh]]*Water_intensities!$N$56</f>
        <v>226.32127094298323</v>
      </c>
      <c r="P294" s="3">
        <v>-0.369722</v>
      </c>
      <c r="Q294" s="3">
        <v>11.78</v>
      </c>
      <c r="R294" t="s">
        <v>113</v>
      </c>
    </row>
    <row r="295" spans="1:20" ht="15" customHeight="1" x14ac:dyDescent="0.55000000000000004">
      <c r="A295" s="1">
        <v>6050</v>
      </c>
      <c r="B295" s="1" t="s">
        <v>456</v>
      </c>
      <c r="C295" s="1" t="s">
        <v>522</v>
      </c>
      <c r="D295" s="4">
        <v>1.3</v>
      </c>
      <c r="E295" s="4">
        <v>2294</v>
      </c>
      <c r="F295" s="4">
        <f>Table1[[#This Row],[MW]]*Table1[[#This Row],[MWh/MW]]</f>
        <v>2982.2000000000003</v>
      </c>
      <c r="G295" s="1" t="s">
        <v>28</v>
      </c>
      <c r="H295" s="1" t="s">
        <v>29</v>
      </c>
      <c r="I295" s="1" t="s">
        <v>30</v>
      </c>
      <c r="J295" s="1" t="s">
        <v>31</v>
      </c>
      <c r="K295" s="3" t="s">
        <v>32</v>
      </c>
      <c r="L295" s="3" t="s">
        <v>44</v>
      </c>
      <c r="M295" s="3" t="s">
        <v>34</v>
      </c>
      <c r="N295" s="1">
        <f>Table1[[#This Row],[MWh]]*Water_intensities!$J$56</f>
        <v>966.23202701437833</v>
      </c>
      <c r="O295" s="1">
        <f>Table1[[#This Row],[MWh]]*Water_intensities!$N$56</f>
        <v>676.36241891006489</v>
      </c>
      <c r="P295" s="3">
        <v>-3.0666669999999998</v>
      </c>
      <c r="Q295" s="3">
        <v>13.066667000000001</v>
      </c>
      <c r="R295" t="s">
        <v>113</v>
      </c>
    </row>
    <row r="296" spans="1:20" x14ac:dyDescent="0.55000000000000004">
      <c r="A296" s="1">
        <v>6051</v>
      </c>
      <c r="B296" s="1" t="s">
        <v>456</v>
      </c>
      <c r="C296" s="1" t="s">
        <v>523</v>
      </c>
      <c r="D296" s="4">
        <v>0.62</v>
      </c>
      <c r="E296" s="4">
        <v>4359.3999999999996</v>
      </c>
      <c r="F296" s="4">
        <f>Table1[[#This Row],[MW]]*Table1[[#This Row],[MWh/MW]]</f>
        <v>2702.828</v>
      </c>
      <c r="G296" s="1" t="s">
        <v>107</v>
      </c>
      <c r="H296" s="1" t="s">
        <v>133</v>
      </c>
      <c r="I296" s="1" t="s">
        <v>34</v>
      </c>
      <c r="J296" s="1" t="s">
        <v>34</v>
      </c>
      <c r="K296" s="1" t="s">
        <v>34</v>
      </c>
      <c r="L296" s="1" t="s">
        <v>34</v>
      </c>
      <c r="M296" s="1" t="s">
        <v>34</v>
      </c>
      <c r="N296" s="1">
        <v>0</v>
      </c>
      <c r="O296" s="1">
        <v>0</v>
      </c>
      <c r="P296" s="3">
        <v>-5.1505570000000001</v>
      </c>
      <c r="Q296" s="3">
        <v>10.770242</v>
      </c>
      <c r="R296" t="s">
        <v>124</v>
      </c>
    </row>
    <row r="297" spans="1:20" x14ac:dyDescent="0.55000000000000004">
      <c r="A297" s="1">
        <v>6052</v>
      </c>
      <c r="B297" s="1" t="s">
        <v>456</v>
      </c>
      <c r="C297" s="1" t="s">
        <v>524</v>
      </c>
      <c r="D297" s="4">
        <v>1.3109999999999999</v>
      </c>
      <c r="E297" s="4">
        <v>2294</v>
      </c>
      <c r="F297" s="4">
        <f>Table1[[#This Row],[MW]]*Table1[[#This Row],[MWh/MW]]</f>
        <v>3007.4339999999997</v>
      </c>
      <c r="G297" s="1" t="s">
        <v>28</v>
      </c>
      <c r="H297" s="1" t="s">
        <v>29</v>
      </c>
      <c r="I297" s="1" t="s">
        <v>30</v>
      </c>
      <c r="J297" s="1" t="s">
        <v>31</v>
      </c>
      <c r="K297" s="3" t="s">
        <v>32</v>
      </c>
      <c r="L297" s="3" t="s">
        <v>44</v>
      </c>
      <c r="M297" s="3" t="s">
        <v>34</v>
      </c>
      <c r="N297" s="1">
        <f>Table1[[#This Row],[MWh]]*Water_intensities!$J$56</f>
        <v>974.40783647373064</v>
      </c>
      <c r="O297" s="1">
        <f>Table1[[#This Row],[MWh]]*Water_intensities!$N$56</f>
        <v>682.08548553161143</v>
      </c>
      <c r="P297" s="3">
        <v>-2.266667</v>
      </c>
      <c r="Q297" s="3">
        <v>12.966666999999999</v>
      </c>
      <c r="R297" t="s">
        <v>113</v>
      </c>
    </row>
    <row r="298" spans="1:20" x14ac:dyDescent="0.55000000000000004">
      <c r="A298" s="1">
        <v>6053</v>
      </c>
      <c r="B298" s="1" t="s">
        <v>456</v>
      </c>
      <c r="C298" s="1" t="s">
        <v>525</v>
      </c>
      <c r="D298" s="4">
        <v>33</v>
      </c>
      <c r="E298" s="4">
        <v>1241</v>
      </c>
      <c r="F298" s="4">
        <f>Table1[[#This Row],[MW]]*Table1[[#This Row],[MWh/MW]]</f>
        <v>40953</v>
      </c>
      <c r="G298" s="1" t="s">
        <v>37</v>
      </c>
      <c r="H298" s="1" t="s">
        <v>38</v>
      </c>
      <c r="I298" s="1" t="s">
        <v>39</v>
      </c>
      <c r="J298" s="1" t="s">
        <v>40</v>
      </c>
      <c r="K298" s="3" t="s">
        <v>34</v>
      </c>
      <c r="L298" s="3" t="s">
        <v>41</v>
      </c>
      <c r="M298" s="3" t="s">
        <v>388</v>
      </c>
      <c r="N298" s="1">
        <f>Table1[[#This Row],[MWh]]*Water_intensities!$J$86</f>
        <v>4030.6231842848401</v>
      </c>
      <c r="O298" s="1">
        <f>Table1[[#This Row],[MWh]]*Water_intensities!$N$86</f>
        <v>2821.4362289993878</v>
      </c>
      <c r="P298" s="3">
        <v>-1.6359516567143</v>
      </c>
      <c r="Q298" s="3">
        <v>12.307036931432201</v>
      </c>
      <c r="R298" t="s">
        <v>526</v>
      </c>
    </row>
    <row r="299" spans="1:20" x14ac:dyDescent="0.55000000000000004">
      <c r="A299" s="1">
        <v>7001</v>
      </c>
      <c r="B299" s="1" t="s">
        <v>527</v>
      </c>
      <c r="C299" s="1" t="s">
        <v>528</v>
      </c>
      <c r="D299" s="4">
        <v>0.47</v>
      </c>
      <c r="E299" s="4">
        <v>6248.9</v>
      </c>
      <c r="F299" s="4">
        <f>Table1[[#This Row],[MW]]*Table1[[#This Row],[MWh/MW]]</f>
        <v>2936.9829999999997</v>
      </c>
      <c r="G299" s="1" t="s">
        <v>107</v>
      </c>
      <c r="H299" s="1" t="s">
        <v>133</v>
      </c>
      <c r="I299" s="1" t="s">
        <v>34</v>
      </c>
      <c r="J299" s="1" t="s">
        <v>34</v>
      </c>
      <c r="K299" s="1" t="s">
        <v>34</v>
      </c>
      <c r="L299" s="1" t="s">
        <v>34</v>
      </c>
      <c r="M299" s="1" t="s">
        <v>34</v>
      </c>
      <c r="N299" s="1">
        <v>0</v>
      </c>
      <c r="O299" s="1">
        <v>0</v>
      </c>
      <c r="P299" s="3">
        <v>30.160799999999998</v>
      </c>
      <c r="Q299" s="3">
        <v>-3.0301999999999998</v>
      </c>
      <c r="R299" t="s">
        <v>529</v>
      </c>
    </row>
    <row r="300" spans="1:20" x14ac:dyDescent="0.55000000000000004">
      <c r="A300" s="1">
        <v>7002</v>
      </c>
      <c r="B300" s="1" t="s">
        <v>527</v>
      </c>
      <c r="C300" s="1" t="s">
        <v>530</v>
      </c>
      <c r="D300" s="4">
        <v>6.05</v>
      </c>
      <c r="E300" s="4">
        <v>3982</v>
      </c>
      <c r="F300" s="4">
        <f>Table1[[#This Row],[MW]]*Table1[[#This Row],[MWh/MW]]</f>
        <v>24091.1</v>
      </c>
      <c r="G300" s="1" t="s">
        <v>28</v>
      </c>
      <c r="H300" s="1" t="s">
        <v>29</v>
      </c>
      <c r="I300" s="1" t="s">
        <v>30</v>
      </c>
      <c r="J300" s="1" t="s">
        <v>31</v>
      </c>
      <c r="K300" s="3" t="s">
        <v>32</v>
      </c>
      <c r="L300" s="3" t="s">
        <v>44</v>
      </c>
      <c r="M300" s="3" t="s">
        <v>34</v>
      </c>
      <c r="N300" s="1">
        <f>Table1[[#This Row],[MWh]]*Water_intensities!$J$56</f>
        <v>7805.5101555918745</v>
      </c>
      <c r="O300" s="1">
        <f>Table1[[#This Row],[MWh]]*Water_intensities!$N$56</f>
        <v>5463.8571089143124</v>
      </c>
      <c r="P300" s="3">
        <v>29.350839079878298</v>
      </c>
      <c r="Q300" s="3">
        <v>-3.37324604219156</v>
      </c>
      <c r="R300" t="s">
        <v>531</v>
      </c>
    </row>
    <row r="301" spans="1:20" x14ac:dyDescent="0.55000000000000004">
      <c r="A301" s="1">
        <v>7003</v>
      </c>
      <c r="B301" s="1" t="s">
        <v>527</v>
      </c>
      <c r="C301" s="1" t="s">
        <v>532</v>
      </c>
      <c r="D301" s="1">
        <v>30</v>
      </c>
      <c r="E301" s="4">
        <v>3982</v>
      </c>
      <c r="F301" s="1">
        <f>Table1[[#This Row],[MW]]*Table1[[#This Row],[MWh/MW]]</f>
        <v>119460</v>
      </c>
      <c r="G301" s="1" t="s">
        <v>28</v>
      </c>
      <c r="H301" s="1" t="s">
        <v>29</v>
      </c>
      <c r="I301" s="1" t="s">
        <v>30</v>
      </c>
      <c r="J301" s="1" t="s">
        <v>31</v>
      </c>
      <c r="K301" s="3" t="s">
        <v>32</v>
      </c>
      <c r="L301" s="3" t="s">
        <v>44</v>
      </c>
      <c r="M301" s="3" t="s">
        <v>34</v>
      </c>
      <c r="N301" s="1">
        <f>Table1[[#This Row],[MWh]]*Water_intensities!$J$56</f>
        <v>38705.009035992764</v>
      </c>
      <c r="O301" s="1">
        <f>Table1[[#This Row],[MWh]]*Water_intensities!$N$56</f>
        <v>27093.50632519494</v>
      </c>
      <c r="P301" s="3">
        <v>29.350839079878298</v>
      </c>
      <c r="Q301" s="3">
        <v>-3.37324604219156</v>
      </c>
      <c r="R301" t="s">
        <v>533</v>
      </c>
    </row>
    <row r="302" spans="1:20" x14ac:dyDescent="0.55000000000000004">
      <c r="A302" s="1">
        <v>7004</v>
      </c>
      <c r="B302" s="1" t="s">
        <v>527</v>
      </c>
      <c r="C302" s="1" t="s">
        <v>534</v>
      </c>
      <c r="D302" s="19">
        <v>0.03</v>
      </c>
      <c r="E302" s="4">
        <v>5352.4</v>
      </c>
      <c r="F302" s="4">
        <f>Table1[[#This Row],[MW]]*Table1[[#This Row],[MWh/MW]]</f>
        <v>160.57199999999997</v>
      </c>
      <c r="G302" s="1" t="s">
        <v>107</v>
      </c>
      <c r="H302" s="1" t="s">
        <v>133</v>
      </c>
      <c r="I302" s="1" t="s">
        <v>34</v>
      </c>
      <c r="J302" s="1" t="s">
        <v>34</v>
      </c>
      <c r="K302" s="1" t="s">
        <v>34</v>
      </c>
      <c r="L302" s="1" t="s">
        <v>34</v>
      </c>
      <c r="M302" s="1" t="s">
        <v>34</v>
      </c>
      <c r="N302" s="1">
        <v>0</v>
      </c>
      <c r="O302" s="1">
        <v>0</v>
      </c>
      <c r="P302" s="3">
        <v>29.913599999999999</v>
      </c>
      <c r="Q302" s="3">
        <v>-3.0819999999999999</v>
      </c>
      <c r="R302" t="s">
        <v>535</v>
      </c>
    </row>
    <row r="303" spans="1:20" x14ac:dyDescent="0.55000000000000004">
      <c r="A303" s="1">
        <v>7005</v>
      </c>
      <c r="B303" s="1" t="s">
        <v>527</v>
      </c>
      <c r="C303" s="1" t="s">
        <v>536</v>
      </c>
      <c r="D303" s="4">
        <v>2.8</v>
      </c>
      <c r="E303" s="4">
        <v>5352.4</v>
      </c>
      <c r="F303" s="4">
        <f>Table1[[#This Row],[MW]]*Table1[[#This Row],[MWh/MW]]</f>
        <v>14986.719999999998</v>
      </c>
      <c r="G303" s="1" t="s">
        <v>107</v>
      </c>
      <c r="H303" s="1" t="s">
        <v>133</v>
      </c>
      <c r="I303" s="1" t="s">
        <v>34</v>
      </c>
      <c r="J303" s="1" t="s">
        <v>34</v>
      </c>
      <c r="K303" s="1" t="s">
        <v>34</v>
      </c>
      <c r="L303" s="1" t="s">
        <v>34</v>
      </c>
      <c r="M303" s="1" t="s">
        <v>34</v>
      </c>
      <c r="N303" s="1">
        <v>0</v>
      </c>
      <c r="O303" s="1">
        <v>0</v>
      </c>
      <c r="P303" s="3">
        <v>29.34</v>
      </c>
      <c r="Q303" s="3">
        <v>-3.5789</v>
      </c>
      <c r="R303" t="s">
        <v>529</v>
      </c>
    </row>
    <row r="304" spans="1:20" x14ac:dyDescent="0.55000000000000004">
      <c r="A304" s="1">
        <v>7006</v>
      </c>
      <c r="B304" s="1" t="s">
        <v>527</v>
      </c>
      <c r="C304" s="1" t="s">
        <v>537</v>
      </c>
      <c r="D304" s="4">
        <v>0.28599999999999998</v>
      </c>
      <c r="E304" s="4">
        <v>5352.4</v>
      </c>
      <c r="F304" s="4">
        <f>Table1[[#This Row],[MW]]*Table1[[#This Row],[MWh/MW]]</f>
        <v>1530.7863999999997</v>
      </c>
      <c r="G304" s="1" t="s">
        <v>107</v>
      </c>
      <c r="H304" s="1" t="s">
        <v>133</v>
      </c>
      <c r="I304" s="1" t="s">
        <v>34</v>
      </c>
      <c r="J304" s="1" t="s">
        <v>34</v>
      </c>
      <c r="K304" s="1" t="s">
        <v>34</v>
      </c>
      <c r="L304" s="1" t="s">
        <v>34</v>
      </c>
      <c r="M304" s="1" t="s">
        <v>34</v>
      </c>
      <c r="N304" s="1">
        <v>0</v>
      </c>
      <c r="O304" s="1">
        <v>0</v>
      </c>
      <c r="P304" s="3">
        <v>30.151667</v>
      </c>
      <c r="Q304" s="3">
        <v>-3.4227780000000001</v>
      </c>
      <c r="R304" t="s">
        <v>4963</v>
      </c>
    </row>
    <row r="305" spans="1:18" x14ac:dyDescent="0.55000000000000004">
      <c r="A305" s="1">
        <v>7007</v>
      </c>
      <c r="B305" s="1" t="s">
        <v>527</v>
      </c>
      <c r="C305" s="1" t="s">
        <v>538</v>
      </c>
      <c r="D305" s="4">
        <v>0.16</v>
      </c>
      <c r="E305" s="4">
        <v>5352.4</v>
      </c>
      <c r="F305" s="4">
        <f>Table1[[#This Row],[MW]]*Table1[[#This Row],[MWh/MW]]</f>
        <v>856.38400000000001</v>
      </c>
      <c r="G305" s="1" t="s">
        <v>107</v>
      </c>
      <c r="H305" s="1" t="s">
        <v>133</v>
      </c>
      <c r="I305" s="1" t="s">
        <v>34</v>
      </c>
      <c r="J305" s="1" t="s">
        <v>34</v>
      </c>
      <c r="K305" s="1" t="s">
        <v>34</v>
      </c>
      <c r="L305" s="1" t="s">
        <v>34</v>
      </c>
      <c r="M305" s="1" t="s">
        <v>34</v>
      </c>
      <c r="N305" s="1">
        <v>0</v>
      </c>
      <c r="O305" s="1">
        <v>0</v>
      </c>
      <c r="P305" s="3">
        <v>29.950806</v>
      </c>
      <c r="Q305" s="3">
        <v>-3.1711109999999998</v>
      </c>
      <c r="R305" t="s">
        <v>4980</v>
      </c>
    </row>
    <row r="306" spans="1:18" x14ac:dyDescent="0.55000000000000004">
      <c r="A306" s="1">
        <v>7008</v>
      </c>
      <c r="B306" s="1" t="s">
        <v>527</v>
      </c>
      <c r="C306" s="1" t="s">
        <v>539</v>
      </c>
      <c r="D306" s="4">
        <v>0.85</v>
      </c>
      <c r="E306" s="4">
        <v>5880</v>
      </c>
      <c r="F306" s="4">
        <f>Table1[[#This Row],[MW]]*Table1[[#This Row],[MWh/MW]]</f>
        <v>4998</v>
      </c>
      <c r="G306" s="1" t="s">
        <v>107</v>
      </c>
      <c r="H306" s="1" t="s">
        <v>133</v>
      </c>
      <c r="I306" s="1" t="s">
        <v>34</v>
      </c>
      <c r="J306" s="1" t="s">
        <v>34</v>
      </c>
      <c r="K306" s="1" t="s">
        <v>34</v>
      </c>
      <c r="L306" s="1" t="s">
        <v>34</v>
      </c>
      <c r="M306" s="1" t="s">
        <v>34</v>
      </c>
      <c r="N306" s="1">
        <v>0</v>
      </c>
      <c r="O306" s="1">
        <v>0</v>
      </c>
      <c r="P306" s="3">
        <v>29.651199999999999</v>
      </c>
      <c r="Q306" s="3">
        <v>-3.2418999999999998</v>
      </c>
      <c r="R306" t="s">
        <v>133</v>
      </c>
    </row>
    <row r="307" spans="1:18" x14ac:dyDescent="0.55000000000000004">
      <c r="A307" s="1">
        <v>7009</v>
      </c>
      <c r="B307" s="1" t="s">
        <v>527</v>
      </c>
      <c r="C307" s="1" t="s">
        <v>540</v>
      </c>
      <c r="D307" s="19">
        <v>0.02</v>
      </c>
      <c r="E307" s="4">
        <v>5352.4</v>
      </c>
      <c r="F307" s="4">
        <f>Table1[[#This Row],[MW]]*Table1[[#This Row],[MWh/MW]]</f>
        <v>107.048</v>
      </c>
      <c r="G307" s="1" t="s">
        <v>107</v>
      </c>
      <c r="H307" s="1" t="s">
        <v>133</v>
      </c>
      <c r="I307" s="1" t="s">
        <v>34</v>
      </c>
      <c r="J307" s="1" t="s">
        <v>34</v>
      </c>
      <c r="K307" s="1" t="s">
        <v>34</v>
      </c>
      <c r="L307" s="1" t="s">
        <v>34</v>
      </c>
      <c r="M307" s="1" t="s">
        <v>34</v>
      </c>
      <c r="N307" s="1">
        <v>0</v>
      </c>
      <c r="O307" s="1">
        <v>0</v>
      </c>
      <c r="P307" s="3">
        <v>29.678899999999999</v>
      </c>
      <c r="Q307" s="3">
        <v>-3.5735999999999999</v>
      </c>
      <c r="R307" t="s">
        <v>4980</v>
      </c>
    </row>
    <row r="308" spans="1:18" x14ac:dyDescent="0.55000000000000004">
      <c r="A308" s="1">
        <v>7010</v>
      </c>
      <c r="B308" s="1" t="s">
        <v>527</v>
      </c>
      <c r="C308" s="1" t="s">
        <v>541</v>
      </c>
      <c r="D308" s="4">
        <v>8.2000000000000003E-2</v>
      </c>
      <c r="E308" s="4">
        <v>5352.4</v>
      </c>
      <c r="F308" s="4">
        <f>Table1[[#This Row],[MW]]*Table1[[#This Row],[MWh/MW]]</f>
        <v>438.89679999999998</v>
      </c>
      <c r="G308" s="1" t="s">
        <v>107</v>
      </c>
      <c r="H308" s="1" t="s">
        <v>133</v>
      </c>
      <c r="I308" s="1" t="s">
        <v>34</v>
      </c>
      <c r="J308" s="1" t="s">
        <v>34</v>
      </c>
      <c r="K308" s="1" t="s">
        <v>34</v>
      </c>
      <c r="L308" s="1" t="s">
        <v>34</v>
      </c>
      <c r="M308" s="1" t="s">
        <v>34</v>
      </c>
      <c r="N308" s="1">
        <v>0</v>
      </c>
      <c r="O308" s="1">
        <v>0</v>
      </c>
      <c r="P308" s="3">
        <v>29.981786</v>
      </c>
      <c r="Q308" s="3">
        <v>-2.817844</v>
      </c>
      <c r="R308" t="s">
        <v>542</v>
      </c>
    </row>
    <row r="309" spans="1:18" x14ac:dyDescent="0.55000000000000004">
      <c r="A309" s="1">
        <v>7011</v>
      </c>
      <c r="B309" s="1" t="s">
        <v>527</v>
      </c>
      <c r="C309" s="1" t="s">
        <v>543</v>
      </c>
      <c r="D309" s="4">
        <v>0.85</v>
      </c>
      <c r="E309" s="4">
        <v>5352.4</v>
      </c>
      <c r="F309" s="4">
        <f>Table1[[#This Row],[MW]]*Table1[[#This Row],[MWh/MW]]</f>
        <v>4549.54</v>
      </c>
      <c r="G309" s="1" t="s">
        <v>107</v>
      </c>
      <c r="H309" s="1" t="s">
        <v>133</v>
      </c>
      <c r="I309" s="1" t="s">
        <v>34</v>
      </c>
      <c r="J309" s="1" t="s">
        <v>34</v>
      </c>
      <c r="K309" s="1" t="s">
        <v>34</v>
      </c>
      <c r="L309" s="1" t="s">
        <v>34</v>
      </c>
      <c r="M309" s="1" t="s">
        <v>34</v>
      </c>
      <c r="N309" s="1">
        <v>0</v>
      </c>
      <c r="O309" s="1">
        <v>0</v>
      </c>
      <c r="P309" s="3">
        <v>30.425317</v>
      </c>
      <c r="Q309" s="3">
        <v>-3.0745399999999998</v>
      </c>
      <c r="R309" t="s">
        <v>4980</v>
      </c>
    </row>
    <row r="310" spans="1:18" x14ac:dyDescent="0.55000000000000004">
      <c r="A310" s="1">
        <v>7012</v>
      </c>
      <c r="B310" s="1" t="s">
        <v>527</v>
      </c>
      <c r="C310" s="1" t="s">
        <v>544</v>
      </c>
      <c r="D310" s="4">
        <v>0.8</v>
      </c>
      <c r="E310" s="4">
        <v>2688.8</v>
      </c>
      <c r="F310" s="4">
        <f>Table1[[#This Row],[MW]]*Table1[[#This Row],[MWh/MW]]</f>
        <v>2151.0400000000004</v>
      </c>
      <c r="G310" s="1" t="s">
        <v>107</v>
      </c>
      <c r="H310" s="1" t="s">
        <v>133</v>
      </c>
      <c r="I310" s="1" t="s">
        <v>34</v>
      </c>
      <c r="J310" s="1" t="s">
        <v>34</v>
      </c>
      <c r="K310" s="1" t="s">
        <v>34</v>
      </c>
      <c r="L310" s="1" t="s">
        <v>34</v>
      </c>
      <c r="M310" s="1" t="s">
        <v>34</v>
      </c>
      <c r="N310" s="1">
        <v>0</v>
      </c>
      <c r="O310" s="1">
        <v>0</v>
      </c>
      <c r="P310" s="3">
        <v>30.3414</v>
      </c>
      <c r="Q310" s="3">
        <v>-2.8451</v>
      </c>
      <c r="R310" t="s">
        <v>529</v>
      </c>
    </row>
    <row r="311" spans="1:18" x14ac:dyDescent="0.55000000000000004">
      <c r="A311" s="1">
        <v>7013</v>
      </c>
      <c r="B311" s="1" t="s">
        <v>527</v>
      </c>
      <c r="C311" s="1" t="s">
        <v>545</v>
      </c>
      <c r="D311" s="4">
        <v>5.2999999999999999E-2</v>
      </c>
      <c r="E311" s="4">
        <v>5352.4</v>
      </c>
      <c r="F311" s="4">
        <f>Table1[[#This Row],[MW]]*Table1[[#This Row],[MWh/MW]]</f>
        <v>283.67719999999997</v>
      </c>
      <c r="G311" s="1" t="s">
        <v>107</v>
      </c>
      <c r="H311" s="1" t="s">
        <v>133</v>
      </c>
      <c r="I311" s="1" t="s">
        <v>34</v>
      </c>
      <c r="J311" s="1" t="s">
        <v>34</v>
      </c>
      <c r="K311" s="1" t="s">
        <v>34</v>
      </c>
      <c r="L311" s="1" t="s">
        <v>34</v>
      </c>
      <c r="M311" s="1" t="s">
        <v>34</v>
      </c>
      <c r="N311" s="1">
        <v>0</v>
      </c>
      <c r="O311" s="1">
        <v>0</v>
      </c>
      <c r="P311" s="3">
        <v>29.6921</v>
      </c>
      <c r="Q311" s="3">
        <v>-3.3479999999999999</v>
      </c>
      <c r="R311" t="s">
        <v>4980</v>
      </c>
    </row>
    <row r="312" spans="1:18" x14ac:dyDescent="0.55000000000000004">
      <c r="A312" s="1">
        <v>7014</v>
      </c>
      <c r="B312" s="1" t="s">
        <v>527</v>
      </c>
      <c r="C312" s="1" t="s">
        <v>546</v>
      </c>
      <c r="D312" s="4">
        <v>0.05</v>
      </c>
      <c r="E312" s="4">
        <v>5352.4</v>
      </c>
      <c r="F312" s="4">
        <f>Table1[[#This Row],[MW]]*Table1[[#This Row],[MWh/MW]]</f>
        <v>267.62</v>
      </c>
      <c r="G312" s="1" t="s">
        <v>107</v>
      </c>
      <c r="H312" s="1" t="s">
        <v>133</v>
      </c>
      <c r="I312" s="1" t="s">
        <v>34</v>
      </c>
      <c r="J312" s="1" t="s">
        <v>34</v>
      </c>
      <c r="K312" s="1" t="s">
        <v>34</v>
      </c>
      <c r="L312" s="1" t="s">
        <v>34</v>
      </c>
      <c r="M312" s="1" t="s">
        <v>34</v>
      </c>
      <c r="N312" s="1">
        <v>0</v>
      </c>
      <c r="O312" s="1">
        <v>0</v>
      </c>
      <c r="P312" s="3">
        <v>30.1616</v>
      </c>
      <c r="Q312" s="3">
        <v>-2.7381000000000002</v>
      </c>
      <c r="R312" t="s">
        <v>133</v>
      </c>
    </row>
    <row r="313" spans="1:18" ht="15" customHeight="1" x14ac:dyDescent="0.55000000000000004">
      <c r="A313" s="1">
        <v>7015</v>
      </c>
      <c r="B313" s="1" t="s">
        <v>527</v>
      </c>
      <c r="C313" s="1" t="s">
        <v>547</v>
      </c>
      <c r="D313" s="4">
        <v>0.28000000000000003</v>
      </c>
      <c r="E313" s="4">
        <v>1075</v>
      </c>
      <c r="F313" s="4">
        <f>Table1[[#This Row],[MW]]*Table1[[#This Row],[MWh/MW]]</f>
        <v>301.00000000000006</v>
      </c>
      <c r="G313" s="1" t="s">
        <v>107</v>
      </c>
      <c r="H313" s="1" t="s">
        <v>133</v>
      </c>
      <c r="I313" s="1" t="s">
        <v>34</v>
      </c>
      <c r="J313" s="1" t="s">
        <v>34</v>
      </c>
      <c r="K313" s="1" t="s">
        <v>34</v>
      </c>
      <c r="L313" s="1" t="s">
        <v>34</v>
      </c>
      <c r="M313" s="1" t="s">
        <v>34</v>
      </c>
      <c r="N313" s="1">
        <v>0</v>
      </c>
      <c r="O313" s="1">
        <v>0</v>
      </c>
      <c r="P313" s="3">
        <v>29.994700000000002</v>
      </c>
      <c r="Q313" s="3">
        <v>-2.7427999999999999</v>
      </c>
      <c r="R313" t="s">
        <v>133</v>
      </c>
    </row>
    <row r="314" spans="1:18" x14ac:dyDescent="0.55000000000000004">
      <c r="A314" s="1">
        <v>7016</v>
      </c>
      <c r="B314" s="1" t="s">
        <v>527</v>
      </c>
      <c r="C314" s="1" t="s">
        <v>548</v>
      </c>
      <c r="D314" s="9">
        <v>3.5999999999999997E-2</v>
      </c>
      <c r="E314" s="4">
        <v>5352.4</v>
      </c>
      <c r="F314" s="4">
        <f>Table1[[#This Row],[MW]]*Table1[[#This Row],[MWh/MW]]</f>
        <v>192.68639999999996</v>
      </c>
      <c r="G314" s="1" t="s">
        <v>107</v>
      </c>
      <c r="H314" s="1" t="s">
        <v>133</v>
      </c>
      <c r="I314" s="1" t="s">
        <v>34</v>
      </c>
      <c r="J314" s="1" t="s">
        <v>34</v>
      </c>
      <c r="K314" s="1" t="s">
        <v>34</v>
      </c>
      <c r="L314" s="1" t="s">
        <v>34</v>
      </c>
      <c r="M314" s="1" t="s">
        <v>34</v>
      </c>
      <c r="N314" s="1">
        <v>0</v>
      </c>
      <c r="O314" s="1">
        <v>0</v>
      </c>
      <c r="P314" s="3">
        <v>29.6568</v>
      </c>
      <c r="Q314" s="3">
        <v>-4.0694999999999997</v>
      </c>
      <c r="R314" t="s">
        <v>535</v>
      </c>
    </row>
    <row r="315" spans="1:18" x14ac:dyDescent="0.55000000000000004">
      <c r="A315" s="1">
        <v>7017</v>
      </c>
      <c r="B315" s="1" t="s">
        <v>527</v>
      </c>
      <c r="C315" s="1" t="s">
        <v>549</v>
      </c>
      <c r="D315" s="19">
        <v>0.02</v>
      </c>
      <c r="E315" s="4">
        <v>5352.4</v>
      </c>
      <c r="F315" s="4">
        <f>Table1[[#This Row],[MW]]*Table1[[#This Row],[MWh/MW]]</f>
        <v>107.048</v>
      </c>
      <c r="G315" s="1" t="s">
        <v>107</v>
      </c>
      <c r="H315" s="1" t="s">
        <v>133</v>
      </c>
      <c r="I315" s="1" t="s">
        <v>34</v>
      </c>
      <c r="J315" s="1" t="s">
        <v>34</v>
      </c>
      <c r="K315" s="1" t="s">
        <v>34</v>
      </c>
      <c r="L315" s="1" t="s">
        <v>34</v>
      </c>
      <c r="M315" s="1" t="s">
        <v>34</v>
      </c>
      <c r="N315" s="1">
        <v>0</v>
      </c>
      <c r="O315" s="1">
        <v>0</v>
      </c>
      <c r="P315" s="3">
        <v>29.575399999999998</v>
      </c>
      <c r="Q315" s="3">
        <v>-3.8963999999999999</v>
      </c>
      <c r="R315" t="s">
        <v>4980</v>
      </c>
    </row>
    <row r="316" spans="1:18" x14ac:dyDescent="0.55000000000000004">
      <c r="A316" s="1">
        <v>7018</v>
      </c>
      <c r="B316" s="1" t="s">
        <v>527</v>
      </c>
      <c r="C316" s="1" t="s">
        <v>550</v>
      </c>
      <c r="D316" s="9">
        <v>0.03</v>
      </c>
      <c r="E316" s="4">
        <v>5352.4</v>
      </c>
      <c r="F316" s="4">
        <f>Table1[[#This Row],[MW]]*Table1[[#This Row],[MWh/MW]]</f>
        <v>160.57199999999997</v>
      </c>
      <c r="G316" s="1" t="s">
        <v>107</v>
      </c>
      <c r="H316" s="1" t="s">
        <v>133</v>
      </c>
      <c r="I316" s="1" t="s">
        <v>34</v>
      </c>
      <c r="J316" s="1" t="s">
        <v>34</v>
      </c>
      <c r="K316" s="1" t="s">
        <v>34</v>
      </c>
      <c r="L316" s="1" t="s">
        <v>34</v>
      </c>
      <c r="M316" s="1" t="s">
        <v>34</v>
      </c>
      <c r="N316" s="1">
        <v>0</v>
      </c>
      <c r="O316" s="1">
        <v>0</v>
      </c>
      <c r="P316" s="3">
        <v>29.9636</v>
      </c>
      <c r="Q316" s="3">
        <v>-3.32</v>
      </c>
      <c r="R316" t="s">
        <v>4980</v>
      </c>
    </row>
    <row r="317" spans="1:18" x14ac:dyDescent="0.55000000000000004">
      <c r="A317" s="1">
        <v>7019</v>
      </c>
      <c r="B317" s="1" t="s">
        <v>527</v>
      </c>
      <c r="C317" s="1" t="s">
        <v>551</v>
      </c>
      <c r="D317" s="4">
        <v>8</v>
      </c>
      <c r="E317" s="4">
        <v>3845</v>
      </c>
      <c r="F317" s="4">
        <f>Table1[[#This Row],[MW]]*Table1[[#This Row],[MWh/MW]]</f>
        <v>30760</v>
      </c>
      <c r="G317" s="1" t="s">
        <v>107</v>
      </c>
      <c r="H317" s="1" t="s">
        <v>133</v>
      </c>
      <c r="I317" s="1" t="s">
        <v>34</v>
      </c>
      <c r="J317" s="1" t="s">
        <v>34</v>
      </c>
      <c r="K317" s="1" t="s">
        <v>34</v>
      </c>
      <c r="L317" s="1" t="s">
        <v>34</v>
      </c>
      <c r="M317" s="1" t="s">
        <v>34</v>
      </c>
      <c r="N317" s="1">
        <v>0</v>
      </c>
      <c r="O317" s="1">
        <v>0</v>
      </c>
      <c r="P317" s="3">
        <v>29.3644</v>
      </c>
      <c r="Q317" s="3">
        <v>-3.3822000000000001</v>
      </c>
      <c r="R317" t="s">
        <v>529</v>
      </c>
    </row>
    <row r="318" spans="1:18" x14ac:dyDescent="0.55000000000000004">
      <c r="A318" s="1">
        <v>7020</v>
      </c>
      <c r="B318" s="1" t="s">
        <v>527</v>
      </c>
      <c r="C318" s="1" t="s">
        <v>552</v>
      </c>
      <c r="D318" s="4">
        <v>0.16900000000000001</v>
      </c>
      <c r="E318" s="4">
        <v>5352.4</v>
      </c>
      <c r="F318" s="4">
        <f>Table1[[#This Row],[MW]]*Table1[[#This Row],[MWh/MW]]</f>
        <v>904.55560000000003</v>
      </c>
      <c r="G318" s="1" t="s">
        <v>107</v>
      </c>
      <c r="H318" s="1" t="s">
        <v>133</v>
      </c>
      <c r="I318" s="1" t="s">
        <v>34</v>
      </c>
      <c r="J318" s="1" t="s">
        <v>34</v>
      </c>
      <c r="K318" s="1" t="s">
        <v>34</v>
      </c>
      <c r="L318" s="1" t="s">
        <v>34</v>
      </c>
      <c r="M318" s="1" t="s">
        <v>34</v>
      </c>
      <c r="N318" s="1">
        <v>0</v>
      </c>
      <c r="O318" s="1">
        <v>0</v>
      </c>
      <c r="P318" s="3">
        <v>30.6631</v>
      </c>
      <c r="Q318" s="3">
        <v>-3.1871</v>
      </c>
      <c r="R318" t="s">
        <v>4980</v>
      </c>
    </row>
    <row r="319" spans="1:18" ht="15" customHeight="1" x14ac:dyDescent="0.55000000000000004">
      <c r="A319" s="1">
        <v>7021</v>
      </c>
      <c r="B319" s="1" t="s">
        <v>527</v>
      </c>
      <c r="C319" s="1" t="s">
        <v>553</v>
      </c>
      <c r="D319" s="19">
        <v>0.01</v>
      </c>
      <c r="E319" s="4">
        <v>5352.4</v>
      </c>
      <c r="F319" s="4">
        <f>Table1[[#This Row],[MW]]*Table1[[#This Row],[MWh/MW]]</f>
        <v>53.524000000000001</v>
      </c>
      <c r="G319" s="1" t="s">
        <v>107</v>
      </c>
      <c r="H319" s="1" t="s">
        <v>133</v>
      </c>
      <c r="I319" s="1" t="s">
        <v>34</v>
      </c>
      <c r="J319" s="1" t="s">
        <v>34</v>
      </c>
      <c r="K319" s="1" t="s">
        <v>34</v>
      </c>
      <c r="L319" s="1" t="s">
        <v>34</v>
      </c>
      <c r="M319" s="1" t="s">
        <v>34</v>
      </c>
      <c r="N319" s="1">
        <v>0</v>
      </c>
      <c r="O319" s="1">
        <v>0</v>
      </c>
      <c r="P319" s="3">
        <v>30.101099999999999</v>
      </c>
      <c r="Q319" s="3">
        <v>-3.7288999999999999</v>
      </c>
      <c r="R319" t="s">
        <v>4980</v>
      </c>
    </row>
    <row r="320" spans="1:18" x14ac:dyDescent="0.55000000000000004">
      <c r="A320" s="1">
        <v>7022</v>
      </c>
      <c r="B320" s="1" t="s">
        <v>527</v>
      </c>
      <c r="C320" s="1" t="s">
        <v>554</v>
      </c>
      <c r="D320" s="4">
        <v>9.1999999999999998E-2</v>
      </c>
      <c r="E320" s="4">
        <v>5352.4</v>
      </c>
      <c r="F320" s="4">
        <f>Table1[[#This Row],[MW]]*Table1[[#This Row],[MWh/MW]]</f>
        <v>492.42079999999999</v>
      </c>
      <c r="G320" s="1" t="s">
        <v>107</v>
      </c>
      <c r="H320" s="1" t="s">
        <v>133</v>
      </c>
      <c r="I320" s="1" t="s">
        <v>34</v>
      </c>
      <c r="J320" s="1" t="s">
        <v>34</v>
      </c>
      <c r="K320" s="1" t="s">
        <v>34</v>
      </c>
      <c r="L320" s="1" t="s">
        <v>34</v>
      </c>
      <c r="M320" s="1" t="s">
        <v>34</v>
      </c>
      <c r="N320" s="1">
        <v>0</v>
      </c>
      <c r="O320" s="1">
        <v>0</v>
      </c>
      <c r="P320" s="3">
        <v>29.691800000000001</v>
      </c>
      <c r="Q320" s="3">
        <v>-3.5198999999999998</v>
      </c>
      <c r="R320" t="s">
        <v>4980</v>
      </c>
    </row>
    <row r="321" spans="1:18" x14ac:dyDescent="0.55000000000000004">
      <c r="A321" s="1">
        <v>7023</v>
      </c>
      <c r="B321" s="1" t="s">
        <v>527</v>
      </c>
      <c r="C321" s="1" t="s">
        <v>555</v>
      </c>
      <c r="D321" s="4">
        <v>0.14000000000000001</v>
      </c>
      <c r="E321" s="4">
        <v>5352.4</v>
      </c>
      <c r="F321" s="4">
        <f>Table1[[#This Row],[MW]]*Table1[[#This Row],[MWh/MW]]</f>
        <v>749.33600000000001</v>
      </c>
      <c r="G321" s="1" t="s">
        <v>107</v>
      </c>
      <c r="H321" s="1" t="s">
        <v>133</v>
      </c>
      <c r="I321" s="1" t="s">
        <v>34</v>
      </c>
      <c r="J321" s="1" t="s">
        <v>34</v>
      </c>
      <c r="K321" s="1" t="s">
        <v>34</v>
      </c>
      <c r="L321" s="1" t="s">
        <v>34</v>
      </c>
      <c r="M321" s="1" t="s">
        <v>34</v>
      </c>
      <c r="N321" s="1">
        <v>0</v>
      </c>
      <c r="O321" s="1">
        <v>0</v>
      </c>
      <c r="P321" s="3">
        <v>30.0549</v>
      </c>
      <c r="Q321" s="3">
        <v>-3.1650999999999998</v>
      </c>
      <c r="R321" t="s">
        <v>4980</v>
      </c>
    </row>
    <row r="322" spans="1:18" x14ac:dyDescent="0.55000000000000004">
      <c r="A322" s="1">
        <v>7024</v>
      </c>
      <c r="B322" s="1" t="s">
        <v>527</v>
      </c>
      <c r="C322" s="1" t="s">
        <v>556</v>
      </c>
      <c r="D322" s="4">
        <v>2.84</v>
      </c>
      <c r="E322" s="4">
        <v>5756.7</v>
      </c>
      <c r="F322" s="4">
        <f>Table1[[#This Row],[MW]]*Table1[[#This Row],[MWh/MW]]</f>
        <v>16349.027999999998</v>
      </c>
      <c r="G322" s="1" t="s">
        <v>107</v>
      </c>
      <c r="H322" s="1" t="s">
        <v>133</v>
      </c>
      <c r="I322" s="1" t="s">
        <v>34</v>
      </c>
      <c r="J322" s="1" t="s">
        <v>34</v>
      </c>
      <c r="K322" s="1" t="s">
        <v>34</v>
      </c>
      <c r="L322" s="1" t="s">
        <v>34</v>
      </c>
      <c r="M322" s="1" t="s">
        <v>34</v>
      </c>
      <c r="N322" s="1">
        <v>46108.531999999985</v>
      </c>
      <c r="O322" s="1">
        <v>46108.531999999985</v>
      </c>
      <c r="P322" s="3">
        <v>29.5867</v>
      </c>
      <c r="Q322" s="3">
        <v>-3.7707000000000002</v>
      </c>
      <c r="R322" t="s">
        <v>529</v>
      </c>
    </row>
    <row r="323" spans="1:18" x14ac:dyDescent="0.55000000000000004">
      <c r="A323" s="1">
        <v>7025</v>
      </c>
      <c r="B323" s="1" t="s">
        <v>527</v>
      </c>
      <c r="C323" s="1" t="s">
        <v>557</v>
      </c>
      <c r="D323" s="4">
        <v>1.2749999999999999</v>
      </c>
      <c r="E323" s="4">
        <v>3330.2</v>
      </c>
      <c r="F323" s="4">
        <f>Table1[[#This Row],[MW]]*Table1[[#This Row],[MWh/MW]]</f>
        <v>4246.0049999999992</v>
      </c>
      <c r="G323" s="1" t="s">
        <v>107</v>
      </c>
      <c r="H323" s="1" t="s">
        <v>133</v>
      </c>
      <c r="I323" s="1" t="s">
        <v>34</v>
      </c>
      <c r="J323" s="1" t="s">
        <v>34</v>
      </c>
      <c r="K323" s="1" t="s">
        <v>34</v>
      </c>
      <c r="L323" s="1" t="s">
        <v>34</v>
      </c>
      <c r="M323" s="1" t="s">
        <v>34</v>
      </c>
      <c r="N323" s="1">
        <v>9099.904199999999</v>
      </c>
      <c r="O323" s="1">
        <v>9099.904199999999</v>
      </c>
      <c r="P323" s="3">
        <v>29.909473999999999</v>
      </c>
      <c r="Q323" s="3">
        <v>-3.5002490000000002</v>
      </c>
      <c r="R323" t="s">
        <v>133</v>
      </c>
    </row>
    <row r="324" spans="1:18" x14ac:dyDescent="0.55000000000000004">
      <c r="A324" s="1">
        <v>7026</v>
      </c>
      <c r="B324" s="1" t="s">
        <v>527</v>
      </c>
      <c r="C324" s="1" t="s">
        <v>558</v>
      </c>
      <c r="D324" s="4">
        <v>18</v>
      </c>
      <c r="E324" s="4">
        <v>5375.7</v>
      </c>
      <c r="F324" s="4">
        <f>Table1[[#This Row],[MW]]*Table1[[#This Row],[MWh/MW]]</f>
        <v>96762.599999999991</v>
      </c>
      <c r="G324" s="1" t="s">
        <v>107</v>
      </c>
      <c r="H324" s="1" t="s">
        <v>108</v>
      </c>
      <c r="I324" s="1" t="s">
        <v>34</v>
      </c>
      <c r="J324" s="1" t="s">
        <v>34</v>
      </c>
      <c r="K324" s="1" t="s">
        <v>34</v>
      </c>
      <c r="L324" s="1" t="s">
        <v>34</v>
      </c>
      <c r="M324" s="1" t="s">
        <v>34</v>
      </c>
      <c r="N324" s="1">
        <v>0</v>
      </c>
      <c r="O324" s="1">
        <v>0</v>
      </c>
      <c r="P324" s="3">
        <v>29.519444400000001</v>
      </c>
      <c r="Q324" s="3">
        <v>-2.9319443999999999</v>
      </c>
      <c r="R324" t="s">
        <v>559</v>
      </c>
    </row>
    <row r="325" spans="1:18" x14ac:dyDescent="0.55000000000000004">
      <c r="A325" s="1">
        <v>7027</v>
      </c>
      <c r="B325" s="1" t="s">
        <v>527</v>
      </c>
      <c r="C325" s="1" t="s">
        <v>4996</v>
      </c>
      <c r="D325" s="19">
        <v>0.02</v>
      </c>
      <c r="E325" s="4">
        <v>5352.4</v>
      </c>
      <c r="F325" s="4">
        <f>Table1[[#This Row],[MW]]*Table1[[#This Row],[MWh/MW]]</f>
        <v>107.048</v>
      </c>
      <c r="G325" s="1" t="s">
        <v>107</v>
      </c>
      <c r="H325" s="1" t="s">
        <v>133</v>
      </c>
      <c r="I325" s="1" t="s">
        <v>34</v>
      </c>
      <c r="J325" s="1" t="s">
        <v>34</v>
      </c>
      <c r="K325" s="1" t="s">
        <v>34</v>
      </c>
      <c r="L325" s="1" t="s">
        <v>34</v>
      </c>
      <c r="M325" s="1" t="s">
        <v>34</v>
      </c>
      <c r="N325" s="1">
        <v>0</v>
      </c>
      <c r="O325" s="1">
        <v>0</v>
      </c>
      <c r="P325" s="3">
        <v>29.558</v>
      </c>
      <c r="Q325" s="3">
        <v>-3.3546</v>
      </c>
      <c r="R325" t="s">
        <v>133</v>
      </c>
    </row>
    <row r="326" spans="1:18" x14ac:dyDescent="0.55000000000000004">
      <c r="A326" s="1">
        <v>7028</v>
      </c>
      <c r="B326" s="1" t="s">
        <v>527</v>
      </c>
      <c r="C326" s="1" t="s">
        <v>561</v>
      </c>
      <c r="D326" s="4">
        <v>7.1999999999999995E-2</v>
      </c>
      <c r="E326" s="4">
        <v>5352.4</v>
      </c>
      <c r="F326" s="4">
        <f>Table1[[#This Row],[MW]]*Table1[[#This Row],[MWh/MW]]</f>
        <v>385.37279999999993</v>
      </c>
      <c r="G326" s="1" t="s">
        <v>107</v>
      </c>
      <c r="H326" s="1" t="s">
        <v>133</v>
      </c>
      <c r="I326" s="1" t="s">
        <v>34</v>
      </c>
      <c r="J326" s="1" t="s">
        <v>34</v>
      </c>
      <c r="K326" s="1" t="s">
        <v>34</v>
      </c>
      <c r="L326" s="1" t="s">
        <v>34</v>
      </c>
      <c r="M326" s="1" t="s">
        <v>34</v>
      </c>
      <c r="N326" s="1">
        <v>0</v>
      </c>
      <c r="O326" s="1">
        <v>0</v>
      </c>
      <c r="P326" s="3">
        <v>30.0792</v>
      </c>
      <c r="Q326" s="3">
        <v>-3.4236</v>
      </c>
      <c r="R326" t="s">
        <v>562</v>
      </c>
    </row>
    <row r="327" spans="1:18" x14ac:dyDescent="0.55000000000000004">
      <c r="A327" s="1">
        <v>7029</v>
      </c>
      <c r="B327" s="1" t="s">
        <v>527</v>
      </c>
      <c r="C327" s="1" t="s">
        <v>563</v>
      </c>
      <c r="D327" s="4">
        <v>0.36</v>
      </c>
      <c r="E327" s="4">
        <v>5352.4</v>
      </c>
      <c r="F327" s="4">
        <f>Table1[[#This Row],[MW]]*Table1[[#This Row],[MWh/MW]]</f>
        <v>1926.8639999999998</v>
      </c>
      <c r="G327" s="1" t="s">
        <v>107</v>
      </c>
      <c r="H327" s="1" t="s">
        <v>133</v>
      </c>
      <c r="I327" s="1" t="s">
        <v>34</v>
      </c>
      <c r="J327" s="1" t="s">
        <v>34</v>
      </c>
      <c r="K327" s="1" t="s">
        <v>34</v>
      </c>
      <c r="L327" s="1" t="s">
        <v>34</v>
      </c>
      <c r="M327" s="1" t="s">
        <v>34</v>
      </c>
      <c r="N327" s="1">
        <v>0</v>
      </c>
      <c r="O327" s="1">
        <v>0</v>
      </c>
      <c r="P327" s="3">
        <v>29.563592</v>
      </c>
      <c r="Q327" s="3">
        <v>-3.21584</v>
      </c>
      <c r="R327" t="s">
        <v>133</v>
      </c>
    </row>
    <row r="328" spans="1:18" x14ac:dyDescent="0.55000000000000004">
      <c r="A328" s="1">
        <v>8001</v>
      </c>
      <c r="B328" s="1" t="s">
        <v>564</v>
      </c>
      <c r="C328" s="1" t="s">
        <v>565</v>
      </c>
      <c r="D328" s="4">
        <v>10.5</v>
      </c>
      <c r="E328" s="4">
        <v>2925</v>
      </c>
      <c r="F328" s="4">
        <f>Table1[[#This Row],[MW]]*Table1[[#This Row],[MWh/MW]]</f>
        <v>30712.5</v>
      </c>
      <c r="G328" s="1" t="s">
        <v>20</v>
      </c>
      <c r="H328" s="1" t="s">
        <v>56</v>
      </c>
      <c r="I328" s="1" t="s">
        <v>57</v>
      </c>
      <c r="J328" s="1" t="s">
        <v>40</v>
      </c>
      <c r="K328" s="3" t="s">
        <v>34</v>
      </c>
      <c r="L328" s="3" t="s">
        <v>53</v>
      </c>
      <c r="M328" s="3" t="s">
        <v>34</v>
      </c>
      <c r="N328" s="1">
        <f>Table1[[#This Row],[MWh]]*Water_intensities!$J$36</f>
        <v>49410.270199631253</v>
      </c>
      <c r="O328" s="1">
        <f>Table1[[#This Row],[MWh]]*Water_intensities!$N$36</f>
        <v>39528.216159705</v>
      </c>
      <c r="P328" s="3">
        <v>8.7170470000000009</v>
      </c>
      <c r="Q328" s="3">
        <v>3.7900260000000001</v>
      </c>
      <c r="R328" t="s">
        <v>566</v>
      </c>
    </row>
    <row r="329" spans="1:18" x14ac:dyDescent="0.55000000000000004">
      <c r="A329" s="1">
        <v>8002</v>
      </c>
      <c r="B329" s="1" t="s">
        <v>564</v>
      </c>
      <c r="C329" s="1" t="s">
        <v>567</v>
      </c>
      <c r="D329" s="4">
        <v>10.6199999999999</v>
      </c>
      <c r="E329" s="4">
        <v>6240</v>
      </c>
      <c r="F329" s="4">
        <f>Table1[[#This Row],[MW]]*Table1[[#This Row],[MWh/MW]]</f>
        <v>66268.799999999377</v>
      </c>
      <c r="G329" s="1" t="s">
        <v>28</v>
      </c>
      <c r="H329" s="1" t="s">
        <v>29</v>
      </c>
      <c r="I329" s="1" t="s">
        <v>30</v>
      </c>
      <c r="J329" s="1" t="s">
        <v>31</v>
      </c>
      <c r="K329" s="3" t="s">
        <v>32</v>
      </c>
      <c r="L329" s="3" t="s">
        <v>44</v>
      </c>
      <c r="M329" s="3" t="s">
        <v>34</v>
      </c>
      <c r="N329" s="1">
        <f>Table1[[#This Row],[MWh]]*Water_intensities!$J$56</f>
        <v>21471.074023140576</v>
      </c>
      <c r="O329" s="1">
        <f>Table1[[#This Row],[MWh]]*Water_intensities!$N$56</f>
        <v>15029.751816198404</v>
      </c>
      <c r="P329" s="3">
        <v>10.23</v>
      </c>
      <c r="Q329" s="3">
        <v>5.2666667</v>
      </c>
      <c r="R329" t="s">
        <v>568</v>
      </c>
    </row>
    <row r="330" spans="1:18" ht="15" customHeight="1" x14ac:dyDescent="0.55000000000000004">
      <c r="A330" s="1">
        <v>8003</v>
      </c>
      <c r="B330" s="1" t="s">
        <v>564</v>
      </c>
      <c r="C330" s="1" t="s">
        <v>569</v>
      </c>
      <c r="D330" s="4">
        <v>20</v>
      </c>
      <c r="E330" s="4">
        <v>6240</v>
      </c>
      <c r="F330" s="4">
        <f>Table1[[#This Row],[MW]]*Table1[[#This Row],[MWh/MW]]</f>
        <v>124800</v>
      </c>
      <c r="G330" s="1" t="s">
        <v>28</v>
      </c>
      <c r="H330" s="1" t="s">
        <v>29</v>
      </c>
      <c r="I330" s="1" t="s">
        <v>30</v>
      </c>
      <c r="J330" s="1" t="s">
        <v>31</v>
      </c>
      <c r="K330" s="3" t="s">
        <v>32</v>
      </c>
      <c r="L330" s="3" t="s">
        <v>44</v>
      </c>
      <c r="M330" s="3" t="s">
        <v>34</v>
      </c>
      <c r="N330" s="1">
        <f>Table1[[#This Row],[MWh]]*Water_intensities!$J$56</f>
        <v>40435.167651865871</v>
      </c>
      <c r="O330" s="1">
        <f>Table1[[#This Row],[MWh]]*Water_intensities!$N$56</f>
        <v>28304.617356306113</v>
      </c>
      <c r="P330" s="3">
        <v>10.08245</v>
      </c>
      <c r="Q330" s="3">
        <v>5.5865499999999999</v>
      </c>
      <c r="R330" t="s">
        <v>570</v>
      </c>
    </row>
    <row r="331" spans="1:18" x14ac:dyDescent="0.55000000000000004">
      <c r="A331" s="1">
        <v>8004</v>
      </c>
      <c r="B331" s="1" t="s">
        <v>564</v>
      </c>
      <c r="C331" s="1" t="s">
        <v>571</v>
      </c>
      <c r="D331" s="9">
        <v>6.0000000000000001E-3</v>
      </c>
      <c r="E331" s="4">
        <v>5969.5563139931564</v>
      </c>
      <c r="F331" s="4">
        <f>Table1[[#This Row],[MW]]*Table1[[#This Row],[MWh/MW]]</f>
        <v>35.817337883958942</v>
      </c>
      <c r="G331" s="1" t="s">
        <v>107</v>
      </c>
      <c r="H331" s="1" t="s">
        <v>133</v>
      </c>
      <c r="I331" s="1" t="s">
        <v>34</v>
      </c>
      <c r="J331" s="1" t="s">
        <v>34</v>
      </c>
      <c r="K331" s="1" t="s">
        <v>34</v>
      </c>
      <c r="L331" s="1" t="s">
        <v>34</v>
      </c>
      <c r="M331" s="1" t="s">
        <v>34</v>
      </c>
      <c r="N331" s="1">
        <v>0</v>
      </c>
      <c r="O331" s="1">
        <v>0</v>
      </c>
      <c r="P331" s="3">
        <v>9.2987529999999996</v>
      </c>
      <c r="Q331" s="3">
        <v>5.7073510000000001</v>
      </c>
      <c r="R331" t="s">
        <v>4980</v>
      </c>
    </row>
    <row r="332" spans="1:18" x14ac:dyDescent="0.55000000000000004">
      <c r="A332" s="1">
        <v>8005</v>
      </c>
      <c r="B332" s="1" t="s">
        <v>564</v>
      </c>
      <c r="C332" s="1" t="s">
        <v>572</v>
      </c>
      <c r="D332" s="9">
        <v>6.0000000000000001E-3</v>
      </c>
      <c r="E332" s="4">
        <v>5969.5563139931564</v>
      </c>
      <c r="F332" s="4">
        <f>Table1[[#This Row],[MW]]*Table1[[#This Row],[MWh/MW]]</f>
        <v>35.817337883958942</v>
      </c>
      <c r="G332" s="1" t="s">
        <v>107</v>
      </c>
      <c r="H332" s="1" t="s">
        <v>133</v>
      </c>
      <c r="I332" s="1" t="s">
        <v>34</v>
      </c>
      <c r="J332" s="1" t="s">
        <v>34</v>
      </c>
      <c r="K332" s="1" t="s">
        <v>34</v>
      </c>
      <c r="L332" s="1" t="s">
        <v>34</v>
      </c>
      <c r="M332" s="1" t="s">
        <v>34</v>
      </c>
      <c r="N332" s="1">
        <v>0</v>
      </c>
      <c r="O332" s="1">
        <v>0</v>
      </c>
      <c r="P332" s="3">
        <v>9.2409999999999997</v>
      </c>
      <c r="Q332" s="3">
        <v>4.1527000000000003</v>
      </c>
      <c r="R332" t="s">
        <v>4980</v>
      </c>
    </row>
    <row r="333" spans="1:18" x14ac:dyDescent="0.55000000000000004">
      <c r="A333" s="1">
        <v>8006</v>
      </c>
      <c r="B333" s="1" t="s">
        <v>564</v>
      </c>
      <c r="C333" s="1" t="s">
        <v>573</v>
      </c>
      <c r="D333" s="4">
        <v>85.5</v>
      </c>
      <c r="E333" s="4">
        <v>6240</v>
      </c>
      <c r="F333" s="4">
        <f>Table1[[#This Row],[MW]]*Table1[[#This Row],[MWh/MW]]</f>
        <v>533520</v>
      </c>
      <c r="G333" s="1" t="s">
        <v>28</v>
      </c>
      <c r="H333" s="1" t="s">
        <v>29</v>
      </c>
      <c r="I333" s="1" t="s">
        <v>30</v>
      </c>
      <c r="J333" s="1" t="s">
        <v>31</v>
      </c>
      <c r="K333" s="3" t="s">
        <v>32</v>
      </c>
      <c r="L333" s="3" t="s">
        <v>44</v>
      </c>
      <c r="M333" s="3" t="s">
        <v>34</v>
      </c>
      <c r="N333" s="1">
        <f>Table1[[#This Row],[MWh]]*Water_intensities!$J$56</f>
        <v>172860.34171172662</v>
      </c>
      <c r="O333" s="1">
        <f>Table1[[#This Row],[MWh]]*Water_intensities!$N$56</f>
        <v>121002.23919820864</v>
      </c>
      <c r="P333" s="3">
        <v>9.1241753403945101</v>
      </c>
      <c r="Q333" s="3">
        <v>4.0075315911851499</v>
      </c>
      <c r="R333" t="s">
        <v>574</v>
      </c>
    </row>
    <row r="334" spans="1:18" x14ac:dyDescent="0.55000000000000004">
      <c r="A334" s="1">
        <v>8007</v>
      </c>
      <c r="B334" s="1" t="s">
        <v>564</v>
      </c>
      <c r="C334" s="1" t="s">
        <v>575</v>
      </c>
      <c r="D334" s="4">
        <v>14.14</v>
      </c>
      <c r="E334" s="4">
        <v>6240</v>
      </c>
      <c r="F334" s="4">
        <f>Table1[[#This Row],[MW]]*Table1[[#This Row],[MWh/MW]]</f>
        <v>88233.600000000006</v>
      </c>
      <c r="G334" s="1" t="s">
        <v>28</v>
      </c>
      <c r="H334" s="1" t="s">
        <v>29</v>
      </c>
      <c r="I334" s="1" t="s">
        <v>30</v>
      </c>
      <c r="J334" s="1" t="s">
        <v>31</v>
      </c>
      <c r="K334" s="3" t="s">
        <v>32</v>
      </c>
      <c r="L334" s="3" t="s">
        <v>119</v>
      </c>
      <c r="M334" s="3" t="s">
        <v>34</v>
      </c>
      <c r="N334" s="1">
        <f>Table1[[#This Row],[MWh]]*Water_intensities!$J$56</f>
        <v>28587.663529869176</v>
      </c>
      <c r="O334" s="1">
        <f>Table1[[#This Row],[MWh]]*Water_intensities!$N$56</f>
        <v>20011.364470908422</v>
      </c>
      <c r="P334" s="3">
        <v>9.7627904339050495</v>
      </c>
      <c r="Q334" s="3">
        <v>4.0346809729728301</v>
      </c>
      <c r="R334" t="s">
        <v>576</v>
      </c>
    </row>
    <row r="335" spans="1:18" x14ac:dyDescent="0.55000000000000004">
      <c r="A335" s="1">
        <v>8008</v>
      </c>
      <c r="B335" s="1" t="s">
        <v>564</v>
      </c>
      <c r="C335" s="1" t="s">
        <v>577</v>
      </c>
      <c r="D335" s="4">
        <v>10</v>
      </c>
      <c r="E335" s="4">
        <v>6240</v>
      </c>
      <c r="F335" s="4">
        <f>Table1[[#This Row],[MW]]*Table1[[#This Row],[MWh/MW]]</f>
        <v>62400</v>
      </c>
      <c r="G335" s="1" t="s">
        <v>28</v>
      </c>
      <c r="H335" s="1" t="s">
        <v>29</v>
      </c>
      <c r="I335" s="1" t="s">
        <v>30</v>
      </c>
      <c r="J335" s="1" t="s">
        <v>31</v>
      </c>
      <c r="K335" s="3" t="s">
        <v>32</v>
      </c>
      <c r="L335" s="3" t="s">
        <v>44</v>
      </c>
      <c r="M335" s="3" t="s">
        <v>34</v>
      </c>
      <c r="N335" s="1">
        <f>Table1[[#This Row],[MWh]]*Water_intensities!$J$56</f>
        <v>20217.583825932936</v>
      </c>
      <c r="O335" s="1">
        <f>Table1[[#This Row],[MWh]]*Water_intensities!$N$56</f>
        <v>14152.308678153056</v>
      </c>
      <c r="P335" s="3">
        <v>11.149773848333901</v>
      </c>
      <c r="Q335" s="3">
        <v>2.9225033993773901</v>
      </c>
      <c r="R335" t="s">
        <v>578</v>
      </c>
    </row>
    <row r="336" spans="1:18" x14ac:dyDescent="0.55000000000000004">
      <c r="A336" s="1">
        <v>8009</v>
      </c>
      <c r="B336" s="1" t="s">
        <v>564</v>
      </c>
      <c r="C336" s="1" t="s">
        <v>579</v>
      </c>
      <c r="D336" s="4">
        <v>278.5</v>
      </c>
      <c r="E336" s="4">
        <v>5969.5563139931564</v>
      </c>
      <c r="F336" s="4">
        <f>Table1[[#This Row],[MW]]*Table1[[#This Row],[MWh/MW]]</f>
        <v>1662521.4334470942</v>
      </c>
      <c r="G336" s="1" t="s">
        <v>107</v>
      </c>
      <c r="H336" s="1" t="s">
        <v>108</v>
      </c>
      <c r="I336" s="1" t="s">
        <v>34</v>
      </c>
      <c r="J336" s="1" t="s">
        <v>34</v>
      </c>
      <c r="K336" s="1" t="s">
        <v>34</v>
      </c>
      <c r="L336" s="1" t="s">
        <v>34</v>
      </c>
      <c r="M336" s="1" t="s">
        <v>34</v>
      </c>
      <c r="N336" s="1">
        <v>872891.66789999988</v>
      </c>
      <c r="O336" s="1">
        <v>872891.66789999988</v>
      </c>
      <c r="P336" s="3">
        <v>10.130599999999999</v>
      </c>
      <c r="Q336" s="3">
        <v>3.8222</v>
      </c>
      <c r="R336" t="s">
        <v>133</v>
      </c>
    </row>
    <row r="337" spans="1:18" x14ac:dyDescent="0.55000000000000004">
      <c r="A337" s="1">
        <v>8010</v>
      </c>
      <c r="B337" s="1" t="s">
        <v>564</v>
      </c>
      <c r="C337" s="1" t="s">
        <v>580</v>
      </c>
      <c r="D337" s="4">
        <v>4.8</v>
      </c>
      <c r="E337" s="4">
        <v>6240</v>
      </c>
      <c r="F337" s="4">
        <f>Table1[[#This Row],[MW]]*Table1[[#This Row],[MWh/MW]]</f>
        <v>29952</v>
      </c>
      <c r="G337" s="1" t="s">
        <v>28</v>
      </c>
      <c r="H337" s="1" t="s">
        <v>29</v>
      </c>
      <c r="I337" s="1" t="s">
        <v>30</v>
      </c>
      <c r="J337" s="1" t="s">
        <v>31</v>
      </c>
      <c r="K337" s="3" t="s">
        <v>32</v>
      </c>
      <c r="L337" s="3" t="s">
        <v>44</v>
      </c>
      <c r="M337" s="3" t="s">
        <v>34</v>
      </c>
      <c r="N337" s="1">
        <f>Table1[[#This Row],[MWh]]*Water_intensities!$J$56</f>
        <v>9704.4402364478101</v>
      </c>
      <c r="O337" s="1">
        <f>Table1[[#This Row],[MWh]]*Water_intensities!$N$56</f>
        <v>6793.1081655134676</v>
      </c>
      <c r="P337" s="3">
        <v>13.6811375799173</v>
      </c>
      <c r="Q337" s="3">
        <v>4.5893629763233896</v>
      </c>
      <c r="R337" t="s">
        <v>497</v>
      </c>
    </row>
    <row r="338" spans="1:18" x14ac:dyDescent="0.55000000000000004">
      <c r="A338" s="1">
        <v>8011</v>
      </c>
      <c r="B338" s="1" t="s">
        <v>564</v>
      </c>
      <c r="C338" s="1" t="s">
        <v>581</v>
      </c>
      <c r="D338" s="9">
        <v>0.01</v>
      </c>
      <c r="E338" s="9">
        <v>1378</v>
      </c>
      <c r="F338" s="4">
        <f>Table1[[#This Row],[MW]]*Table1[[#This Row],[MWh/MW]]</f>
        <v>13.780000000000001</v>
      </c>
      <c r="G338" s="1" t="s">
        <v>37</v>
      </c>
      <c r="H338" s="1" t="s">
        <v>38</v>
      </c>
      <c r="I338" s="1" t="s">
        <v>130</v>
      </c>
      <c r="J338" s="1" t="s">
        <v>40</v>
      </c>
      <c r="K338" s="3" t="s">
        <v>34</v>
      </c>
      <c r="L338" s="3" t="s">
        <v>41</v>
      </c>
      <c r="M338" s="3" t="s">
        <v>582</v>
      </c>
      <c r="N338" s="1">
        <f>Table1[[#This Row],[MWh]]*Water_intensities!$J$74</f>
        <v>0.19300300501508003</v>
      </c>
      <c r="O338" s="1">
        <f>Table1[[#This Row],[MWh]]*Water_intensities!$N$74</f>
        <v>0.13510210351055602</v>
      </c>
      <c r="P338" s="3">
        <v>9.6918542454134506</v>
      </c>
      <c r="Q338" s="3">
        <v>4.0482795562785903</v>
      </c>
      <c r="R338" t="s">
        <v>583</v>
      </c>
    </row>
    <row r="339" spans="1:18" x14ac:dyDescent="0.55000000000000004">
      <c r="A339" s="1">
        <v>8012</v>
      </c>
      <c r="B339" s="1" t="s">
        <v>564</v>
      </c>
      <c r="C339" s="1" t="s">
        <v>584</v>
      </c>
      <c r="D339" s="4">
        <v>12</v>
      </c>
      <c r="E339" s="4">
        <v>6240</v>
      </c>
      <c r="F339" s="4">
        <f>Table1[[#This Row],[MW]]*Table1[[#This Row],[MWh/MW]]</f>
        <v>74880</v>
      </c>
      <c r="G339" s="1" t="s">
        <v>28</v>
      </c>
      <c r="H339" s="1" t="s">
        <v>29</v>
      </c>
      <c r="I339" s="1" t="s">
        <v>30</v>
      </c>
      <c r="J339" s="1" t="s">
        <v>31</v>
      </c>
      <c r="K339" s="3" t="s">
        <v>32</v>
      </c>
      <c r="L339" s="3" t="s">
        <v>44</v>
      </c>
      <c r="M339" s="3" t="s">
        <v>34</v>
      </c>
      <c r="N339" s="1">
        <f>Table1[[#This Row],[MWh]]*Water_intensities!$J$56</f>
        <v>24261.100591119524</v>
      </c>
      <c r="O339" s="1">
        <f>Table1[[#This Row],[MWh]]*Water_intensities!$N$56</f>
        <v>16982.770413783666</v>
      </c>
      <c r="P339" s="3">
        <v>13.3674260329443</v>
      </c>
      <c r="Q339" s="3">
        <v>9.3143780689464304</v>
      </c>
      <c r="R339" t="s">
        <v>585</v>
      </c>
    </row>
    <row r="340" spans="1:18" x14ac:dyDescent="0.55000000000000004">
      <c r="A340" s="1">
        <v>8013</v>
      </c>
      <c r="B340" s="1" t="s">
        <v>564</v>
      </c>
      <c r="C340" s="1" t="s">
        <v>586</v>
      </c>
      <c r="D340" s="4">
        <v>216</v>
      </c>
      <c r="E340" s="4">
        <v>2925</v>
      </c>
      <c r="F340" s="4">
        <f>Table1[[#This Row],[MW]]*Table1[[#This Row],[MWh/MW]]</f>
        <v>631800</v>
      </c>
      <c r="G340" s="1" t="s">
        <v>20</v>
      </c>
      <c r="H340" s="1" t="s">
        <v>29</v>
      </c>
      <c r="I340" s="1" t="s">
        <v>52</v>
      </c>
      <c r="J340" s="1" t="s">
        <v>31</v>
      </c>
      <c r="K340" s="3" t="s">
        <v>32</v>
      </c>
      <c r="L340" s="3" t="s">
        <v>53</v>
      </c>
      <c r="M340" s="3" t="s">
        <v>34</v>
      </c>
      <c r="N340" s="1">
        <f>Table1[[#This Row],[MWh]]*Water_intensities!$J$46</f>
        <v>204703.03623757098</v>
      </c>
      <c r="O340" s="1">
        <f>Table1[[#This Row],[MWh]]*Water_intensities!$N$46</f>
        <v>143292.1253662997</v>
      </c>
      <c r="P340" s="3">
        <v>9.9767739847854706</v>
      </c>
      <c r="Q340" s="3">
        <v>3.0256833026537602</v>
      </c>
      <c r="R340" t="s">
        <v>587</v>
      </c>
    </row>
    <row r="341" spans="1:18" x14ac:dyDescent="0.55000000000000004">
      <c r="A341" s="1">
        <v>8014</v>
      </c>
      <c r="B341" s="1" t="s">
        <v>564</v>
      </c>
      <c r="C341" s="1" t="s">
        <v>588</v>
      </c>
      <c r="D341" s="4">
        <v>80</v>
      </c>
      <c r="E341" s="4">
        <v>5969.5563139931564</v>
      </c>
      <c r="F341" s="4">
        <f>Table1[[#This Row],[MW]]*Table1[[#This Row],[MWh/MW]]</f>
        <v>477564.50511945249</v>
      </c>
      <c r="G341" s="1" t="s">
        <v>107</v>
      </c>
      <c r="H341" s="1" t="s">
        <v>108</v>
      </c>
      <c r="I341" s="1" t="s">
        <v>34</v>
      </c>
      <c r="J341" s="1" t="s">
        <v>34</v>
      </c>
      <c r="K341" s="1" t="s">
        <v>34</v>
      </c>
      <c r="L341" s="1" t="s">
        <v>34</v>
      </c>
      <c r="M341" s="1" t="s">
        <v>34</v>
      </c>
      <c r="N341" s="1">
        <v>584911390.73000014</v>
      </c>
      <c r="O341" s="1">
        <v>584911390.73000014</v>
      </c>
      <c r="P341" s="3">
        <v>13.41</v>
      </c>
      <c r="Q341" s="3">
        <v>9.0394000000000005</v>
      </c>
      <c r="R341" t="s">
        <v>589</v>
      </c>
    </row>
    <row r="342" spans="1:18" x14ac:dyDescent="0.55000000000000004">
      <c r="A342" s="1">
        <v>8015</v>
      </c>
      <c r="B342" s="1" t="s">
        <v>564</v>
      </c>
      <c r="C342" s="1" t="s">
        <v>590</v>
      </c>
      <c r="D342" s="4">
        <v>10.62</v>
      </c>
      <c r="E342" s="4">
        <v>6240</v>
      </c>
      <c r="F342" s="4">
        <f>Table1[[#This Row],[MW]]*Table1[[#This Row],[MWh/MW]]</f>
        <v>66268.799999999988</v>
      </c>
      <c r="G342" s="1" t="s">
        <v>28</v>
      </c>
      <c r="H342" s="1" t="s">
        <v>29</v>
      </c>
      <c r="I342" s="1" t="s">
        <v>30</v>
      </c>
      <c r="J342" s="1" t="s">
        <v>31</v>
      </c>
      <c r="K342" s="3" t="s">
        <v>32</v>
      </c>
      <c r="L342" s="3" t="s">
        <v>44</v>
      </c>
      <c r="M342" s="3" t="s">
        <v>34</v>
      </c>
      <c r="N342" s="1">
        <f>Table1[[#This Row],[MWh]]*Water_intensities!$J$56</f>
        <v>21471.074023140776</v>
      </c>
      <c r="O342" s="1">
        <f>Table1[[#This Row],[MWh]]*Water_intensities!$N$56</f>
        <v>15029.751816198543</v>
      </c>
      <c r="P342" s="3">
        <v>9.1243222253472496</v>
      </c>
      <c r="Q342" s="3">
        <v>4.0076323465569903</v>
      </c>
      <c r="R342" t="s">
        <v>591</v>
      </c>
    </row>
    <row r="343" spans="1:18" x14ac:dyDescent="0.55000000000000004">
      <c r="A343" s="1">
        <v>8016</v>
      </c>
      <c r="B343" s="1" t="s">
        <v>564</v>
      </c>
      <c r="C343" s="1" t="s">
        <v>592</v>
      </c>
      <c r="D343" s="19">
        <v>30</v>
      </c>
      <c r="E343" s="4">
        <v>5969.5563139931564</v>
      </c>
      <c r="F343" s="4">
        <f>Table1[[#This Row],[MW]]*Table1[[#This Row],[MWh/MW]]</f>
        <v>179086.68941979468</v>
      </c>
      <c r="G343" s="1" t="s">
        <v>107</v>
      </c>
      <c r="H343" s="1" t="s">
        <v>108</v>
      </c>
      <c r="I343" s="1" t="s">
        <v>34</v>
      </c>
      <c r="J343" s="1" t="s">
        <v>34</v>
      </c>
      <c r="K343" s="1" t="s">
        <v>34</v>
      </c>
      <c r="L343" s="1" t="s">
        <v>34</v>
      </c>
      <c r="M343" s="1" t="s">
        <v>34</v>
      </c>
      <c r="N343" s="1">
        <v>0</v>
      </c>
      <c r="O343" s="1">
        <v>0</v>
      </c>
      <c r="P343" s="3">
        <v>13.4</v>
      </c>
      <c r="Q343" s="3">
        <v>5.3333329999999997</v>
      </c>
      <c r="R343" t="s">
        <v>589</v>
      </c>
    </row>
    <row r="344" spans="1:18" x14ac:dyDescent="0.55000000000000004">
      <c r="A344" s="1">
        <v>8017</v>
      </c>
      <c r="B344" s="1" t="s">
        <v>564</v>
      </c>
      <c r="C344" s="1" t="s">
        <v>593</v>
      </c>
      <c r="D344" s="4">
        <v>10</v>
      </c>
      <c r="E344" s="4">
        <v>6240</v>
      </c>
      <c r="F344" s="4">
        <f>Table1[[#This Row],[MW]]*Table1[[#This Row],[MWh/MW]]</f>
        <v>62400</v>
      </c>
      <c r="G344" s="1" t="s">
        <v>28</v>
      </c>
      <c r="H344" s="1" t="s">
        <v>29</v>
      </c>
      <c r="I344" s="1" t="s">
        <v>30</v>
      </c>
      <c r="J344" s="1" t="s">
        <v>31</v>
      </c>
      <c r="K344" s="3" t="s">
        <v>32</v>
      </c>
      <c r="L344" s="3" t="s">
        <v>44</v>
      </c>
      <c r="M344" s="3" t="s">
        <v>34</v>
      </c>
      <c r="N344" s="1">
        <f>Table1[[#This Row],[MWh]]*Water_intensities!$J$56</f>
        <v>20217.583825932936</v>
      </c>
      <c r="O344" s="1">
        <f>Table1[[#This Row],[MWh]]*Water_intensities!$N$56</f>
        <v>14152.308678153056</v>
      </c>
      <c r="P344" s="3">
        <v>11.5</v>
      </c>
      <c r="Q344" s="3">
        <v>3.5166667</v>
      </c>
      <c r="R344" t="s">
        <v>594</v>
      </c>
    </row>
    <row r="345" spans="1:18" x14ac:dyDescent="0.55000000000000004">
      <c r="A345" s="1">
        <v>8018</v>
      </c>
      <c r="B345" s="1" t="s">
        <v>564</v>
      </c>
      <c r="C345" s="1" t="s">
        <v>595</v>
      </c>
      <c r="D345" s="9">
        <v>5.0000000000000001E-3</v>
      </c>
      <c r="E345" s="4">
        <v>5969.5563139931564</v>
      </c>
      <c r="F345" s="4">
        <f>Table1[[#This Row],[MW]]*Table1[[#This Row],[MWh/MW]]</f>
        <v>29.847781569965782</v>
      </c>
      <c r="G345" s="1" t="s">
        <v>107</v>
      </c>
      <c r="H345" s="1" t="s">
        <v>133</v>
      </c>
      <c r="I345" s="1" t="s">
        <v>34</v>
      </c>
      <c r="J345" s="1" t="s">
        <v>34</v>
      </c>
      <c r="K345" s="1" t="s">
        <v>34</v>
      </c>
      <c r="L345" s="1" t="s">
        <v>34</v>
      </c>
      <c r="M345" s="1" t="s">
        <v>34</v>
      </c>
      <c r="N345" s="1">
        <v>0</v>
      </c>
      <c r="O345" s="1">
        <v>0</v>
      </c>
      <c r="P345" s="3">
        <v>10</v>
      </c>
      <c r="Q345" s="3">
        <v>6.016667</v>
      </c>
      <c r="R345" t="s">
        <v>4980</v>
      </c>
    </row>
    <row r="346" spans="1:18" x14ac:dyDescent="0.55000000000000004">
      <c r="A346" s="1">
        <v>8019</v>
      </c>
      <c r="B346" s="1" t="s">
        <v>564</v>
      </c>
      <c r="C346" s="1" t="s">
        <v>596</v>
      </c>
      <c r="D346" s="4">
        <v>211</v>
      </c>
      <c r="E346" s="4">
        <v>0.4</v>
      </c>
      <c r="F346" s="4">
        <f>Table1[[#This Row],[MW]]*Table1[[#This Row],[MWh/MW]]</f>
        <v>84.4</v>
      </c>
      <c r="G346" s="1" t="s">
        <v>107</v>
      </c>
      <c r="H346" s="1" t="s">
        <v>108</v>
      </c>
      <c r="I346" s="1" t="s">
        <v>34</v>
      </c>
      <c r="J346" s="1" t="s">
        <v>34</v>
      </c>
      <c r="K346" s="1" t="s">
        <v>34</v>
      </c>
      <c r="L346" s="1" t="s">
        <v>34</v>
      </c>
      <c r="M346" s="1" t="s">
        <v>34</v>
      </c>
      <c r="N346" s="1">
        <v>2537325.08</v>
      </c>
      <c r="O346" s="1">
        <v>2537325.08</v>
      </c>
      <c r="P346" s="3">
        <v>10.23568</v>
      </c>
      <c r="Q346" s="3">
        <v>2.2374800000000001</v>
      </c>
      <c r="R346" t="s">
        <v>124</v>
      </c>
    </row>
    <row r="347" spans="1:18" x14ac:dyDescent="0.55000000000000004">
      <c r="A347" s="1">
        <v>8020</v>
      </c>
      <c r="B347" s="1" t="s">
        <v>564</v>
      </c>
      <c r="C347" s="1" t="s">
        <v>597</v>
      </c>
      <c r="D347" s="4">
        <v>2</v>
      </c>
      <c r="E347" s="4">
        <v>6240</v>
      </c>
      <c r="F347" s="4">
        <f>Table1[[#This Row],[MW]]*Table1[[#This Row],[MWh/MW]]</f>
        <v>12480</v>
      </c>
      <c r="G347" s="1" t="s">
        <v>28</v>
      </c>
      <c r="H347" s="1" t="s">
        <v>29</v>
      </c>
      <c r="I347" s="1" t="s">
        <v>30</v>
      </c>
      <c r="J347" s="1" t="s">
        <v>31</v>
      </c>
      <c r="K347" s="3" t="s">
        <v>32</v>
      </c>
      <c r="L347" s="3" t="s">
        <v>44</v>
      </c>
      <c r="M347" s="3" t="s">
        <v>34</v>
      </c>
      <c r="N347" s="1">
        <f>Table1[[#This Row],[MWh]]*Water_intensities!$J$56</f>
        <v>4043.5167651865872</v>
      </c>
      <c r="O347" s="1">
        <f>Table1[[#This Row],[MWh]]*Water_intensities!$N$56</f>
        <v>2830.4617356306112</v>
      </c>
      <c r="P347" s="3">
        <v>14.289196</v>
      </c>
      <c r="Q347" s="3">
        <v>10.599295</v>
      </c>
      <c r="R347" t="s">
        <v>598</v>
      </c>
    </row>
    <row r="348" spans="1:18" x14ac:dyDescent="0.55000000000000004">
      <c r="A348" s="1">
        <v>8021</v>
      </c>
      <c r="B348" s="1" t="s">
        <v>564</v>
      </c>
      <c r="C348" s="1" t="s">
        <v>599</v>
      </c>
      <c r="D348" s="4">
        <v>7.5</v>
      </c>
      <c r="E348" s="4">
        <v>6240</v>
      </c>
      <c r="F348" s="4">
        <f>Table1[[#This Row],[MW]]*Table1[[#This Row],[MWh/MW]]</f>
        <v>46800</v>
      </c>
      <c r="G348" s="1" t="s">
        <v>28</v>
      </c>
      <c r="H348" s="1" t="s">
        <v>29</v>
      </c>
      <c r="I348" s="1" t="s">
        <v>30</v>
      </c>
      <c r="J348" s="1" t="s">
        <v>31</v>
      </c>
      <c r="K348" s="3" t="s">
        <v>32</v>
      </c>
      <c r="L348" s="3" t="s">
        <v>33</v>
      </c>
      <c r="M348" s="3" t="s">
        <v>34</v>
      </c>
      <c r="N348" s="1">
        <f>Table1[[#This Row],[MWh]]*Water_intensities!$J$56</f>
        <v>15163.187869449703</v>
      </c>
      <c r="O348" s="1">
        <f>Table1[[#This Row],[MWh]]*Water_intensities!$N$56</f>
        <v>10614.231508614792</v>
      </c>
      <c r="P348" s="3">
        <v>9.1285352147471901</v>
      </c>
      <c r="Q348" s="3">
        <v>4.0139320179561802</v>
      </c>
      <c r="R348" t="s">
        <v>600</v>
      </c>
    </row>
    <row r="349" spans="1:18" x14ac:dyDescent="0.55000000000000004">
      <c r="A349" s="1">
        <v>8022</v>
      </c>
      <c r="B349" s="1" t="s">
        <v>564</v>
      </c>
      <c r="C349" s="1" t="s">
        <v>601</v>
      </c>
      <c r="D349" s="4">
        <v>396</v>
      </c>
      <c r="E349" s="4">
        <v>5969.5563139931564</v>
      </c>
      <c r="F349" s="4">
        <f>Table1[[#This Row],[MW]]*Table1[[#This Row],[MWh/MW]]</f>
        <v>2363944.30034129</v>
      </c>
      <c r="G349" s="1" t="s">
        <v>107</v>
      </c>
      <c r="H349" s="1" t="s">
        <v>108</v>
      </c>
      <c r="I349" s="1" t="s">
        <v>34</v>
      </c>
      <c r="J349" s="1" t="s">
        <v>34</v>
      </c>
      <c r="K349" s="1" t="s">
        <v>34</v>
      </c>
      <c r="L349" s="1" t="s">
        <v>34</v>
      </c>
      <c r="M349" s="1" t="s">
        <v>34</v>
      </c>
      <c r="N349" s="1">
        <v>0</v>
      </c>
      <c r="O349" s="1">
        <v>0</v>
      </c>
      <c r="P349" s="3">
        <v>10.27</v>
      </c>
      <c r="Q349" s="3">
        <v>4.04</v>
      </c>
      <c r="R349" t="s">
        <v>133</v>
      </c>
    </row>
    <row r="350" spans="1:18" x14ac:dyDescent="0.55000000000000004">
      <c r="A350" s="1">
        <v>8023</v>
      </c>
      <c r="B350" s="1" t="s">
        <v>564</v>
      </c>
      <c r="C350" s="1" t="s">
        <v>602</v>
      </c>
      <c r="D350" s="4">
        <v>5.1999999999999998E-2</v>
      </c>
      <c r="E350" s="4">
        <v>5969.5563139931564</v>
      </c>
      <c r="F350" s="4">
        <f>Table1[[#This Row],[MW]]*Table1[[#This Row],[MWh/MW]]</f>
        <v>310.41692832764414</v>
      </c>
      <c r="G350" s="1" t="s">
        <v>107</v>
      </c>
      <c r="H350" s="1" t="s">
        <v>133</v>
      </c>
      <c r="I350" s="1" t="s">
        <v>34</v>
      </c>
      <c r="J350" s="1" t="s">
        <v>34</v>
      </c>
      <c r="K350" s="1" t="s">
        <v>34</v>
      </c>
      <c r="L350" s="1" t="s">
        <v>34</v>
      </c>
      <c r="M350" s="1" t="s">
        <v>34</v>
      </c>
      <c r="N350" s="1">
        <v>0</v>
      </c>
      <c r="O350" s="1">
        <v>0</v>
      </c>
      <c r="P350" s="3">
        <v>9.2409999999999997</v>
      </c>
      <c r="Q350" s="3">
        <v>4.1527000000000003</v>
      </c>
      <c r="R350" t="s">
        <v>4980</v>
      </c>
    </row>
    <row r="351" spans="1:18" x14ac:dyDescent="0.55000000000000004">
      <c r="A351" s="1">
        <v>8024</v>
      </c>
      <c r="B351" s="1" t="s">
        <v>564</v>
      </c>
      <c r="C351" s="1" t="s">
        <v>603</v>
      </c>
      <c r="D351" s="4">
        <v>37</v>
      </c>
      <c r="E351" s="4">
        <v>6240</v>
      </c>
      <c r="F351" s="4">
        <f>Table1[[#This Row],[MW]]*Table1[[#This Row],[MWh/MW]]</f>
        <v>230880</v>
      </c>
      <c r="G351" s="1" t="s">
        <v>28</v>
      </c>
      <c r="H351" s="1" t="s">
        <v>29</v>
      </c>
      <c r="I351" s="1" t="s">
        <v>30</v>
      </c>
      <c r="J351" s="1" t="s">
        <v>31</v>
      </c>
      <c r="K351" s="3" t="s">
        <v>32</v>
      </c>
      <c r="L351" s="3" t="s">
        <v>44</v>
      </c>
      <c r="M351" s="3" t="s">
        <v>34</v>
      </c>
      <c r="N351" s="1">
        <f>Table1[[#This Row],[MWh]]*Water_intensities!$J$56</f>
        <v>74805.060155951869</v>
      </c>
      <c r="O351" s="1">
        <f>Table1[[#This Row],[MWh]]*Water_intensities!$N$56</f>
        <v>52363.542109166308</v>
      </c>
      <c r="P351" s="3">
        <v>11.466673430559499</v>
      </c>
      <c r="Q351" s="3">
        <v>3.8809296786257299</v>
      </c>
      <c r="R351" t="s">
        <v>604</v>
      </c>
    </row>
    <row r="352" spans="1:18" x14ac:dyDescent="0.55000000000000004">
      <c r="A352" s="1">
        <v>8025</v>
      </c>
      <c r="B352" s="1" t="s">
        <v>564</v>
      </c>
      <c r="C352" s="1" t="s">
        <v>605</v>
      </c>
      <c r="D352" s="4">
        <v>86</v>
      </c>
      <c r="E352" s="4">
        <v>6240</v>
      </c>
      <c r="F352" s="4">
        <f>Table1[[#This Row],[MW]]*Table1[[#This Row],[MWh/MW]]</f>
        <v>536640</v>
      </c>
      <c r="G352" s="1" t="s">
        <v>28</v>
      </c>
      <c r="H352" s="1" t="s">
        <v>29</v>
      </c>
      <c r="I352" s="1" t="s">
        <v>30</v>
      </c>
      <c r="J352" s="1" t="s">
        <v>31</v>
      </c>
      <c r="K352" s="3" t="s">
        <v>32</v>
      </c>
      <c r="L352" s="3" t="s">
        <v>44</v>
      </c>
      <c r="M352" s="3" t="s">
        <v>34</v>
      </c>
      <c r="N352" s="1">
        <f>Table1[[#This Row],[MWh]]*Water_intensities!$J$56</f>
        <v>173871.22090302326</v>
      </c>
      <c r="O352" s="1">
        <f>Table1[[#This Row],[MWh]]*Water_intensities!$N$56</f>
        <v>121709.85463211629</v>
      </c>
      <c r="P352" s="3">
        <v>9.8195459730153196</v>
      </c>
      <c r="Q352" s="3">
        <v>3.9962876386625998</v>
      </c>
      <c r="R352" t="s">
        <v>606</v>
      </c>
    </row>
    <row r="353" spans="1:18" x14ac:dyDescent="0.55000000000000004">
      <c r="A353" s="1">
        <v>9001</v>
      </c>
      <c r="B353" s="1" t="s">
        <v>607</v>
      </c>
      <c r="C353" s="1" t="s">
        <v>608</v>
      </c>
      <c r="D353" s="4">
        <v>0.28299999999999997</v>
      </c>
      <c r="E353" s="4">
        <v>2659</v>
      </c>
      <c r="F353" s="4">
        <f>Table1[[#This Row],[MW]]*Table1[[#This Row],[MWh/MW]]</f>
        <v>752.49699999999996</v>
      </c>
      <c r="G353" s="1" t="s">
        <v>28</v>
      </c>
      <c r="H353" s="1" t="s">
        <v>29</v>
      </c>
      <c r="I353" s="1" t="s">
        <v>30</v>
      </c>
      <c r="J353" s="1" t="s">
        <v>31</v>
      </c>
      <c r="K353" s="3" t="s">
        <v>32</v>
      </c>
      <c r="L353" s="3" t="s">
        <v>44</v>
      </c>
      <c r="M353" s="3" t="s">
        <v>34</v>
      </c>
      <c r="N353" s="1">
        <f>Table1[[#This Row],[MWh]]*Water_intensities!$J$56</f>
        <v>243.80883295293359</v>
      </c>
      <c r="O353" s="1">
        <f>Table1[[#This Row],[MWh]]*Water_intensities!$N$56</f>
        <v>170.66618306705354</v>
      </c>
      <c r="P353" s="3">
        <v>-23.683333000000001</v>
      </c>
      <c r="Q353" s="3">
        <v>15.1</v>
      </c>
      <c r="R353" t="s">
        <v>113</v>
      </c>
    </row>
    <row r="354" spans="1:18" x14ac:dyDescent="0.55000000000000004">
      <c r="A354" s="1">
        <v>9002</v>
      </c>
      <c r="B354" s="1" t="s">
        <v>607</v>
      </c>
      <c r="C354" s="1" t="s">
        <v>609</v>
      </c>
      <c r="D354" s="4">
        <v>0.1</v>
      </c>
      <c r="E354" s="4">
        <v>2659</v>
      </c>
      <c r="F354" s="4">
        <f>Table1[[#This Row],[MW]]*Table1[[#This Row],[MWh/MW]]</f>
        <v>265.90000000000003</v>
      </c>
      <c r="G354" s="1" t="s">
        <v>28</v>
      </c>
      <c r="H354" s="1" t="s">
        <v>29</v>
      </c>
      <c r="I354" s="1" t="s">
        <v>30</v>
      </c>
      <c r="J354" s="1" t="s">
        <v>31</v>
      </c>
      <c r="K354" s="3" t="s">
        <v>32</v>
      </c>
      <c r="L354" s="3" t="s">
        <v>44</v>
      </c>
      <c r="M354" s="3" t="s">
        <v>34</v>
      </c>
      <c r="N354" s="1">
        <f>Table1[[#This Row],[MWh]]*Water_intensities!$J$56</f>
        <v>86.151531078775136</v>
      </c>
      <c r="O354" s="1">
        <f>Table1[[#This Row],[MWh]]*Water_intensities!$N$56</f>
        <v>60.306071755142597</v>
      </c>
      <c r="P354" s="3">
        <v>-22.872333999999999</v>
      </c>
      <c r="Q354" s="3">
        <v>16.133395</v>
      </c>
      <c r="R354" t="s">
        <v>113</v>
      </c>
    </row>
    <row r="355" spans="1:18" x14ac:dyDescent="0.55000000000000004">
      <c r="A355" s="1">
        <v>9003</v>
      </c>
      <c r="B355" s="1" t="s">
        <v>607</v>
      </c>
      <c r="C355" s="1" t="s">
        <v>610</v>
      </c>
      <c r="D355" s="4">
        <v>1.256</v>
      </c>
      <c r="E355" s="4">
        <v>2659</v>
      </c>
      <c r="F355" s="4">
        <f>Table1[[#This Row],[MW]]*Table1[[#This Row],[MWh/MW]]</f>
        <v>3339.7040000000002</v>
      </c>
      <c r="G355" s="1" t="s">
        <v>28</v>
      </c>
      <c r="H355" s="1" t="s">
        <v>29</v>
      </c>
      <c r="I355" s="1" t="s">
        <v>30</v>
      </c>
      <c r="J355" s="1" t="s">
        <v>31</v>
      </c>
      <c r="K355" s="3" t="s">
        <v>32</v>
      </c>
      <c r="L355" s="3" t="s">
        <v>44</v>
      </c>
      <c r="M355" s="3" t="s">
        <v>34</v>
      </c>
      <c r="N355" s="1">
        <f>Table1[[#This Row],[MWh]]*Water_intensities!$J$56</f>
        <v>1082.0632303494156</v>
      </c>
      <c r="O355" s="1">
        <f>Table1[[#This Row],[MWh]]*Water_intensities!$N$56</f>
        <v>757.44426124459096</v>
      </c>
      <c r="P355" s="3">
        <v>-23.670731</v>
      </c>
      <c r="Q355" s="3">
        <v>15.095825</v>
      </c>
      <c r="R355" t="s">
        <v>113</v>
      </c>
    </row>
    <row r="356" spans="1:18" x14ac:dyDescent="0.55000000000000004">
      <c r="A356" s="1">
        <v>9004</v>
      </c>
      <c r="B356" s="1" t="s">
        <v>607</v>
      </c>
      <c r="C356" s="1" t="s">
        <v>611</v>
      </c>
      <c r="D356" s="4">
        <v>8</v>
      </c>
      <c r="E356" s="4">
        <v>2827</v>
      </c>
      <c r="F356" s="4">
        <f>Table1[[#This Row],[MW]]*Table1[[#This Row],[MWh/MW]]</f>
        <v>22616</v>
      </c>
      <c r="G356" s="1" t="s">
        <v>176</v>
      </c>
      <c r="H356" s="1" t="s">
        <v>177</v>
      </c>
      <c r="I356" s="1" t="s">
        <v>178</v>
      </c>
      <c r="J356" s="1" t="s">
        <v>40</v>
      </c>
      <c r="K356" s="3" t="s">
        <v>34</v>
      </c>
      <c r="L356" s="3" t="s">
        <v>34</v>
      </c>
      <c r="M356" s="3" t="s">
        <v>34</v>
      </c>
      <c r="N356" s="1">
        <f>Table1[[#This Row],[MWh]]*Water_intensities!$J$101</f>
        <v>2.9963805485767997E-3</v>
      </c>
      <c r="O356" s="1">
        <f>Table1[[#This Row],[MWh]]*Water_intensities!$N$101</f>
        <v>2.9963805485767997E-3</v>
      </c>
      <c r="P356" s="3">
        <v>-22.9297109</v>
      </c>
      <c r="Q356" s="3">
        <v>16.726615200000001</v>
      </c>
      <c r="R356" t="s">
        <v>4974</v>
      </c>
    </row>
    <row r="357" spans="1:18" x14ac:dyDescent="0.55000000000000004">
      <c r="A357" s="1">
        <v>9005</v>
      </c>
      <c r="B357" s="1" t="s">
        <v>607</v>
      </c>
      <c r="C357" s="1" t="s">
        <v>612</v>
      </c>
      <c r="D357" s="4">
        <v>7.7</v>
      </c>
      <c r="E357" s="4">
        <v>2659</v>
      </c>
      <c r="F357" s="4">
        <f>Table1[[#This Row],[MW]]*Table1[[#This Row],[MWh/MW]]</f>
        <v>20474.3</v>
      </c>
      <c r="G357" s="1" t="s">
        <v>28</v>
      </c>
      <c r="H357" s="1" t="s">
        <v>29</v>
      </c>
      <c r="I357" s="1" t="s">
        <v>30</v>
      </c>
      <c r="J357" s="1" t="s">
        <v>31</v>
      </c>
      <c r="K357" s="3" t="s">
        <v>32</v>
      </c>
      <c r="L357" s="3" t="s">
        <v>44</v>
      </c>
      <c r="M357" s="3" t="s">
        <v>34</v>
      </c>
      <c r="N357" s="1">
        <f>Table1[[#This Row],[MWh]]*Water_intensities!$J$56</f>
        <v>6633.6678930656844</v>
      </c>
      <c r="O357" s="1">
        <f>Table1[[#This Row],[MWh]]*Water_intensities!$N$56</f>
        <v>4643.5675251459797</v>
      </c>
      <c r="P357" s="3">
        <v>-25.013813196541701</v>
      </c>
      <c r="Q357" s="3">
        <v>16.870815248571098</v>
      </c>
      <c r="R357" t="s">
        <v>613</v>
      </c>
    </row>
    <row r="358" spans="1:18" x14ac:dyDescent="0.55000000000000004">
      <c r="A358" s="1">
        <v>9006</v>
      </c>
      <c r="B358" s="1" t="s">
        <v>607</v>
      </c>
      <c r="C358" s="1" t="s">
        <v>614</v>
      </c>
      <c r="D358" s="19">
        <v>1.4999999999999999E-2</v>
      </c>
      <c r="E358" s="4">
        <v>2827</v>
      </c>
      <c r="F358" s="4">
        <f>Table1[[#This Row],[MW]]*Table1[[#This Row],[MWh/MW]]</f>
        <v>42.405000000000001</v>
      </c>
      <c r="G358" s="1" t="s">
        <v>176</v>
      </c>
      <c r="H358" s="1" t="s">
        <v>177</v>
      </c>
      <c r="I358" s="1" t="s">
        <v>178</v>
      </c>
      <c r="J358" s="1" t="s">
        <v>40</v>
      </c>
      <c r="K358" s="3" t="s">
        <v>34</v>
      </c>
      <c r="L358" s="3" t="s">
        <v>34</v>
      </c>
      <c r="M358" s="3" t="s">
        <v>34</v>
      </c>
      <c r="N358" s="1">
        <f>Table1[[#This Row],[MWh]]*Water_intensities!$J$101</f>
        <v>5.6182135285814998E-6</v>
      </c>
      <c r="O358" s="1">
        <f>Table1[[#This Row],[MWh]]*Water_intensities!$N$101</f>
        <v>5.6182135285814998E-6</v>
      </c>
      <c r="P358" s="3">
        <v>-23.642728000000002</v>
      </c>
      <c r="Q358" s="3">
        <v>15.209873999999999</v>
      </c>
      <c r="R358" t="s">
        <v>4974</v>
      </c>
    </row>
    <row r="359" spans="1:18" x14ac:dyDescent="0.55000000000000004">
      <c r="A359" s="1">
        <v>9007</v>
      </c>
      <c r="B359" s="1" t="s">
        <v>607</v>
      </c>
      <c r="C359" s="1" t="s">
        <v>615</v>
      </c>
      <c r="D359" s="4">
        <v>14.0879999999999</v>
      </c>
      <c r="E359" s="4">
        <v>2659</v>
      </c>
      <c r="F359" s="4">
        <f>Table1[[#This Row],[MW]]*Table1[[#This Row],[MWh/MW]]</f>
        <v>37459.991999999736</v>
      </c>
      <c r="G359" s="1" t="s">
        <v>28</v>
      </c>
      <c r="H359" s="1" t="s">
        <v>29</v>
      </c>
      <c r="I359" s="1" t="s">
        <v>30</v>
      </c>
      <c r="J359" s="1" t="s">
        <v>31</v>
      </c>
      <c r="K359" s="3" t="s">
        <v>32</v>
      </c>
      <c r="L359" s="3" t="s">
        <v>44</v>
      </c>
      <c r="M359" s="3" t="s">
        <v>34</v>
      </c>
      <c r="N359" s="1">
        <f>Table1[[#This Row],[MWh]]*Water_intensities!$J$56</f>
        <v>12137.027698377755</v>
      </c>
      <c r="O359" s="1">
        <f>Table1[[#This Row],[MWh]]*Water_intensities!$N$56</f>
        <v>8495.9193888644295</v>
      </c>
      <c r="P359" s="3">
        <v>-25.013944108562399</v>
      </c>
      <c r="Q359" s="3">
        <v>16.870930286993701</v>
      </c>
      <c r="R359" t="s">
        <v>613</v>
      </c>
    </row>
    <row r="360" spans="1:18" x14ac:dyDescent="0.55000000000000004">
      <c r="A360" s="1">
        <v>9008</v>
      </c>
      <c r="B360" s="1" t="s">
        <v>607</v>
      </c>
      <c r="C360" s="1" t="s">
        <v>616</v>
      </c>
      <c r="D360" s="4">
        <v>9.35</v>
      </c>
      <c r="E360" s="4">
        <v>3428</v>
      </c>
      <c r="F360" s="4">
        <f>Table1[[#This Row],[MW]]*Table1[[#This Row],[MWh/MW]]</f>
        <v>32051.8</v>
      </c>
      <c r="G360" s="1" t="s">
        <v>176</v>
      </c>
      <c r="H360" s="1" t="s">
        <v>177</v>
      </c>
      <c r="I360" s="1" t="s">
        <v>178</v>
      </c>
      <c r="J360" s="1" t="s">
        <v>40</v>
      </c>
      <c r="K360" s="3" t="s">
        <v>34</v>
      </c>
      <c r="L360" s="3" t="s">
        <v>34</v>
      </c>
      <c r="M360" s="3" t="s">
        <v>34</v>
      </c>
      <c r="N360" s="1">
        <f>Table1[[#This Row],[MWh]]*Water_intensities!$J$101</f>
        <v>4.2465241451571396E-3</v>
      </c>
      <c r="O360" s="1">
        <f>Table1[[#This Row],[MWh]]*Water_intensities!$N$101</f>
        <v>4.2465241451571396E-3</v>
      </c>
      <c r="P360" s="3">
        <v>-24.496386000000001</v>
      </c>
      <c r="Q360" s="3">
        <v>14.892783</v>
      </c>
      <c r="R360" t="s">
        <v>617</v>
      </c>
    </row>
    <row r="361" spans="1:18" x14ac:dyDescent="0.55000000000000004">
      <c r="A361" s="1">
        <v>9009</v>
      </c>
      <c r="B361" s="1" t="s">
        <v>607</v>
      </c>
      <c r="C361" s="1" t="s">
        <v>618</v>
      </c>
      <c r="D361" s="4">
        <v>7.4999999999999997E-2</v>
      </c>
      <c r="E361" s="4">
        <v>2827</v>
      </c>
      <c r="F361" s="4">
        <f>Table1[[#This Row],[MW]]*Table1[[#This Row],[MWh/MW]]</f>
        <v>212.02500000000001</v>
      </c>
      <c r="G361" s="1" t="s">
        <v>176</v>
      </c>
      <c r="H361" s="1" t="s">
        <v>177</v>
      </c>
      <c r="I361" s="1" t="s">
        <v>178</v>
      </c>
      <c r="J361" s="1" t="s">
        <v>40</v>
      </c>
      <c r="K361" s="3" t="s">
        <v>34</v>
      </c>
      <c r="L361" s="3" t="s">
        <v>34</v>
      </c>
      <c r="M361" s="3" t="s">
        <v>34</v>
      </c>
      <c r="N361" s="1">
        <f>Table1[[#This Row],[MWh]]*Water_intensities!$J$101</f>
        <v>2.8091067642907496E-5</v>
      </c>
      <c r="O361" s="1">
        <f>Table1[[#This Row],[MWh]]*Water_intensities!$N$101</f>
        <v>2.8091067642907496E-5</v>
      </c>
      <c r="P361" s="3">
        <v>-22.9</v>
      </c>
      <c r="Q361" s="3">
        <v>16.600000000000001</v>
      </c>
      <c r="R361" t="s">
        <v>4974</v>
      </c>
    </row>
    <row r="362" spans="1:18" x14ac:dyDescent="0.55000000000000004">
      <c r="A362" s="1">
        <v>9010</v>
      </c>
      <c r="B362" s="1" t="s">
        <v>607</v>
      </c>
      <c r="C362" s="1" t="s">
        <v>619</v>
      </c>
      <c r="D362" s="4">
        <v>0.255</v>
      </c>
      <c r="E362" s="4">
        <v>2659</v>
      </c>
      <c r="F362" s="4">
        <f>Table1[[#This Row],[MW]]*Table1[[#This Row],[MWh/MW]]</f>
        <v>678.04499999999996</v>
      </c>
      <c r="G362" s="1" t="s">
        <v>28</v>
      </c>
      <c r="H362" s="1" t="s">
        <v>29</v>
      </c>
      <c r="I362" s="1" t="s">
        <v>30</v>
      </c>
      <c r="J362" s="1" t="s">
        <v>31</v>
      </c>
      <c r="K362" s="3" t="s">
        <v>32</v>
      </c>
      <c r="L362" s="3" t="s">
        <v>44</v>
      </c>
      <c r="M362" s="3" t="s">
        <v>34</v>
      </c>
      <c r="N362" s="1">
        <f>Table1[[#This Row],[MWh]]*Water_intensities!$J$56</f>
        <v>219.68640425087656</v>
      </c>
      <c r="O362" s="1">
        <f>Table1[[#This Row],[MWh]]*Water_intensities!$N$56</f>
        <v>153.78048297561361</v>
      </c>
      <c r="P362" s="3">
        <v>-24.317969000000002</v>
      </c>
      <c r="Q362" s="3">
        <v>15.024546000000001</v>
      </c>
      <c r="R362" t="s">
        <v>113</v>
      </c>
    </row>
    <row r="363" spans="1:18" x14ac:dyDescent="0.55000000000000004">
      <c r="A363" s="1">
        <v>9011</v>
      </c>
      <c r="B363" s="1" t="s">
        <v>607</v>
      </c>
      <c r="C363" s="1" t="s">
        <v>620</v>
      </c>
      <c r="D363" s="4">
        <v>0.9</v>
      </c>
      <c r="E363" s="4">
        <v>2827</v>
      </c>
      <c r="F363" s="4">
        <f>Table1[[#This Row],[MW]]*Table1[[#This Row],[MWh/MW]]</f>
        <v>2544.3000000000002</v>
      </c>
      <c r="G363" s="1" t="s">
        <v>176</v>
      </c>
      <c r="H363" s="1" t="s">
        <v>177</v>
      </c>
      <c r="I363" s="1" t="s">
        <v>178</v>
      </c>
      <c r="J363" s="1" t="s">
        <v>40</v>
      </c>
      <c r="K363" s="3" t="s">
        <v>34</v>
      </c>
      <c r="L363" s="3" t="s">
        <v>34</v>
      </c>
      <c r="M363" s="3" t="s">
        <v>34</v>
      </c>
      <c r="N363" s="1">
        <f>Table1[[#This Row],[MWh]]*Water_intensities!$J$101</f>
        <v>3.3709281171489001E-4</v>
      </c>
      <c r="O363" s="1">
        <f>Table1[[#This Row],[MWh]]*Water_intensities!$N$101</f>
        <v>3.3709281171489001E-4</v>
      </c>
      <c r="P363" s="3">
        <v>-24.991278999999999</v>
      </c>
      <c r="Q363" s="3">
        <v>16.897272999999998</v>
      </c>
      <c r="R363" t="s">
        <v>4974</v>
      </c>
    </row>
    <row r="364" spans="1:18" x14ac:dyDescent="0.55000000000000004">
      <c r="A364" s="1">
        <v>9012</v>
      </c>
      <c r="B364" s="1" t="s">
        <v>607</v>
      </c>
      <c r="C364" s="1" t="s">
        <v>621</v>
      </c>
      <c r="D364" s="4">
        <v>0.3</v>
      </c>
      <c r="E364" s="4">
        <v>2827</v>
      </c>
      <c r="F364" s="4">
        <f>Table1[[#This Row],[MW]]*Table1[[#This Row],[MWh/MW]]</f>
        <v>848.1</v>
      </c>
      <c r="G364" s="1" t="s">
        <v>176</v>
      </c>
      <c r="H364" s="1" t="s">
        <v>177</v>
      </c>
      <c r="I364" s="1" t="s">
        <v>178</v>
      </c>
      <c r="J364" s="1" t="s">
        <v>40</v>
      </c>
      <c r="K364" s="3" t="s">
        <v>34</v>
      </c>
      <c r="L364" s="3" t="s">
        <v>34</v>
      </c>
      <c r="M364" s="3" t="s">
        <v>34</v>
      </c>
      <c r="N364" s="1">
        <f>Table1[[#This Row],[MWh]]*Water_intensities!$J$101</f>
        <v>1.1236427057162999E-4</v>
      </c>
      <c r="O364" s="1">
        <f>Table1[[#This Row],[MWh]]*Water_intensities!$N$101</f>
        <v>1.1236427057162999E-4</v>
      </c>
      <c r="P364" s="3">
        <v>-25.004733000000002</v>
      </c>
      <c r="Q364" s="3">
        <v>16.874492</v>
      </c>
      <c r="R364" t="s">
        <v>4974</v>
      </c>
    </row>
    <row r="365" spans="1:18" x14ac:dyDescent="0.55000000000000004">
      <c r="A365" s="1">
        <v>9013</v>
      </c>
      <c r="B365" s="1" t="s">
        <v>607</v>
      </c>
      <c r="C365" s="1" t="s">
        <v>622</v>
      </c>
      <c r="D365" s="4">
        <v>0.9</v>
      </c>
      <c r="E365" s="4">
        <v>2827</v>
      </c>
      <c r="F365" s="4">
        <f>Table1[[#This Row],[MW]]*Table1[[#This Row],[MWh/MW]]</f>
        <v>2544.3000000000002</v>
      </c>
      <c r="G365" s="1" t="s">
        <v>176</v>
      </c>
      <c r="H365" s="1" t="s">
        <v>177</v>
      </c>
      <c r="I365" s="1" t="s">
        <v>178</v>
      </c>
      <c r="J365" s="1" t="s">
        <v>40</v>
      </c>
      <c r="K365" s="3" t="s">
        <v>34</v>
      </c>
      <c r="L365" s="3" t="s">
        <v>34</v>
      </c>
      <c r="M365" s="3" t="s">
        <v>34</v>
      </c>
      <c r="N365" s="1">
        <f>Table1[[#This Row],[MWh]]*Water_intensities!$J$101</f>
        <v>3.3709281171489001E-4</v>
      </c>
      <c r="O365" s="1">
        <f>Table1[[#This Row],[MWh]]*Water_intensities!$N$101</f>
        <v>3.3709281171489001E-4</v>
      </c>
      <c r="P365" s="3">
        <v>-24.500917000000001</v>
      </c>
      <c r="Q365" s="3">
        <v>14.921906</v>
      </c>
      <c r="R365" t="s">
        <v>4974</v>
      </c>
    </row>
    <row r="366" spans="1:18" x14ac:dyDescent="0.55000000000000004">
      <c r="A366" s="1">
        <v>9014</v>
      </c>
      <c r="B366" s="1" t="s">
        <v>607</v>
      </c>
      <c r="C366" s="1" t="s">
        <v>623</v>
      </c>
      <c r="D366" s="4">
        <v>0.15</v>
      </c>
      <c r="E366" s="4">
        <v>2827</v>
      </c>
      <c r="F366" s="4">
        <f>Table1[[#This Row],[MW]]*Table1[[#This Row],[MWh/MW]]</f>
        <v>424.05</v>
      </c>
      <c r="G366" s="1" t="s">
        <v>176</v>
      </c>
      <c r="H366" s="1" t="s">
        <v>177</v>
      </c>
      <c r="I366" s="1" t="s">
        <v>178</v>
      </c>
      <c r="J366" s="1" t="s">
        <v>40</v>
      </c>
      <c r="K366" s="3" t="s">
        <v>34</v>
      </c>
      <c r="L366" s="3" t="s">
        <v>34</v>
      </c>
      <c r="M366" s="3" t="s">
        <v>34</v>
      </c>
      <c r="N366" s="1">
        <f>Table1[[#This Row],[MWh]]*Water_intensities!$J$101</f>
        <v>5.6182135285814993E-5</v>
      </c>
      <c r="O366" s="1">
        <f>Table1[[#This Row],[MWh]]*Water_intensities!$N$101</f>
        <v>5.6182135285814993E-5</v>
      </c>
      <c r="P366" s="3">
        <v>-24.691932999999999</v>
      </c>
      <c r="Q366" s="3">
        <v>14.867834999999999</v>
      </c>
      <c r="R366" t="s">
        <v>4974</v>
      </c>
    </row>
    <row r="367" spans="1:18" x14ac:dyDescent="0.55000000000000004">
      <c r="A367" s="1">
        <v>9015</v>
      </c>
      <c r="B367" s="1" t="s">
        <v>607</v>
      </c>
      <c r="C367" s="1" t="s">
        <v>624</v>
      </c>
      <c r="D367" s="4">
        <v>1.0149999999999999</v>
      </c>
      <c r="E367" s="4">
        <v>2659</v>
      </c>
      <c r="F367" s="4">
        <f>Table1[[#This Row],[MW]]*Table1[[#This Row],[MWh/MW]]</f>
        <v>2698.8849999999998</v>
      </c>
      <c r="G367" s="1" t="s">
        <v>28</v>
      </c>
      <c r="H367" s="1" t="s">
        <v>29</v>
      </c>
      <c r="I367" s="1" t="s">
        <v>30</v>
      </c>
      <c r="J367" s="1" t="s">
        <v>31</v>
      </c>
      <c r="K367" s="3" t="s">
        <v>32</v>
      </c>
      <c r="L367" s="3" t="s">
        <v>44</v>
      </c>
      <c r="M367" s="3" t="s">
        <v>34</v>
      </c>
      <c r="N367" s="1">
        <f>Table1[[#This Row],[MWh]]*Water_intensities!$J$56</f>
        <v>874.43804044956744</v>
      </c>
      <c r="O367" s="1">
        <f>Table1[[#This Row],[MWh]]*Water_intensities!$N$56</f>
        <v>612.10662831469722</v>
      </c>
      <c r="P367" s="3">
        <v>-24.690865900720201</v>
      </c>
      <c r="Q367">
        <v>14.8887841339196</v>
      </c>
      <c r="R367" t="s">
        <v>625</v>
      </c>
    </row>
    <row r="368" spans="1:18" x14ac:dyDescent="0.55000000000000004">
      <c r="A368" s="1">
        <v>9016</v>
      </c>
      <c r="B368" s="1" t="s">
        <v>607</v>
      </c>
      <c r="C368" s="1" t="s">
        <v>626</v>
      </c>
      <c r="D368" s="4">
        <v>71</v>
      </c>
      <c r="E368" s="4">
        <v>2659</v>
      </c>
      <c r="F368" s="4">
        <f>Table1[[#This Row],[MW]]*Table1[[#This Row],[MWh/MW]]</f>
        <v>188789</v>
      </c>
      <c r="G368" s="1" t="s">
        <v>28</v>
      </c>
      <c r="H368" s="1" t="s">
        <v>29</v>
      </c>
      <c r="I368" s="1" t="s">
        <v>30</v>
      </c>
      <c r="J368" s="1" t="s">
        <v>31</v>
      </c>
      <c r="K368" s="3" t="s">
        <v>32</v>
      </c>
      <c r="L368" s="3" t="s">
        <v>44</v>
      </c>
      <c r="M368" s="3" t="s">
        <v>34</v>
      </c>
      <c r="N368" s="1">
        <f>Table1[[#This Row],[MWh]]*Water_intensities!$J$56</f>
        <v>61167.58706593034</v>
      </c>
      <c r="O368" s="1">
        <f>Table1[[#This Row],[MWh]]*Water_intensities!$N$56</f>
        <v>42817.310946151243</v>
      </c>
      <c r="P368" s="3">
        <v>-23.546286809098198</v>
      </c>
      <c r="Q368" s="3">
        <v>14.907658686807499</v>
      </c>
      <c r="R368" t="s">
        <v>627</v>
      </c>
    </row>
    <row r="369" spans="1:18" x14ac:dyDescent="0.55000000000000004">
      <c r="A369" s="1">
        <v>9017</v>
      </c>
      <c r="B369" s="1" t="s">
        <v>607</v>
      </c>
      <c r="C369" s="1" t="s">
        <v>628</v>
      </c>
      <c r="D369" s="4">
        <v>11.5749999999999</v>
      </c>
      <c r="E369" s="4">
        <v>2659</v>
      </c>
      <c r="F369" s="4">
        <f>Table1[[#This Row],[MW]]*Table1[[#This Row],[MWh/MW]]</f>
        <v>30777.924999999734</v>
      </c>
      <c r="G369" s="1" t="s">
        <v>28</v>
      </c>
      <c r="H369" s="1" t="s">
        <v>29</v>
      </c>
      <c r="I369" s="1" t="s">
        <v>30</v>
      </c>
      <c r="J369" s="1" t="s">
        <v>31</v>
      </c>
      <c r="K369" s="3" t="s">
        <v>32</v>
      </c>
      <c r="L369" s="3" t="s">
        <v>44</v>
      </c>
      <c r="M369" s="3" t="s">
        <v>34</v>
      </c>
      <c r="N369" s="1">
        <f>Table1[[#This Row],[MWh]]*Water_intensities!$J$56</f>
        <v>9972.0397223681339</v>
      </c>
      <c r="O369" s="1">
        <f>Table1[[#This Row],[MWh]]*Water_intensities!$N$56</f>
        <v>6980.427805657695</v>
      </c>
      <c r="P369" s="3">
        <v>-22.985592563017899</v>
      </c>
      <c r="Q369" s="3">
        <v>16.756479235981999</v>
      </c>
      <c r="R369" t="s">
        <v>613</v>
      </c>
    </row>
    <row r="370" spans="1:18" x14ac:dyDescent="0.55000000000000004">
      <c r="A370" s="1">
        <v>9018</v>
      </c>
      <c r="B370" s="1" t="s">
        <v>607</v>
      </c>
      <c r="C370" s="1" t="s">
        <v>628</v>
      </c>
      <c r="D370" s="4">
        <v>0.6</v>
      </c>
      <c r="E370" s="4">
        <v>2827</v>
      </c>
      <c r="F370" s="4">
        <f>Table1[[#This Row],[MW]]*Table1[[#This Row],[MWh/MW]]</f>
        <v>1696.2</v>
      </c>
      <c r="G370" s="1" t="s">
        <v>176</v>
      </c>
      <c r="H370" s="1" t="s">
        <v>177</v>
      </c>
      <c r="I370" s="1" t="s">
        <v>178</v>
      </c>
      <c r="J370" s="1" t="s">
        <v>40</v>
      </c>
      <c r="K370" s="3" t="s">
        <v>34</v>
      </c>
      <c r="L370" s="3" t="s">
        <v>34</v>
      </c>
      <c r="M370" s="3" t="s">
        <v>34</v>
      </c>
      <c r="N370" s="1">
        <f>Table1[[#This Row],[MWh]]*Water_intensities!$J$101</f>
        <v>2.2472854114325997E-4</v>
      </c>
      <c r="O370" s="1">
        <f>Table1[[#This Row],[MWh]]*Water_intensities!$N$101</f>
        <v>2.2472854114325997E-4</v>
      </c>
      <c r="P370" s="3">
        <v>-22.983333300000002</v>
      </c>
      <c r="Q370" s="3">
        <v>16.766666699999998</v>
      </c>
      <c r="R370" t="s">
        <v>4974</v>
      </c>
    </row>
    <row r="371" spans="1:18" x14ac:dyDescent="0.55000000000000004">
      <c r="A371" s="1">
        <v>9019</v>
      </c>
      <c r="B371" s="1" t="s">
        <v>607</v>
      </c>
      <c r="C371" s="1" t="s">
        <v>629</v>
      </c>
      <c r="D371" s="4">
        <v>0.45600000000000002</v>
      </c>
      <c r="E371" s="4">
        <v>2659</v>
      </c>
      <c r="F371" s="4">
        <f>Table1[[#This Row],[MW]]*Table1[[#This Row],[MWh/MW]]</f>
        <v>1212.5040000000001</v>
      </c>
      <c r="G371" s="1" t="s">
        <v>28</v>
      </c>
      <c r="H371" s="1" t="s">
        <v>29</v>
      </c>
      <c r="I371" s="1" t="s">
        <v>30</v>
      </c>
      <c r="J371" s="1" t="s">
        <v>31</v>
      </c>
      <c r="K371" s="3" t="s">
        <v>32</v>
      </c>
      <c r="L371" s="3" t="s">
        <v>44</v>
      </c>
      <c r="M371" s="3" t="s">
        <v>34</v>
      </c>
      <c r="N371" s="1">
        <f>Table1[[#This Row],[MWh]]*Water_intensities!$J$56</f>
        <v>392.85098171921464</v>
      </c>
      <c r="O371" s="1">
        <f>Table1[[#This Row],[MWh]]*Water_intensities!$N$56</f>
        <v>274.99568720345025</v>
      </c>
      <c r="P371" s="3">
        <v>-25.015101999999999</v>
      </c>
      <c r="Q371" s="3">
        <v>17.150293999999999</v>
      </c>
      <c r="R371" t="s">
        <v>113</v>
      </c>
    </row>
    <row r="372" spans="1:18" x14ac:dyDescent="0.55000000000000004">
      <c r="A372" s="1">
        <v>9020</v>
      </c>
      <c r="B372" s="1" t="s">
        <v>607</v>
      </c>
      <c r="C372" s="1" t="s">
        <v>630</v>
      </c>
      <c r="D372" s="4">
        <v>0.51</v>
      </c>
      <c r="E372" s="4">
        <v>2659</v>
      </c>
      <c r="F372" s="4">
        <f>Table1[[#This Row],[MW]]*Table1[[#This Row],[MWh/MW]]</f>
        <v>1356.09</v>
      </c>
      <c r="G372" s="1" t="s">
        <v>28</v>
      </c>
      <c r="H372" s="1" t="s">
        <v>29</v>
      </c>
      <c r="I372" s="1" t="s">
        <v>30</v>
      </c>
      <c r="J372" s="1" t="s">
        <v>31</v>
      </c>
      <c r="K372" s="3" t="s">
        <v>32</v>
      </c>
      <c r="L372" s="3" t="s">
        <v>44</v>
      </c>
      <c r="M372" s="3" t="s">
        <v>34</v>
      </c>
      <c r="N372" s="1">
        <f>Table1[[#This Row],[MWh]]*Water_intensities!$J$56</f>
        <v>439.37280850175313</v>
      </c>
      <c r="O372" s="1">
        <f>Table1[[#This Row],[MWh]]*Water_intensities!$N$56</f>
        <v>307.56096595122722</v>
      </c>
      <c r="P372" s="3">
        <v>-23.537865</v>
      </c>
      <c r="Q372" s="3">
        <v>15.137824999999999</v>
      </c>
      <c r="R372" t="s">
        <v>113</v>
      </c>
    </row>
    <row r="373" spans="1:18" x14ac:dyDescent="0.55000000000000004">
      <c r="A373" s="1">
        <v>9021</v>
      </c>
      <c r="B373" s="1" t="s">
        <v>607</v>
      </c>
      <c r="C373" s="1" t="s">
        <v>631</v>
      </c>
      <c r="D373" s="4">
        <v>0.184</v>
      </c>
      <c r="E373" s="4">
        <v>2659</v>
      </c>
      <c r="F373" s="4">
        <f>Table1[[#This Row],[MW]]*Table1[[#This Row],[MWh/MW]]</f>
        <v>489.25599999999997</v>
      </c>
      <c r="G373" s="1" t="s">
        <v>28</v>
      </c>
      <c r="H373" s="1" t="s">
        <v>29</v>
      </c>
      <c r="I373" s="1" t="s">
        <v>30</v>
      </c>
      <c r="J373" s="1" t="s">
        <v>31</v>
      </c>
      <c r="K373" s="3" t="s">
        <v>32</v>
      </c>
      <c r="L373" s="3" t="s">
        <v>44</v>
      </c>
      <c r="M373" s="3" t="s">
        <v>34</v>
      </c>
      <c r="N373" s="1">
        <f>Table1[[#This Row],[MWh]]*Water_intensities!$J$56</f>
        <v>158.51881718494622</v>
      </c>
      <c r="O373" s="1">
        <f>Table1[[#This Row],[MWh]]*Water_intensities!$N$56</f>
        <v>110.96317202946237</v>
      </c>
      <c r="P373" s="3">
        <v>-23.166667</v>
      </c>
      <c r="Q373" s="3">
        <v>15.333333</v>
      </c>
      <c r="R373" t="s">
        <v>113</v>
      </c>
    </row>
    <row r="374" spans="1:18" x14ac:dyDescent="0.55000000000000004">
      <c r="A374" s="1">
        <v>9022</v>
      </c>
      <c r="B374" s="1" t="s">
        <v>607</v>
      </c>
      <c r="C374" s="1" t="s">
        <v>632</v>
      </c>
      <c r="D374" s="4">
        <v>0.73499999999999999</v>
      </c>
      <c r="E374" s="4">
        <v>2659</v>
      </c>
      <c r="F374" s="4">
        <f>Table1[[#This Row],[MW]]*Table1[[#This Row],[MWh/MW]]</f>
        <v>1954.365</v>
      </c>
      <c r="G374" s="1" t="s">
        <v>28</v>
      </c>
      <c r="H374" s="1" t="s">
        <v>29</v>
      </c>
      <c r="I374" s="1" t="s">
        <v>30</v>
      </c>
      <c r="J374" s="1" t="s">
        <v>31</v>
      </c>
      <c r="K374" s="3" t="s">
        <v>32</v>
      </c>
      <c r="L374" s="3" t="s">
        <v>44</v>
      </c>
      <c r="M374" s="3" t="s">
        <v>34</v>
      </c>
      <c r="N374" s="1">
        <f>Table1[[#This Row],[MWh]]*Water_intensities!$J$56</f>
        <v>633.21375342899717</v>
      </c>
      <c r="O374" s="1">
        <f>Table1[[#This Row],[MWh]]*Water_intensities!$N$56</f>
        <v>443.24962740029804</v>
      </c>
      <c r="P374" s="3">
        <v>-23.216667000000001</v>
      </c>
      <c r="Q374" s="3">
        <v>15.133333</v>
      </c>
      <c r="R374" t="s">
        <v>113</v>
      </c>
    </row>
    <row r="375" spans="1:18" x14ac:dyDescent="0.55000000000000004">
      <c r="A375" s="1">
        <v>9023</v>
      </c>
      <c r="B375" s="1" t="s">
        <v>607</v>
      </c>
      <c r="C375" s="1" t="s">
        <v>632</v>
      </c>
      <c r="D375" s="4">
        <v>0.18</v>
      </c>
      <c r="E375" s="4">
        <v>2827</v>
      </c>
      <c r="F375" s="4">
        <f>Table1[[#This Row],[MW]]*Table1[[#This Row],[MWh/MW]]</f>
        <v>508.85999999999996</v>
      </c>
      <c r="G375" s="1" t="s">
        <v>176</v>
      </c>
      <c r="H375" s="1" t="s">
        <v>177</v>
      </c>
      <c r="I375" s="1" t="s">
        <v>178</v>
      </c>
      <c r="J375" s="1" t="s">
        <v>40</v>
      </c>
      <c r="K375" s="3" t="s">
        <v>34</v>
      </c>
      <c r="L375" s="3" t="s">
        <v>34</v>
      </c>
      <c r="M375" s="3" t="s">
        <v>34</v>
      </c>
      <c r="N375" s="1">
        <f>Table1[[#This Row],[MWh]]*Water_intensities!$J$101</f>
        <v>6.7418562342977994E-5</v>
      </c>
      <c r="O375" s="1">
        <f>Table1[[#This Row],[MWh]]*Water_intensities!$N$101</f>
        <v>6.7418562342977994E-5</v>
      </c>
      <c r="P375" s="3">
        <v>-23.216667000000001</v>
      </c>
      <c r="Q375" s="3">
        <v>15.133333</v>
      </c>
      <c r="R375" t="s">
        <v>4974</v>
      </c>
    </row>
    <row r="376" spans="1:18" x14ac:dyDescent="0.55000000000000004">
      <c r="A376" s="1">
        <v>9024</v>
      </c>
      <c r="B376" s="1" t="s">
        <v>607</v>
      </c>
      <c r="C376" s="1" t="s">
        <v>633</v>
      </c>
      <c r="D376" s="4">
        <v>9.6000000000000002E-2</v>
      </c>
      <c r="E376" s="4">
        <v>2659</v>
      </c>
      <c r="F376" s="4">
        <f>Table1[[#This Row],[MW]]*Table1[[#This Row],[MWh/MW]]</f>
        <v>255.26400000000001</v>
      </c>
      <c r="G376" s="1" t="s">
        <v>28</v>
      </c>
      <c r="H376" s="1" t="s">
        <v>29</v>
      </c>
      <c r="I376" s="1" t="s">
        <v>30</v>
      </c>
      <c r="J376" s="1" t="s">
        <v>31</v>
      </c>
      <c r="K376" s="3" t="s">
        <v>32</v>
      </c>
      <c r="L376" s="3" t="s">
        <v>44</v>
      </c>
      <c r="M376" s="3" t="s">
        <v>34</v>
      </c>
      <c r="N376" s="1">
        <f>Table1[[#This Row],[MWh]]*Water_intensities!$J$56</f>
        <v>82.705469835624129</v>
      </c>
      <c r="O376" s="1">
        <f>Table1[[#This Row],[MWh]]*Water_intensities!$N$56</f>
        <v>57.893828884936894</v>
      </c>
      <c r="P376" s="3">
        <v>-23.7</v>
      </c>
      <c r="Q376" s="3">
        <v>14.95</v>
      </c>
      <c r="R376" t="s">
        <v>113</v>
      </c>
    </row>
    <row r="377" spans="1:18" x14ac:dyDescent="0.55000000000000004">
      <c r="A377" s="1">
        <v>9025</v>
      </c>
      <c r="B377" s="1" t="s">
        <v>607</v>
      </c>
      <c r="C377" s="1" t="s">
        <v>634</v>
      </c>
      <c r="D377" s="4">
        <v>0.32</v>
      </c>
      <c r="E377" s="4">
        <v>2659</v>
      </c>
      <c r="F377" s="4">
        <f>Table1[[#This Row],[MW]]*Table1[[#This Row],[MWh/MW]]</f>
        <v>850.88</v>
      </c>
      <c r="G377" s="1" t="s">
        <v>20</v>
      </c>
      <c r="H377" s="1" t="s">
        <v>29</v>
      </c>
      <c r="I377" s="1" t="s">
        <v>52</v>
      </c>
      <c r="J377" s="1" t="s">
        <v>31</v>
      </c>
      <c r="K377" s="3" t="s">
        <v>32</v>
      </c>
      <c r="L377" s="3" t="s">
        <v>53</v>
      </c>
      <c r="M377" s="3" t="s">
        <v>34</v>
      </c>
      <c r="N377" s="1">
        <f>Table1[[#This Row],[MWh]]*Water_intensities!$J$46</f>
        <v>275.6848994520804</v>
      </c>
      <c r="O377" s="1">
        <f>Table1[[#This Row],[MWh]]*Water_intensities!$N$46</f>
        <v>192.97942961645629</v>
      </c>
      <c r="P377" s="3">
        <v>-25.064706999999999</v>
      </c>
      <c r="Q377" s="3">
        <v>17.019691999999999</v>
      </c>
      <c r="R377" t="s">
        <v>113</v>
      </c>
    </row>
    <row r="378" spans="1:18" ht="15" customHeight="1" x14ac:dyDescent="0.55000000000000004">
      <c r="A378" s="1">
        <v>9026</v>
      </c>
      <c r="B378" s="1" t="s">
        <v>607</v>
      </c>
      <c r="C378" s="1" t="s">
        <v>635</v>
      </c>
      <c r="D378" s="4">
        <v>24.384</v>
      </c>
      <c r="E378" s="4">
        <v>2659</v>
      </c>
      <c r="F378" s="4">
        <f>Table1[[#This Row],[MW]]*Table1[[#This Row],[MWh/MW]]</f>
        <v>64837.056000000004</v>
      </c>
      <c r="G378" s="1" t="s">
        <v>28</v>
      </c>
      <c r="H378" s="1" t="s">
        <v>29</v>
      </c>
      <c r="I378" s="1" t="s">
        <v>30</v>
      </c>
      <c r="J378" s="1" t="s">
        <v>31</v>
      </c>
      <c r="K378" s="3" t="s">
        <v>32</v>
      </c>
      <c r="L378" s="3" t="s">
        <v>44</v>
      </c>
      <c r="M378" s="3" t="s">
        <v>34</v>
      </c>
      <c r="N378" s="1">
        <f>Table1[[#This Row],[MWh]]*Water_intensities!$J$56</f>
        <v>21007.189338248529</v>
      </c>
      <c r="O378" s="1">
        <f>Table1[[#This Row],[MWh]]*Water_intensities!$N$56</f>
        <v>14705.032536773972</v>
      </c>
      <c r="P378" s="3">
        <v>-23.5105368450069</v>
      </c>
      <c r="Q378" s="3">
        <v>14.915393182118301</v>
      </c>
      <c r="R378" t="s">
        <v>613</v>
      </c>
    </row>
    <row r="379" spans="1:18" x14ac:dyDescent="0.55000000000000004">
      <c r="A379" s="1">
        <v>9027</v>
      </c>
      <c r="B379" s="1" t="s">
        <v>607</v>
      </c>
      <c r="C379" s="1" t="s">
        <v>636</v>
      </c>
      <c r="D379" s="4">
        <v>0.06</v>
      </c>
      <c r="E379" s="4">
        <v>2659</v>
      </c>
      <c r="F379" s="4">
        <f>Table1[[#This Row],[MW]]*Table1[[#This Row],[MWh/MW]]</f>
        <v>159.54</v>
      </c>
      <c r="G379" s="1" t="s">
        <v>28</v>
      </c>
      <c r="H379" s="1" t="s">
        <v>29</v>
      </c>
      <c r="I379" s="1" t="s">
        <v>30</v>
      </c>
      <c r="J379" s="1" t="s">
        <v>31</v>
      </c>
      <c r="K379" s="3" t="s">
        <v>32</v>
      </c>
      <c r="L379" s="3" t="s">
        <v>44</v>
      </c>
      <c r="M379" s="3" t="s">
        <v>34</v>
      </c>
      <c r="N379" s="1">
        <f>Table1[[#This Row],[MWh]]*Water_intensities!$J$56</f>
        <v>51.690918647265072</v>
      </c>
      <c r="O379" s="1">
        <f>Table1[[#This Row],[MWh]]*Water_intensities!$N$56</f>
        <v>36.183643053085554</v>
      </c>
      <c r="P379" s="3">
        <v>-22.883333</v>
      </c>
      <c r="Q379" s="3">
        <v>16.133333</v>
      </c>
      <c r="R379" t="s">
        <v>113</v>
      </c>
    </row>
    <row r="380" spans="1:18" x14ac:dyDescent="0.55000000000000004">
      <c r="A380" s="1">
        <v>9028</v>
      </c>
      <c r="B380" s="1" t="s">
        <v>607</v>
      </c>
      <c r="C380" s="1" t="s">
        <v>637</v>
      </c>
      <c r="D380" s="4">
        <v>0.872</v>
      </c>
      <c r="E380" s="4">
        <v>2659</v>
      </c>
      <c r="F380" s="4">
        <f>Table1[[#This Row],[MW]]*Table1[[#This Row],[MWh/MW]]</f>
        <v>2318.6480000000001</v>
      </c>
      <c r="G380" s="1" t="s">
        <v>28</v>
      </c>
      <c r="H380" s="1" t="s">
        <v>29</v>
      </c>
      <c r="I380" s="1" t="s">
        <v>30</v>
      </c>
      <c r="J380" s="1" t="s">
        <v>31</v>
      </c>
      <c r="K380" s="3" t="s">
        <v>32</v>
      </c>
      <c r="L380" s="3" t="s">
        <v>44</v>
      </c>
      <c r="M380" s="3" t="s">
        <v>34</v>
      </c>
      <c r="N380" s="1">
        <f>Table1[[#This Row],[MWh]]*Water_intensities!$J$56</f>
        <v>751.2413510069191</v>
      </c>
      <c r="O380" s="1">
        <f>Table1[[#This Row],[MWh]]*Water_intensities!$N$56</f>
        <v>525.86894570484344</v>
      </c>
      <c r="P380" s="3">
        <v>-24.2</v>
      </c>
      <c r="Q380" s="3">
        <v>16.326667</v>
      </c>
      <c r="R380" t="s">
        <v>113</v>
      </c>
    </row>
    <row r="381" spans="1:18" x14ac:dyDescent="0.55000000000000004">
      <c r="A381" s="1">
        <v>9029</v>
      </c>
      <c r="B381" s="1" t="s">
        <v>607</v>
      </c>
      <c r="C381" s="1" t="s">
        <v>638</v>
      </c>
      <c r="D381" s="4">
        <v>6.8000000000000005E-2</v>
      </c>
      <c r="E381" s="4">
        <v>2659</v>
      </c>
      <c r="F381" s="4">
        <f>Table1[[#This Row],[MW]]*Table1[[#This Row],[MWh/MW]]</f>
        <v>180.81200000000001</v>
      </c>
      <c r="G381" s="1" t="s">
        <v>28</v>
      </c>
      <c r="H381" s="1" t="s">
        <v>29</v>
      </c>
      <c r="I381" s="1" t="s">
        <v>30</v>
      </c>
      <c r="J381" s="1" t="s">
        <v>31</v>
      </c>
      <c r="K381" s="3" t="s">
        <v>32</v>
      </c>
      <c r="L381" s="3" t="s">
        <v>44</v>
      </c>
      <c r="M381" s="3" t="s">
        <v>34</v>
      </c>
      <c r="N381" s="1">
        <f>Table1[[#This Row],[MWh]]*Water_intensities!$J$56</f>
        <v>58.583041133567093</v>
      </c>
      <c r="O381" s="1">
        <f>Table1[[#This Row],[MWh]]*Water_intensities!$N$56</f>
        <v>41.008128793496965</v>
      </c>
      <c r="P381" s="3">
        <v>-23.766667000000002</v>
      </c>
      <c r="Q381" s="3">
        <v>15.133333</v>
      </c>
      <c r="R381" t="s">
        <v>113</v>
      </c>
    </row>
    <row r="382" spans="1:18" x14ac:dyDescent="0.55000000000000004">
      <c r="A382" s="1">
        <v>9030</v>
      </c>
      <c r="B382" s="1" t="s">
        <v>607</v>
      </c>
      <c r="C382" s="1" t="s">
        <v>639</v>
      </c>
      <c r="D382" s="4">
        <v>1.96</v>
      </c>
      <c r="E382" s="4">
        <v>2659</v>
      </c>
      <c r="F382" s="4">
        <f>Table1[[#This Row],[MW]]*Table1[[#This Row],[MWh/MW]]</f>
        <v>5211.6400000000003</v>
      </c>
      <c r="G382" s="1" t="s">
        <v>28</v>
      </c>
      <c r="H382" s="1" t="s">
        <v>29</v>
      </c>
      <c r="I382" s="1" t="s">
        <v>30</v>
      </c>
      <c r="J382" s="1" t="s">
        <v>31</v>
      </c>
      <c r="K382" s="3" t="s">
        <v>32</v>
      </c>
      <c r="L382" s="3" t="s">
        <v>44</v>
      </c>
      <c r="M382" s="3" t="s">
        <v>34</v>
      </c>
      <c r="N382" s="1">
        <f>Table1[[#This Row],[MWh]]*Water_intensities!$J$56</f>
        <v>1688.5700091439926</v>
      </c>
      <c r="O382" s="1">
        <f>Table1[[#This Row],[MWh]]*Water_intensities!$N$56</f>
        <v>1181.999006400795</v>
      </c>
      <c r="P382" s="3">
        <v>-24.592428000000002</v>
      </c>
      <c r="Q382" s="3">
        <v>16.525607999999998</v>
      </c>
      <c r="R382" t="s">
        <v>296</v>
      </c>
    </row>
    <row r="383" spans="1:18" x14ac:dyDescent="0.55000000000000004">
      <c r="A383" s="1">
        <v>9031</v>
      </c>
      <c r="B383" s="1" t="s">
        <v>607</v>
      </c>
      <c r="C383" s="1" t="s">
        <v>640</v>
      </c>
      <c r="D383" s="4">
        <v>5.01</v>
      </c>
      <c r="E383" s="4">
        <v>2659</v>
      </c>
      <c r="F383" s="4">
        <f>Table1[[#This Row],[MW]]*Table1[[#This Row],[MWh/MW]]</f>
        <v>13321.59</v>
      </c>
      <c r="G383" s="1" t="s">
        <v>28</v>
      </c>
      <c r="H383" s="1" t="s">
        <v>29</v>
      </c>
      <c r="I383" s="1" t="s">
        <v>30</v>
      </c>
      <c r="J383" s="1" t="s">
        <v>31</v>
      </c>
      <c r="K383" s="3" t="s">
        <v>32</v>
      </c>
      <c r="L383" s="3" t="s">
        <v>44</v>
      </c>
      <c r="M383" s="3" t="s">
        <v>34</v>
      </c>
      <c r="N383" s="1">
        <f>Table1[[#This Row],[MWh]]*Water_intensities!$J$56</f>
        <v>4316.1917070466343</v>
      </c>
      <c r="O383" s="1">
        <f>Table1[[#This Row],[MWh]]*Water_intensities!$N$56</f>
        <v>3021.3341949326441</v>
      </c>
      <c r="P383" s="3">
        <v>-22.9297109</v>
      </c>
      <c r="Q383" s="3">
        <v>16.726615200000001</v>
      </c>
      <c r="R383" t="s">
        <v>613</v>
      </c>
    </row>
    <row r="384" spans="1:18" x14ac:dyDescent="0.55000000000000004">
      <c r="A384" s="1">
        <v>9032</v>
      </c>
      <c r="B384" s="1" t="s">
        <v>607</v>
      </c>
      <c r="C384" s="1" t="s">
        <v>641</v>
      </c>
      <c r="D384" s="4">
        <v>2.5</v>
      </c>
      <c r="E384" s="4">
        <v>1644.8</v>
      </c>
      <c r="F384" s="4">
        <f>Table1[[#This Row],[MW]]*Table1[[#This Row],[MWh/MW]]</f>
        <v>4112</v>
      </c>
      <c r="G384" s="1" t="s">
        <v>37</v>
      </c>
      <c r="H384" s="1" t="s">
        <v>38</v>
      </c>
      <c r="I384" s="1" t="s">
        <v>39</v>
      </c>
      <c r="J384" s="1" t="s">
        <v>40</v>
      </c>
      <c r="K384" s="3" t="s">
        <v>34</v>
      </c>
      <c r="L384" s="3" t="s">
        <v>41</v>
      </c>
      <c r="M384" s="3" t="s">
        <v>26</v>
      </c>
      <c r="N384" s="1">
        <f>Table1[[#This Row],[MWh]]*Water_intensities!$J$88</f>
        <v>404.70594422336001</v>
      </c>
      <c r="O384" s="1">
        <f>Table1[[#This Row],[MWh]]*Water_intensities!$N$88</f>
        <v>283.29416095635202</v>
      </c>
      <c r="P384" s="3">
        <v>-22.914027211677698</v>
      </c>
      <c r="Q384" s="3">
        <v>16.627198534456902</v>
      </c>
      <c r="R384" t="s">
        <v>642</v>
      </c>
    </row>
    <row r="385" spans="1:18" x14ac:dyDescent="0.55000000000000004">
      <c r="A385" s="1">
        <v>9033</v>
      </c>
      <c r="B385" s="1" t="s">
        <v>607</v>
      </c>
      <c r="C385" s="1" t="s">
        <v>643</v>
      </c>
      <c r="D385" s="4">
        <v>0.752</v>
      </c>
      <c r="E385" s="4">
        <v>2659</v>
      </c>
      <c r="F385" s="4">
        <f>Table1[[#This Row],[MW]]*Table1[[#This Row],[MWh/MW]]</f>
        <v>1999.568</v>
      </c>
      <c r="G385" s="1" t="s">
        <v>28</v>
      </c>
      <c r="H385" s="1" t="s">
        <v>29</v>
      </c>
      <c r="I385" s="1" t="s">
        <v>30</v>
      </c>
      <c r="J385" s="1" t="s">
        <v>31</v>
      </c>
      <c r="K385" s="3" t="s">
        <v>32</v>
      </c>
      <c r="L385" s="3" t="s">
        <v>44</v>
      </c>
      <c r="M385" s="3" t="s">
        <v>34</v>
      </c>
      <c r="N385" s="1">
        <f>Table1[[#This Row],[MWh]]*Water_intensities!$J$56</f>
        <v>647.859513712389</v>
      </c>
      <c r="O385" s="1">
        <f>Table1[[#This Row],[MWh]]*Water_intensities!$N$56</f>
        <v>453.50165959867229</v>
      </c>
      <c r="P385" s="3">
        <v>-22.556667000000001</v>
      </c>
      <c r="Q385" s="3">
        <v>16.103332999999999</v>
      </c>
      <c r="R385" t="s">
        <v>113</v>
      </c>
    </row>
    <row r="386" spans="1:18" x14ac:dyDescent="0.55000000000000004">
      <c r="A386" s="1">
        <v>9034</v>
      </c>
      <c r="B386" s="1" t="s">
        <v>607</v>
      </c>
      <c r="C386" s="1" t="s">
        <v>643</v>
      </c>
      <c r="D386" s="4">
        <v>0.125</v>
      </c>
      <c r="E386" s="4">
        <v>2827</v>
      </c>
      <c r="F386" s="4">
        <f>Table1[[#This Row],[MW]]*Table1[[#This Row],[MWh/MW]]</f>
        <v>353.375</v>
      </c>
      <c r="G386" s="1" t="s">
        <v>176</v>
      </c>
      <c r="H386" s="1" t="s">
        <v>177</v>
      </c>
      <c r="I386" s="1" t="s">
        <v>178</v>
      </c>
      <c r="J386" s="1" t="s">
        <v>40</v>
      </c>
      <c r="K386" s="3" t="s">
        <v>34</v>
      </c>
      <c r="L386" s="3" t="s">
        <v>34</v>
      </c>
      <c r="M386" s="3" t="s">
        <v>34</v>
      </c>
      <c r="N386" s="1">
        <f>Table1[[#This Row],[MWh]]*Water_intensities!$J$101</f>
        <v>4.6818446071512496E-5</v>
      </c>
      <c r="O386" s="1">
        <f>Table1[[#This Row],[MWh]]*Water_intensities!$N$101</f>
        <v>4.6818446071512496E-5</v>
      </c>
      <c r="P386" s="3">
        <v>-22.916667</v>
      </c>
      <c r="Q386" s="3">
        <v>16.183333000000001</v>
      </c>
      <c r="R386" t="s">
        <v>4974</v>
      </c>
    </row>
    <row r="387" spans="1:18" x14ac:dyDescent="0.55000000000000004">
      <c r="A387" s="1">
        <v>9035</v>
      </c>
      <c r="B387" s="1" t="s">
        <v>607</v>
      </c>
      <c r="C387" s="1" t="s">
        <v>644</v>
      </c>
      <c r="D387" s="4">
        <v>4</v>
      </c>
      <c r="E387" s="4">
        <v>2827</v>
      </c>
      <c r="F387" s="4">
        <f>Table1[[#This Row],[MW]]*Table1[[#This Row],[MWh/MW]]</f>
        <v>11308</v>
      </c>
      <c r="G387" s="1" t="s">
        <v>176</v>
      </c>
      <c r="H387" s="1" t="s">
        <v>177</v>
      </c>
      <c r="I387" s="1" t="s">
        <v>178</v>
      </c>
      <c r="J387" s="1" t="s">
        <v>40</v>
      </c>
      <c r="K387" s="3" t="s">
        <v>34</v>
      </c>
      <c r="L387" s="3" t="s">
        <v>34</v>
      </c>
      <c r="M387" s="3" t="s">
        <v>34</v>
      </c>
      <c r="N387" s="1">
        <f>Table1[[#This Row],[MWh]]*Water_intensities!$J$101</f>
        <v>1.4981902742883999E-3</v>
      </c>
      <c r="O387" s="1">
        <f>Table1[[#This Row],[MWh]]*Water_intensities!$N$101</f>
        <v>1.4981902742883999E-3</v>
      </c>
      <c r="P387" s="3">
        <v>-22.807833500000001</v>
      </c>
      <c r="Q387" s="3">
        <v>16.095010800000001</v>
      </c>
      <c r="R387" t="s">
        <v>4974</v>
      </c>
    </row>
    <row r="388" spans="1:18" x14ac:dyDescent="0.55000000000000004">
      <c r="A388" s="1">
        <v>9036</v>
      </c>
      <c r="B388" s="1" t="s">
        <v>607</v>
      </c>
      <c r="C388" s="1" t="s">
        <v>645</v>
      </c>
      <c r="D388" s="19">
        <v>0.04</v>
      </c>
      <c r="E388" s="4">
        <v>2659</v>
      </c>
      <c r="F388" s="4">
        <f>Table1[[#This Row],[MW]]*Table1[[#This Row],[MWh/MW]]</f>
        <v>106.36</v>
      </c>
      <c r="G388" s="1" t="s">
        <v>28</v>
      </c>
      <c r="H388" s="1" t="s">
        <v>29</v>
      </c>
      <c r="I388" s="1" t="s">
        <v>30</v>
      </c>
      <c r="J388" s="1" t="s">
        <v>31</v>
      </c>
      <c r="K388" s="3" t="s">
        <v>32</v>
      </c>
      <c r="L388" s="3" t="s">
        <v>44</v>
      </c>
      <c r="M388" s="3" t="s">
        <v>34</v>
      </c>
      <c r="N388" s="1">
        <f>Table1[[#This Row],[MWh]]*Water_intensities!$J$56</f>
        <v>34.46061243151005</v>
      </c>
      <c r="O388" s="1">
        <f>Table1[[#This Row],[MWh]]*Water_intensities!$N$56</f>
        <v>24.122428702057036</v>
      </c>
      <c r="P388" s="3">
        <v>-23.670774000000002</v>
      </c>
      <c r="Q388" s="3">
        <v>15.094002</v>
      </c>
      <c r="R388" t="s">
        <v>296</v>
      </c>
    </row>
    <row r="389" spans="1:18" x14ac:dyDescent="0.55000000000000004">
      <c r="A389" s="1">
        <v>9037</v>
      </c>
      <c r="B389" s="1" t="s">
        <v>607</v>
      </c>
      <c r="C389" s="1" t="s">
        <v>645</v>
      </c>
      <c r="D389" s="4">
        <v>5.5E-2</v>
      </c>
      <c r="E389" s="4">
        <v>2827</v>
      </c>
      <c r="F389" s="4">
        <f>Table1[[#This Row],[MW]]*Table1[[#This Row],[MWh/MW]]</f>
        <v>155.48500000000001</v>
      </c>
      <c r="G389" s="1" t="s">
        <v>176</v>
      </c>
      <c r="H389" s="1" t="s">
        <v>177</v>
      </c>
      <c r="I389" s="1" t="s">
        <v>178</v>
      </c>
      <c r="J389" s="1" t="s">
        <v>40</v>
      </c>
      <c r="K389" s="3" t="s">
        <v>34</v>
      </c>
      <c r="L389" s="3" t="s">
        <v>34</v>
      </c>
      <c r="M389" s="3" t="s">
        <v>34</v>
      </c>
      <c r="N389" s="1">
        <f>Table1[[#This Row],[MWh]]*Water_intensities!$J$101</f>
        <v>2.0600116271465501E-5</v>
      </c>
      <c r="O389" s="1">
        <f>Table1[[#This Row],[MWh]]*Water_intensities!$N$101</f>
        <v>2.0600116271465501E-5</v>
      </c>
      <c r="P389" s="3">
        <v>-23.670774000000002</v>
      </c>
      <c r="Q389" s="3">
        <v>15.094002</v>
      </c>
      <c r="R389" t="s">
        <v>4974</v>
      </c>
    </row>
    <row r="390" spans="1:18" x14ac:dyDescent="0.55000000000000004">
      <c r="A390" s="1">
        <v>9038</v>
      </c>
      <c r="B390" s="1" t="s">
        <v>607</v>
      </c>
      <c r="C390" s="1" t="s">
        <v>646</v>
      </c>
      <c r="D390" s="4">
        <v>4.4000000000000004</v>
      </c>
      <c r="E390" s="4">
        <v>794.5</v>
      </c>
      <c r="F390" s="4">
        <f>Table1[[#This Row],[MW]]*Table1[[#This Row],[MWh/MW]]</f>
        <v>3495.8</v>
      </c>
      <c r="G390" s="1" t="s">
        <v>37</v>
      </c>
      <c r="H390" s="1" t="s">
        <v>38</v>
      </c>
      <c r="I390" s="1" t="s">
        <v>39</v>
      </c>
      <c r="J390" s="1" t="s">
        <v>40</v>
      </c>
      <c r="K390" s="3" t="s">
        <v>34</v>
      </c>
      <c r="L390" s="3" t="s">
        <v>41</v>
      </c>
      <c r="M390" s="3" t="s">
        <v>26</v>
      </c>
      <c r="N390" s="1">
        <f>Table1[[#This Row],[MWh]]*Water_intensities!$J$88</f>
        <v>344.05910501362405</v>
      </c>
      <c r="O390" s="1">
        <f>Table1[[#This Row],[MWh]]*Water_intensities!$N$88</f>
        <v>240.84137350953679</v>
      </c>
      <c r="P390" s="3">
        <v>-23.543937886316701</v>
      </c>
      <c r="Q390" s="3">
        <v>14.910372125415</v>
      </c>
      <c r="R390" t="s">
        <v>647</v>
      </c>
    </row>
    <row r="391" spans="1:18" x14ac:dyDescent="0.55000000000000004">
      <c r="A391" s="1">
        <v>9039</v>
      </c>
      <c r="B391" s="1" t="s">
        <v>607</v>
      </c>
      <c r="C391" s="1" t="s">
        <v>648</v>
      </c>
      <c r="D391" s="4">
        <v>7.5999999999999998E-2</v>
      </c>
      <c r="E391" s="4">
        <v>2659</v>
      </c>
      <c r="F391" s="4">
        <f>Table1[[#This Row],[MW]]*Table1[[#This Row],[MWh/MW]]</f>
        <v>202.084</v>
      </c>
      <c r="G391" s="1" t="s">
        <v>28</v>
      </c>
      <c r="H391" s="1" t="s">
        <v>29</v>
      </c>
      <c r="I391" s="1" t="s">
        <v>30</v>
      </c>
      <c r="J391" s="1" t="s">
        <v>31</v>
      </c>
      <c r="K391" s="3" t="s">
        <v>32</v>
      </c>
      <c r="L391" s="3" t="s">
        <v>44</v>
      </c>
      <c r="M391" s="3" t="s">
        <v>34</v>
      </c>
      <c r="N391" s="1">
        <f>Table1[[#This Row],[MWh]]*Water_intensities!$J$56</f>
        <v>65.475163619869093</v>
      </c>
      <c r="O391" s="1">
        <f>Table1[[#This Row],[MWh]]*Water_intensities!$N$56</f>
        <v>45.832614533908369</v>
      </c>
      <c r="P391" s="3">
        <v>-23.562498000000001</v>
      </c>
      <c r="Q391" s="3">
        <v>15.024380000000001</v>
      </c>
      <c r="R391" t="s">
        <v>113</v>
      </c>
    </row>
    <row r="392" spans="1:18" x14ac:dyDescent="0.55000000000000004">
      <c r="A392" s="1">
        <v>9040</v>
      </c>
      <c r="B392" s="1" t="s">
        <v>607</v>
      </c>
      <c r="C392" s="1" t="s">
        <v>649</v>
      </c>
      <c r="D392" s="4">
        <v>6</v>
      </c>
      <c r="E392" s="4">
        <v>2827</v>
      </c>
      <c r="F392" s="4">
        <f>Table1[[#This Row],[MW]]*Table1[[#This Row],[MWh/MW]]</f>
        <v>16962</v>
      </c>
      <c r="G392" s="1" t="s">
        <v>176</v>
      </c>
      <c r="H392" s="1" t="s">
        <v>177</v>
      </c>
      <c r="I392" s="1" t="s">
        <v>178</v>
      </c>
      <c r="J392" s="1" t="s">
        <v>40</v>
      </c>
      <c r="K392" s="3" t="s">
        <v>34</v>
      </c>
      <c r="L392" s="3" t="s">
        <v>34</v>
      </c>
      <c r="M392" s="3" t="s">
        <v>34</v>
      </c>
      <c r="N392" s="1">
        <f>Table1[[#This Row],[MWh]]*Water_intensities!$J$101</f>
        <v>2.2472854114325997E-3</v>
      </c>
      <c r="O392" s="1">
        <f>Table1[[#This Row],[MWh]]*Water_intensities!$N$101</f>
        <v>2.2472854114325997E-3</v>
      </c>
      <c r="P392" s="3">
        <v>-24.993911000000001</v>
      </c>
      <c r="Q392" s="3">
        <v>16.873218999999999</v>
      </c>
      <c r="R392" t="s">
        <v>4974</v>
      </c>
    </row>
    <row r="393" spans="1:18" x14ac:dyDescent="0.55000000000000004">
      <c r="A393" s="1">
        <v>9041</v>
      </c>
      <c r="B393" s="1" t="s">
        <v>607</v>
      </c>
      <c r="C393" s="1" t="s">
        <v>650</v>
      </c>
      <c r="D393" s="4">
        <v>0.19800000000000001</v>
      </c>
      <c r="E393" s="4">
        <v>2659</v>
      </c>
      <c r="F393" s="4">
        <f>Table1[[#This Row],[MW]]*Table1[[#This Row],[MWh/MW]]</f>
        <v>526.48199999999997</v>
      </c>
      <c r="G393" s="1" t="s">
        <v>28</v>
      </c>
      <c r="H393" s="1" t="s">
        <v>29</v>
      </c>
      <c r="I393" s="1" t="s">
        <v>30</v>
      </c>
      <c r="J393" s="1" t="s">
        <v>31</v>
      </c>
      <c r="K393" s="3" t="s">
        <v>32</v>
      </c>
      <c r="L393" s="3" t="s">
        <v>44</v>
      </c>
      <c r="M393" s="3" t="s">
        <v>34</v>
      </c>
      <c r="N393" s="1">
        <f>Table1[[#This Row],[MWh]]*Water_intensities!$J$56</f>
        <v>170.58003153597474</v>
      </c>
      <c r="O393" s="1">
        <f>Table1[[#This Row],[MWh]]*Water_intensities!$N$56</f>
        <v>119.40602207518232</v>
      </c>
      <c r="P393" s="3">
        <v>-23.766667000000002</v>
      </c>
      <c r="Q393" s="3">
        <v>15.283333000000001</v>
      </c>
      <c r="R393" t="s">
        <v>113</v>
      </c>
    </row>
    <row r="394" spans="1:18" x14ac:dyDescent="0.55000000000000004">
      <c r="A394" s="1">
        <v>9042</v>
      </c>
      <c r="B394" s="1" t="s">
        <v>607</v>
      </c>
      <c r="C394" s="1" t="s">
        <v>651</v>
      </c>
      <c r="D394" s="4">
        <v>0.52</v>
      </c>
      <c r="E394" s="4">
        <v>2659</v>
      </c>
      <c r="F394" s="4">
        <f>Table1[[#This Row],[MW]]*Table1[[#This Row],[MWh/MW]]</f>
        <v>1382.68</v>
      </c>
      <c r="G394" s="1" t="s">
        <v>28</v>
      </c>
      <c r="H394" s="1" t="s">
        <v>29</v>
      </c>
      <c r="I394" s="1" t="s">
        <v>30</v>
      </c>
      <c r="J394" s="1" t="s">
        <v>31</v>
      </c>
      <c r="K394" s="3" t="s">
        <v>32</v>
      </c>
      <c r="L394" s="3" t="s">
        <v>44</v>
      </c>
      <c r="M394" s="3" t="s">
        <v>34</v>
      </c>
      <c r="N394" s="1">
        <f>Table1[[#This Row],[MWh]]*Water_intensities!$J$56</f>
        <v>447.9879616096307</v>
      </c>
      <c r="O394" s="1">
        <f>Table1[[#This Row],[MWh]]*Water_intensities!$N$56</f>
        <v>313.59157312674148</v>
      </c>
      <c r="P394" s="3">
        <v>-23.766667000000002</v>
      </c>
      <c r="Q394" s="3">
        <v>15.283333000000001</v>
      </c>
      <c r="R394" t="s">
        <v>113</v>
      </c>
    </row>
    <row r="395" spans="1:18" x14ac:dyDescent="0.55000000000000004">
      <c r="A395" s="1">
        <v>9043</v>
      </c>
      <c r="B395" s="1" t="s">
        <v>607</v>
      </c>
      <c r="C395" s="1" t="s">
        <v>652</v>
      </c>
      <c r="D395" s="19">
        <v>0.04</v>
      </c>
      <c r="E395" s="4">
        <v>2659</v>
      </c>
      <c r="F395" s="4">
        <f>Table1[[#This Row],[MW]]*Table1[[#This Row],[MWh/MW]]</f>
        <v>106.36</v>
      </c>
      <c r="G395" s="1" t="s">
        <v>28</v>
      </c>
      <c r="H395" s="1" t="s">
        <v>29</v>
      </c>
      <c r="I395" s="1" t="s">
        <v>30</v>
      </c>
      <c r="J395" s="1" t="s">
        <v>31</v>
      </c>
      <c r="K395" s="3" t="s">
        <v>32</v>
      </c>
      <c r="L395" s="3" t="s">
        <v>44</v>
      </c>
      <c r="M395" s="3" t="s">
        <v>34</v>
      </c>
      <c r="N395" s="1">
        <f>Table1[[#This Row],[MWh]]*Water_intensities!$J$56</f>
        <v>34.46061243151005</v>
      </c>
      <c r="O395" s="1">
        <f>Table1[[#This Row],[MWh]]*Water_intensities!$N$56</f>
        <v>24.122428702057036</v>
      </c>
      <c r="P395" s="3">
        <v>-23.471284699999998</v>
      </c>
      <c r="Q395" s="3">
        <v>14.9898571</v>
      </c>
      <c r="R395" t="s">
        <v>296</v>
      </c>
    </row>
    <row r="396" spans="1:18" x14ac:dyDescent="0.55000000000000004">
      <c r="A396" s="1">
        <v>9044</v>
      </c>
      <c r="B396" s="1" t="s">
        <v>607</v>
      </c>
      <c r="C396" s="1" t="s">
        <v>652</v>
      </c>
      <c r="D396" s="19">
        <v>1.7999999999999999E-2</v>
      </c>
      <c r="E396" s="4">
        <v>903.2</v>
      </c>
      <c r="F396" s="4">
        <f>Table1[[#This Row],[MW]]*Table1[[#This Row],[MWh/MW]]</f>
        <v>16.2576</v>
      </c>
      <c r="G396" s="1" t="s">
        <v>37</v>
      </c>
      <c r="H396" s="1" t="s">
        <v>38</v>
      </c>
      <c r="I396" s="1" t="s">
        <v>39</v>
      </c>
      <c r="J396" s="1" t="s">
        <v>40</v>
      </c>
      <c r="K396" s="3" t="s">
        <v>34</v>
      </c>
      <c r="L396" s="3" t="s">
        <v>41</v>
      </c>
      <c r="M396" s="3" t="s">
        <v>26</v>
      </c>
      <c r="N396" s="1">
        <f>Table1[[#This Row],[MWh]]*Water_intensities!$J$88</f>
        <v>1.6000844744177281</v>
      </c>
      <c r="O396" s="1">
        <f>Table1[[#This Row],[MWh]]*Water_intensities!$N$88</f>
        <v>1.1200591320924096</v>
      </c>
      <c r="P396" s="3">
        <v>-23.471284699999998</v>
      </c>
      <c r="Q396" s="3">
        <v>14.9898571</v>
      </c>
      <c r="R396" t="s">
        <v>653</v>
      </c>
    </row>
    <row r="397" spans="1:18" x14ac:dyDescent="0.55000000000000004">
      <c r="A397" s="1">
        <v>9045</v>
      </c>
      <c r="B397" s="1" t="s">
        <v>607</v>
      </c>
      <c r="C397" s="1" t="s">
        <v>652</v>
      </c>
      <c r="D397" s="19">
        <v>1.4E-2</v>
      </c>
      <c r="E397" s="4">
        <v>2827</v>
      </c>
      <c r="F397" s="4">
        <f>Table1[[#This Row],[MW]]*Table1[[#This Row],[MWh/MW]]</f>
        <v>39.578000000000003</v>
      </c>
      <c r="G397" s="1" t="s">
        <v>176</v>
      </c>
      <c r="H397" s="1" t="s">
        <v>177</v>
      </c>
      <c r="I397" s="1" t="s">
        <v>178</v>
      </c>
      <c r="J397" s="1" t="s">
        <v>40</v>
      </c>
      <c r="K397" s="3" t="s">
        <v>34</v>
      </c>
      <c r="L397" s="3" t="s">
        <v>34</v>
      </c>
      <c r="M397" s="3" t="s">
        <v>34</v>
      </c>
      <c r="N397" s="1">
        <f>Table1[[#This Row],[MWh]]*Water_intensities!$J$101</f>
        <v>5.2436659600094E-6</v>
      </c>
      <c r="O397" s="1">
        <f>Table1[[#This Row],[MWh]]*Water_intensities!$N$101</f>
        <v>5.2436659600094E-6</v>
      </c>
      <c r="P397" s="3">
        <v>-23.471284699999998</v>
      </c>
      <c r="Q397" s="3">
        <v>14.9898571</v>
      </c>
      <c r="R397" t="s">
        <v>4974</v>
      </c>
    </row>
    <row r="398" spans="1:18" x14ac:dyDescent="0.55000000000000004">
      <c r="A398" s="1">
        <v>9046</v>
      </c>
      <c r="B398" s="1" t="s">
        <v>607</v>
      </c>
      <c r="C398" s="1" t="s">
        <v>654</v>
      </c>
      <c r="D398" s="4">
        <v>0.21199999999999999</v>
      </c>
      <c r="E398" s="4">
        <v>2659</v>
      </c>
      <c r="F398" s="4">
        <f>Table1[[#This Row],[MW]]*Table1[[#This Row],[MWh/MW]]</f>
        <v>563.70799999999997</v>
      </c>
      <c r="G398" s="1" t="s">
        <v>28</v>
      </c>
      <c r="H398" s="1" t="s">
        <v>29</v>
      </c>
      <c r="I398" s="1" t="s">
        <v>30</v>
      </c>
      <c r="J398" s="1" t="s">
        <v>31</v>
      </c>
      <c r="K398" s="3" t="s">
        <v>32</v>
      </c>
      <c r="L398" s="3" t="s">
        <v>44</v>
      </c>
      <c r="M398" s="3" t="s">
        <v>34</v>
      </c>
      <c r="N398" s="1">
        <f>Table1[[#This Row],[MWh]]*Water_intensities!$J$56</f>
        <v>182.64124588700327</v>
      </c>
      <c r="O398" s="1">
        <f>Table1[[#This Row],[MWh]]*Water_intensities!$N$56</f>
        <v>127.84887212090229</v>
      </c>
      <c r="P398" s="3">
        <v>-23.530933999999998</v>
      </c>
      <c r="Q398" s="3">
        <v>14.975777000000001</v>
      </c>
      <c r="R398" t="s">
        <v>113</v>
      </c>
    </row>
    <row r="399" spans="1:18" x14ac:dyDescent="0.55000000000000004">
      <c r="A399" s="1">
        <v>10001</v>
      </c>
      <c r="B399" s="1" t="s">
        <v>655</v>
      </c>
      <c r="C399" s="1" t="s">
        <v>656</v>
      </c>
      <c r="D399" s="9">
        <v>1.0999999999999999E-2</v>
      </c>
      <c r="E399" s="4">
        <v>7174.6</v>
      </c>
      <c r="F399" s="4">
        <f>Table1[[#This Row],[MW]]*Table1[[#This Row],[MWh/MW]]</f>
        <v>78.920599999999993</v>
      </c>
      <c r="G399" s="1" t="s">
        <v>107</v>
      </c>
      <c r="H399" s="1" t="s">
        <v>133</v>
      </c>
      <c r="I399" s="1" t="s">
        <v>34</v>
      </c>
      <c r="J399" s="1" t="s">
        <v>34</v>
      </c>
      <c r="K399" s="1" t="s">
        <v>34</v>
      </c>
      <c r="L399" s="1" t="s">
        <v>34</v>
      </c>
      <c r="M399" s="1" t="s">
        <v>34</v>
      </c>
      <c r="N399" s="1">
        <v>0</v>
      </c>
      <c r="O399" s="1">
        <v>0</v>
      </c>
      <c r="P399" s="3">
        <v>22.818383000000001</v>
      </c>
      <c r="Q399" s="3">
        <v>4.7413239999999996</v>
      </c>
      <c r="R399" t="s">
        <v>657</v>
      </c>
    </row>
    <row r="400" spans="1:18" x14ac:dyDescent="0.55000000000000004">
      <c r="A400" s="1">
        <v>10002</v>
      </c>
      <c r="B400" s="1" t="s">
        <v>655</v>
      </c>
      <c r="C400" s="1" t="s">
        <v>658</v>
      </c>
      <c r="D400" s="4">
        <v>0.625</v>
      </c>
      <c r="E400" s="4">
        <v>191</v>
      </c>
      <c r="F400" s="4">
        <f>Table1[[#This Row],[MW]]*Table1[[#This Row],[MWh/MW]]</f>
        <v>119.375</v>
      </c>
      <c r="G400" s="1" t="s">
        <v>28</v>
      </c>
      <c r="H400" s="1" t="s">
        <v>29</v>
      </c>
      <c r="I400" s="1" t="s">
        <v>30</v>
      </c>
      <c r="J400" s="1" t="s">
        <v>31</v>
      </c>
      <c r="K400" s="3" t="s">
        <v>32</v>
      </c>
      <c r="L400" s="3" t="s">
        <v>44</v>
      </c>
      <c r="M400" s="3" t="s">
        <v>34</v>
      </c>
      <c r="N400" s="1">
        <f>Table1[[#This Row],[MWh]]*Water_intensities!$J$56</f>
        <v>38.677469058024748</v>
      </c>
      <c r="O400" s="1">
        <f>Table1[[#This Row],[MWh]]*Water_intensities!$N$56</f>
        <v>27.074228340617324</v>
      </c>
      <c r="P400" s="3">
        <v>20.675650999999998</v>
      </c>
      <c r="Q400" s="3">
        <v>5.7679479999999996</v>
      </c>
      <c r="R400" t="s">
        <v>659</v>
      </c>
    </row>
    <row r="401" spans="1:18" x14ac:dyDescent="0.55000000000000004">
      <c r="A401" s="1">
        <v>10003</v>
      </c>
      <c r="B401" s="1" t="s">
        <v>655</v>
      </c>
      <c r="C401" s="1" t="s">
        <v>660</v>
      </c>
      <c r="D401" s="4">
        <v>0.16</v>
      </c>
      <c r="E401" s="4">
        <v>191</v>
      </c>
      <c r="F401" s="4">
        <f>Table1[[#This Row],[MW]]*Table1[[#This Row],[MWh/MW]]</f>
        <v>30.560000000000002</v>
      </c>
      <c r="G401" s="1" t="s">
        <v>28</v>
      </c>
      <c r="H401" s="1" t="s">
        <v>29</v>
      </c>
      <c r="I401" s="1" t="s">
        <v>30</v>
      </c>
      <c r="J401" s="1" t="s">
        <v>31</v>
      </c>
      <c r="K401" s="3" t="s">
        <v>32</v>
      </c>
      <c r="L401" s="3" t="s">
        <v>44</v>
      </c>
      <c r="M401" s="3" t="s">
        <v>34</v>
      </c>
      <c r="N401" s="1">
        <f>Table1[[#This Row],[MWh]]*Water_intensities!$J$56</f>
        <v>9.9014320788543362</v>
      </c>
      <c r="O401" s="1">
        <f>Table1[[#This Row],[MWh]]*Water_intensities!$N$56</f>
        <v>6.931002455198036</v>
      </c>
      <c r="P401" s="3">
        <v>22.818383000000001</v>
      </c>
      <c r="Q401" s="3">
        <v>4.7413239999999996</v>
      </c>
      <c r="R401" t="s">
        <v>661</v>
      </c>
    </row>
    <row r="402" spans="1:18" x14ac:dyDescent="0.55000000000000004">
      <c r="A402" s="1">
        <v>10004</v>
      </c>
      <c r="B402" s="1" t="s">
        <v>655</v>
      </c>
      <c r="C402" s="1" t="s">
        <v>662</v>
      </c>
      <c r="D402" s="4">
        <v>2</v>
      </c>
      <c r="E402" s="4">
        <v>191</v>
      </c>
      <c r="F402" s="4">
        <f>Table1[[#This Row],[MW]]*Table1[[#This Row],[MWh/MW]]</f>
        <v>382</v>
      </c>
      <c r="G402" s="1" t="s">
        <v>28</v>
      </c>
      <c r="H402" s="1" t="s">
        <v>29</v>
      </c>
      <c r="I402" s="1" t="s">
        <v>30</v>
      </c>
      <c r="J402" s="1" t="s">
        <v>31</v>
      </c>
      <c r="K402" s="3" t="s">
        <v>32</v>
      </c>
      <c r="L402" s="3" t="s">
        <v>44</v>
      </c>
      <c r="M402" s="3" t="s">
        <v>34</v>
      </c>
      <c r="N402" s="1">
        <f>Table1[[#This Row],[MWh]]*Water_intensities!$J$56</f>
        <v>123.7679009856792</v>
      </c>
      <c r="O402" s="1">
        <f>Table1[[#This Row],[MWh]]*Water_intensities!$N$56</f>
        <v>86.637530689975449</v>
      </c>
      <c r="P402" s="3">
        <v>18.34667</v>
      </c>
      <c r="Q402" s="3">
        <v>4.2154999999999996</v>
      </c>
      <c r="R402" t="s">
        <v>663</v>
      </c>
    </row>
    <row r="403" spans="1:18" x14ac:dyDescent="0.55000000000000004">
      <c r="A403" s="1">
        <v>10005</v>
      </c>
      <c r="B403" s="1" t="s">
        <v>655</v>
      </c>
      <c r="C403" s="1" t="s">
        <v>664</v>
      </c>
      <c r="D403" s="4">
        <v>0.8</v>
      </c>
      <c r="E403" s="4">
        <v>191</v>
      </c>
      <c r="F403" s="4">
        <f>Table1[[#This Row],[MW]]*Table1[[#This Row],[MWh/MW]]</f>
        <v>152.80000000000001</v>
      </c>
      <c r="G403" s="1" t="s">
        <v>28</v>
      </c>
      <c r="H403" s="1" t="s">
        <v>29</v>
      </c>
      <c r="I403" s="1" t="s">
        <v>30</v>
      </c>
      <c r="J403" s="1" t="s">
        <v>31</v>
      </c>
      <c r="K403" s="3" t="s">
        <v>32</v>
      </c>
      <c r="L403" s="3" t="s">
        <v>44</v>
      </c>
      <c r="M403" s="3" t="s">
        <v>34</v>
      </c>
      <c r="N403" s="1">
        <f>Table1[[#This Row],[MWh]]*Water_intensities!$J$56</f>
        <v>49.507160394271686</v>
      </c>
      <c r="O403" s="1">
        <f>Table1[[#This Row],[MWh]]*Water_intensities!$N$56</f>
        <v>34.655012275990181</v>
      </c>
      <c r="P403" s="3">
        <v>15.792160000000001</v>
      </c>
      <c r="Q403" s="3">
        <v>4.2611650000000001</v>
      </c>
      <c r="R403" t="s">
        <v>661</v>
      </c>
    </row>
    <row r="404" spans="1:18" x14ac:dyDescent="0.55000000000000004">
      <c r="A404" s="1">
        <v>10006</v>
      </c>
      <c r="B404" s="1" t="s">
        <v>655</v>
      </c>
      <c r="C404" s="1" t="s">
        <v>665</v>
      </c>
      <c r="D404" s="4">
        <v>8.75</v>
      </c>
      <c r="E404" s="4">
        <v>7174.6</v>
      </c>
      <c r="F404" s="4">
        <f>Table1[[#This Row],[MW]]*Table1[[#This Row],[MWh/MW]]</f>
        <v>62777.75</v>
      </c>
      <c r="G404" s="1" t="s">
        <v>107</v>
      </c>
      <c r="H404" s="1" t="s">
        <v>108</v>
      </c>
      <c r="I404" s="1" t="s">
        <v>34</v>
      </c>
      <c r="J404" s="1" t="s">
        <v>34</v>
      </c>
      <c r="K404" s="1" t="s">
        <v>34</v>
      </c>
      <c r="L404" s="1" t="s">
        <v>34</v>
      </c>
      <c r="M404" s="1" t="s">
        <v>34</v>
      </c>
      <c r="N404" s="1">
        <v>121349.45528000002</v>
      </c>
      <c r="O404" s="1">
        <v>121349.45528000002</v>
      </c>
      <c r="P404" s="3">
        <v>18.0016</v>
      </c>
      <c r="Q404" s="3">
        <v>4.9196</v>
      </c>
      <c r="R404" t="s">
        <v>124</v>
      </c>
    </row>
    <row r="405" spans="1:18" x14ac:dyDescent="0.55000000000000004">
      <c r="A405" s="1">
        <v>10007</v>
      </c>
      <c r="B405" s="1" t="s">
        <v>655</v>
      </c>
      <c r="C405" s="1" t="s">
        <v>666</v>
      </c>
      <c r="D405" s="4">
        <v>20</v>
      </c>
      <c r="E405" s="4">
        <v>7174.6</v>
      </c>
      <c r="F405" s="4">
        <f>Table1[[#This Row],[MW]]*Table1[[#This Row],[MWh/MW]]</f>
        <v>143492</v>
      </c>
      <c r="G405" s="1" t="s">
        <v>107</v>
      </c>
      <c r="H405" s="1" t="s">
        <v>108</v>
      </c>
      <c r="I405" s="1" t="s">
        <v>34</v>
      </c>
      <c r="J405" s="1" t="s">
        <v>34</v>
      </c>
      <c r="K405" s="1" t="s">
        <v>34</v>
      </c>
      <c r="L405" s="1" t="s">
        <v>34</v>
      </c>
      <c r="M405" s="1" t="s">
        <v>34</v>
      </c>
      <c r="N405" s="1">
        <v>3507244.8500000006</v>
      </c>
      <c r="O405" s="1">
        <v>3507244.8500000006</v>
      </c>
      <c r="P405" s="3">
        <v>16.191227999999999</v>
      </c>
      <c r="Q405" s="3">
        <v>5.9728680000000001</v>
      </c>
      <c r="R405" t="s">
        <v>124</v>
      </c>
    </row>
    <row r="406" spans="1:18" x14ac:dyDescent="0.55000000000000004">
      <c r="A406" s="1">
        <v>10008</v>
      </c>
      <c r="B406" s="1" t="s">
        <v>655</v>
      </c>
      <c r="C406" s="1" t="s">
        <v>667</v>
      </c>
      <c r="D406" s="4">
        <v>10</v>
      </c>
      <c r="E406" s="4">
        <v>7174.6</v>
      </c>
      <c r="F406" s="4">
        <f>Table1[[#This Row],[MW]]*Table1[[#This Row],[MWh/MW]]</f>
        <v>71746</v>
      </c>
      <c r="G406" s="1" t="s">
        <v>107</v>
      </c>
      <c r="H406" s="1" t="s">
        <v>108</v>
      </c>
      <c r="I406" s="1" t="s">
        <v>34</v>
      </c>
      <c r="J406" s="1" t="s">
        <v>34</v>
      </c>
      <c r="K406" s="1" t="s">
        <v>34</v>
      </c>
      <c r="L406" s="1" t="s">
        <v>34</v>
      </c>
      <c r="M406" s="1" t="s">
        <v>34</v>
      </c>
      <c r="N406" s="1">
        <v>0</v>
      </c>
      <c r="O406" s="1">
        <v>0</v>
      </c>
      <c r="P406" s="3">
        <v>16.164297999999999</v>
      </c>
      <c r="Q406" s="3">
        <v>5.9397250000000001</v>
      </c>
      <c r="R406" t="s">
        <v>124</v>
      </c>
    </row>
    <row r="407" spans="1:18" x14ac:dyDescent="0.55000000000000004">
      <c r="A407" s="1">
        <v>10009</v>
      </c>
      <c r="B407" s="1" t="s">
        <v>655</v>
      </c>
      <c r="C407" s="1" t="s">
        <v>668</v>
      </c>
      <c r="D407" s="4">
        <v>0.15</v>
      </c>
      <c r="E407" s="4">
        <v>191</v>
      </c>
      <c r="F407" s="4">
        <f>Table1[[#This Row],[MW]]*Table1[[#This Row],[MWh/MW]]</f>
        <v>28.65</v>
      </c>
      <c r="G407" s="1" t="s">
        <v>28</v>
      </c>
      <c r="H407" s="1" t="s">
        <v>29</v>
      </c>
      <c r="I407" s="1" t="s">
        <v>30</v>
      </c>
      <c r="J407" s="1" t="s">
        <v>31</v>
      </c>
      <c r="K407" s="3" t="s">
        <v>32</v>
      </c>
      <c r="L407" s="3" t="s">
        <v>44</v>
      </c>
      <c r="M407" s="3" t="s">
        <v>34</v>
      </c>
      <c r="N407" s="1">
        <f>Table1[[#This Row],[MWh]]*Water_intensities!$J$56</f>
        <v>9.282592573925939</v>
      </c>
      <c r="O407" s="1">
        <f>Table1[[#This Row],[MWh]]*Water_intensities!$N$56</f>
        <v>6.4978148017481576</v>
      </c>
      <c r="P407" s="3">
        <v>17.455183999999999</v>
      </c>
      <c r="Q407" s="3">
        <v>6.492629</v>
      </c>
      <c r="R407" t="s">
        <v>113</v>
      </c>
    </row>
    <row r="408" spans="1:18" x14ac:dyDescent="0.55000000000000004">
      <c r="A408" s="1">
        <v>10010</v>
      </c>
      <c r="B408" s="1" t="s">
        <v>655</v>
      </c>
      <c r="C408" s="1" t="s">
        <v>669</v>
      </c>
      <c r="D408" s="4">
        <v>0.5</v>
      </c>
      <c r="E408" s="4">
        <v>191</v>
      </c>
      <c r="F408" s="4">
        <f>Table1[[#This Row],[MW]]*Table1[[#This Row],[MWh/MW]]</f>
        <v>95.5</v>
      </c>
      <c r="G408" s="1" t="s">
        <v>28</v>
      </c>
      <c r="H408" s="1" t="s">
        <v>29</v>
      </c>
      <c r="I408" s="1" t="s">
        <v>30</v>
      </c>
      <c r="J408" s="1" t="s">
        <v>31</v>
      </c>
      <c r="K408" s="3" t="s">
        <v>32</v>
      </c>
      <c r="L408" s="3" t="s">
        <v>44</v>
      </c>
      <c r="M408" s="3" t="s">
        <v>34</v>
      </c>
      <c r="N408" s="1">
        <f>Table1[[#This Row],[MWh]]*Water_intensities!$J$56</f>
        <v>30.941975246419801</v>
      </c>
      <c r="O408" s="1">
        <f>Table1[[#This Row],[MWh]]*Water_intensities!$N$56</f>
        <v>21.659382672493862</v>
      </c>
      <c r="P408" s="3">
        <v>15.595986999999999</v>
      </c>
      <c r="Q408" s="3">
        <v>5.9340390000000003</v>
      </c>
      <c r="R408" t="s">
        <v>4975</v>
      </c>
    </row>
    <row r="409" spans="1:18" x14ac:dyDescent="0.55000000000000004">
      <c r="A409" s="1">
        <v>10011</v>
      </c>
      <c r="B409" s="1" t="s">
        <v>655</v>
      </c>
      <c r="C409" s="1" t="s">
        <v>670</v>
      </c>
      <c r="D409" s="4">
        <v>0.09</v>
      </c>
      <c r="E409" s="4">
        <v>7174.6</v>
      </c>
      <c r="F409" s="4">
        <f>Table1[[#This Row],[MW]]*Table1[[#This Row],[MWh/MW]]</f>
        <v>645.71400000000006</v>
      </c>
      <c r="G409" s="1" t="s">
        <v>107</v>
      </c>
      <c r="H409" s="1" t="s">
        <v>133</v>
      </c>
      <c r="I409" s="1" t="s">
        <v>34</v>
      </c>
      <c r="J409" s="1" t="s">
        <v>34</v>
      </c>
      <c r="K409" s="1" t="s">
        <v>34</v>
      </c>
      <c r="L409" s="1" t="s">
        <v>34</v>
      </c>
      <c r="M409" s="1" t="s">
        <v>34</v>
      </c>
      <c r="N409" s="1">
        <v>0</v>
      </c>
      <c r="O409" s="1">
        <v>0</v>
      </c>
      <c r="P409" s="3">
        <v>15.139262</v>
      </c>
      <c r="Q409" s="3">
        <v>4.1177489999999999</v>
      </c>
      <c r="R409" t="s">
        <v>671</v>
      </c>
    </row>
    <row r="410" spans="1:18" x14ac:dyDescent="0.55000000000000004">
      <c r="A410" s="1">
        <v>10012</v>
      </c>
      <c r="B410" s="1" t="s">
        <v>655</v>
      </c>
      <c r="C410" t="s">
        <v>672</v>
      </c>
      <c r="D410" s="4">
        <v>1.9</v>
      </c>
      <c r="E410" s="4">
        <v>191</v>
      </c>
      <c r="F410" s="4">
        <f>Table1[[#This Row],[MW]]*Table1[[#This Row],[MWh/MW]]</f>
        <v>362.9</v>
      </c>
      <c r="G410" s="1" t="s">
        <v>107</v>
      </c>
      <c r="H410" s="1" t="s">
        <v>133</v>
      </c>
      <c r="I410" s="1" t="s">
        <v>34</v>
      </c>
      <c r="J410" s="1" t="s">
        <v>34</v>
      </c>
      <c r="K410" s="1" t="s">
        <v>34</v>
      </c>
      <c r="L410" s="1" t="s">
        <v>34</v>
      </c>
      <c r="M410" s="1" t="s">
        <v>34</v>
      </c>
      <c r="N410" s="1">
        <v>0</v>
      </c>
      <c r="O410" s="1">
        <v>0</v>
      </c>
      <c r="P410" s="35">
        <v>19.187999999999999</v>
      </c>
      <c r="Q410" s="35">
        <v>6.9169</v>
      </c>
      <c r="R410" t="s">
        <v>673</v>
      </c>
    </row>
    <row r="411" spans="1:18" x14ac:dyDescent="0.55000000000000004">
      <c r="A411" s="1">
        <v>10013</v>
      </c>
      <c r="B411" s="1" t="s">
        <v>655</v>
      </c>
      <c r="C411" s="1" t="s">
        <v>674</v>
      </c>
      <c r="D411" s="4">
        <v>0.1</v>
      </c>
      <c r="E411" s="4">
        <v>191</v>
      </c>
      <c r="F411" s="4">
        <f>Table1[[#This Row],[MW]]*Table1[[#This Row],[MWh/MW]]</f>
        <v>19.100000000000001</v>
      </c>
      <c r="G411" s="1" t="s">
        <v>28</v>
      </c>
      <c r="H411" s="1" t="s">
        <v>29</v>
      </c>
      <c r="I411" s="1" t="s">
        <v>30</v>
      </c>
      <c r="J411" s="1" t="s">
        <v>31</v>
      </c>
      <c r="K411" s="3" t="s">
        <v>32</v>
      </c>
      <c r="L411" s="3" t="s">
        <v>44</v>
      </c>
      <c r="M411" s="3" t="s">
        <v>34</v>
      </c>
      <c r="N411" s="1">
        <f>Table1[[#This Row],[MWh]]*Water_intensities!$J$56</f>
        <v>6.1883950492839608</v>
      </c>
      <c r="O411" s="1">
        <f>Table1[[#This Row],[MWh]]*Water_intensities!$N$56</f>
        <v>4.3318765344987726</v>
      </c>
      <c r="P411" s="3">
        <v>21.886448999999999</v>
      </c>
      <c r="Q411" s="3">
        <v>4.6227510000000001</v>
      </c>
      <c r="R411" t="s">
        <v>661</v>
      </c>
    </row>
    <row r="412" spans="1:18" x14ac:dyDescent="0.55000000000000004">
      <c r="A412" s="1">
        <v>10014</v>
      </c>
      <c r="B412" s="1" t="s">
        <v>655</v>
      </c>
      <c r="C412" t="s">
        <v>4997</v>
      </c>
      <c r="D412" s="4">
        <v>0.125</v>
      </c>
      <c r="E412" s="4">
        <v>191</v>
      </c>
      <c r="F412" s="4">
        <f>Table1[[#This Row],[MW]]*Table1[[#This Row],[MWh/MW]]</f>
        <v>23.875</v>
      </c>
      <c r="G412" s="1" t="s">
        <v>28</v>
      </c>
      <c r="H412" s="1" t="s">
        <v>29</v>
      </c>
      <c r="I412" s="1" t="s">
        <v>30</v>
      </c>
      <c r="J412" s="1" t="s">
        <v>31</v>
      </c>
      <c r="K412" s="3" t="s">
        <v>32</v>
      </c>
      <c r="L412" s="3" t="s">
        <v>44</v>
      </c>
      <c r="M412" s="3" t="s">
        <v>34</v>
      </c>
      <c r="N412" s="1">
        <f>Table1[[#This Row],[MWh]]*Water_intensities!$J$56</f>
        <v>7.7354938116049503</v>
      </c>
      <c r="O412" s="1">
        <f>Table1[[#This Row],[MWh]]*Water_intensities!$N$56</f>
        <v>5.4148456681234656</v>
      </c>
      <c r="P412" s="3">
        <v>17.594799999999999</v>
      </c>
      <c r="Q412" s="3">
        <v>3.52</v>
      </c>
      <c r="R412" t="s">
        <v>661</v>
      </c>
    </row>
    <row r="413" spans="1:18" ht="15" customHeight="1" x14ac:dyDescent="0.55000000000000004">
      <c r="A413" s="1">
        <v>10015</v>
      </c>
      <c r="B413" s="1" t="s">
        <v>655</v>
      </c>
      <c r="C413" s="1" t="s">
        <v>675</v>
      </c>
      <c r="D413" s="4">
        <v>0.22500000000000001</v>
      </c>
      <c r="E413" s="4">
        <v>191</v>
      </c>
      <c r="F413" s="4">
        <f>Table1[[#This Row],[MW]]*Table1[[#This Row],[MWh/MW]]</f>
        <v>42.975000000000001</v>
      </c>
      <c r="G413" s="1" t="s">
        <v>28</v>
      </c>
      <c r="H413" s="1" t="s">
        <v>29</v>
      </c>
      <c r="I413" s="1" t="s">
        <v>30</v>
      </c>
      <c r="J413" s="1" t="s">
        <v>31</v>
      </c>
      <c r="K413" s="3" t="s">
        <v>32</v>
      </c>
      <c r="L413" s="3" t="s">
        <v>44</v>
      </c>
      <c r="M413" s="3" t="s">
        <v>34</v>
      </c>
      <c r="N413" s="1">
        <f>Table1[[#This Row],[MWh]]*Water_intensities!$J$56</f>
        <v>13.92388886088891</v>
      </c>
      <c r="O413" s="1">
        <f>Table1[[#This Row],[MWh]]*Water_intensities!$N$56</f>
        <v>9.7467222026222373</v>
      </c>
      <c r="P413" s="3">
        <v>22.217531000000001</v>
      </c>
      <c r="Q413" s="3">
        <v>7.6070099999999998</v>
      </c>
      <c r="R413" t="s">
        <v>113</v>
      </c>
    </row>
    <row r="414" spans="1:18" x14ac:dyDescent="0.55000000000000004">
      <c r="A414" s="1">
        <v>10016</v>
      </c>
      <c r="B414" s="1" t="s">
        <v>655</v>
      </c>
      <c r="C414" t="s">
        <v>676</v>
      </c>
      <c r="D414" s="19">
        <v>0.04</v>
      </c>
      <c r="E414" s="4">
        <v>191</v>
      </c>
      <c r="F414" s="4">
        <f>Table1[[#This Row],[MW]]*Table1[[#This Row],[MWh/MW]]</f>
        <v>7.6400000000000006</v>
      </c>
      <c r="G414" s="1" t="s">
        <v>28</v>
      </c>
      <c r="H414" s="1" t="s">
        <v>29</v>
      </c>
      <c r="I414" s="1" t="s">
        <v>30</v>
      </c>
      <c r="J414" s="1" t="s">
        <v>31</v>
      </c>
      <c r="K414" s="3" t="s">
        <v>32</v>
      </c>
      <c r="L414" s="3" t="s">
        <v>44</v>
      </c>
      <c r="M414" s="3" t="s">
        <v>34</v>
      </c>
      <c r="N414" s="1">
        <f>Table1[[#This Row],[MWh]]*Water_intensities!$J$56</f>
        <v>2.475358019713584</v>
      </c>
      <c r="O414" s="1">
        <f>Table1[[#This Row],[MWh]]*Water_intensities!$N$56</f>
        <v>1.732750613799509</v>
      </c>
      <c r="P414" s="3">
        <v>18.354700000000001</v>
      </c>
      <c r="Q414" s="3">
        <v>3.3814000000000002</v>
      </c>
      <c r="R414" t="s">
        <v>661</v>
      </c>
    </row>
    <row r="415" spans="1:18" x14ac:dyDescent="0.55000000000000004">
      <c r="A415" s="1">
        <v>10017</v>
      </c>
      <c r="B415" s="1" t="s">
        <v>655</v>
      </c>
      <c r="C415" s="1" t="s">
        <v>676</v>
      </c>
      <c r="D415" s="4">
        <v>9.5000000000000001E-2</v>
      </c>
      <c r="E415" s="4">
        <v>191</v>
      </c>
      <c r="F415" s="4">
        <f>Table1[[#This Row],[MW]]*Table1[[#This Row],[MWh/MW]]</f>
        <v>18.145</v>
      </c>
      <c r="G415" s="1" t="s">
        <v>28</v>
      </c>
      <c r="H415" s="1" t="s">
        <v>29</v>
      </c>
      <c r="I415" s="1" t="s">
        <v>30</v>
      </c>
      <c r="J415" s="1" t="s">
        <v>31</v>
      </c>
      <c r="K415" s="3" t="s">
        <v>32</v>
      </c>
      <c r="L415" s="3" t="s">
        <v>44</v>
      </c>
      <c r="M415" s="3" t="s">
        <v>34</v>
      </c>
      <c r="N415" s="1">
        <f>Table1[[#This Row],[MWh]]*Water_intensities!$J$56</f>
        <v>5.8789752968197622</v>
      </c>
      <c r="O415" s="1">
        <f>Table1[[#This Row],[MWh]]*Water_intensities!$N$56</f>
        <v>4.1152827077738339</v>
      </c>
      <c r="P415" s="3">
        <v>18.593636</v>
      </c>
      <c r="Q415" s="3">
        <v>3.6415320000000002</v>
      </c>
      <c r="R415" t="s">
        <v>113</v>
      </c>
    </row>
    <row r="416" spans="1:18" x14ac:dyDescent="0.55000000000000004">
      <c r="A416" s="1">
        <v>10018</v>
      </c>
      <c r="B416" s="1" t="s">
        <v>655</v>
      </c>
      <c r="C416" s="1" t="s">
        <v>677</v>
      </c>
      <c r="D416" s="4">
        <v>0.15</v>
      </c>
      <c r="E416" s="4">
        <v>191</v>
      </c>
      <c r="F416" s="4">
        <f>Table1[[#This Row],[MW]]*Table1[[#This Row],[MWh/MW]]</f>
        <v>28.65</v>
      </c>
      <c r="G416" s="1" t="s">
        <v>28</v>
      </c>
      <c r="H416" s="1" t="s">
        <v>29</v>
      </c>
      <c r="I416" s="1" t="s">
        <v>30</v>
      </c>
      <c r="J416" s="1" t="s">
        <v>31</v>
      </c>
      <c r="K416" s="3" t="s">
        <v>32</v>
      </c>
      <c r="L416" s="3" t="s">
        <v>44</v>
      </c>
      <c r="M416" s="3" t="s">
        <v>34</v>
      </c>
      <c r="N416" s="1">
        <f>Table1[[#This Row],[MWh]]*Water_intensities!$J$56</f>
        <v>9.282592573925939</v>
      </c>
      <c r="O416" s="1">
        <f>Table1[[#This Row],[MWh]]*Water_intensities!$N$56</f>
        <v>6.4978148017481576</v>
      </c>
      <c r="P416" s="3">
        <v>16.440591999999999</v>
      </c>
      <c r="Q416" s="3">
        <v>7.242686</v>
      </c>
      <c r="R416" t="s">
        <v>661</v>
      </c>
    </row>
    <row r="417" spans="1:18" x14ac:dyDescent="0.55000000000000004">
      <c r="A417" s="1">
        <v>11001</v>
      </c>
      <c r="B417" s="1" t="s">
        <v>678</v>
      </c>
      <c r="C417" s="1" t="s">
        <v>679</v>
      </c>
      <c r="D417" s="4">
        <v>0.5</v>
      </c>
      <c r="E417" s="4">
        <v>2681</v>
      </c>
      <c r="F417" s="4">
        <f>Table1[[#This Row],[MW]]*Table1[[#This Row],[MWh/MW]]</f>
        <v>1340.5</v>
      </c>
      <c r="G417" s="1" t="s">
        <v>28</v>
      </c>
      <c r="H417" s="1" t="s">
        <v>29</v>
      </c>
      <c r="I417" s="1" t="s">
        <v>30</v>
      </c>
      <c r="J417" s="1" t="s">
        <v>31</v>
      </c>
      <c r="K417" s="3" t="s">
        <v>32</v>
      </c>
      <c r="L417" s="3" t="s">
        <v>44</v>
      </c>
      <c r="M417" s="3" t="s">
        <v>34</v>
      </c>
      <c r="N417" s="1">
        <f>Table1[[#This Row],[MWh]]*Water_intensities!$J$56</f>
        <v>434.3216525426779</v>
      </c>
      <c r="O417" s="1">
        <f>Table1[[#This Row],[MWh]]*Water_intensities!$N$56</f>
        <v>304.02515677987458</v>
      </c>
      <c r="P417" s="3">
        <v>20.832395999999999</v>
      </c>
      <c r="Q417" s="3">
        <v>13.829162</v>
      </c>
      <c r="R417" t="s">
        <v>113</v>
      </c>
    </row>
    <row r="418" spans="1:18" x14ac:dyDescent="0.55000000000000004">
      <c r="A418" s="1">
        <v>11002</v>
      </c>
      <c r="B418" s="1" t="s">
        <v>678</v>
      </c>
      <c r="C418" s="1" t="s">
        <v>680</v>
      </c>
      <c r="D418" s="4">
        <v>0.5</v>
      </c>
      <c r="E418" s="4">
        <v>2681</v>
      </c>
      <c r="F418" s="4">
        <f>Table1[[#This Row],[MW]]*Table1[[#This Row],[MWh/MW]]</f>
        <v>1340.5</v>
      </c>
      <c r="G418" s="1" t="s">
        <v>28</v>
      </c>
      <c r="H418" s="1" t="s">
        <v>29</v>
      </c>
      <c r="I418" s="1" t="s">
        <v>30</v>
      </c>
      <c r="J418" s="1" t="s">
        <v>31</v>
      </c>
      <c r="K418" s="3" t="s">
        <v>32</v>
      </c>
      <c r="L418" s="3" t="s">
        <v>44</v>
      </c>
      <c r="M418" s="3" t="s">
        <v>34</v>
      </c>
      <c r="N418" s="1">
        <f>Table1[[#This Row],[MWh]]*Water_intensities!$J$56</f>
        <v>434.3216525426779</v>
      </c>
      <c r="O418" s="1">
        <f>Table1[[#This Row],[MWh]]*Water_intensities!$N$56</f>
        <v>304.02515677987458</v>
      </c>
      <c r="P418" s="3">
        <v>20.286200300000001</v>
      </c>
      <c r="Q418" s="3">
        <v>11.0445821</v>
      </c>
      <c r="R418" t="s">
        <v>113</v>
      </c>
    </row>
    <row r="419" spans="1:18" x14ac:dyDescent="0.55000000000000004">
      <c r="A419" s="1">
        <v>11003</v>
      </c>
      <c r="B419" s="1" t="s">
        <v>678</v>
      </c>
      <c r="C419" s="1" t="s">
        <v>681</v>
      </c>
      <c r="D419" s="4">
        <v>1.1000000000000001</v>
      </c>
      <c r="E419" s="4">
        <v>8090.9</v>
      </c>
      <c r="F419" s="4">
        <f>Table1[[#This Row],[MW]]*Table1[[#This Row],[MWh/MW]]</f>
        <v>8899.99</v>
      </c>
      <c r="G419" s="1" t="s">
        <v>176</v>
      </c>
      <c r="H419" s="1" t="s">
        <v>177</v>
      </c>
      <c r="I419" s="1" t="s">
        <v>178</v>
      </c>
      <c r="J419" s="1" t="s">
        <v>40</v>
      </c>
      <c r="K419" s="3" t="s">
        <v>34</v>
      </c>
      <c r="L419" s="3" t="s">
        <v>34</v>
      </c>
      <c r="M419" s="3" t="s">
        <v>34</v>
      </c>
      <c r="N419" s="1">
        <f>Table1[[#This Row],[MWh]]*Water_intensities!$J$101</f>
        <v>1.1791544445758769E-3</v>
      </c>
      <c r="O419" s="1">
        <f>Table1[[#This Row],[MWh]]*Water_intensities!$N$101</f>
        <v>1.1791544445758769E-3</v>
      </c>
      <c r="P419" s="3">
        <v>22.84308</v>
      </c>
      <c r="Q419" s="3">
        <v>16.06589</v>
      </c>
      <c r="R419" t="s">
        <v>4974</v>
      </c>
    </row>
    <row r="420" spans="1:18" x14ac:dyDescent="0.55000000000000004">
      <c r="A420" s="1">
        <v>11004</v>
      </c>
      <c r="B420" s="1" t="s">
        <v>678</v>
      </c>
      <c r="C420" s="1" t="s">
        <v>682</v>
      </c>
      <c r="D420" s="4">
        <v>0.54</v>
      </c>
      <c r="E420" s="4">
        <v>2681</v>
      </c>
      <c r="F420" s="4">
        <f>Table1[[#This Row],[MW]]*Table1[[#This Row],[MWh/MW]]</f>
        <v>1447.74</v>
      </c>
      <c r="G420" s="1" t="s">
        <v>28</v>
      </c>
      <c r="H420" s="1" t="s">
        <v>29</v>
      </c>
      <c r="I420" s="1" t="s">
        <v>30</v>
      </c>
      <c r="J420" s="1" t="s">
        <v>31</v>
      </c>
      <c r="K420" s="3" t="s">
        <v>32</v>
      </c>
      <c r="L420" s="3" t="s">
        <v>44</v>
      </c>
      <c r="M420" s="3" t="s">
        <v>34</v>
      </c>
      <c r="N420" s="1">
        <f>Table1[[#This Row],[MWh]]*Water_intensities!$J$56</f>
        <v>469.06738474609216</v>
      </c>
      <c r="O420" s="1">
        <f>Table1[[#This Row],[MWh]]*Water_intensities!$N$56</f>
        <v>328.34716932226451</v>
      </c>
      <c r="P420" s="3">
        <v>15.6940454</v>
      </c>
      <c r="Q420" s="3">
        <v>7.7449988000000003</v>
      </c>
      <c r="R420" t="s">
        <v>113</v>
      </c>
    </row>
    <row r="421" spans="1:18" x14ac:dyDescent="0.55000000000000004">
      <c r="A421" s="1">
        <v>11005</v>
      </c>
      <c r="B421" s="1" t="s">
        <v>678</v>
      </c>
      <c r="C421" s="1" t="s">
        <v>683</v>
      </c>
      <c r="D421" s="4">
        <v>10</v>
      </c>
      <c r="E421" s="4">
        <v>2681</v>
      </c>
      <c r="F421" s="4">
        <f>Table1[[#This Row],[MW]]*Table1[[#This Row],[MWh/MW]]</f>
        <v>26810</v>
      </c>
      <c r="G421" s="1" t="s">
        <v>28</v>
      </c>
      <c r="H421" s="1" t="s">
        <v>29</v>
      </c>
      <c r="I421" s="1" t="s">
        <v>30</v>
      </c>
      <c r="J421" s="1" t="s">
        <v>31</v>
      </c>
      <c r="K421" s="3" t="s">
        <v>32</v>
      </c>
      <c r="L421" s="3" t="s">
        <v>44</v>
      </c>
      <c r="M421" s="3" t="s">
        <v>34</v>
      </c>
      <c r="N421" s="1">
        <f>Table1[[#This Row],[MWh]]*Water_intensities!$J$56</f>
        <v>8686.4330508535586</v>
      </c>
      <c r="O421" s="1">
        <f>Table1[[#This Row],[MWh]]*Water_intensities!$N$56</f>
        <v>6080.5031355974916</v>
      </c>
      <c r="P421" s="3">
        <v>14.6</v>
      </c>
      <c r="Q421" s="3">
        <v>9.266667</v>
      </c>
      <c r="R421" t="s">
        <v>684</v>
      </c>
    </row>
    <row r="422" spans="1:18" x14ac:dyDescent="0.55000000000000004">
      <c r="A422" s="1">
        <v>11006</v>
      </c>
      <c r="B422" s="1" t="s">
        <v>678</v>
      </c>
      <c r="C422" s="1" t="s">
        <v>685</v>
      </c>
      <c r="D422" s="4">
        <v>1</v>
      </c>
      <c r="E422" s="4">
        <v>2681</v>
      </c>
      <c r="F422" s="4">
        <f>Table1[[#This Row],[MW]]*Table1[[#This Row],[MWh/MW]]</f>
        <v>2681</v>
      </c>
      <c r="G422" s="1" t="s">
        <v>28</v>
      </c>
      <c r="H422" s="1" t="s">
        <v>29</v>
      </c>
      <c r="I422" s="1" t="s">
        <v>30</v>
      </c>
      <c r="J422" s="1" t="s">
        <v>31</v>
      </c>
      <c r="K422" s="3" t="s">
        <v>32</v>
      </c>
      <c r="L422" s="3" t="s">
        <v>44</v>
      </c>
      <c r="M422" s="3" t="s">
        <v>34</v>
      </c>
      <c r="N422" s="1">
        <f>Table1[[#This Row],[MWh]]*Water_intensities!$J$56</f>
        <v>868.64330508535579</v>
      </c>
      <c r="O422" s="1">
        <f>Table1[[#This Row],[MWh]]*Water_intensities!$N$56</f>
        <v>608.05031355974916</v>
      </c>
      <c r="P422" s="3">
        <v>17.016667000000002</v>
      </c>
      <c r="Q422" s="3">
        <v>21.333333</v>
      </c>
      <c r="R422" t="s">
        <v>686</v>
      </c>
    </row>
    <row r="423" spans="1:18" x14ac:dyDescent="0.55000000000000004">
      <c r="A423" s="1">
        <v>11007</v>
      </c>
      <c r="B423" s="1" t="s">
        <v>678</v>
      </c>
      <c r="C423" s="1" t="s">
        <v>687</v>
      </c>
      <c r="D423" s="4">
        <v>0.9</v>
      </c>
      <c r="E423" s="4">
        <v>2681</v>
      </c>
      <c r="F423" s="4">
        <f>Table1[[#This Row],[MW]]*Table1[[#This Row],[MWh/MW]]</f>
        <v>2412.9</v>
      </c>
      <c r="G423" s="1" t="s">
        <v>28</v>
      </c>
      <c r="H423" s="1" t="s">
        <v>29</v>
      </c>
      <c r="I423" s="1" t="s">
        <v>30</v>
      </c>
      <c r="J423" s="1" t="s">
        <v>31</v>
      </c>
      <c r="K423" s="3" t="s">
        <v>32</v>
      </c>
      <c r="L423" s="3" t="s">
        <v>44</v>
      </c>
      <c r="M423" s="3" t="s">
        <v>34</v>
      </c>
      <c r="N423" s="1">
        <f>Table1[[#This Row],[MWh]]*Water_intensities!$J$56</f>
        <v>781.77897457682025</v>
      </c>
      <c r="O423" s="1">
        <f>Table1[[#This Row],[MWh]]*Water_intensities!$N$56</f>
        <v>547.2452822037742</v>
      </c>
      <c r="P423" s="3">
        <v>16.5760857</v>
      </c>
      <c r="Q423" s="3">
        <v>8.6706468999999995</v>
      </c>
      <c r="R423" t="s">
        <v>113</v>
      </c>
    </row>
    <row r="424" spans="1:18" x14ac:dyDescent="0.55000000000000004">
      <c r="A424" s="1">
        <v>11008</v>
      </c>
      <c r="B424" s="1" t="s">
        <v>678</v>
      </c>
      <c r="C424" s="1" t="s">
        <v>688</v>
      </c>
      <c r="D424" s="4">
        <v>0.57999999999999996</v>
      </c>
      <c r="E424" s="4">
        <v>2681</v>
      </c>
      <c r="F424" s="4">
        <f>Table1[[#This Row],[MW]]*Table1[[#This Row],[MWh/MW]]</f>
        <v>1554.9799999999998</v>
      </c>
      <c r="G424" s="1" t="s">
        <v>28</v>
      </c>
      <c r="H424" s="1" t="s">
        <v>29</v>
      </c>
      <c r="I424" s="1" t="s">
        <v>30</v>
      </c>
      <c r="J424" s="1" t="s">
        <v>31</v>
      </c>
      <c r="K424" s="3" t="s">
        <v>32</v>
      </c>
      <c r="L424" s="3" t="s">
        <v>44</v>
      </c>
      <c r="M424" s="3" t="s">
        <v>34</v>
      </c>
      <c r="N424" s="1">
        <f>Table1[[#This Row],[MWh]]*Water_intensities!$J$56</f>
        <v>503.81311694950631</v>
      </c>
      <c r="O424" s="1">
        <f>Table1[[#This Row],[MWh]]*Water_intensities!$N$56</f>
        <v>352.66918186465443</v>
      </c>
      <c r="P424" s="3">
        <v>20.923839699999998</v>
      </c>
      <c r="Q424" s="3">
        <v>14.525781800000001</v>
      </c>
      <c r="R424" t="s">
        <v>113</v>
      </c>
    </row>
    <row r="425" spans="1:18" x14ac:dyDescent="0.55000000000000004">
      <c r="A425" s="1">
        <v>11009</v>
      </c>
      <c r="B425" s="1" t="s">
        <v>678</v>
      </c>
      <c r="C425" s="1" t="s">
        <v>689</v>
      </c>
      <c r="D425" s="4">
        <v>0.75</v>
      </c>
      <c r="E425" s="4">
        <v>2681</v>
      </c>
      <c r="F425" s="4">
        <f>Table1[[#This Row],[MW]]*Table1[[#This Row],[MWh/MW]]</f>
        <v>2010.75</v>
      </c>
      <c r="G425" s="1" t="s">
        <v>28</v>
      </c>
      <c r="H425" s="1" t="s">
        <v>29</v>
      </c>
      <c r="I425" s="1" t="s">
        <v>30</v>
      </c>
      <c r="J425" s="1" t="s">
        <v>31</v>
      </c>
      <c r="K425" s="3" t="s">
        <v>32</v>
      </c>
      <c r="L425" s="3" t="s">
        <v>44</v>
      </c>
      <c r="M425" s="3" t="s">
        <v>34</v>
      </c>
      <c r="N425" s="1">
        <f>Table1[[#This Row],[MWh]]*Water_intensities!$J$56</f>
        <v>651.48247881401687</v>
      </c>
      <c r="O425" s="1">
        <f>Table1[[#This Row],[MWh]]*Water_intensities!$N$56</f>
        <v>456.03773516981181</v>
      </c>
      <c r="P425" s="3">
        <v>15.049109</v>
      </c>
      <c r="Q425" s="3">
        <v>12.136509</v>
      </c>
      <c r="R425" t="s">
        <v>113</v>
      </c>
    </row>
    <row r="426" spans="1:18" x14ac:dyDescent="0.55000000000000004">
      <c r="A426" s="1">
        <v>11010</v>
      </c>
      <c r="B426" s="1" t="s">
        <v>678</v>
      </c>
      <c r="C426" s="1" t="s">
        <v>690</v>
      </c>
      <c r="D426" s="4">
        <v>60</v>
      </c>
      <c r="E426" s="4">
        <v>2681</v>
      </c>
      <c r="F426" s="4">
        <f>Table1[[#This Row],[MW]]*Table1[[#This Row],[MWh/MW]]</f>
        <v>160860</v>
      </c>
      <c r="G426" s="1" t="s">
        <v>28</v>
      </c>
      <c r="H426" s="1" t="s">
        <v>21</v>
      </c>
      <c r="I426" s="1" t="s">
        <v>22</v>
      </c>
      <c r="J426" s="1" t="s">
        <v>23</v>
      </c>
      <c r="K426" s="3" t="s">
        <v>24</v>
      </c>
      <c r="L426" s="3" t="s">
        <v>119</v>
      </c>
      <c r="M426" s="3" t="s">
        <v>388</v>
      </c>
      <c r="N426" s="1">
        <f>Table1[[#This Row],[MWh]]*Water_intensities!$J$62</f>
        <v>730705.60671696009</v>
      </c>
      <c r="O426" s="1">
        <f>Table1[[#This Row],[MWh]]*Water_intensities!$N$62</f>
        <v>669813.47282388003</v>
      </c>
      <c r="P426" s="3">
        <v>15.100999</v>
      </c>
      <c r="Q426" s="3">
        <v>12.414111</v>
      </c>
      <c r="R426" t="s">
        <v>23</v>
      </c>
    </row>
    <row r="427" spans="1:18" x14ac:dyDescent="0.55000000000000004">
      <c r="A427" s="1">
        <v>11011</v>
      </c>
      <c r="B427" s="1" t="s">
        <v>678</v>
      </c>
      <c r="C427" s="1" t="s">
        <v>691</v>
      </c>
      <c r="D427" s="4">
        <v>90</v>
      </c>
      <c r="E427" s="4">
        <v>2680</v>
      </c>
      <c r="F427" s="4">
        <f>Table1[[#This Row],[MW]]*Table1[[#This Row],[MWh/MW]]</f>
        <v>241200</v>
      </c>
      <c r="G427" s="1" t="s">
        <v>20</v>
      </c>
      <c r="H427" s="1" t="s">
        <v>29</v>
      </c>
      <c r="I427" s="1" t="s">
        <v>52</v>
      </c>
      <c r="J427" s="1" t="s">
        <v>31</v>
      </c>
      <c r="K427" s="3" t="s">
        <v>32</v>
      </c>
      <c r="L427" s="3" t="s">
        <v>53</v>
      </c>
      <c r="M427" s="3" t="s">
        <v>34</v>
      </c>
      <c r="N427" s="1">
        <f>Table1[[#This Row],[MWh]]*Water_intensities!$J$46</f>
        <v>78148.737481010001</v>
      </c>
      <c r="O427" s="1">
        <f>Table1[[#This Row],[MWh]]*Water_intensities!$N$46</f>
        <v>54704.116236707006</v>
      </c>
      <c r="P427" s="3">
        <v>16.850000000000001</v>
      </c>
      <c r="Q427" s="3">
        <v>8.65</v>
      </c>
      <c r="R427" t="s">
        <v>692</v>
      </c>
    </row>
    <row r="428" spans="1:18" x14ac:dyDescent="0.55000000000000004">
      <c r="A428" s="1">
        <v>11012</v>
      </c>
      <c r="B428" s="1" t="s">
        <v>678</v>
      </c>
      <c r="C428" s="1" t="s">
        <v>691</v>
      </c>
      <c r="D428" s="4">
        <v>120</v>
      </c>
      <c r="E428" s="4">
        <v>2681</v>
      </c>
      <c r="F428" s="4">
        <f>Table1[[#This Row],[MW]]*Table1[[#This Row],[MWh/MW]]</f>
        <v>321720</v>
      </c>
      <c r="G428" s="1" t="s">
        <v>28</v>
      </c>
      <c r="H428" s="1" t="s">
        <v>29</v>
      </c>
      <c r="I428" s="1" t="s">
        <v>30</v>
      </c>
      <c r="J428" s="1" t="s">
        <v>31</v>
      </c>
      <c r="K428" s="3" t="s">
        <v>32</v>
      </c>
      <c r="L428" s="3" t="s">
        <v>44</v>
      </c>
      <c r="M428" s="3" t="s">
        <v>34</v>
      </c>
      <c r="N428" s="1">
        <f>Table1[[#This Row],[MWh]]*Water_intensities!$J$56</f>
        <v>104237.1966102427</v>
      </c>
      <c r="O428" s="1">
        <f>Table1[[#This Row],[MWh]]*Water_intensities!$N$56</f>
        <v>72966.037627169891</v>
      </c>
      <c r="P428" s="3">
        <v>16.796042</v>
      </c>
      <c r="Q428" s="3">
        <v>8.5324790000000004</v>
      </c>
      <c r="R428" t="s">
        <v>692</v>
      </c>
    </row>
    <row r="429" spans="1:18" x14ac:dyDescent="0.55000000000000004">
      <c r="A429" s="1">
        <v>11013</v>
      </c>
      <c r="B429" s="1" t="s">
        <v>678</v>
      </c>
      <c r="C429" s="1" t="s">
        <v>693</v>
      </c>
      <c r="D429" s="4">
        <v>22</v>
      </c>
      <c r="E429" s="4">
        <v>2681</v>
      </c>
      <c r="F429" s="4">
        <f>Table1[[#This Row],[MW]]*Table1[[#This Row],[MWh/MW]]</f>
        <v>58982</v>
      </c>
      <c r="G429" s="1" t="s">
        <v>28</v>
      </c>
      <c r="H429" s="1" t="s">
        <v>29</v>
      </c>
      <c r="I429" s="1" t="s">
        <v>30</v>
      </c>
      <c r="J429" s="1" t="s">
        <v>31</v>
      </c>
      <c r="K429" s="3" t="s">
        <v>32</v>
      </c>
      <c r="L429" s="3" t="s">
        <v>44</v>
      </c>
      <c r="M429" s="3" t="s">
        <v>34</v>
      </c>
      <c r="N429" s="1">
        <f>Table1[[#This Row],[MWh]]*Water_intensities!$J$56</f>
        <v>19110.152711877829</v>
      </c>
      <c r="O429" s="1">
        <f>Table1[[#This Row],[MWh]]*Water_intensities!$N$56</f>
        <v>13377.106898314481</v>
      </c>
      <c r="P429" s="3">
        <v>15.01305</v>
      </c>
      <c r="Q429" s="3">
        <v>12.13142</v>
      </c>
      <c r="R429" t="s">
        <v>694</v>
      </c>
    </row>
    <row r="430" spans="1:18" x14ac:dyDescent="0.55000000000000004">
      <c r="A430" s="1">
        <v>11014</v>
      </c>
      <c r="B430" s="1" t="s">
        <v>678</v>
      </c>
      <c r="C430" s="1" t="s">
        <v>695</v>
      </c>
      <c r="D430" s="4">
        <v>0.54</v>
      </c>
      <c r="E430" s="4">
        <v>2681</v>
      </c>
      <c r="F430" s="4">
        <f>Table1[[#This Row],[MW]]*Table1[[#This Row],[MWh/MW]]</f>
        <v>1447.74</v>
      </c>
      <c r="G430" s="1" t="s">
        <v>28</v>
      </c>
      <c r="H430" s="1" t="s">
        <v>29</v>
      </c>
      <c r="I430" s="1" t="s">
        <v>30</v>
      </c>
      <c r="J430" s="1" t="s">
        <v>31</v>
      </c>
      <c r="K430" s="3" t="s">
        <v>32</v>
      </c>
      <c r="L430" s="3" t="s">
        <v>44</v>
      </c>
      <c r="M430" s="3" t="s">
        <v>34</v>
      </c>
      <c r="N430" s="1">
        <f>Table1[[#This Row],[MWh]]*Water_intensities!$J$56</f>
        <v>469.06738474609216</v>
      </c>
      <c r="O430" s="1">
        <f>Table1[[#This Row],[MWh]]*Water_intensities!$N$56</f>
        <v>328.34716932226451</v>
      </c>
      <c r="P430" s="3">
        <v>15.140514700000001</v>
      </c>
      <c r="Q430" s="3">
        <v>9.9191920000000007</v>
      </c>
      <c r="R430" t="s">
        <v>113</v>
      </c>
    </row>
    <row r="431" spans="1:18" x14ac:dyDescent="0.55000000000000004">
      <c r="A431" s="1">
        <v>11015</v>
      </c>
      <c r="B431" s="1" t="s">
        <v>678</v>
      </c>
      <c r="C431" s="1" t="s">
        <v>696</v>
      </c>
      <c r="D431" s="4">
        <v>0.54</v>
      </c>
      <c r="E431" s="4">
        <v>2681</v>
      </c>
      <c r="F431" s="4">
        <f>Table1[[#This Row],[MW]]*Table1[[#This Row],[MWh/MW]]</f>
        <v>1447.74</v>
      </c>
      <c r="G431" s="1" t="s">
        <v>28</v>
      </c>
      <c r="H431" s="1" t="s">
        <v>29</v>
      </c>
      <c r="I431" s="1" t="s">
        <v>30</v>
      </c>
      <c r="J431" s="1" t="s">
        <v>31</v>
      </c>
      <c r="K431" s="3" t="s">
        <v>32</v>
      </c>
      <c r="L431" s="3" t="s">
        <v>44</v>
      </c>
      <c r="M431" s="3" t="s">
        <v>34</v>
      </c>
      <c r="N431" s="1">
        <f>Table1[[#This Row],[MWh]]*Water_intensities!$J$56</f>
        <v>469.06738474609216</v>
      </c>
      <c r="O431" s="1">
        <f>Table1[[#This Row],[MWh]]*Water_intensities!$N$56</f>
        <v>328.34716932226451</v>
      </c>
      <c r="P431" s="3">
        <v>16.635024999999999</v>
      </c>
      <c r="Q431" s="3">
        <v>7.9288860000000003</v>
      </c>
      <c r="R431" t="s">
        <v>113</v>
      </c>
    </row>
    <row r="432" spans="1:18" x14ac:dyDescent="0.55000000000000004">
      <c r="A432" s="1">
        <v>11016</v>
      </c>
      <c r="B432" s="1" t="s">
        <v>678</v>
      </c>
      <c r="C432" s="1" t="s">
        <v>697</v>
      </c>
      <c r="D432" s="4">
        <v>0.4</v>
      </c>
      <c r="E432" s="4">
        <v>2681</v>
      </c>
      <c r="F432" s="4">
        <f>Table1[[#This Row],[MW]]*Table1[[#This Row],[MWh/MW]]</f>
        <v>1072.4000000000001</v>
      </c>
      <c r="G432" s="1" t="s">
        <v>28</v>
      </c>
      <c r="H432" s="1" t="s">
        <v>29</v>
      </c>
      <c r="I432" s="1" t="s">
        <v>30</v>
      </c>
      <c r="J432" s="1" t="s">
        <v>31</v>
      </c>
      <c r="K432" s="3" t="s">
        <v>32</v>
      </c>
      <c r="L432" s="3" t="s">
        <v>44</v>
      </c>
      <c r="M432" s="3" t="s">
        <v>34</v>
      </c>
      <c r="N432" s="1">
        <f>Table1[[#This Row],[MWh]]*Water_intensities!$J$56</f>
        <v>347.45732203414235</v>
      </c>
      <c r="O432" s="1">
        <f>Table1[[#This Row],[MWh]]*Water_intensities!$N$56</f>
        <v>243.22012542389967</v>
      </c>
      <c r="P432" s="3">
        <v>15.046611</v>
      </c>
      <c r="Q432" s="3">
        <v>12.105396000000001</v>
      </c>
      <c r="R432" t="s">
        <v>113</v>
      </c>
    </row>
    <row r="433" spans="1:18" x14ac:dyDescent="0.55000000000000004">
      <c r="A433" s="1">
        <v>11017</v>
      </c>
      <c r="B433" s="1" t="s">
        <v>678</v>
      </c>
      <c r="C433" s="1" t="s">
        <v>698</v>
      </c>
      <c r="D433" s="4">
        <v>0.27</v>
      </c>
      <c r="E433" s="4">
        <v>2681</v>
      </c>
      <c r="F433" s="4">
        <f>Table1[[#This Row],[MW]]*Table1[[#This Row],[MWh/MW]]</f>
        <v>723.87</v>
      </c>
      <c r="G433" s="1" t="s">
        <v>28</v>
      </c>
      <c r="H433" s="1" t="s">
        <v>29</v>
      </c>
      <c r="I433" s="1" t="s">
        <v>30</v>
      </c>
      <c r="J433" s="1" t="s">
        <v>31</v>
      </c>
      <c r="K433" s="3" t="s">
        <v>32</v>
      </c>
      <c r="L433" s="3" t="s">
        <v>44</v>
      </c>
      <c r="M433" s="3" t="s">
        <v>34</v>
      </c>
      <c r="N433" s="1">
        <f>Table1[[#This Row],[MWh]]*Water_intensities!$J$56</f>
        <v>234.53369237304608</v>
      </c>
      <c r="O433" s="1">
        <f>Table1[[#This Row],[MWh]]*Water_intensities!$N$56</f>
        <v>164.17358466113225</v>
      </c>
      <c r="P433" s="3">
        <v>15.049975</v>
      </c>
      <c r="Q433" s="3">
        <v>12.117754</v>
      </c>
      <c r="R433" t="s">
        <v>113</v>
      </c>
    </row>
    <row r="434" spans="1:18" x14ac:dyDescent="0.55000000000000004">
      <c r="A434" s="1">
        <v>11018</v>
      </c>
      <c r="B434" s="1" t="s">
        <v>678</v>
      </c>
      <c r="C434" s="1" t="s">
        <v>699</v>
      </c>
      <c r="D434" s="4">
        <v>0.4</v>
      </c>
      <c r="E434" s="4">
        <v>2681</v>
      </c>
      <c r="F434" s="4">
        <f>Table1[[#This Row],[MW]]*Table1[[#This Row],[MWh/MW]]</f>
        <v>1072.4000000000001</v>
      </c>
      <c r="G434" s="1" t="s">
        <v>28</v>
      </c>
      <c r="H434" s="1" t="s">
        <v>29</v>
      </c>
      <c r="I434" s="1" t="s">
        <v>30</v>
      </c>
      <c r="J434" s="1" t="s">
        <v>31</v>
      </c>
      <c r="K434" s="3" t="s">
        <v>32</v>
      </c>
      <c r="L434" s="3" t="s">
        <v>44</v>
      </c>
      <c r="M434" s="3" t="s">
        <v>34</v>
      </c>
      <c r="N434" s="1">
        <f>Table1[[#This Row],[MWh]]*Water_intensities!$J$56</f>
        <v>347.45732203414235</v>
      </c>
      <c r="O434" s="1">
        <f>Table1[[#This Row],[MWh]]*Water_intensities!$N$56</f>
        <v>243.22012542389967</v>
      </c>
      <c r="P434" s="3">
        <v>15.050535999999999</v>
      </c>
      <c r="Q434" s="3">
        <v>12.104620000000001</v>
      </c>
      <c r="R434" t="s">
        <v>113</v>
      </c>
    </row>
    <row r="435" spans="1:18" x14ac:dyDescent="0.55000000000000004">
      <c r="A435" s="1">
        <v>11019</v>
      </c>
      <c r="B435" s="1" t="s">
        <v>678</v>
      </c>
      <c r="C435" s="1" t="s">
        <v>700</v>
      </c>
      <c r="D435" s="9">
        <v>4.0000000000000001E-3</v>
      </c>
      <c r="E435" s="4">
        <v>1500</v>
      </c>
      <c r="F435" s="4">
        <f>Table1[[#This Row],[MW]]*Table1[[#This Row],[MWh/MW]]</f>
        <v>6</v>
      </c>
      <c r="G435" s="1" t="s">
        <v>37</v>
      </c>
      <c r="H435" s="1" t="s">
        <v>38</v>
      </c>
      <c r="I435" s="1" t="s">
        <v>130</v>
      </c>
      <c r="J435" s="1" t="s">
        <v>40</v>
      </c>
      <c r="K435" s="3" t="s">
        <v>34</v>
      </c>
      <c r="L435" s="3" t="s">
        <v>41</v>
      </c>
      <c r="M435" s="3" t="s">
        <v>420</v>
      </c>
      <c r="N435" s="1">
        <f>Table1[[#This Row],[MWh]]*Water_intensities!$J$75</f>
        <v>8.4036141516000001E-2</v>
      </c>
      <c r="O435" s="1">
        <f>Table1[[#This Row],[MWh]]*Water_intensities!$N$75</f>
        <v>5.8825299061200001E-2</v>
      </c>
      <c r="P435" s="3">
        <v>17.5505152</v>
      </c>
      <c r="Q435" s="3">
        <v>8.9172671999999995</v>
      </c>
      <c r="R435" t="s">
        <v>701</v>
      </c>
    </row>
    <row r="436" spans="1:18" x14ac:dyDescent="0.55000000000000004">
      <c r="A436" s="1">
        <v>11020</v>
      </c>
      <c r="B436" s="1" t="s">
        <v>678</v>
      </c>
      <c r="C436" s="1" t="s">
        <v>702</v>
      </c>
      <c r="D436" s="19">
        <v>1.2999999999999999E-2</v>
      </c>
      <c r="E436" s="4">
        <v>1500</v>
      </c>
      <c r="F436" s="4">
        <f>Table1[[#This Row],[MW]]*Table1[[#This Row],[MWh/MW]]</f>
        <v>19.5</v>
      </c>
      <c r="G436" s="1" t="s">
        <v>37</v>
      </c>
      <c r="H436" s="1" t="s">
        <v>38</v>
      </c>
      <c r="I436" s="1" t="s">
        <v>130</v>
      </c>
      <c r="J436" s="1" t="s">
        <v>40</v>
      </c>
      <c r="K436" s="3" t="s">
        <v>34</v>
      </c>
      <c r="L436" s="3" t="s">
        <v>41</v>
      </c>
      <c r="M436" s="3" t="s">
        <v>420</v>
      </c>
      <c r="N436" s="1">
        <f>Table1[[#This Row],[MWh]]*Water_intensities!$J$75</f>
        <v>0.27311745992700004</v>
      </c>
      <c r="O436" s="1">
        <f>Table1[[#This Row],[MWh]]*Water_intensities!$N$75</f>
        <v>0.1911822219489</v>
      </c>
      <c r="P436" s="3">
        <v>17.571657311479001</v>
      </c>
      <c r="Q436" s="3">
        <v>8.92299469726761</v>
      </c>
      <c r="R436" t="s">
        <v>703</v>
      </c>
    </row>
    <row r="437" spans="1:18" x14ac:dyDescent="0.55000000000000004">
      <c r="A437" s="1">
        <v>11021</v>
      </c>
      <c r="B437" s="1" t="s">
        <v>678</v>
      </c>
      <c r="C437" s="1" t="s">
        <v>704</v>
      </c>
      <c r="D437" s="4">
        <v>0.54</v>
      </c>
      <c r="E437" s="4">
        <v>2681</v>
      </c>
      <c r="F437" s="4">
        <f>Table1[[#This Row],[MW]]*Table1[[#This Row],[MWh/MW]]</f>
        <v>1447.74</v>
      </c>
      <c r="G437" s="1" t="s">
        <v>28</v>
      </c>
      <c r="H437" s="1" t="s">
        <v>29</v>
      </c>
      <c r="I437" s="1" t="s">
        <v>30</v>
      </c>
      <c r="J437" s="1" t="s">
        <v>31</v>
      </c>
      <c r="K437" s="3" t="s">
        <v>32</v>
      </c>
      <c r="L437" s="3" t="s">
        <v>44</v>
      </c>
      <c r="M437" s="3" t="s">
        <v>34</v>
      </c>
      <c r="N437" s="1">
        <f>Table1[[#This Row],[MWh]]*Water_intensities!$J$56</f>
        <v>469.06738474609216</v>
      </c>
      <c r="O437" s="1">
        <f>Table1[[#This Row],[MWh]]*Water_intensities!$N$56</f>
        <v>328.34716932226451</v>
      </c>
      <c r="P437" s="3">
        <v>14.2250605</v>
      </c>
      <c r="Q437" s="3">
        <v>9.6554876000000007</v>
      </c>
      <c r="R437" t="s">
        <v>113</v>
      </c>
    </row>
    <row r="438" spans="1:18" x14ac:dyDescent="0.55000000000000004">
      <c r="A438" s="1">
        <v>11022</v>
      </c>
      <c r="B438" s="1" t="s">
        <v>678</v>
      </c>
      <c r="C438" s="1" t="s">
        <v>705</v>
      </c>
      <c r="D438" s="4">
        <v>0.5</v>
      </c>
      <c r="E438" s="4">
        <v>2681</v>
      </c>
      <c r="F438" s="4">
        <f>Table1[[#This Row],[MW]]*Table1[[#This Row],[MWh/MW]]</f>
        <v>1340.5</v>
      </c>
      <c r="G438" s="1" t="s">
        <v>28</v>
      </c>
      <c r="H438" s="1" t="s">
        <v>29</v>
      </c>
      <c r="I438" s="1" t="s">
        <v>30</v>
      </c>
      <c r="J438" s="1" t="s">
        <v>31</v>
      </c>
      <c r="K438" s="3" t="s">
        <v>32</v>
      </c>
      <c r="L438" s="3" t="s">
        <v>44</v>
      </c>
      <c r="M438" s="3" t="s">
        <v>34</v>
      </c>
      <c r="N438" s="1">
        <f>Table1[[#This Row],[MWh]]*Water_intensities!$J$56</f>
        <v>434.3216525426779</v>
      </c>
      <c r="O438" s="1">
        <f>Table1[[#This Row],[MWh]]*Water_intensities!$N$56</f>
        <v>304.02515677987458</v>
      </c>
      <c r="P438" s="3">
        <v>15.3189726</v>
      </c>
      <c r="Q438" s="3">
        <v>14.131024699999999</v>
      </c>
      <c r="R438" t="s">
        <v>113</v>
      </c>
    </row>
    <row r="439" spans="1:18" ht="15" customHeight="1" x14ac:dyDescent="0.55000000000000004">
      <c r="A439" s="1">
        <v>11023</v>
      </c>
      <c r="B439" s="1" t="s">
        <v>678</v>
      </c>
      <c r="C439" s="1" t="s">
        <v>706</v>
      </c>
      <c r="D439" s="4">
        <v>0.5</v>
      </c>
      <c r="E439" s="4">
        <v>2681</v>
      </c>
      <c r="F439" s="4">
        <f>Table1[[#This Row],[MW]]*Table1[[#This Row],[MWh/MW]]</f>
        <v>1340.5</v>
      </c>
      <c r="G439" s="1" t="s">
        <v>28</v>
      </c>
      <c r="H439" s="1" t="s">
        <v>29</v>
      </c>
      <c r="I439" s="1" t="s">
        <v>30</v>
      </c>
      <c r="J439" s="1" t="s">
        <v>31</v>
      </c>
      <c r="K439" s="3" t="s">
        <v>32</v>
      </c>
      <c r="L439" s="3" t="s">
        <v>44</v>
      </c>
      <c r="M439" s="3" t="s">
        <v>34</v>
      </c>
      <c r="N439" s="1">
        <f>Table1[[#This Row],[MWh]]*Water_intensities!$J$56</f>
        <v>434.3216525426779</v>
      </c>
      <c r="O439" s="1">
        <f>Table1[[#This Row],[MWh]]*Water_intensities!$N$56</f>
        <v>304.02515677987458</v>
      </c>
      <c r="P439" s="3">
        <v>18.691792199999998</v>
      </c>
      <c r="Q439" s="3">
        <v>12.1862546</v>
      </c>
      <c r="R439" t="s">
        <v>113</v>
      </c>
    </row>
    <row r="440" spans="1:18" x14ac:dyDescent="0.55000000000000004">
      <c r="A440" s="1">
        <v>11024</v>
      </c>
      <c r="B440" s="1" t="s">
        <v>678</v>
      </c>
      <c r="C440" s="1" t="s">
        <v>707</v>
      </c>
      <c r="D440" s="4">
        <v>22</v>
      </c>
      <c r="E440" s="4">
        <v>2681</v>
      </c>
      <c r="F440" s="4">
        <f>Table1[[#This Row],[MW]]*Table1[[#This Row],[MWh/MW]]</f>
        <v>58982</v>
      </c>
      <c r="G440" s="1" t="s">
        <v>28</v>
      </c>
      <c r="H440" s="1" t="s">
        <v>29</v>
      </c>
      <c r="I440" s="1" t="s">
        <v>30</v>
      </c>
      <c r="J440" s="1" t="s">
        <v>31</v>
      </c>
      <c r="K440" s="3" t="s">
        <v>32</v>
      </c>
      <c r="L440" s="3" t="s">
        <v>44</v>
      </c>
      <c r="M440" s="3" t="s">
        <v>34</v>
      </c>
      <c r="N440" s="1">
        <f>Table1[[#This Row],[MWh]]*Water_intensities!$J$56</f>
        <v>19110.152711877829</v>
      </c>
      <c r="O440" s="1">
        <f>Table1[[#This Row],[MWh]]*Water_intensities!$N$56</f>
        <v>13377.106898314481</v>
      </c>
      <c r="P440" s="3">
        <v>15.071978</v>
      </c>
      <c r="Q440" s="3">
        <v>12.089401000000001</v>
      </c>
      <c r="R440" t="s">
        <v>708</v>
      </c>
    </row>
    <row r="441" spans="1:18" x14ac:dyDescent="0.55000000000000004">
      <c r="A441" s="1">
        <v>11025</v>
      </c>
      <c r="B441" s="1" t="s">
        <v>678</v>
      </c>
      <c r="C441" s="1" t="s">
        <v>709</v>
      </c>
      <c r="D441" s="4">
        <v>0.44</v>
      </c>
      <c r="E441" s="4">
        <v>2681</v>
      </c>
      <c r="F441" s="4">
        <f>Table1[[#This Row],[MW]]*Table1[[#This Row],[MWh/MW]]</f>
        <v>1179.6400000000001</v>
      </c>
      <c r="G441" s="1" t="s">
        <v>28</v>
      </c>
      <c r="H441" s="1" t="s">
        <v>29</v>
      </c>
      <c r="I441" s="1" t="s">
        <v>30</v>
      </c>
      <c r="J441" s="1" t="s">
        <v>31</v>
      </c>
      <c r="K441" s="3" t="s">
        <v>32</v>
      </c>
      <c r="L441" s="3" t="s">
        <v>44</v>
      </c>
      <c r="M441" s="3" t="s">
        <v>34</v>
      </c>
      <c r="N441" s="1">
        <f>Table1[[#This Row],[MWh]]*Water_intensities!$J$56</f>
        <v>382.20305423755661</v>
      </c>
      <c r="O441" s="1">
        <f>Table1[[#This Row],[MWh]]*Water_intensities!$N$56</f>
        <v>267.54213796628966</v>
      </c>
      <c r="P441" s="3">
        <v>15.110307000000001</v>
      </c>
      <c r="Q441" s="3">
        <v>12.142383000000001</v>
      </c>
      <c r="R441" t="s">
        <v>113</v>
      </c>
    </row>
    <row r="442" spans="1:18" x14ac:dyDescent="0.55000000000000004">
      <c r="A442" s="1">
        <v>11026</v>
      </c>
      <c r="B442" s="1" t="s">
        <v>678</v>
      </c>
      <c r="C442" s="1" t="s">
        <v>710</v>
      </c>
      <c r="D442" s="4">
        <v>0.26500000000000001</v>
      </c>
      <c r="E442" s="4">
        <v>2681</v>
      </c>
      <c r="F442" s="4">
        <f>Table1[[#This Row],[MW]]*Table1[[#This Row],[MWh/MW]]</f>
        <v>710.46500000000003</v>
      </c>
      <c r="G442" s="1" t="s">
        <v>28</v>
      </c>
      <c r="H442" s="1" t="s">
        <v>29</v>
      </c>
      <c r="I442" s="1" t="s">
        <v>30</v>
      </c>
      <c r="J442" s="1" t="s">
        <v>31</v>
      </c>
      <c r="K442" s="3" t="s">
        <v>32</v>
      </c>
      <c r="L442" s="3" t="s">
        <v>44</v>
      </c>
      <c r="M442" s="3" t="s">
        <v>34</v>
      </c>
      <c r="N442" s="1">
        <f>Table1[[#This Row],[MWh]]*Water_intensities!$J$56</f>
        <v>230.1904758476193</v>
      </c>
      <c r="O442" s="1">
        <f>Table1[[#This Row],[MWh]]*Water_intensities!$N$56</f>
        <v>161.13333309333353</v>
      </c>
      <c r="P442" s="3">
        <v>15.048079</v>
      </c>
      <c r="Q442" s="3">
        <v>12.103612999999999</v>
      </c>
      <c r="R442" t="s">
        <v>113</v>
      </c>
    </row>
    <row r="443" spans="1:18" x14ac:dyDescent="0.55000000000000004">
      <c r="A443" s="1">
        <v>11027</v>
      </c>
      <c r="B443" s="1" t="s">
        <v>678</v>
      </c>
      <c r="C443" s="1" t="s">
        <v>711</v>
      </c>
      <c r="D443" s="4">
        <v>0.5</v>
      </c>
      <c r="E443" s="4">
        <v>2681</v>
      </c>
      <c r="F443" s="4">
        <f>Table1[[#This Row],[MW]]*Table1[[#This Row],[MWh/MW]]</f>
        <v>1340.5</v>
      </c>
      <c r="G443" s="1" t="s">
        <v>28</v>
      </c>
      <c r="H443" s="1" t="s">
        <v>29</v>
      </c>
      <c r="I443" s="1" t="s">
        <v>30</v>
      </c>
      <c r="J443" s="1" t="s">
        <v>31</v>
      </c>
      <c r="K443" s="3" t="s">
        <v>32</v>
      </c>
      <c r="L443" s="3" t="s">
        <v>44</v>
      </c>
      <c r="M443" s="3" t="s">
        <v>34</v>
      </c>
      <c r="N443" s="1">
        <f>Table1[[#This Row],[MWh]]*Water_intensities!$J$56</f>
        <v>434.3216525426779</v>
      </c>
      <c r="O443" s="1">
        <f>Table1[[#This Row],[MWh]]*Water_intensities!$N$56</f>
        <v>304.02515677987458</v>
      </c>
      <c r="P443" s="3">
        <v>19.6907146</v>
      </c>
      <c r="Q443" s="3">
        <v>13.292049</v>
      </c>
      <c r="R443" t="s">
        <v>113</v>
      </c>
    </row>
    <row r="444" spans="1:18" x14ac:dyDescent="0.55000000000000004">
      <c r="A444" s="1">
        <v>11028</v>
      </c>
      <c r="B444" s="1" t="s">
        <v>678</v>
      </c>
      <c r="C444" s="1" t="s">
        <v>712</v>
      </c>
      <c r="D444" s="4">
        <v>2.75</v>
      </c>
      <c r="E444" s="4">
        <v>2681</v>
      </c>
      <c r="F444" s="4">
        <f>Table1[[#This Row],[MW]]*Table1[[#This Row],[MWh/MW]]</f>
        <v>7372.75</v>
      </c>
      <c r="G444" s="1" t="s">
        <v>28</v>
      </c>
      <c r="H444" s="1" t="s">
        <v>29</v>
      </c>
      <c r="I444" s="1" t="s">
        <v>30</v>
      </c>
      <c r="J444" s="1" t="s">
        <v>31</v>
      </c>
      <c r="K444" s="3" t="s">
        <v>32</v>
      </c>
      <c r="L444" s="3" t="s">
        <v>44</v>
      </c>
      <c r="M444" s="3" t="s">
        <v>34</v>
      </c>
      <c r="N444" s="1">
        <f>Table1[[#This Row],[MWh]]*Water_intensities!$J$56</f>
        <v>2388.7690889847286</v>
      </c>
      <c r="O444" s="1">
        <f>Table1[[#This Row],[MWh]]*Water_intensities!$N$56</f>
        <v>1672.1383622893102</v>
      </c>
      <c r="P444" s="3">
        <v>18.392299999999999</v>
      </c>
      <c r="Q444" s="3">
        <v>9.1428999999999991</v>
      </c>
      <c r="R444" t="s">
        <v>686</v>
      </c>
    </row>
    <row r="445" spans="1:18" x14ac:dyDescent="0.55000000000000004">
      <c r="A445" s="1">
        <v>11029</v>
      </c>
      <c r="B445" s="1" t="s">
        <v>678</v>
      </c>
      <c r="C445" s="1" t="s">
        <v>713</v>
      </c>
      <c r="D445" s="9">
        <v>2E-3</v>
      </c>
      <c r="E445" s="4">
        <v>1500</v>
      </c>
      <c r="F445" s="4">
        <f>Table1[[#This Row],[MW]]*Table1[[#This Row],[MWh/MW]]</f>
        <v>3</v>
      </c>
      <c r="G445" s="1" t="s">
        <v>37</v>
      </c>
      <c r="H445" s="1" t="s">
        <v>38</v>
      </c>
      <c r="I445" s="1" t="s">
        <v>130</v>
      </c>
      <c r="J445" s="1" t="s">
        <v>40</v>
      </c>
      <c r="K445" s="3" t="s">
        <v>34</v>
      </c>
      <c r="L445" s="3" t="s">
        <v>41</v>
      </c>
      <c r="M445" s="3" t="s">
        <v>420</v>
      </c>
      <c r="N445" s="1">
        <f>Table1[[#This Row],[MWh]]*Water_intensities!$J$75</f>
        <v>4.2018070758000001E-2</v>
      </c>
      <c r="O445" s="1">
        <f>Table1[[#This Row],[MWh]]*Water_intensities!$N$75</f>
        <v>2.94126495306E-2</v>
      </c>
      <c r="P445" s="3">
        <v>18.392299999999999</v>
      </c>
      <c r="Q445" s="3">
        <v>9.1428999999999991</v>
      </c>
      <c r="R445" t="s">
        <v>701</v>
      </c>
    </row>
    <row r="446" spans="1:18" x14ac:dyDescent="0.55000000000000004">
      <c r="A446" s="1">
        <v>12001</v>
      </c>
      <c r="B446" s="1" t="s">
        <v>714</v>
      </c>
      <c r="C446" s="1" t="s">
        <v>715</v>
      </c>
      <c r="D446" s="4">
        <v>0.1</v>
      </c>
      <c r="E446" s="4">
        <v>2681</v>
      </c>
      <c r="F446" s="4">
        <f>Table1[[#This Row],[MW]]*Table1[[#This Row],[MWh/MW]]</f>
        <v>268.10000000000002</v>
      </c>
      <c r="G446" s="1" t="s">
        <v>28</v>
      </c>
      <c r="H446" s="1" t="s">
        <v>29</v>
      </c>
      <c r="I446" s="1" t="s">
        <v>30</v>
      </c>
      <c r="J446" s="1" t="s">
        <v>31</v>
      </c>
      <c r="K446" s="3" t="s">
        <v>32</v>
      </c>
      <c r="L446" s="3" t="s">
        <v>44</v>
      </c>
      <c r="M446" s="3" t="s">
        <v>34</v>
      </c>
      <c r="N446" s="1">
        <f>Table1[[#This Row],[MWh]]*Water_intensities!$J$56</f>
        <v>86.864330508535588</v>
      </c>
      <c r="O446" s="1">
        <f>Table1[[#This Row],[MWh]]*Water_intensities!$N$56</f>
        <v>60.805031355974918</v>
      </c>
      <c r="P446" s="3">
        <v>43.444443999999997</v>
      </c>
      <c r="Q446" s="3">
        <v>-11.784444000000001</v>
      </c>
      <c r="R446" t="s">
        <v>113</v>
      </c>
    </row>
    <row r="447" spans="1:18" x14ac:dyDescent="0.55000000000000004">
      <c r="A447" s="1">
        <v>12002</v>
      </c>
      <c r="B447" s="1" t="s">
        <v>714</v>
      </c>
      <c r="C447" s="1" t="s">
        <v>716</v>
      </c>
      <c r="D447" s="4">
        <v>0.2</v>
      </c>
      <c r="E447" s="4">
        <v>2681</v>
      </c>
      <c r="F447" s="4">
        <f>Table1[[#This Row],[MW]]*Table1[[#This Row],[MWh/MW]]</f>
        <v>536.20000000000005</v>
      </c>
      <c r="G447" s="1" t="s">
        <v>28</v>
      </c>
      <c r="H447" s="1" t="s">
        <v>29</v>
      </c>
      <c r="I447" s="1" t="s">
        <v>30</v>
      </c>
      <c r="J447" s="1" t="s">
        <v>31</v>
      </c>
      <c r="K447" s="3" t="s">
        <v>32</v>
      </c>
      <c r="L447" s="3" t="s">
        <v>44</v>
      </c>
      <c r="M447" s="3" t="s">
        <v>34</v>
      </c>
      <c r="N447" s="1">
        <f>Table1[[#This Row],[MWh]]*Water_intensities!$J$56</f>
        <v>173.72866101707118</v>
      </c>
      <c r="O447" s="1">
        <f>Table1[[#This Row],[MWh]]*Water_intensities!$N$56</f>
        <v>121.61006271194984</v>
      </c>
      <c r="P447" s="3">
        <v>44.237178</v>
      </c>
      <c r="Q447" s="3">
        <v>-12.19501</v>
      </c>
      <c r="R447" t="s">
        <v>113</v>
      </c>
    </row>
    <row r="448" spans="1:18" x14ac:dyDescent="0.55000000000000004">
      <c r="A448" s="1">
        <v>12003</v>
      </c>
      <c r="B448" s="1" t="s">
        <v>714</v>
      </c>
      <c r="C448" s="1" t="s">
        <v>717</v>
      </c>
      <c r="D448" s="4">
        <v>1.9</v>
      </c>
      <c r="E448" s="4">
        <v>2681</v>
      </c>
      <c r="F448" s="4">
        <f>Table1[[#This Row],[MW]]*Table1[[#This Row],[MWh/MW]]</f>
        <v>5093.8999999999996</v>
      </c>
      <c r="G448" s="1" t="s">
        <v>28</v>
      </c>
      <c r="H448" s="1" t="s">
        <v>29</v>
      </c>
      <c r="I448" s="1" t="s">
        <v>30</v>
      </c>
      <c r="J448" s="1" t="s">
        <v>31</v>
      </c>
      <c r="K448" s="3" t="s">
        <v>32</v>
      </c>
      <c r="L448" s="3" t="s">
        <v>44</v>
      </c>
      <c r="M448" s="3" t="s">
        <v>34</v>
      </c>
      <c r="N448" s="1">
        <f>Table1[[#This Row],[MWh]]*Water_intensities!$J$56</f>
        <v>1650.4222796621759</v>
      </c>
      <c r="O448" s="1">
        <f>Table1[[#This Row],[MWh]]*Water_intensities!$N$56</f>
        <v>1155.2955957635234</v>
      </c>
      <c r="P448" s="3">
        <v>43.7425</v>
      </c>
      <c r="Q448" s="3">
        <v>-12.28</v>
      </c>
      <c r="R448" t="s">
        <v>296</v>
      </c>
    </row>
    <row r="449" spans="1:18" x14ac:dyDescent="0.55000000000000004">
      <c r="A449" s="1">
        <v>12004</v>
      </c>
      <c r="B449" s="1" t="s">
        <v>714</v>
      </c>
      <c r="C449" s="1" t="s">
        <v>718</v>
      </c>
      <c r="D449" s="4">
        <v>1.2</v>
      </c>
      <c r="E449" s="4">
        <v>2681</v>
      </c>
      <c r="F449" s="4">
        <f>Table1[[#This Row],[MW]]*Table1[[#This Row],[MWh/MW]]</f>
        <v>3217.2</v>
      </c>
      <c r="G449" s="1" t="s">
        <v>28</v>
      </c>
      <c r="H449" s="1" t="s">
        <v>29</v>
      </c>
      <c r="I449" s="1" t="s">
        <v>30</v>
      </c>
      <c r="J449" s="1" t="s">
        <v>31</v>
      </c>
      <c r="K449" s="3" t="s">
        <v>32</v>
      </c>
      <c r="L449" s="3" t="s">
        <v>44</v>
      </c>
      <c r="M449" s="3" t="s">
        <v>34</v>
      </c>
      <c r="N449" s="1">
        <f>Table1[[#This Row],[MWh]]*Water_intensities!$J$56</f>
        <v>1042.371966102427</v>
      </c>
      <c r="O449" s="1">
        <f>Table1[[#This Row],[MWh]]*Water_intensities!$N$56</f>
        <v>729.66037627169885</v>
      </c>
      <c r="P449" s="3">
        <v>43.484166999999999</v>
      </c>
      <c r="Q449" s="3">
        <v>-11.861667000000001</v>
      </c>
      <c r="R449" t="s">
        <v>113</v>
      </c>
    </row>
    <row r="450" spans="1:18" x14ac:dyDescent="0.55000000000000004">
      <c r="A450" s="1">
        <v>12005</v>
      </c>
      <c r="B450" s="1" t="s">
        <v>714</v>
      </c>
      <c r="C450" s="1" t="s">
        <v>4999</v>
      </c>
      <c r="D450" s="4">
        <v>0.3</v>
      </c>
      <c r="E450" s="4">
        <v>191</v>
      </c>
      <c r="F450" s="9">
        <f>Table1[[#This Row],[MW]]*Table1[[#This Row],[MWh/MW]]</f>
        <v>57.3</v>
      </c>
      <c r="G450" s="1" t="s">
        <v>107</v>
      </c>
      <c r="H450" s="1" t="s">
        <v>133</v>
      </c>
      <c r="I450" s="1" t="s">
        <v>34</v>
      </c>
      <c r="J450" s="1" t="s">
        <v>34</v>
      </c>
      <c r="K450" s="1" t="s">
        <v>34</v>
      </c>
      <c r="L450" s="1" t="s">
        <v>34</v>
      </c>
      <c r="M450" s="1" t="s">
        <v>34</v>
      </c>
      <c r="N450" s="1">
        <v>0</v>
      </c>
      <c r="O450" s="1">
        <v>0</v>
      </c>
      <c r="P450" s="35">
        <v>44.411209999999997</v>
      </c>
      <c r="Q450" s="3">
        <v>-12.268629000000001</v>
      </c>
      <c r="R450" t="s">
        <v>133</v>
      </c>
    </row>
    <row r="451" spans="1:18" x14ac:dyDescent="0.55000000000000004">
      <c r="A451" s="1">
        <v>12006</v>
      </c>
      <c r="B451" s="1" t="s">
        <v>714</v>
      </c>
      <c r="C451" s="1" t="s">
        <v>720</v>
      </c>
      <c r="D451" s="4">
        <v>0.34399999999999997</v>
      </c>
      <c r="E451" s="4">
        <v>2681</v>
      </c>
      <c r="F451" s="4">
        <f>Table1[[#This Row],[MW]]*Table1[[#This Row],[MWh/MW]]</f>
        <v>922.2639999999999</v>
      </c>
      <c r="G451" s="1" t="s">
        <v>28</v>
      </c>
      <c r="H451" s="1" t="s">
        <v>29</v>
      </c>
      <c r="I451" s="1" t="s">
        <v>30</v>
      </c>
      <c r="J451" s="1" t="s">
        <v>31</v>
      </c>
      <c r="K451" s="3" t="s">
        <v>32</v>
      </c>
      <c r="L451" s="3" t="s">
        <v>44</v>
      </c>
      <c r="M451" s="3" t="s">
        <v>34</v>
      </c>
      <c r="N451" s="1">
        <f>Table1[[#This Row],[MWh]]*Water_intensities!$J$56</f>
        <v>298.81329694936238</v>
      </c>
      <c r="O451" s="1">
        <f>Table1[[#This Row],[MWh]]*Water_intensities!$N$56</f>
        <v>209.16930786455367</v>
      </c>
      <c r="P451" s="3">
        <v>43.377499999999998</v>
      </c>
      <c r="Q451" s="3">
        <v>-11.501389</v>
      </c>
      <c r="R451" t="s">
        <v>113</v>
      </c>
    </row>
    <row r="452" spans="1:18" x14ac:dyDescent="0.55000000000000004">
      <c r="A452" s="1">
        <v>12007</v>
      </c>
      <c r="B452" s="1" t="s">
        <v>714</v>
      </c>
      <c r="C452" s="1" t="s">
        <v>721</v>
      </c>
      <c r="D452" s="9">
        <v>2.1999999999999999E-2</v>
      </c>
      <c r="E452" s="4">
        <v>191</v>
      </c>
      <c r="F452" s="9">
        <f>Table1[[#This Row],[MW]]*Table1[[#This Row],[MWh/MW]]</f>
        <v>4.202</v>
      </c>
      <c r="G452" s="1" t="s">
        <v>107</v>
      </c>
      <c r="H452" s="1" t="s">
        <v>133</v>
      </c>
      <c r="I452" s="1" t="s">
        <v>34</v>
      </c>
      <c r="J452" s="1" t="s">
        <v>34</v>
      </c>
      <c r="K452" s="1" t="s">
        <v>34</v>
      </c>
      <c r="L452" s="1" t="s">
        <v>34</v>
      </c>
      <c r="M452" s="1" t="s">
        <v>34</v>
      </c>
      <c r="N452" s="1">
        <v>0</v>
      </c>
      <c r="O452" s="1">
        <v>0</v>
      </c>
      <c r="P452" s="3">
        <v>43.635278</v>
      </c>
      <c r="Q452" s="3">
        <v>-12.296666999999999</v>
      </c>
      <c r="R452" t="s">
        <v>133</v>
      </c>
    </row>
    <row r="453" spans="1:18" x14ac:dyDescent="0.55000000000000004">
      <c r="A453" s="1">
        <v>12008</v>
      </c>
      <c r="B453" s="1" t="s">
        <v>714</v>
      </c>
      <c r="C453" s="1" t="s">
        <v>4998</v>
      </c>
      <c r="D453" s="4">
        <v>7.0000000000000007E-2</v>
      </c>
      <c r="E453" s="4">
        <v>191</v>
      </c>
      <c r="F453" s="9">
        <f>Table1[[#This Row],[MW]]*Table1[[#This Row],[MWh/MW]]</f>
        <v>13.370000000000001</v>
      </c>
      <c r="G453" s="1" t="s">
        <v>107</v>
      </c>
      <c r="H453" s="1" t="s">
        <v>133</v>
      </c>
      <c r="I453" s="1" t="s">
        <v>34</v>
      </c>
      <c r="J453" s="1" t="s">
        <v>34</v>
      </c>
      <c r="K453" s="1" t="s">
        <v>34</v>
      </c>
      <c r="L453" s="1" t="s">
        <v>34</v>
      </c>
      <c r="M453" s="1" t="s">
        <v>34</v>
      </c>
      <c r="N453" s="1">
        <v>0</v>
      </c>
      <c r="O453" s="1">
        <v>0</v>
      </c>
      <c r="P453" s="3">
        <v>44.518332999999998</v>
      </c>
      <c r="Q453" s="3">
        <v>-12.198888999999999</v>
      </c>
      <c r="R453" t="s">
        <v>133</v>
      </c>
    </row>
    <row r="454" spans="1:18" x14ac:dyDescent="0.55000000000000004">
      <c r="A454" s="1">
        <v>12009</v>
      </c>
      <c r="B454" s="1" t="s">
        <v>714</v>
      </c>
      <c r="C454" s="1" t="s">
        <v>5000</v>
      </c>
      <c r="D454" s="4">
        <v>0.3</v>
      </c>
      <c r="E454" s="4">
        <v>191</v>
      </c>
      <c r="F454" s="9">
        <f>Table1[[#This Row],[MW]]*Table1[[#This Row],[MWh/MW]]</f>
        <v>57.3</v>
      </c>
      <c r="G454" s="1" t="s">
        <v>107</v>
      </c>
      <c r="H454" s="1" t="s">
        <v>133</v>
      </c>
      <c r="I454" s="1" t="s">
        <v>34</v>
      </c>
      <c r="J454" s="1" t="s">
        <v>34</v>
      </c>
      <c r="K454" s="1" t="s">
        <v>34</v>
      </c>
      <c r="L454" s="1" t="s">
        <v>34</v>
      </c>
      <c r="M454" s="1" t="s">
        <v>34</v>
      </c>
      <c r="N454" s="1">
        <v>0</v>
      </c>
      <c r="O454" s="1">
        <v>0</v>
      </c>
      <c r="P454" s="3">
        <v>44.461454635327797</v>
      </c>
      <c r="Q454" s="3">
        <v>-12.207278053980399</v>
      </c>
      <c r="R454" t="s">
        <v>4976</v>
      </c>
    </row>
    <row r="455" spans="1:18" x14ac:dyDescent="0.55000000000000004">
      <c r="A455" s="1">
        <v>12010</v>
      </c>
      <c r="B455" s="1" t="s">
        <v>714</v>
      </c>
      <c r="C455" s="1" t="s">
        <v>724</v>
      </c>
      <c r="D455" s="4">
        <v>5.0999999999999996</v>
      </c>
      <c r="E455" s="4">
        <v>2681</v>
      </c>
      <c r="F455" s="4">
        <f>Table1[[#This Row],[MW]]*Table1[[#This Row],[MWh/MW]]</f>
        <v>13673.099999999999</v>
      </c>
      <c r="G455" s="1" t="s">
        <v>28</v>
      </c>
      <c r="H455" s="1" t="s">
        <v>29</v>
      </c>
      <c r="I455" s="1" t="s">
        <v>30</v>
      </c>
      <c r="J455" s="1" t="s">
        <v>31</v>
      </c>
      <c r="K455" s="3" t="s">
        <v>32</v>
      </c>
      <c r="L455" s="3" t="s">
        <v>44</v>
      </c>
      <c r="M455" s="3" t="s">
        <v>34</v>
      </c>
      <c r="N455" s="1">
        <f>Table1[[#This Row],[MWh]]*Water_intensities!$J$56</f>
        <v>4430.0808559353145</v>
      </c>
      <c r="O455" s="1">
        <f>Table1[[#This Row],[MWh]]*Water_intensities!$N$56</f>
        <v>3101.0565991547201</v>
      </c>
      <c r="P455" s="3">
        <v>44.417324000000001</v>
      </c>
      <c r="Q455" s="3">
        <v>-12.242049</v>
      </c>
      <c r="R455" t="s">
        <v>282</v>
      </c>
    </row>
    <row r="456" spans="1:18" x14ac:dyDescent="0.55000000000000004">
      <c r="A456" s="1">
        <v>12011</v>
      </c>
      <c r="B456" s="1" t="s">
        <v>714</v>
      </c>
      <c r="C456" s="1" t="s">
        <v>725</v>
      </c>
      <c r="D456" s="4">
        <v>9.6</v>
      </c>
      <c r="E456" s="4">
        <v>2681</v>
      </c>
      <c r="F456" s="4">
        <f>Table1[[#This Row],[MW]]*Table1[[#This Row],[MWh/MW]]</f>
        <v>25737.599999999999</v>
      </c>
      <c r="G456" s="1" t="s">
        <v>28</v>
      </c>
      <c r="H456" s="1" t="s">
        <v>29</v>
      </c>
      <c r="I456" s="1" t="s">
        <v>30</v>
      </c>
      <c r="J456" s="1" t="s">
        <v>31</v>
      </c>
      <c r="K456" s="3" t="s">
        <v>32</v>
      </c>
      <c r="L456" s="3" t="s">
        <v>44</v>
      </c>
      <c r="M456" s="3" t="s">
        <v>34</v>
      </c>
      <c r="N456" s="1">
        <f>Table1[[#This Row],[MWh]]*Water_intensities!$J$56</f>
        <v>8338.975728819416</v>
      </c>
      <c r="O456" s="1">
        <f>Table1[[#This Row],[MWh]]*Water_intensities!$N$56</f>
        <v>5837.2830101735908</v>
      </c>
      <c r="P456" s="3">
        <v>43.263038828052899</v>
      </c>
      <c r="Q456" s="3">
        <v>-11.649523355155701</v>
      </c>
      <c r="R456" t="s">
        <v>726</v>
      </c>
    </row>
    <row r="457" spans="1:18" x14ac:dyDescent="0.55000000000000004">
      <c r="A457" s="1">
        <v>12012</v>
      </c>
      <c r="B457" s="1" t="s">
        <v>714</v>
      </c>
      <c r="C457" s="1" t="s">
        <v>5001</v>
      </c>
      <c r="D457" s="4">
        <v>6.2</v>
      </c>
      <c r="E457" s="4">
        <v>2681</v>
      </c>
      <c r="F457" s="4">
        <f>Table1[[#This Row],[MW]]*Table1[[#This Row],[MWh/MW]]</f>
        <v>16622.2</v>
      </c>
      <c r="G457" s="1" t="s">
        <v>28</v>
      </c>
      <c r="H457" s="1" t="s">
        <v>29</v>
      </c>
      <c r="I457" s="1" t="s">
        <v>30</v>
      </c>
      <c r="J457" s="1" t="s">
        <v>31</v>
      </c>
      <c r="K457" s="3" t="s">
        <v>32</v>
      </c>
      <c r="L457" s="3" t="s">
        <v>44</v>
      </c>
      <c r="M457" s="3" t="s">
        <v>34</v>
      </c>
      <c r="N457" s="1">
        <f>Table1[[#This Row],[MWh]]*Water_intensities!$J$56</f>
        <v>5385.5884915292063</v>
      </c>
      <c r="O457" s="1">
        <f>Table1[[#This Row],[MWh]]*Water_intensities!$N$56</f>
        <v>3769.9119440704449</v>
      </c>
      <c r="P457" s="3">
        <v>43.245331072776501</v>
      </c>
      <c r="Q457" s="3">
        <v>-11.708119359650601</v>
      </c>
      <c r="R457" t="s">
        <v>282</v>
      </c>
    </row>
    <row r="458" spans="1:18" x14ac:dyDescent="0.55000000000000004">
      <c r="A458" s="1">
        <v>13001</v>
      </c>
      <c r="B458" s="1" t="s">
        <v>5002</v>
      </c>
      <c r="C458" s="1" t="s">
        <v>728</v>
      </c>
      <c r="D458" s="4">
        <v>484</v>
      </c>
      <c r="E458" s="4">
        <v>2349</v>
      </c>
      <c r="F458" s="4">
        <f>Table1[[#This Row],[MW]]*Table1[[#This Row],[MWh/MW]]</f>
        <v>1136916</v>
      </c>
      <c r="G458" s="1" t="s">
        <v>20</v>
      </c>
      <c r="H458" s="1" t="s">
        <v>56</v>
      </c>
      <c r="I458" s="1" t="s">
        <v>57</v>
      </c>
      <c r="J458" s="1" t="s">
        <v>40</v>
      </c>
      <c r="K458" s="3" t="s">
        <v>34</v>
      </c>
      <c r="L458" s="3" t="s">
        <v>53</v>
      </c>
      <c r="M458" s="3" t="s">
        <v>34</v>
      </c>
      <c r="N458" s="1">
        <f>Table1[[#This Row],[MWh]]*Water_intensities!$J$36</f>
        <v>1829070.4681899541</v>
      </c>
      <c r="O458" s="1">
        <f>Table1[[#This Row],[MWh]]*Water_intensities!$N$36</f>
        <v>1463256.3745519631</v>
      </c>
      <c r="P458" s="3">
        <v>11.9161586341085</v>
      </c>
      <c r="Q458" s="3">
        <v>-4.8912193850541898</v>
      </c>
      <c r="R458" t="s">
        <v>729</v>
      </c>
    </row>
    <row r="459" spans="1:18" x14ac:dyDescent="0.55000000000000004">
      <c r="A459" s="1">
        <v>13002</v>
      </c>
      <c r="B459" s="1" t="s">
        <v>5002</v>
      </c>
      <c r="C459" s="1" t="s">
        <v>730</v>
      </c>
      <c r="D459" s="4">
        <v>36</v>
      </c>
      <c r="E459" s="4">
        <v>2349</v>
      </c>
      <c r="F459" s="4">
        <f>Table1[[#This Row],[MW]]*Table1[[#This Row],[MWh/MW]]</f>
        <v>84564</v>
      </c>
      <c r="G459" s="1" t="s">
        <v>20</v>
      </c>
      <c r="H459" s="1" t="s">
        <v>29</v>
      </c>
      <c r="I459" s="1" t="s">
        <v>52</v>
      </c>
      <c r="J459" s="1" t="s">
        <v>31</v>
      </c>
      <c r="K459" s="3" t="s">
        <v>32</v>
      </c>
      <c r="L459" s="3" t="s">
        <v>53</v>
      </c>
      <c r="M459" s="3" t="s">
        <v>34</v>
      </c>
      <c r="N459" s="1">
        <f>Table1[[#This Row],[MWh]]*Water_intensities!$J$46</f>
        <v>27398.714081028731</v>
      </c>
      <c r="O459" s="1">
        <f>Table1[[#This Row],[MWh]]*Water_intensities!$N$46</f>
        <v>19179.099856720113</v>
      </c>
      <c r="P459" s="3">
        <v>11.9363882990028</v>
      </c>
      <c r="Q459" s="3">
        <v>-4.9178691320016403</v>
      </c>
      <c r="R459" t="s">
        <v>731</v>
      </c>
    </row>
    <row r="460" spans="1:18" x14ac:dyDescent="0.55000000000000004">
      <c r="A460" s="1">
        <v>13003</v>
      </c>
      <c r="B460" s="1" t="s">
        <v>5002</v>
      </c>
      <c r="C460" s="1" t="s">
        <v>732</v>
      </c>
      <c r="D460" s="4">
        <v>25</v>
      </c>
      <c r="E460" s="4">
        <v>2349</v>
      </c>
      <c r="F460" s="4">
        <f>Table1[[#This Row],[MW]]*Table1[[#This Row],[MWh/MW]]</f>
        <v>58725</v>
      </c>
      <c r="G460" s="1" t="s">
        <v>20</v>
      </c>
      <c r="H460" s="1" t="s">
        <v>29</v>
      </c>
      <c r="I460" s="1" t="s">
        <v>52</v>
      </c>
      <c r="J460" s="1" t="s">
        <v>31</v>
      </c>
      <c r="K460" s="3" t="s">
        <v>32</v>
      </c>
      <c r="L460" s="3" t="s">
        <v>53</v>
      </c>
      <c r="M460" s="3" t="s">
        <v>34</v>
      </c>
      <c r="N460" s="1">
        <f>Table1[[#This Row],[MWh]]*Water_intensities!$J$46</f>
        <v>19026.884778492175</v>
      </c>
      <c r="O460" s="1">
        <f>Table1[[#This Row],[MWh]]*Water_intensities!$N$46</f>
        <v>13318.819344944523</v>
      </c>
      <c r="P460" s="3">
        <v>11.93417</v>
      </c>
      <c r="Q460" s="3">
        <v>-4.9171019485885799</v>
      </c>
      <c r="R460" t="s">
        <v>731</v>
      </c>
    </row>
    <row r="461" spans="1:18" ht="15" customHeight="1" x14ac:dyDescent="0.55000000000000004">
      <c r="A461" s="1">
        <v>13004</v>
      </c>
      <c r="B461" s="1" t="s">
        <v>5002</v>
      </c>
      <c r="C461" s="1" t="s">
        <v>733</v>
      </c>
      <c r="D461" s="4">
        <v>120</v>
      </c>
      <c r="E461" s="4">
        <v>5803.9900249376497</v>
      </c>
      <c r="F461" s="4">
        <f>Table1[[#This Row],[MW]]*Table1[[#This Row],[MWh/MW]]</f>
        <v>696478.80299251794</v>
      </c>
      <c r="G461" s="1" t="s">
        <v>107</v>
      </c>
      <c r="H461" s="1" t="s">
        <v>108</v>
      </c>
      <c r="I461" s="1" t="s">
        <v>34</v>
      </c>
      <c r="J461" s="1" t="s">
        <v>34</v>
      </c>
      <c r="K461" s="1" t="s">
        <v>34</v>
      </c>
      <c r="L461" s="1" t="s">
        <v>34</v>
      </c>
      <c r="M461" s="1" t="s">
        <v>34</v>
      </c>
      <c r="N461" s="1">
        <v>68240587.5</v>
      </c>
      <c r="O461" s="1">
        <v>68240587.5</v>
      </c>
      <c r="P461" s="3">
        <v>16.0336596049371</v>
      </c>
      <c r="Q461" s="3">
        <v>-2.9356110922274898</v>
      </c>
      <c r="R461" t="s">
        <v>734</v>
      </c>
    </row>
    <row r="462" spans="1:18" x14ac:dyDescent="0.55000000000000004">
      <c r="A462" s="1">
        <v>13005</v>
      </c>
      <c r="B462" s="1" t="s">
        <v>5002</v>
      </c>
      <c r="C462" s="1" t="s">
        <v>735</v>
      </c>
      <c r="D462" s="4">
        <v>19.899999999999999</v>
      </c>
      <c r="E462" s="4">
        <v>5803.9900249376497</v>
      </c>
      <c r="F462" s="4">
        <f>Table1[[#This Row],[MW]]*Table1[[#This Row],[MWh/MW]]</f>
        <v>115499.40149625922</v>
      </c>
      <c r="G462" s="1" t="s">
        <v>107</v>
      </c>
      <c r="H462" s="1" t="s">
        <v>108</v>
      </c>
      <c r="I462" s="1" t="s">
        <v>34</v>
      </c>
      <c r="J462" s="1" t="s">
        <v>34</v>
      </c>
      <c r="K462" s="1" t="s">
        <v>34</v>
      </c>
      <c r="L462" s="1" t="s">
        <v>34</v>
      </c>
      <c r="M462" s="1" t="s">
        <v>34</v>
      </c>
      <c r="N462" s="1">
        <v>8864898.75</v>
      </c>
      <c r="O462" s="1">
        <v>8864898.75</v>
      </c>
      <c r="P462" s="3">
        <v>15.6781040345493</v>
      </c>
      <c r="Q462" s="3">
        <v>1.09633736443149</v>
      </c>
      <c r="R462" t="s">
        <v>736</v>
      </c>
    </row>
    <row r="463" spans="1:18" x14ac:dyDescent="0.55000000000000004">
      <c r="A463" s="1">
        <v>13006</v>
      </c>
      <c r="B463" s="1" t="s">
        <v>5002</v>
      </c>
      <c r="C463" s="1" t="s">
        <v>737</v>
      </c>
      <c r="D463" s="4">
        <v>1.956</v>
      </c>
      <c r="E463" s="4">
        <v>2349</v>
      </c>
      <c r="F463" s="4">
        <f>Table1[[#This Row],[MW]]*Table1[[#This Row],[MWh/MW]]</f>
        <v>4594.6440000000002</v>
      </c>
      <c r="G463" s="1" t="s">
        <v>20</v>
      </c>
      <c r="H463" s="1" t="s">
        <v>29</v>
      </c>
      <c r="I463" s="1" t="s">
        <v>52</v>
      </c>
      <c r="J463" s="1" t="s">
        <v>31</v>
      </c>
      <c r="K463" s="3" t="s">
        <v>32</v>
      </c>
      <c r="L463" s="3" t="s">
        <v>53</v>
      </c>
      <c r="M463" s="3" t="s">
        <v>34</v>
      </c>
      <c r="N463" s="1">
        <f>Table1[[#This Row],[MWh]]*Water_intensities!$J$46</f>
        <v>1488.6634650692279</v>
      </c>
      <c r="O463" s="1">
        <f>Table1[[#This Row],[MWh]]*Water_intensities!$N$46</f>
        <v>1042.0644255484597</v>
      </c>
      <c r="P463" s="3">
        <v>11.856746798768601</v>
      </c>
      <c r="Q463" s="32">
        <v>-4.7732351520247498</v>
      </c>
      <c r="R463" t="s">
        <v>738</v>
      </c>
    </row>
    <row r="464" spans="1:18" x14ac:dyDescent="0.55000000000000004">
      <c r="A464" s="1">
        <v>13007</v>
      </c>
      <c r="B464" s="1" t="s">
        <v>5002</v>
      </c>
      <c r="C464" s="1" t="s">
        <v>739</v>
      </c>
      <c r="D464" s="4">
        <v>74</v>
      </c>
      <c r="E464" s="4">
        <v>5803.9900249376497</v>
      </c>
      <c r="F464" s="4">
        <f>Table1[[#This Row],[MW]]*Table1[[#This Row],[MWh/MW]]</f>
        <v>429495.26184538606</v>
      </c>
      <c r="G464" s="1" t="s">
        <v>107</v>
      </c>
      <c r="H464" s="1" t="s">
        <v>133</v>
      </c>
      <c r="I464" s="1" t="s">
        <v>34</v>
      </c>
      <c r="J464" s="1" t="s">
        <v>34</v>
      </c>
      <c r="K464" s="1" t="s">
        <v>34</v>
      </c>
      <c r="L464" s="1" t="s">
        <v>34</v>
      </c>
      <c r="M464" s="1" t="s">
        <v>34</v>
      </c>
      <c r="N464" s="1">
        <v>67188.227945999985</v>
      </c>
      <c r="O464" s="1">
        <v>67188.227945999985</v>
      </c>
      <c r="P464" s="3">
        <v>13.763610999999999</v>
      </c>
      <c r="Q464" s="3">
        <v>-3.895556</v>
      </c>
      <c r="R464" t="s">
        <v>740</v>
      </c>
    </row>
    <row r="465" spans="1:18" x14ac:dyDescent="0.55000000000000004">
      <c r="A465" s="1">
        <v>14001</v>
      </c>
      <c r="B465" s="1" t="s">
        <v>5078</v>
      </c>
      <c r="C465" s="1" t="s">
        <v>742</v>
      </c>
      <c r="D465" s="4">
        <v>7.0999999999999994E-2</v>
      </c>
      <c r="E465" s="4">
        <v>3626.7</v>
      </c>
      <c r="F465" s="4">
        <f>Table1[[#This Row],[MW]]*Table1[[#This Row],[MWh/MW]]</f>
        <v>257.49569999999994</v>
      </c>
      <c r="G465" s="1" t="s">
        <v>107</v>
      </c>
      <c r="H465" s="1" t="s">
        <v>133</v>
      </c>
      <c r="I465" s="1" t="s">
        <v>34</v>
      </c>
      <c r="J465" s="1" t="s">
        <v>34</v>
      </c>
      <c r="K465" s="1" t="s">
        <v>34</v>
      </c>
      <c r="L465" s="1" t="s">
        <v>34</v>
      </c>
      <c r="M465" s="1" t="s">
        <v>34</v>
      </c>
      <c r="N465" s="1">
        <v>0</v>
      </c>
      <c r="O465" s="1">
        <v>0</v>
      </c>
      <c r="P465" s="3">
        <v>26.757926000000001</v>
      </c>
      <c r="Q465" s="3">
        <v>2.9845920000000001</v>
      </c>
      <c r="R465" t="s">
        <v>4980</v>
      </c>
    </row>
    <row r="466" spans="1:18" x14ac:dyDescent="0.55000000000000004">
      <c r="A466" s="1">
        <v>14002</v>
      </c>
      <c r="B466" s="1" t="s">
        <v>5078</v>
      </c>
      <c r="C466" s="1" t="s">
        <v>743</v>
      </c>
      <c r="D466" s="1">
        <v>11</v>
      </c>
      <c r="E466" s="4">
        <v>3626.7</v>
      </c>
      <c r="F466" s="4">
        <f>Table1[[#This Row],[MW]]*Table1[[#This Row],[MWh/MW]]</f>
        <v>39893.699999999997</v>
      </c>
      <c r="G466" s="1" t="s">
        <v>107</v>
      </c>
      <c r="H466" s="1" t="s">
        <v>133</v>
      </c>
      <c r="I466" s="1" t="s">
        <v>34</v>
      </c>
      <c r="J466" s="1" t="s">
        <v>34</v>
      </c>
      <c r="K466" s="1" t="s">
        <v>34</v>
      </c>
      <c r="L466" s="1" t="s">
        <v>34</v>
      </c>
      <c r="M466" s="1" t="s">
        <v>34</v>
      </c>
      <c r="N466" s="1">
        <v>37756.7212</v>
      </c>
      <c r="O466" s="1">
        <v>37756.7212</v>
      </c>
      <c r="P466" s="3">
        <v>29.58278</v>
      </c>
      <c r="Q466" s="3">
        <v>-3.08453</v>
      </c>
      <c r="R466" t="s">
        <v>133</v>
      </c>
    </row>
    <row r="467" spans="1:18" x14ac:dyDescent="0.55000000000000004">
      <c r="A467" s="1">
        <v>14003</v>
      </c>
      <c r="B467" s="1" t="s">
        <v>5078</v>
      </c>
      <c r="C467" s="1" t="s">
        <v>744</v>
      </c>
      <c r="D467" s="4">
        <v>1.6</v>
      </c>
      <c r="E467" s="4">
        <v>3626.7</v>
      </c>
      <c r="F467" s="4">
        <f>Table1[[#This Row],[MW]]*Table1[[#This Row],[MWh/MW]]</f>
        <v>5802.72</v>
      </c>
      <c r="G467" s="1" t="s">
        <v>107</v>
      </c>
      <c r="H467" s="1" t="s">
        <v>133</v>
      </c>
      <c r="I467" s="1" t="s">
        <v>34</v>
      </c>
      <c r="J467" s="1" t="s">
        <v>34</v>
      </c>
      <c r="K467" s="1" t="s">
        <v>34</v>
      </c>
      <c r="L467" s="1" t="s">
        <v>34</v>
      </c>
      <c r="M467" s="1" t="s">
        <v>34</v>
      </c>
      <c r="N467" s="1">
        <v>46949.103999999999</v>
      </c>
      <c r="O467" s="1">
        <v>46949.103999999999</v>
      </c>
      <c r="P467" s="3">
        <v>26.2895173</v>
      </c>
      <c r="Q467" s="3">
        <v>-2.7149255000000001</v>
      </c>
      <c r="R467" t="s">
        <v>133</v>
      </c>
    </row>
    <row r="468" spans="1:18" x14ac:dyDescent="0.55000000000000004">
      <c r="A468" s="1">
        <v>14004</v>
      </c>
      <c r="B468" s="1" t="s">
        <v>5078</v>
      </c>
      <c r="C468" s="1" t="s">
        <v>745</v>
      </c>
      <c r="D468" s="1">
        <v>11</v>
      </c>
      <c r="E468" s="4">
        <v>3626.7</v>
      </c>
      <c r="F468" s="4">
        <f>Table1[[#This Row],[MW]]*Table1[[#This Row],[MWh/MW]]</f>
        <v>39893.699999999997</v>
      </c>
      <c r="G468" s="1" t="s">
        <v>107</v>
      </c>
      <c r="H468" s="1" t="s">
        <v>133</v>
      </c>
      <c r="I468" s="1" t="s">
        <v>34</v>
      </c>
      <c r="J468" s="1" t="s">
        <v>34</v>
      </c>
      <c r="K468" s="1" t="s">
        <v>34</v>
      </c>
      <c r="L468" s="1" t="s">
        <v>34</v>
      </c>
      <c r="M468" s="1" t="s">
        <v>34</v>
      </c>
      <c r="N468" s="1">
        <v>80763.039999999979</v>
      </c>
      <c r="O468" s="1">
        <v>80763.039999999979</v>
      </c>
      <c r="P468" s="3">
        <v>29.58278</v>
      </c>
      <c r="Q468" s="3">
        <v>-3.08453</v>
      </c>
      <c r="R468" t="s">
        <v>133</v>
      </c>
    </row>
    <row r="469" spans="1:18" x14ac:dyDescent="0.55000000000000004">
      <c r="A469" s="1">
        <v>14005</v>
      </c>
      <c r="B469" s="1" t="s">
        <v>5078</v>
      </c>
      <c r="C469" s="1" t="s">
        <v>746</v>
      </c>
      <c r="D469" s="4">
        <v>0.4</v>
      </c>
      <c r="E469" s="4">
        <v>315</v>
      </c>
      <c r="F469" s="4">
        <f>Table1[[#This Row],[MW]]*Table1[[#This Row],[MWh/MW]]</f>
        <v>126</v>
      </c>
      <c r="G469" s="1" t="s">
        <v>28</v>
      </c>
      <c r="H469" s="1" t="s">
        <v>29</v>
      </c>
      <c r="I469" s="1" t="s">
        <v>30</v>
      </c>
      <c r="J469" s="1" t="s">
        <v>31</v>
      </c>
      <c r="K469" s="3" t="s">
        <v>32</v>
      </c>
      <c r="L469" s="3" t="s">
        <v>44</v>
      </c>
      <c r="M469" s="3" t="s">
        <v>34</v>
      </c>
      <c r="N469" s="1">
        <f>Table1[[#This Row],[MWh]]*Water_intensities!$J$56</f>
        <v>40.823967340826123</v>
      </c>
      <c r="O469" s="1">
        <f>Table1[[#This Row],[MWh]]*Water_intensities!$N$56</f>
        <v>28.576777138578286</v>
      </c>
      <c r="P469" s="3">
        <v>19.8008384</v>
      </c>
      <c r="Q469" s="3">
        <v>1.2174408000000001</v>
      </c>
      <c r="R469" t="s">
        <v>113</v>
      </c>
    </row>
    <row r="470" spans="1:18" x14ac:dyDescent="0.55000000000000004">
      <c r="A470" s="1">
        <v>14006</v>
      </c>
      <c r="B470" s="1" t="s">
        <v>5078</v>
      </c>
      <c r="C470" s="1" t="s">
        <v>747</v>
      </c>
      <c r="D470" s="4">
        <v>6.3E-2</v>
      </c>
      <c r="E470" s="4">
        <v>3626.7</v>
      </c>
      <c r="F470" s="4">
        <f>Table1[[#This Row],[MW]]*Table1[[#This Row],[MWh/MW]]</f>
        <v>228.4821</v>
      </c>
      <c r="G470" s="1" t="s">
        <v>107</v>
      </c>
      <c r="H470" s="1" t="s">
        <v>133</v>
      </c>
      <c r="I470" s="1" t="s">
        <v>34</v>
      </c>
      <c r="J470" s="1" t="s">
        <v>34</v>
      </c>
      <c r="K470" s="1" t="s">
        <v>34</v>
      </c>
      <c r="L470" s="1" t="s">
        <v>34</v>
      </c>
      <c r="M470" s="1" t="s">
        <v>34</v>
      </c>
      <c r="N470" s="1">
        <v>0</v>
      </c>
      <c r="O470" s="1">
        <v>0</v>
      </c>
      <c r="P470" s="3">
        <v>23.933333000000001</v>
      </c>
      <c r="Q470" s="3">
        <v>-6.25</v>
      </c>
      <c r="R470" t="s">
        <v>4980</v>
      </c>
    </row>
    <row r="471" spans="1:18" x14ac:dyDescent="0.55000000000000004">
      <c r="A471" s="1">
        <v>14007</v>
      </c>
      <c r="B471" s="1" t="s">
        <v>5078</v>
      </c>
      <c r="C471" s="1" t="s">
        <v>748</v>
      </c>
      <c r="D471" s="4">
        <v>0.2</v>
      </c>
      <c r="E471" s="4">
        <v>315</v>
      </c>
      <c r="F471" s="4">
        <f>Table1[[#This Row],[MW]]*Table1[[#This Row],[MWh/MW]]</f>
        <v>63</v>
      </c>
      <c r="G471" s="1" t="s">
        <v>28</v>
      </c>
      <c r="H471" s="1" t="s">
        <v>29</v>
      </c>
      <c r="I471" s="1" t="s">
        <v>30</v>
      </c>
      <c r="J471" s="1" t="s">
        <v>31</v>
      </c>
      <c r="K471" s="3" t="s">
        <v>32</v>
      </c>
      <c r="L471" s="3" t="s">
        <v>44</v>
      </c>
      <c r="M471" s="3" t="s">
        <v>34</v>
      </c>
      <c r="N471" s="1">
        <f>Table1[[#This Row],[MWh]]*Water_intensities!$J$56</f>
        <v>20.411983670413061</v>
      </c>
      <c r="O471" s="1">
        <f>Table1[[#This Row],[MWh]]*Water_intensities!$N$56</f>
        <v>14.288388569289143</v>
      </c>
      <c r="P471" s="3">
        <v>19.197101</v>
      </c>
      <c r="Q471" s="3">
        <v>2.2913700000000001</v>
      </c>
      <c r="R471" t="s">
        <v>113</v>
      </c>
    </row>
    <row r="472" spans="1:18" x14ac:dyDescent="0.55000000000000004">
      <c r="A472" s="1">
        <v>14008</v>
      </c>
      <c r="B472" s="1" t="s">
        <v>5078</v>
      </c>
      <c r="C472" s="1" t="s">
        <v>749</v>
      </c>
      <c r="D472" s="4">
        <v>0.2</v>
      </c>
      <c r="E472" s="4">
        <v>315</v>
      </c>
      <c r="F472" s="4">
        <f>Table1[[#This Row],[MW]]*Table1[[#This Row],[MWh/MW]]</f>
        <v>63</v>
      </c>
      <c r="G472" s="1" t="s">
        <v>28</v>
      </c>
      <c r="H472" s="1" t="s">
        <v>29</v>
      </c>
      <c r="I472" s="1" t="s">
        <v>30</v>
      </c>
      <c r="J472" s="1" t="s">
        <v>31</v>
      </c>
      <c r="K472" s="3" t="s">
        <v>32</v>
      </c>
      <c r="L472" s="3" t="s">
        <v>44</v>
      </c>
      <c r="M472" s="3" t="s">
        <v>34</v>
      </c>
      <c r="N472" s="1">
        <f>Table1[[#This Row],[MWh]]*Water_intensities!$J$56</f>
        <v>20.411983670413061</v>
      </c>
      <c r="O472" s="1">
        <f>Table1[[#This Row],[MWh]]*Water_intensities!$N$56</f>
        <v>14.288388569289143</v>
      </c>
      <c r="P472" s="3">
        <v>22.4177778</v>
      </c>
      <c r="Q472" s="3">
        <v>-5.8958332999999996</v>
      </c>
      <c r="R472" t="s">
        <v>113</v>
      </c>
    </row>
    <row r="473" spans="1:18" x14ac:dyDescent="0.55000000000000004">
      <c r="A473" s="1">
        <v>14009</v>
      </c>
      <c r="B473" s="1" t="s">
        <v>5078</v>
      </c>
      <c r="C473" s="1" t="s">
        <v>750</v>
      </c>
      <c r="D473" s="4">
        <v>1.2</v>
      </c>
      <c r="E473" s="4">
        <v>315</v>
      </c>
      <c r="F473" s="4">
        <f>Table1[[#This Row],[MW]]*Table1[[#This Row],[MWh/MW]]</f>
        <v>378</v>
      </c>
      <c r="G473" s="1" t="s">
        <v>28</v>
      </c>
      <c r="H473" s="1" t="s">
        <v>29</v>
      </c>
      <c r="I473" s="1" t="s">
        <v>30</v>
      </c>
      <c r="J473" s="1" t="s">
        <v>31</v>
      </c>
      <c r="K473" s="3" t="s">
        <v>32</v>
      </c>
      <c r="L473" s="3" t="s">
        <v>44</v>
      </c>
      <c r="M473" s="3" t="s">
        <v>34</v>
      </c>
      <c r="N473" s="1">
        <f>Table1[[#This Row],[MWh]]*Water_intensities!$J$56</f>
        <v>122.47190202247837</v>
      </c>
      <c r="O473" s="1">
        <f>Table1[[#This Row],[MWh]]*Water_intensities!$N$56</f>
        <v>85.730331415734867</v>
      </c>
      <c r="P473" s="3">
        <v>22.476041187820901</v>
      </c>
      <c r="Q473" s="3">
        <v>2.2109991082095601</v>
      </c>
      <c r="R473" t="s">
        <v>4961</v>
      </c>
    </row>
    <row r="474" spans="1:18" x14ac:dyDescent="0.55000000000000004">
      <c r="A474" s="1">
        <v>14010</v>
      </c>
      <c r="B474" s="1" t="s">
        <v>5078</v>
      </c>
      <c r="C474" s="1" t="s">
        <v>751</v>
      </c>
      <c r="D474" s="4">
        <v>0.2</v>
      </c>
      <c r="E474" s="4">
        <v>315</v>
      </c>
      <c r="F474" s="4">
        <f>Table1[[#This Row],[MW]]*Table1[[#This Row],[MWh/MW]]</f>
        <v>63</v>
      </c>
      <c r="G474" s="1" t="s">
        <v>28</v>
      </c>
      <c r="H474" s="1" t="s">
        <v>29</v>
      </c>
      <c r="I474" s="1" t="s">
        <v>30</v>
      </c>
      <c r="J474" s="1" t="s">
        <v>31</v>
      </c>
      <c r="K474" s="3" t="s">
        <v>32</v>
      </c>
      <c r="L474" s="3" t="s">
        <v>44</v>
      </c>
      <c r="M474" s="3" t="s">
        <v>34</v>
      </c>
      <c r="N474" s="1">
        <f>Table1[[#This Row],[MWh]]*Water_intensities!$J$56</f>
        <v>20.411983670413061</v>
      </c>
      <c r="O474" s="1">
        <f>Table1[[#This Row],[MWh]]*Water_intensities!$N$56</f>
        <v>14.288388569289143</v>
      </c>
      <c r="P474" s="3">
        <v>29.084537999999998</v>
      </c>
      <c r="Q474" s="3">
        <v>4.1531710000000004</v>
      </c>
      <c r="R474" t="s">
        <v>113</v>
      </c>
    </row>
    <row r="475" spans="1:18" x14ac:dyDescent="0.55000000000000004">
      <c r="A475" s="1">
        <v>14011</v>
      </c>
      <c r="B475" s="1" t="s">
        <v>5078</v>
      </c>
      <c r="C475" s="1" t="s">
        <v>752</v>
      </c>
      <c r="D475" s="4">
        <v>9.1999999999999998E-2</v>
      </c>
      <c r="E475" s="4">
        <v>3626.7</v>
      </c>
      <c r="F475" s="4">
        <f>Table1[[#This Row],[MW]]*Table1[[#This Row],[MWh/MW]]</f>
        <v>333.65639999999996</v>
      </c>
      <c r="G475" s="1" t="s">
        <v>107</v>
      </c>
      <c r="H475" s="1" t="s">
        <v>133</v>
      </c>
      <c r="I475" s="1" t="s">
        <v>34</v>
      </c>
      <c r="J475" s="1" t="s">
        <v>34</v>
      </c>
      <c r="K475" s="1" t="s">
        <v>34</v>
      </c>
      <c r="L475" s="1" t="s">
        <v>34</v>
      </c>
      <c r="M475" s="1" t="s">
        <v>34</v>
      </c>
      <c r="N475" s="1">
        <v>0</v>
      </c>
      <c r="O475" s="1">
        <v>0</v>
      </c>
      <c r="P475" s="3">
        <v>30.983333300000002</v>
      </c>
      <c r="Q475" s="3">
        <v>2.2999999999999998</v>
      </c>
      <c r="R475" t="s">
        <v>4980</v>
      </c>
    </row>
    <row r="476" spans="1:18" x14ac:dyDescent="0.55000000000000004">
      <c r="A476" s="1">
        <v>14012</v>
      </c>
      <c r="B476" s="1" t="s">
        <v>5078</v>
      </c>
      <c r="C476" s="1" t="s">
        <v>753</v>
      </c>
      <c r="D476" s="4">
        <v>5.8000000000000003E-2</v>
      </c>
      <c r="E476" s="4">
        <v>3626.7</v>
      </c>
      <c r="F476" s="4">
        <f>Table1[[#This Row],[MW]]*Table1[[#This Row],[MWh/MW]]</f>
        <v>210.3486</v>
      </c>
      <c r="G476" s="1" t="s">
        <v>107</v>
      </c>
      <c r="H476" s="1" t="s">
        <v>133</v>
      </c>
      <c r="I476" s="1" t="s">
        <v>34</v>
      </c>
      <c r="J476" s="1" t="s">
        <v>34</v>
      </c>
      <c r="K476" s="1" t="s">
        <v>34</v>
      </c>
      <c r="L476" s="1" t="s">
        <v>34</v>
      </c>
      <c r="M476" s="1" t="s">
        <v>34</v>
      </c>
      <c r="N476" s="1">
        <v>0</v>
      </c>
      <c r="O476" s="1">
        <v>0</v>
      </c>
      <c r="P476" s="3">
        <v>28.860833299999999</v>
      </c>
      <c r="Q476" s="3">
        <v>-2.5083332999999999</v>
      </c>
      <c r="R476" t="s">
        <v>4980</v>
      </c>
    </row>
    <row r="477" spans="1:18" x14ac:dyDescent="0.55000000000000004">
      <c r="A477" s="1">
        <v>14013</v>
      </c>
      <c r="B477" s="1" t="s">
        <v>5078</v>
      </c>
      <c r="C477" s="1" t="s">
        <v>754</v>
      </c>
      <c r="D477" s="4">
        <v>4</v>
      </c>
      <c r="E477" s="4">
        <v>315</v>
      </c>
      <c r="F477" s="4">
        <f>Table1[[#This Row],[MW]]*Table1[[#This Row],[MWh/MW]]</f>
        <v>1260</v>
      </c>
      <c r="G477" s="1" t="s">
        <v>28</v>
      </c>
      <c r="H477" s="1" t="s">
        <v>29</v>
      </c>
      <c r="I477" s="1" t="s">
        <v>30</v>
      </c>
      <c r="J477" s="1" t="s">
        <v>31</v>
      </c>
      <c r="K477" s="3" t="s">
        <v>32</v>
      </c>
      <c r="L477" s="3" t="s">
        <v>44</v>
      </c>
      <c r="M477" s="3" t="s">
        <v>34</v>
      </c>
      <c r="N477" s="1">
        <f>Table1[[#This Row],[MWh]]*Water_intensities!$J$56</f>
        <v>408.23967340826124</v>
      </c>
      <c r="O477" s="1">
        <f>Table1[[#This Row],[MWh]]*Water_intensities!$N$56</f>
        <v>285.76777138578285</v>
      </c>
      <c r="P477" s="3">
        <v>27.490775121594201</v>
      </c>
      <c r="Q477" s="3">
        <v>-11.5202370805619</v>
      </c>
      <c r="R477" t="s">
        <v>4977</v>
      </c>
    </row>
    <row r="478" spans="1:18" x14ac:dyDescent="0.55000000000000004">
      <c r="A478" s="1">
        <v>14014</v>
      </c>
      <c r="B478" s="1" t="s">
        <v>5078</v>
      </c>
      <c r="C478" s="1" t="s">
        <v>755</v>
      </c>
      <c r="D478" s="4">
        <v>0.13200000000000001</v>
      </c>
      <c r="E478" s="4">
        <v>3626.7</v>
      </c>
      <c r="F478" s="4">
        <f>Table1[[#This Row],[MW]]*Table1[[#This Row],[MWh/MW]]</f>
        <v>478.7244</v>
      </c>
      <c r="G478" s="1" t="s">
        <v>107</v>
      </c>
      <c r="H478" s="1" t="s">
        <v>133</v>
      </c>
      <c r="I478" s="1" t="s">
        <v>34</v>
      </c>
      <c r="J478" s="1" t="s">
        <v>34</v>
      </c>
      <c r="K478" s="1" t="s">
        <v>34</v>
      </c>
      <c r="L478" s="1" t="s">
        <v>34</v>
      </c>
      <c r="M478" s="1" t="s">
        <v>34</v>
      </c>
      <c r="N478" s="1">
        <v>0</v>
      </c>
      <c r="O478" s="1">
        <v>0</v>
      </c>
      <c r="P478" s="3">
        <v>19.589538399999999</v>
      </c>
      <c r="Q478" s="3">
        <v>-4.9626070000000002</v>
      </c>
      <c r="R478" t="s">
        <v>4980</v>
      </c>
    </row>
    <row r="479" spans="1:18" x14ac:dyDescent="0.55000000000000004">
      <c r="A479" s="1">
        <v>14015</v>
      </c>
      <c r="B479" s="1" t="s">
        <v>5078</v>
      </c>
      <c r="C479" s="1" t="s">
        <v>756</v>
      </c>
      <c r="D479" s="4">
        <v>1.4</v>
      </c>
      <c r="E479" s="4">
        <v>315</v>
      </c>
      <c r="F479" s="4">
        <f>Table1[[#This Row],[MW]]*Table1[[#This Row],[MWh/MW]]</f>
        <v>441</v>
      </c>
      <c r="G479" s="1" t="s">
        <v>28</v>
      </c>
      <c r="H479" s="1" t="s">
        <v>29</v>
      </c>
      <c r="I479" s="1" t="s">
        <v>30</v>
      </c>
      <c r="J479" s="1" t="s">
        <v>31</v>
      </c>
      <c r="K479" s="3" t="s">
        <v>32</v>
      </c>
      <c r="L479" s="3" t="s">
        <v>44</v>
      </c>
      <c r="M479" s="3" t="s">
        <v>34</v>
      </c>
      <c r="N479" s="1">
        <f>Table1[[#This Row],[MWh]]*Water_intensities!$J$56</f>
        <v>142.88388569289143</v>
      </c>
      <c r="O479" s="1">
        <f>Table1[[#This Row],[MWh]]*Water_intensities!$N$56</f>
        <v>100.01871998502401</v>
      </c>
      <c r="P479" s="3">
        <v>20.578510000000001</v>
      </c>
      <c r="Q479" s="3">
        <v>-4.3228400000000002</v>
      </c>
      <c r="R479" t="s">
        <v>757</v>
      </c>
    </row>
    <row r="480" spans="1:18" x14ac:dyDescent="0.55000000000000004">
      <c r="A480" s="1">
        <v>14016</v>
      </c>
      <c r="B480" s="1" t="s">
        <v>5078</v>
      </c>
      <c r="C480" s="1" t="s">
        <v>758</v>
      </c>
      <c r="D480" s="4">
        <v>0.4</v>
      </c>
      <c r="E480" s="4">
        <v>315</v>
      </c>
      <c r="F480" s="4">
        <f>Table1[[#This Row],[MW]]*Table1[[#This Row],[MWh/MW]]</f>
        <v>126</v>
      </c>
      <c r="G480" s="1" t="s">
        <v>28</v>
      </c>
      <c r="H480" s="1" t="s">
        <v>29</v>
      </c>
      <c r="I480" s="1" t="s">
        <v>30</v>
      </c>
      <c r="J480" s="1" t="s">
        <v>31</v>
      </c>
      <c r="K480" s="3" t="s">
        <v>32</v>
      </c>
      <c r="L480" s="3" t="s">
        <v>44</v>
      </c>
      <c r="M480" s="3" t="s">
        <v>34</v>
      </c>
      <c r="N480" s="1">
        <f>Table1[[#This Row],[MWh]]*Water_intensities!$J$56</f>
        <v>40.823967340826123</v>
      </c>
      <c r="O480" s="1">
        <f>Table1[[#This Row],[MWh]]*Water_intensities!$N$56</f>
        <v>28.576777138578286</v>
      </c>
      <c r="P480" s="3">
        <v>27.513965200480101</v>
      </c>
      <c r="Q480" s="3">
        <v>-11.678175858371301</v>
      </c>
      <c r="R480" t="s">
        <v>113</v>
      </c>
    </row>
    <row r="481" spans="1:18" x14ac:dyDescent="0.55000000000000004">
      <c r="A481" s="1">
        <v>14017</v>
      </c>
      <c r="B481" s="1" t="s">
        <v>5078</v>
      </c>
      <c r="C481" s="1" t="s">
        <v>759</v>
      </c>
      <c r="D481" s="4">
        <v>172</v>
      </c>
      <c r="E481" s="4">
        <v>3626.7</v>
      </c>
      <c r="F481" s="4">
        <f>Table1[[#This Row],[MW]]*Table1[[#This Row],[MWh/MW]]</f>
        <v>623792.4</v>
      </c>
      <c r="G481" s="1" t="s">
        <v>107</v>
      </c>
      <c r="H481" s="1" t="s">
        <v>108</v>
      </c>
      <c r="I481" s="1" t="s">
        <v>34</v>
      </c>
      <c r="J481" s="1" t="s">
        <v>34</v>
      </c>
      <c r="K481" s="1" t="s">
        <v>34</v>
      </c>
      <c r="L481" s="1" t="s">
        <v>34</v>
      </c>
      <c r="M481" s="1" t="s">
        <v>34</v>
      </c>
      <c r="N481" s="1">
        <v>2619649.8464999995</v>
      </c>
      <c r="O481" s="1">
        <v>2619649.8464999995</v>
      </c>
      <c r="P481" s="3">
        <v>13.6218</v>
      </c>
      <c r="Q481" s="3">
        <v>-5.5162000000000004</v>
      </c>
      <c r="R481" t="s">
        <v>133</v>
      </c>
    </row>
    <row r="482" spans="1:18" x14ac:dyDescent="0.55000000000000004">
      <c r="A482" s="1">
        <v>14018</v>
      </c>
      <c r="B482" s="1" t="s">
        <v>5078</v>
      </c>
      <c r="C482" s="1" t="s">
        <v>760</v>
      </c>
      <c r="D482" s="4">
        <v>830</v>
      </c>
      <c r="E482" s="4">
        <v>3626.7</v>
      </c>
      <c r="F482" s="4">
        <f>Table1[[#This Row],[MW]]*Table1[[#This Row],[MWh/MW]]</f>
        <v>3010161</v>
      </c>
      <c r="G482" s="1" t="s">
        <v>107</v>
      </c>
      <c r="H482" s="1" t="s">
        <v>108</v>
      </c>
      <c r="I482" s="1" t="s">
        <v>34</v>
      </c>
      <c r="J482" s="1" t="s">
        <v>34</v>
      </c>
      <c r="K482" s="1" t="s">
        <v>34</v>
      </c>
      <c r="L482" s="1" t="s">
        <v>34</v>
      </c>
      <c r="M482" s="1" t="s">
        <v>34</v>
      </c>
      <c r="N482" s="1">
        <v>90531.638099999982</v>
      </c>
      <c r="O482" s="1">
        <v>90531.638099999982</v>
      </c>
      <c r="P482" s="3">
        <v>13.621</v>
      </c>
      <c r="Q482" s="3">
        <v>-5.5278999999999998</v>
      </c>
      <c r="R482" t="s">
        <v>133</v>
      </c>
    </row>
    <row r="483" spans="1:18" x14ac:dyDescent="0.55000000000000004">
      <c r="A483" s="1">
        <v>14019</v>
      </c>
      <c r="B483" s="1" t="s">
        <v>5078</v>
      </c>
      <c r="C483" s="1" t="s">
        <v>761</v>
      </c>
      <c r="D483" s="4">
        <v>0.6</v>
      </c>
      <c r="E483" s="4">
        <v>315</v>
      </c>
      <c r="F483" s="4">
        <f>Table1[[#This Row],[MW]]*Table1[[#This Row],[MWh/MW]]</f>
        <v>189</v>
      </c>
      <c r="G483" s="1" t="s">
        <v>28</v>
      </c>
      <c r="H483" s="1" t="s">
        <v>29</v>
      </c>
      <c r="I483" s="1" t="s">
        <v>30</v>
      </c>
      <c r="J483" s="1" t="s">
        <v>31</v>
      </c>
      <c r="K483" s="3" t="s">
        <v>32</v>
      </c>
      <c r="L483" s="3" t="s">
        <v>44</v>
      </c>
      <c r="M483" s="3" t="s">
        <v>34</v>
      </c>
      <c r="N483" s="1">
        <f>Table1[[#This Row],[MWh]]*Water_intensities!$J$56</f>
        <v>61.235951011239187</v>
      </c>
      <c r="O483" s="1">
        <f>Table1[[#This Row],[MWh]]*Water_intensities!$N$56</f>
        <v>42.865165707867433</v>
      </c>
      <c r="P483" s="3">
        <v>28.319302</v>
      </c>
      <c r="Q483" s="3">
        <v>1.6512869999999999</v>
      </c>
      <c r="R483" t="s">
        <v>113</v>
      </c>
    </row>
    <row r="484" spans="1:18" x14ac:dyDescent="0.55000000000000004">
      <c r="A484" s="1">
        <v>14020</v>
      </c>
      <c r="B484" s="1" t="s">
        <v>5078</v>
      </c>
      <c r="C484" s="1" t="s">
        <v>762</v>
      </c>
      <c r="D484" s="4">
        <v>0.8</v>
      </c>
      <c r="E484" s="4">
        <v>315</v>
      </c>
      <c r="F484" s="4">
        <f>Table1[[#This Row],[MW]]*Table1[[#This Row],[MWh/MW]]</f>
        <v>252</v>
      </c>
      <c r="G484" s="1" t="s">
        <v>28</v>
      </c>
      <c r="H484" s="1" t="s">
        <v>29</v>
      </c>
      <c r="I484" s="1" t="s">
        <v>30</v>
      </c>
      <c r="J484" s="1" t="s">
        <v>31</v>
      </c>
      <c r="K484" s="3" t="s">
        <v>32</v>
      </c>
      <c r="L484" s="3" t="s">
        <v>44</v>
      </c>
      <c r="M484" s="3" t="s">
        <v>34</v>
      </c>
      <c r="N484" s="1">
        <f>Table1[[#This Row],[MWh]]*Water_intensities!$J$56</f>
        <v>81.647934681652245</v>
      </c>
      <c r="O484" s="1">
        <f>Table1[[#This Row],[MWh]]*Water_intensities!$N$56</f>
        <v>57.153554277156573</v>
      </c>
      <c r="P484" s="3">
        <v>28.319302</v>
      </c>
      <c r="Q484" s="3">
        <v>1.6512869999999999</v>
      </c>
      <c r="R484" t="s">
        <v>113</v>
      </c>
    </row>
    <row r="485" spans="1:18" x14ac:dyDescent="0.55000000000000004">
      <c r="A485" s="1">
        <v>14021</v>
      </c>
      <c r="B485" s="1" t="s">
        <v>5078</v>
      </c>
      <c r="C485" s="1" t="s">
        <v>763</v>
      </c>
      <c r="D485" s="4">
        <v>0.4</v>
      </c>
      <c r="E485" s="4">
        <v>315</v>
      </c>
      <c r="F485" s="4">
        <f>Table1[[#This Row],[MW]]*Table1[[#This Row],[MWh/MW]]</f>
        <v>126</v>
      </c>
      <c r="G485" s="1" t="s">
        <v>28</v>
      </c>
      <c r="H485" s="1" t="s">
        <v>29</v>
      </c>
      <c r="I485" s="1" t="s">
        <v>30</v>
      </c>
      <c r="J485" s="1" t="s">
        <v>31</v>
      </c>
      <c r="K485" s="3" t="s">
        <v>32</v>
      </c>
      <c r="L485" s="3" t="s">
        <v>44</v>
      </c>
      <c r="M485" s="3" t="s">
        <v>34</v>
      </c>
      <c r="N485" s="1">
        <f>Table1[[#This Row],[MWh]]*Water_intensities!$J$56</f>
        <v>40.823967340826123</v>
      </c>
      <c r="O485" s="1">
        <f>Table1[[#This Row],[MWh]]*Water_intensities!$N$56</f>
        <v>28.576777138578286</v>
      </c>
      <c r="P485" s="3">
        <v>29.0436111</v>
      </c>
      <c r="Q485" s="3">
        <v>-5.1186110999999999</v>
      </c>
      <c r="R485" t="s">
        <v>113</v>
      </c>
    </row>
    <row r="486" spans="1:18" x14ac:dyDescent="0.55000000000000004">
      <c r="A486" s="1">
        <v>14022</v>
      </c>
      <c r="B486" s="1" t="s">
        <v>5078</v>
      </c>
      <c r="C486" s="1" t="s">
        <v>764</v>
      </c>
      <c r="D486" s="4">
        <v>10.5</v>
      </c>
      <c r="E486" s="4">
        <v>3626.7</v>
      </c>
      <c r="F486" s="4">
        <f>Table1[[#This Row],[MW]]*Table1[[#This Row],[MWh/MW]]</f>
        <v>38080.35</v>
      </c>
      <c r="G486" s="1" t="s">
        <v>107</v>
      </c>
      <c r="H486" s="1" t="s">
        <v>108</v>
      </c>
      <c r="I486" s="1" t="s">
        <v>34</v>
      </c>
      <c r="J486" s="1" t="s">
        <v>34</v>
      </c>
      <c r="K486" s="1" t="s">
        <v>34</v>
      </c>
      <c r="L486" s="1" t="s">
        <v>34</v>
      </c>
      <c r="M486" s="1" t="s">
        <v>34</v>
      </c>
      <c r="N486" s="1">
        <v>2632779.7999999993</v>
      </c>
      <c r="O486" s="1">
        <v>2632779.7999999993</v>
      </c>
      <c r="P486" s="3">
        <v>19.300995499999999</v>
      </c>
      <c r="Q486" s="3">
        <v>-5.7442213999999998</v>
      </c>
      <c r="R486" t="s">
        <v>589</v>
      </c>
    </row>
    <row r="487" spans="1:18" x14ac:dyDescent="0.55000000000000004">
      <c r="A487" s="1">
        <v>14023</v>
      </c>
      <c r="B487" s="1" t="s">
        <v>5078</v>
      </c>
      <c r="C487" s="1" t="s">
        <v>765</v>
      </c>
      <c r="D487" s="4">
        <v>6.9</v>
      </c>
      <c r="E487" s="4">
        <v>3626.7</v>
      </c>
      <c r="F487" s="4">
        <f>Table1[[#This Row],[MW]]*Table1[[#This Row],[MWh/MW]]</f>
        <v>25024.23</v>
      </c>
      <c r="G487" s="1" t="s">
        <v>107</v>
      </c>
      <c r="H487" s="1" t="s">
        <v>133</v>
      </c>
      <c r="I487" s="1" t="s">
        <v>34</v>
      </c>
      <c r="J487" s="1" t="s">
        <v>34</v>
      </c>
      <c r="K487" s="1" t="s">
        <v>34</v>
      </c>
      <c r="L487" s="1" t="s">
        <v>34</v>
      </c>
      <c r="M487" s="1" t="s">
        <v>34</v>
      </c>
      <c r="N487" s="1">
        <v>11737.276</v>
      </c>
      <c r="O487" s="1">
        <v>11737.276</v>
      </c>
      <c r="P487" s="3">
        <v>26.2895173</v>
      </c>
      <c r="Q487" s="3">
        <v>-2.7149255000000001</v>
      </c>
      <c r="R487" t="s">
        <v>133</v>
      </c>
    </row>
    <row r="488" spans="1:18" x14ac:dyDescent="0.55000000000000004">
      <c r="A488" s="1">
        <v>14024</v>
      </c>
      <c r="B488" s="1" t="s">
        <v>5078</v>
      </c>
      <c r="C488" s="1" t="s">
        <v>766</v>
      </c>
      <c r="D488" s="4">
        <v>2.65</v>
      </c>
      <c r="E488" s="4">
        <v>315</v>
      </c>
      <c r="F488" s="4">
        <f>Table1[[#This Row],[MW]]*Table1[[#This Row],[MWh/MW]]</f>
        <v>834.75</v>
      </c>
      <c r="G488" s="1" t="s">
        <v>28</v>
      </c>
      <c r="H488" s="1" t="s">
        <v>29</v>
      </c>
      <c r="I488" s="1" t="s">
        <v>30</v>
      </c>
      <c r="J488" s="1" t="s">
        <v>31</v>
      </c>
      <c r="K488" s="3" t="s">
        <v>32</v>
      </c>
      <c r="L488" s="3" t="s">
        <v>44</v>
      </c>
      <c r="M488" s="3" t="s">
        <v>34</v>
      </c>
      <c r="N488" s="1">
        <f>Table1[[#This Row],[MWh]]*Water_intensities!$J$56</f>
        <v>270.45878363297305</v>
      </c>
      <c r="O488" s="1">
        <f>Table1[[#This Row],[MWh]]*Water_intensities!$N$56</f>
        <v>189.32114854308116</v>
      </c>
      <c r="P488" s="3">
        <v>22.4177778</v>
      </c>
      <c r="Q488" s="3">
        <v>-5.8958332999999996</v>
      </c>
      <c r="R488" t="s">
        <v>4977</v>
      </c>
    </row>
    <row r="489" spans="1:18" x14ac:dyDescent="0.55000000000000004">
      <c r="A489" s="1">
        <v>14025</v>
      </c>
      <c r="B489" s="1" t="s">
        <v>5078</v>
      </c>
      <c r="C489" s="1" t="s">
        <v>767</v>
      </c>
      <c r="D489" s="4">
        <v>0.28399999999999997</v>
      </c>
      <c r="E489" s="4">
        <v>3626.7</v>
      </c>
      <c r="F489" s="4">
        <f>Table1[[#This Row],[MW]]*Table1[[#This Row],[MWh/MW]]</f>
        <v>1029.9827999999998</v>
      </c>
      <c r="G489" s="1" t="s">
        <v>107</v>
      </c>
      <c r="H489" s="1" t="s">
        <v>133</v>
      </c>
      <c r="I489" s="1" t="s">
        <v>34</v>
      </c>
      <c r="J489" s="1" t="s">
        <v>34</v>
      </c>
      <c r="K489" s="1" t="s">
        <v>34</v>
      </c>
      <c r="L489" s="1" t="s">
        <v>34</v>
      </c>
      <c r="M489" s="1" t="s">
        <v>34</v>
      </c>
      <c r="N489" s="1">
        <v>0</v>
      </c>
      <c r="O489" s="1">
        <v>0</v>
      </c>
      <c r="P489" s="3">
        <v>20.296320000000001</v>
      </c>
      <c r="Q489" s="3">
        <v>3.321669</v>
      </c>
      <c r="R489" t="s">
        <v>4980</v>
      </c>
    </row>
    <row r="490" spans="1:18" x14ac:dyDescent="0.55000000000000004">
      <c r="A490" s="1">
        <v>14026</v>
      </c>
      <c r="B490" s="1" t="s">
        <v>5078</v>
      </c>
      <c r="C490" s="1" t="s">
        <v>768</v>
      </c>
      <c r="D490" s="4">
        <v>0.2</v>
      </c>
      <c r="E490" s="4">
        <v>315</v>
      </c>
      <c r="F490" s="4">
        <f>Table1[[#This Row],[MW]]*Table1[[#This Row],[MWh/MW]]</f>
        <v>63</v>
      </c>
      <c r="G490" s="1" t="s">
        <v>28</v>
      </c>
      <c r="H490" s="1" t="s">
        <v>29</v>
      </c>
      <c r="I490" s="1" t="s">
        <v>30</v>
      </c>
      <c r="J490" s="1" t="s">
        <v>31</v>
      </c>
      <c r="K490" s="3" t="s">
        <v>32</v>
      </c>
      <c r="L490" s="3" t="s">
        <v>44</v>
      </c>
      <c r="M490" s="3" t="s">
        <v>34</v>
      </c>
      <c r="N490" s="1">
        <f>Table1[[#This Row],[MWh]]*Water_intensities!$J$56</f>
        <v>20.411983670413061</v>
      </c>
      <c r="O490" s="1">
        <f>Table1[[#This Row],[MWh]]*Water_intensities!$N$56</f>
        <v>14.288388569289143</v>
      </c>
      <c r="P490" s="3">
        <v>26.7575</v>
      </c>
      <c r="Q490" s="3">
        <v>-10.629166700000001</v>
      </c>
      <c r="R490" t="s">
        <v>113</v>
      </c>
    </row>
    <row r="491" spans="1:18" x14ac:dyDescent="0.55000000000000004">
      <c r="A491" s="1">
        <v>14027</v>
      </c>
      <c r="B491" s="1" t="s">
        <v>5078</v>
      </c>
      <c r="C491" s="1" t="s">
        <v>769</v>
      </c>
      <c r="D491" s="4">
        <v>0.15</v>
      </c>
      <c r="E491" s="4">
        <v>3626.7</v>
      </c>
      <c r="F491" s="4">
        <f>Table1[[#This Row],[MW]]*Table1[[#This Row],[MWh/MW]]</f>
        <v>544.005</v>
      </c>
      <c r="G491" s="1" t="s">
        <v>107</v>
      </c>
      <c r="H491" s="1" t="s">
        <v>133</v>
      </c>
      <c r="I491" s="1" t="s">
        <v>34</v>
      </c>
      <c r="J491" s="1" t="s">
        <v>34</v>
      </c>
      <c r="K491" s="1" t="s">
        <v>34</v>
      </c>
      <c r="L491" s="1" t="s">
        <v>34</v>
      </c>
      <c r="M491" s="1" t="s">
        <v>34</v>
      </c>
      <c r="N491" s="1">
        <v>0</v>
      </c>
      <c r="O491" s="1">
        <v>0</v>
      </c>
      <c r="P491" s="3">
        <v>27.016666699999998</v>
      </c>
      <c r="Q491" s="3">
        <v>-7.15</v>
      </c>
      <c r="R491" t="s">
        <v>4980</v>
      </c>
    </row>
    <row r="492" spans="1:18" x14ac:dyDescent="0.55000000000000004">
      <c r="A492" s="1">
        <v>14028</v>
      </c>
      <c r="B492" s="1" t="s">
        <v>5078</v>
      </c>
      <c r="C492" s="1" t="s">
        <v>770</v>
      </c>
      <c r="D492" s="4">
        <v>0.6</v>
      </c>
      <c r="E492" s="4">
        <v>315</v>
      </c>
      <c r="F492" s="4">
        <f>Table1[[#This Row],[MW]]*Table1[[#This Row],[MWh/MW]]</f>
        <v>189</v>
      </c>
      <c r="G492" s="1" t="s">
        <v>28</v>
      </c>
      <c r="H492" s="1" t="s">
        <v>29</v>
      </c>
      <c r="I492" s="1" t="s">
        <v>30</v>
      </c>
      <c r="J492" s="1" t="s">
        <v>31</v>
      </c>
      <c r="K492" s="3" t="s">
        <v>32</v>
      </c>
      <c r="L492" s="3" t="s">
        <v>44</v>
      </c>
      <c r="M492" s="3" t="s">
        <v>34</v>
      </c>
      <c r="N492" s="1">
        <f>Table1[[#This Row],[MWh]]*Water_intensities!$J$56</f>
        <v>61.235951011239187</v>
      </c>
      <c r="O492" s="1">
        <f>Table1[[#This Row],[MWh]]*Water_intensities!$N$56</f>
        <v>42.865165707867433</v>
      </c>
      <c r="P492" s="3">
        <v>23.9030883</v>
      </c>
      <c r="Q492" s="3">
        <v>-6.3299072000000001</v>
      </c>
      <c r="R492" t="s">
        <v>113</v>
      </c>
    </row>
    <row r="493" spans="1:18" x14ac:dyDescent="0.55000000000000004">
      <c r="A493" s="1">
        <v>14029</v>
      </c>
      <c r="B493" s="1" t="s">
        <v>5078</v>
      </c>
      <c r="C493" s="1" t="s">
        <v>771</v>
      </c>
      <c r="D493" s="4">
        <v>6.8000000000000005E-2</v>
      </c>
      <c r="E493" s="4">
        <v>3626.7</v>
      </c>
      <c r="F493" s="4">
        <f>Table1[[#This Row],[MW]]*Table1[[#This Row],[MWh/MW]]</f>
        <v>246.6156</v>
      </c>
      <c r="G493" s="1" t="s">
        <v>107</v>
      </c>
      <c r="H493" s="1" t="s">
        <v>133</v>
      </c>
      <c r="I493" s="1" t="s">
        <v>34</v>
      </c>
      <c r="J493" s="1" t="s">
        <v>34</v>
      </c>
      <c r="K493" s="1" t="s">
        <v>34</v>
      </c>
      <c r="L493" s="1" t="s">
        <v>34</v>
      </c>
      <c r="M493" s="1" t="s">
        <v>34</v>
      </c>
      <c r="N493" s="1">
        <v>0</v>
      </c>
      <c r="O493" s="1">
        <v>0</v>
      </c>
      <c r="P493" s="3">
        <v>18.816191</v>
      </c>
      <c r="Q493" s="3">
        <v>-5.0409810000000004</v>
      </c>
      <c r="R493" t="s">
        <v>4980</v>
      </c>
    </row>
    <row r="494" spans="1:18" x14ac:dyDescent="0.55000000000000004">
      <c r="A494" s="1">
        <v>14030</v>
      </c>
      <c r="B494" s="1" t="s">
        <v>5078</v>
      </c>
      <c r="C494" s="1" t="s">
        <v>772</v>
      </c>
      <c r="D494" s="4">
        <v>0.6</v>
      </c>
      <c r="E494" s="4">
        <v>315</v>
      </c>
      <c r="F494" s="4">
        <f>Table1[[#This Row],[MW]]*Table1[[#This Row],[MWh/MW]]</f>
        <v>189</v>
      </c>
      <c r="G494" s="1" t="s">
        <v>28</v>
      </c>
      <c r="H494" s="1" t="s">
        <v>29</v>
      </c>
      <c r="I494" s="1" t="s">
        <v>30</v>
      </c>
      <c r="J494" s="1" t="s">
        <v>31</v>
      </c>
      <c r="K494" s="3" t="s">
        <v>32</v>
      </c>
      <c r="L494" s="3" t="s">
        <v>44</v>
      </c>
      <c r="M494" s="3" t="s">
        <v>34</v>
      </c>
      <c r="N494" s="1">
        <f>Table1[[#This Row],[MWh]]*Water_intensities!$J$56</f>
        <v>61.235951011239187</v>
      </c>
      <c r="O494" s="1">
        <f>Table1[[#This Row],[MWh]]*Water_intensities!$N$56</f>
        <v>42.865165707867433</v>
      </c>
      <c r="P494" s="3">
        <v>18.816191</v>
      </c>
      <c r="Q494" s="3">
        <v>-5.0409810000000004</v>
      </c>
      <c r="R494" t="s">
        <v>113</v>
      </c>
    </row>
    <row r="495" spans="1:18" x14ac:dyDescent="0.55000000000000004">
      <c r="A495" s="1">
        <v>14031</v>
      </c>
      <c r="B495" s="1" t="s">
        <v>5078</v>
      </c>
      <c r="C495" s="1" t="s">
        <v>773</v>
      </c>
      <c r="D495" s="4">
        <v>0.6</v>
      </c>
      <c r="E495" s="4">
        <v>315</v>
      </c>
      <c r="F495" s="4">
        <f>Table1[[#This Row],[MW]]*Table1[[#This Row],[MWh/MW]]</f>
        <v>189</v>
      </c>
      <c r="G495" s="1" t="s">
        <v>28</v>
      </c>
      <c r="H495" s="1" t="s">
        <v>29</v>
      </c>
      <c r="I495" s="1" t="s">
        <v>30</v>
      </c>
      <c r="J495" s="1" t="s">
        <v>31</v>
      </c>
      <c r="K495" s="3" t="s">
        <v>32</v>
      </c>
      <c r="L495" s="3" t="s">
        <v>44</v>
      </c>
      <c r="M495" s="3" t="s">
        <v>34</v>
      </c>
      <c r="N495" s="1">
        <f>Table1[[#This Row],[MWh]]*Water_intensities!$J$56</f>
        <v>61.235951011239187</v>
      </c>
      <c r="O495" s="1">
        <f>Table1[[#This Row],[MWh]]*Water_intensities!$N$56</f>
        <v>42.865165707867433</v>
      </c>
      <c r="P495" s="3">
        <v>25.923147100000001</v>
      </c>
      <c r="Q495" s="3">
        <v>-2.9492205</v>
      </c>
      <c r="R495" t="s">
        <v>113</v>
      </c>
    </row>
    <row r="496" spans="1:18" x14ac:dyDescent="0.55000000000000004">
      <c r="A496" s="1">
        <v>14032</v>
      </c>
      <c r="B496" s="1" t="s">
        <v>5078</v>
      </c>
      <c r="C496" s="1" t="s">
        <v>774</v>
      </c>
      <c r="D496" s="4">
        <v>14.5</v>
      </c>
      <c r="E496" s="4">
        <v>138</v>
      </c>
      <c r="F496" s="4">
        <f>Table1[[#This Row],[MW]]*Table1[[#This Row],[MWh/MW]]</f>
        <v>2001</v>
      </c>
      <c r="G496" s="1" t="s">
        <v>20</v>
      </c>
      <c r="H496" s="1" t="s">
        <v>56</v>
      </c>
      <c r="I496" s="1" t="s">
        <v>57</v>
      </c>
      <c r="J496" s="1" t="s">
        <v>40</v>
      </c>
      <c r="K496" s="3" t="s">
        <v>34</v>
      </c>
      <c r="L496" s="3" t="s">
        <v>53</v>
      </c>
      <c r="M496" s="3" t="s">
        <v>34</v>
      </c>
      <c r="N496" s="1">
        <f>Table1[[#This Row],[MWh]]*Water_intensities!$J$36</f>
        <v>3219.2088130065003</v>
      </c>
      <c r="O496" s="1">
        <f>Table1[[#This Row],[MWh]]*Water_intensities!$N$36</f>
        <v>2575.3670504051997</v>
      </c>
      <c r="P496" s="3">
        <v>15.092499999999999</v>
      </c>
      <c r="Q496" s="3">
        <v>-4.6952778000000004</v>
      </c>
      <c r="R496" t="s">
        <v>775</v>
      </c>
    </row>
    <row r="497" spans="1:18" x14ac:dyDescent="0.55000000000000004">
      <c r="A497" s="1">
        <v>14033</v>
      </c>
      <c r="B497" s="1" t="s">
        <v>5078</v>
      </c>
      <c r="C497" s="1" t="s">
        <v>776</v>
      </c>
      <c r="D497" s="4">
        <v>1.8</v>
      </c>
      <c r="E497" s="4">
        <v>315</v>
      </c>
      <c r="F497" s="4">
        <f>Table1[[#This Row],[MW]]*Table1[[#This Row],[MWh/MW]]</f>
        <v>567</v>
      </c>
      <c r="G497" s="1" t="s">
        <v>28</v>
      </c>
      <c r="H497" s="1" t="s">
        <v>29</v>
      </c>
      <c r="I497" s="1" t="s">
        <v>30</v>
      </c>
      <c r="J497" s="1" t="s">
        <v>31</v>
      </c>
      <c r="K497" s="3" t="s">
        <v>32</v>
      </c>
      <c r="L497" s="3" t="s">
        <v>44</v>
      </c>
      <c r="M497" s="3" t="s">
        <v>34</v>
      </c>
      <c r="N497" s="1">
        <f>Table1[[#This Row],[MWh]]*Water_intensities!$J$56</f>
        <v>183.70785303371756</v>
      </c>
      <c r="O497" s="1">
        <f>Table1[[#This Row],[MWh]]*Water_intensities!$N$56</f>
        <v>128.59549712360229</v>
      </c>
      <c r="P497" s="3">
        <v>12.420322000000001</v>
      </c>
      <c r="Q497" s="3">
        <v>-5.9686880000000002</v>
      </c>
      <c r="R497" t="s">
        <v>777</v>
      </c>
    </row>
    <row r="498" spans="1:18" x14ac:dyDescent="0.55000000000000004">
      <c r="A498" s="1">
        <v>14034</v>
      </c>
      <c r="B498" s="1" t="s">
        <v>5078</v>
      </c>
      <c r="C498" s="1" t="s">
        <v>778</v>
      </c>
      <c r="D498" s="4">
        <v>6.75</v>
      </c>
      <c r="E498" s="4">
        <v>315</v>
      </c>
      <c r="F498" s="4">
        <f>Table1[[#This Row],[MW]]*Table1[[#This Row],[MWh/MW]]</f>
        <v>2126.25</v>
      </c>
      <c r="G498" s="1" t="s">
        <v>28</v>
      </c>
      <c r="H498" s="1" t="s">
        <v>29</v>
      </c>
      <c r="I498" s="1" t="s">
        <v>30</v>
      </c>
      <c r="J498" s="1" t="s">
        <v>31</v>
      </c>
      <c r="K498" s="3" t="s">
        <v>32</v>
      </c>
      <c r="L498" s="3" t="s">
        <v>44</v>
      </c>
      <c r="M498" s="3" t="s">
        <v>34</v>
      </c>
      <c r="N498" s="1">
        <f>Table1[[#This Row],[MWh]]*Water_intensities!$J$56</f>
        <v>688.90444887644082</v>
      </c>
      <c r="O498" s="1">
        <f>Table1[[#This Row],[MWh]]*Water_intensities!$N$56</f>
        <v>482.2331142135086</v>
      </c>
      <c r="P498" s="3">
        <v>25.749722200000001</v>
      </c>
      <c r="Q498" s="3">
        <v>-10.763333299999999</v>
      </c>
      <c r="R498" t="s">
        <v>779</v>
      </c>
    </row>
    <row r="499" spans="1:18" x14ac:dyDescent="0.55000000000000004">
      <c r="A499" s="1">
        <v>14035</v>
      </c>
      <c r="B499" s="1" t="s">
        <v>5078</v>
      </c>
      <c r="C499" s="1" t="s">
        <v>780</v>
      </c>
      <c r="D499" s="4">
        <v>0.6</v>
      </c>
      <c r="E499" s="4">
        <v>315</v>
      </c>
      <c r="F499" s="4">
        <f>Table1[[#This Row],[MW]]*Table1[[#This Row],[MWh/MW]]</f>
        <v>189</v>
      </c>
      <c r="G499" s="1" t="s">
        <v>28</v>
      </c>
      <c r="H499" s="1" t="s">
        <v>29</v>
      </c>
      <c r="I499" s="1" t="s">
        <v>30</v>
      </c>
      <c r="J499" s="1" t="s">
        <v>31</v>
      </c>
      <c r="K499" s="3" t="s">
        <v>32</v>
      </c>
      <c r="L499" s="3" t="s">
        <v>44</v>
      </c>
      <c r="M499" s="3" t="s">
        <v>34</v>
      </c>
      <c r="N499" s="1">
        <f>Table1[[#This Row],[MWh]]*Water_intensities!$J$56</f>
        <v>61.235951011239187</v>
      </c>
      <c r="O499" s="1">
        <f>Table1[[#This Row],[MWh]]*Water_intensities!$N$56</f>
        <v>42.865165707867433</v>
      </c>
      <c r="P499" s="3">
        <v>15.321464538600001</v>
      </c>
      <c r="Q499" s="3">
        <v>-4.3245870793399996</v>
      </c>
      <c r="R499" t="s">
        <v>113</v>
      </c>
    </row>
    <row r="500" spans="1:18" x14ac:dyDescent="0.55000000000000004">
      <c r="A500" s="1">
        <v>14036</v>
      </c>
      <c r="B500" s="1" t="s">
        <v>5078</v>
      </c>
      <c r="C500" s="1" t="s">
        <v>781</v>
      </c>
      <c r="D500" s="4">
        <v>2.6</v>
      </c>
      <c r="E500" s="4">
        <v>315</v>
      </c>
      <c r="F500" s="4">
        <f>Table1[[#This Row],[MW]]*Table1[[#This Row],[MWh/MW]]</f>
        <v>819</v>
      </c>
      <c r="G500" s="1" t="s">
        <v>28</v>
      </c>
      <c r="H500" s="1" t="s">
        <v>29</v>
      </c>
      <c r="I500" s="1" t="s">
        <v>30</v>
      </c>
      <c r="J500" s="1" t="s">
        <v>31</v>
      </c>
      <c r="K500" s="3" t="s">
        <v>32</v>
      </c>
      <c r="L500" s="3" t="s">
        <v>44</v>
      </c>
      <c r="M500" s="3" t="s">
        <v>34</v>
      </c>
      <c r="N500" s="1">
        <f>Table1[[#This Row],[MWh]]*Water_intensities!$J$56</f>
        <v>265.35578771536979</v>
      </c>
      <c r="O500" s="1">
        <f>Table1[[#This Row],[MWh]]*Water_intensities!$N$56</f>
        <v>185.74905140075887</v>
      </c>
      <c r="P500" s="3">
        <v>15.321464538600001</v>
      </c>
      <c r="Q500" s="3">
        <v>-4.3245870793399996</v>
      </c>
      <c r="R500" t="s">
        <v>782</v>
      </c>
    </row>
    <row r="501" spans="1:18" x14ac:dyDescent="0.55000000000000004">
      <c r="A501" s="1">
        <v>14037</v>
      </c>
      <c r="B501" s="1" t="s">
        <v>5078</v>
      </c>
      <c r="C501" s="1" t="s">
        <v>783</v>
      </c>
      <c r="D501" s="4">
        <v>0.15</v>
      </c>
      <c r="E501" s="4">
        <v>315</v>
      </c>
      <c r="F501" s="4">
        <f>Table1[[#This Row],[MW]]*Table1[[#This Row],[MWh/MW]]</f>
        <v>47.25</v>
      </c>
      <c r="G501" s="1" t="s">
        <v>28</v>
      </c>
      <c r="H501" s="1" t="s">
        <v>29</v>
      </c>
      <c r="I501" s="1" t="s">
        <v>30</v>
      </c>
      <c r="J501" s="1" t="s">
        <v>31</v>
      </c>
      <c r="K501" s="3" t="s">
        <v>32</v>
      </c>
      <c r="L501" s="3" t="s">
        <v>44</v>
      </c>
      <c r="M501" s="3" t="s">
        <v>34</v>
      </c>
      <c r="N501" s="1">
        <f>Table1[[#This Row],[MWh]]*Water_intensities!$J$56</f>
        <v>15.308987752809797</v>
      </c>
      <c r="O501" s="1">
        <f>Table1[[#This Row],[MWh]]*Water_intensities!$N$56</f>
        <v>10.716291426966858</v>
      </c>
      <c r="P501" s="3">
        <v>25.2</v>
      </c>
      <c r="Q501" s="3">
        <v>0.51666670000000003</v>
      </c>
      <c r="R501" t="s">
        <v>113</v>
      </c>
    </row>
    <row r="502" spans="1:18" x14ac:dyDescent="0.55000000000000004">
      <c r="A502" s="1">
        <v>14038</v>
      </c>
      <c r="B502" s="1" t="s">
        <v>5078</v>
      </c>
      <c r="C502" s="1" t="s">
        <v>784</v>
      </c>
      <c r="D502" s="4">
        <v>0.38200000000000001</v>
      </c>
      <c r="E502" s="4">
        <v>3626.7</v>
      </c>
      <c r="F502" s="4">
        <f>Table1[[#This Row],[MW]]*Table1[[#This Row],[MWh/MW]]</f>
        <v>1385.3994</v>
      </c>
      <c r="G502" s="1" t="s">
        <v>107</v>
      </c>
      <c r="H502" s="1" t="s">
        <v>133</v>
      </c>
      <c r="I502" s="1" t="s">
        <v>34</v>
      </c>
      <c r="J502" s="1" t="s">
        <v>34</v>
      </c>
      <c r="K502" s="1" t="s">
        <v>34</v>
      </c>
      <c r="L502" s="1" t="s">
        <v>34</v>
      </c>
      <c r="M502" s="1" t="s">
        <v>34</v>
      </c>
      <c r="N502" s="1">
        <v>0</v>
      </c>
      <c r="O502" s="1">
        <v>0</v>
      </c>
      <c r="P502" s="3">
        <v>30.8833333</v>
      </c>
      <c r="Q502" s="3">
        <v>2.0833333000000001</v>
      </c>
      <c r="R502" t="s">
        <v>4980</v>
      </c>
    </row>
    <row r="503" spans="1:18" x14ac:dyDescent="0.55000000000000004">
      <c r="A503" s="1">
        <v>14039</v>
      </c>
      <c r="B503" s="1" t="s">
        <v>5078</v>
      </c>
      <c r="C503" s="1" t="s">
        <v>785</v>
      </c>
      <c r="D503" s="4">
        <v>0.2</v>
      </c>
      <c r="E503" s="4">
        <v>315</v>
      </c>
      <c r="F503" s="4">
        <f>Table1[[#This Row],[MW]]*Table1[[#This Row],[MWh/MW]]</f>
        <v>63</v>
      </c>
      <c r="G503" s="1" t="s">
        <v>28</v>
      </c>
      <c r="H503" s="1" t="s">
        <v>29</v>
      </c>
      <c r="I503" s="1" t="s">
        <v>30</v>
      </c>
      <c r="J503" s="1" t="s">
        <v>31</v>
      </c>
      <c r="K503" s="3" t="s">
        <v>32</v>
      </c>
      <c r="L503" s="3" t="s">
        <v>44</v>
      </c>
      <c r="M503" s="3" t="s">
        <v>34</v>
      </c>
      <c r="N503" s="1">
        <f>Table1[[#This Row],[MWh]]*Water_intensities!$J$56</f>
        <v>20.411983670413061</v>
      </c>
      <c r="O503" s="1">
        <f>Table1[[#This Row],[MWh]]*Water_intensities!$N$56</f>
        <v>14.288388569289143</v>
      </c>
      <c r="P503" s="3">
        <v>27.479381561299999</v>
      </c>
      <c r="Q503" s="3">
        <v>-11.6608946396</v>
      </c>
      <c r="R503" t="s">
        <v>113</v>
      </c>
    </row>
    <row r="504" spans="1:18" x14ac:dyDescent="0.55000000000000004">
      <c r="A504" s="1">
        <v>14040</v>
      </c>
      <c r="B504" s="1" t="s">
        <v>5078</v>
      </c>
      <c r="C504" s="1" t="s">
        <v>786</v>
      </c>
      <c r="D504" s="4">
        <v>26</v>
      </c>
      <c r="E504" s="4">
        <v>3626.7</v>
      </c>
      <c r="F504" s="4">
        <f>Table1[[#This Row],[MW]]*Table1[[#This Row],[MWh/MW]]</f>
        <v>94294.2</v>
      </c>
      <c r="G504" s="1" t="s">
        <v>107</v>
      </c>
      <c r="H504" s="1" t="s">
        <v>133</v>
      </c>
      <c r="I504" s="1" t="s">
        <v>34</v>
      </c>
      <c r="J504" s="1" t="s">
        <v>34</v>
      </c>
      <c r="K504" s="1" t="s">
        <v>34</v>
      </c>
      <c r="L504" s="1" t="s">
        <v>34</v>
      </c>
      <c r="M504" s="1" t="s">
        <v>34</v>
      </c>
      <c r="N504" s="1">
        <v>55713.334319999994</v>
      </c>
      <c r="O504" s="1">
        <v>55713.334319999994</v>
      </c>
      <c r="P504" s="3">
        <v>27.268999999999998</v>
      </c>
      <c r="Q504" s="3">
        <v>-10.718999999999999</v>
      </c>
      <c r="R504" t="s">
        <v>133</v>
      </c>
    </row>
    <row r="505" spans="1:18" x14ac:dyDescent="0.55000000000000004">
      <c r="A505" s="1">
        <v>14041</v>
      </c>
      <c r="B505" s="1" t="s">
        <v>5078</v>
      </c>
      <c r="C505" s="1" t="s">
        <v>787</v>
      </c>
      <c r="D505" s="4">
        <v>0.115</v>
      </c>
      <c r="E505" s="4">
        <v>3626.7</v>
      </c>
      <c r="F505" s="4">
        <f>Table1[[#This Row],[MW]]*Table1[[#This Row],[MWh/MW]]</f>
        <v>417.07049999999998</v>
      </c>
      <c r="G505" s="1" t="s">
        <v>107</v>
      </c>
      <c r="H505" s="1" t="s">
        <v>133</v>
      </c>
      <c r="I505" s="1" t="s">
        <v>34</v>
      </c>
      <c r="J505" s="1" t="s">
        <v>34</v>
      </c>
      <c r="K505" s="1" t="s">
        <v>34</v>
      </c>
      <c r="L505" s="1" t="s">
        <v>34</v>
      </c>
      <c r="M505" s="1" t="s">
        <v>34</v>
      </c>
      <c r="N505" s="1">
        <v>0</v>
      </c>
      <c r="O505" s="1">
        <v>0</v>
      </c>
      <c r="P505" s="3">
        <v>28.98</v>
      </c>
      <c r="Q505" s="3">
        <v>-3.0350000000000001</v>
      </c>
      <c r="R505" t="s">
        <v>4980</v>
      </c>
    </row>
    <row r="506" spans="1:18" x14ac:dyDescent="0.55000000000000004">
      <c r="A506" s="1">
        <v>14042</v>
      </c>
      <c r="B506" s="1" t="s">
        <v>5078</v>
      </c>
      <c r="C506" s="1" t="s">
        <v>788</v>
      </c>
      <c r="D506" s="4">
        <v>1.35</v>
      </c>
      <c r="E506" s="4">
        <v>315</v>
      </c>
      <c r="F506" s="4">
        <f>Table1[[#This Row],[MW]]*Table1[[#This Row],[MWh/MW]]</f>
        <v>425.25</v>
      </c>
      <c r="G506" s="1" t="s">
        <v>28</v>
      </c>
      <c r="H506" s="1" t="s">
        <v>29</v>
      </c>
      <c r="I506" s="1" t="s">
        <v>30</v>
      </c>
      <c r="J506" s="1" t="s">
        <v>31</v>
      </c>
      <c r="K506" s="3" t="s">
        <v>32</v>
      </c>
      <c r="L506" s="3" t="s">
        <v>44</v>
      </c>
      <c r="M506" s="3" t="s">
        <v>34</v>
      </c>
      <c r="N506" s="1">
        <f>Table1[[#This Row],[MWh]]*Water_intensities!$J$56</f>
        <v>137.78088977528816</v>
      </c>
      <c r="O506" s="1">
        <f>Table1[[#This Row],[MWh]]*Water_intensities!$N$56</f>
        <v>96.446622842701714</v>
      </c>
      <c r="P506" s="3">
        <v>18.6794521830065</v>
      </c>
      <c r="Q506" s="3">
        <v>0.33368114178714797</v>
      </c>
      <c r="R506" t="s">
        <v>789</v>
      </c>
    </row>
    <row r="507" spans="1:18" x14ac:dyDescent="0.55000000000000004">
      <c r="A507" s="1">
        <v>14043</v>
      </c>
      <c r="B507" s="1" t="s">
        <v>5078</v>
      </c>
      <c r="C507" s="1" t="s">
        <v>735</v>
      </c>
      <c r="D507" s="4">
        <v>19.2</v>
      </c>
      <c r="E507" s="4">
        <v>3626.7</v>
      </c>
      <c r="F507" s="4">
        <f>Table1[[#This Row],[MW]]*Table1[[#This Row],[MWh/MW]]</f>
        <v>69632.639999999999</v>
      </c>
      <c r="G507" s="1" t="s">
        <v>107</v>
      </c>
      <c r="H507" s="1" t="s">
        <v>108</v>
      </c>
      <c r="I507" s="1" t="s">
        <v>34</v>
      </c>
      <c r="J507" s="1" t="s">
        <v>34</v>
      </c>
      <c r="K507" s="1" t="s">
        <v>34</v>
      </c>
      <c r="L507" s="1" t="s">
        <v>34</v>
      </c>
      <c r="M507" s="1" t="s">
        <v>34</v>
      </c>
      <c r="N507" s="1">
        <v>0</v>
      </c>
      <c r="O507" s="1">
        <v>0</v>
      </c>
      <c r="P507" s="3">
        <v>15.691666700000001</v>
      </c>
      <c r="Q507" s="3">
        <v>1.0527778000000001</v>
      </c>
      <c r="R507" t="s">
        <v>790</v>
      </c>
    </row>
    <row r="508" spans="1:18" x14ac:dyDescent="0.55000000000000004">
      <c r="A508" s="1">
        <v>14044</v>
      </c>
      <c r="B508" s="1" t="s">
        <v>5078</v>
      </c>
      <c r="C508" s="1" t="s">
        <v>791</v>
      </c>
      <c r="D508" s="4">
        <v>0.2</v>
      </c>
      <c r="E508" s="4">
        <v>315</v>
      </c>
      <c r="F508" s="4">
        <f>Table1[[#This Row],[MW]]*Table1[[#This Row],[MWh/MW]]</f>
        <v>63</v>
      </c>
      <c r="G508" s="1" t="s">
        <v>28</v>
      </c>
      <c r="H508" s="1" t="s">
        <v>29</v>
      </c>
      <c r="I508" s="1" t="s">
        <v>30</v>
      </c>
      <c r="J508" s="1" t="s">
        <v>31</v>
      </c>
      <c r="K508" s="3" t="s">
        <v>32</v>
      </c>
      <c r="L508" s="3" t="s">
        <v>44</v>
      </c>
      <c r="M508" s="3" t="s">
        <v>34</v>
      </c>
      <c r="N508" s="1">
        <f>Table1[[#This Row],[MWh]]*Water_intensities!$J$56</f>
        <v>20.411983670413061</v>
      </c>
      <c r="O508" s="1">
        <f>Table1[[#This Row],[MWh]]*Water_intensities!$N$56</f>
        <v>14.288388569289143</v>
      </c>
      <c r="P508" s="3">
        <v>21.516666699999998</v>
      </c>
      <c r="Q508" s="3">
        <v>2.15</v>
      </c>
      <c r="R508" t="s">
        <v>113</v>
      </c>
    </row>
    <row r="509" spans="1:18" x14ac:dyDescent="0.55000000000000004">
      <c r="A509" s="1">
        <v>14045</v>
      </c>
      <c r="B509" s="1" t="s">
        <v>5078</v>
      </c>
      <c r="C509" s="1" t="s">
        <v>792</v>
      </c>
      <c r="D509" s="4">
        <v>0.436</v>
      </c>
      <c r="E509" s="4">
        <v>3626.7</v>
      </c>
      <c r="F509" s="4">
        <f>Table1[[#This Row],[MW]]*Table1[[#This Row],[MWh/MW]]</f>
        <v>1581.2411999999999</v>
      </c>
      <c r="G509" s="1" t="s">
        <v>107</v>
      </c>
      <c r="H509" s="1" t="s">
        <v>133</v>
      </c>
      <c r="I509" s="1" t="s">
        <v>34</v>
      </c>
      <c r="J509" s="1" t="s">
        <v>34</v>
      </c>
      <c r="K509" s="1" t="s">
        <v>34</v>
      </c>
      <c r="L509" s="1" t="s">
        <v>34</v>
      </c>
      <c r="M509" s="1" t="s">
        <v>34</v>
      </c>
      <c r="N509" s="1">
        <v>0</v>
      </c>
      <c r="O509" s="1">
        <v>0</v>
      </c>
      <c r="P509" s="3">
        <v>23.438603000000001</v>
      </c>
      <c r="Q509" s="3">
        <v>-5.295731</v>
      </c>
      <c r="R509" t="s">
        <v>4980</v>
      </c>
    </row>
    <row r="510" spans="1:18" x14ac:dyDescent="0.55000000000000004">
      <c r="A510" s="1">
        <v>14046</v>
      </c>
      <c r="B510" s="1" t="s">
        <v>5078</v>
      </c>
      <c r="C510" s="1" t="s">
        <v>793</v>
      </c>
      <c r="D510" s="4">
        <v>1</v>
      </c>
      <c r="E510" s="4">
        <v>3626.7</v>
      </c>
      <c r="F510" s="4">
        <f>Table1[[#This Row],[MW]]*Table1[[#This Row],[MWh/MW]]</f>
        <v>3626.7</v>
      </c>
      <c r="G510" s="1" t="s">
        <v>107</v>
      </c>
      <c r="H510" s="1" t="s">
        <v>133</v>
      </c>
      <c r="I510" s="1" t="s">
        <v>34</v>
      </c>
      <c r="J510" s="1" t="s">
        <v>34</v>
      </c>
      <c r="K510" s="1" t="s">
        <v>34</v>
      </c>
      <c r="L510" s="1" t="s">
        <v>34</v>
      </c>
      <c r="M510" s="1" t="s">
        <v>34</v>
      </c>
      <c r="N510" s="1">
        <v>0</v>
      </c>
      <c r="O510" s="1">
        <v>0</v>
      </c>
      <c r="P510" s="3">
        <v>25.969740000000002</v>
      </c>
      <c r="Q510" s="3">
        <v>-9.9564540000000008</v>
      </c>
      <c r="R510" t="s">
        <v>133</v>
      </c>
    </row>
    <row r="511" spans="1:18" x14ac:dyDescent="0.55000000000000004">
      <c r="A511" s="1">
        <v>14047</v>
      </c>
      <c r="B511" s="1" t="s">
        <v>5078</v>
      </c>
      <c r="C511" s="1" t="s">
        <v>794</v>
      </c>
      <c r="D511" s="4">
        <v>1.25</v>
      </c>
      <c r="E511" s="4">
        <v>315</v>
      </c>
      <c r="F511" s="4">
        <f>Table1[[#This Row],[MW]]*Table1[[#This Row],[MWh/MW]]</f>
        <v>393.75</v>
      </c>
      <c r="G511" s="1" t="s">
        <v>28</v>
      </c>
      <c r="H511" s="1" t="s">
        <v>29</v>
      </c>
      <c r="I511" s="1" t="s">
        <v>30</v>
      </c>
      <c r="J511" s="1" t="s">
        <v>31</v>
      </c>
      <c r="K511" s="3" t="s">
        <v>32</v>
      </c>
      <c r="L511" s="3" t="s">
        <v>44</v>
      </c>
      <c r="M511" s="3" t="s">
        <v>34</v>
      </c>
      <c r="N511" s="1">
        <f>Table1[[#This Row],[MWh]]*Water_intensities!$J$56</f>
        <v>127.57489794008164</v>
      </c>
      <c r="O511" s="1">
        <f>Table1[[#This Row],[MWh]]*Water_intensities!$N$56</f>
        <v>89.302428558057144</v>
      </c>
      <c r="P511" s="3">
        <v>27.479381561299999</v>
      </c>
      <c r="Q511" s="3">
        <v>-11.6608946396</v>
      </c>
      <c r="R511" t="s">
        <v>4978</v>
      </c>
    </row>
    <row r="512" spans="1:18" x14ac:dyDescent="0.55000000000000004">
      <c r="A512" s="1">
        <v>14048</v>
      </c>
      <c r="B512" s="1" t="s">
        <v>5078</v>
      </c>
      <c r="C512" s="1" t="s">
        <v>795</v>
      </c>
      <c r="D512" s="4">
        <v>0.2</v>
      </c>
      <c r="E512" s="4">
        <v>315</v>
      </c>
      <c r="F512" s="4">
        <f>Table1[[#This Row],[MW]]*Table1[[#This Row],[MWh/MW]]</f>
        <v>63</v>
      </c>
      <c r="G512" s="1" t="s">
        <v>28</v>
      </c>
      <c r="H512" s="1" t="s">
        <v>29</v>
      </c>
      <c r="I512" s="1" t="s">
        <v>30</v>
      </c>
      <c r="J512" s="1" t="s">
        <v>31</v>
      </c>
      <c r="K512" s="3" t="s">
        <v>32</v>
      </c>
      <c r="L512" s="3" t="s">
        <v>44</v>
      </c>
      <c r="M512" s="3" t="s">
        <v>34</v>
      </c>
      <c r="N512" s="1">
        <f>Table1[[#This Row],[MWh]]*Water_intensities!$J$56</f>
        <v>20.411983670413061</v>
      </c>
      <c r="O512" s="1">
        <f>Table1[[#This Row],[MWh]]*Water_intensities!$N$56</f>
        <v>14.288388569289143</v>
      </c>
      <c r="P512" s="3">
        <v>15.1730556</v>
      </c>
      <c r="Q512" s="3">
        <v>-4.5105556</v>
      </c>
      <c r="R512" t="s">
        <v>113</v>
      </c>
    </row>
    <row r="513" spans="1:18" x14ac:dyDescent="0.55000000000000004">
      <c r="A513" s="1">
        <v>14049</v>
      </c>
      <c r="B513" s="1" t="s">
        <v>5078</v>
      </c>
      <c r="C513" s="1" t="s">
        <v>796</v>
      </c>
      <c r="D513" s="4">
        <v>2.65</v>
      </c>
      <c r="E513" s="4">
        <v>315</v>
      </c>
      <c r="F513" s="4">
        <f>Table1[[#This Row],[MW]]*Table1[[#This Row],[MWh/MW]]</f>
        <v>834.75</v>
      </c>
      <c r="G513" s="1" t="s">
        <v>28</v>
      </c>
      <c r="H513" s="1" t="s">
        <v>29</v>
      </c>
      <c r="I513" s="1" t="s">
        <v>30</v>
      </c>
      <c r="J513" s="1" t="s">
        <v>31</v>
      </c>
      <c r="K513" s="3" t="s">
        <v>32</v>
      </c>
      <c r="L513" s="3" t="s">
        <v>44</v>
      </c>
      <c r="M513" s="3" t="s">
        <v>34</v>
      </c>
      <c r="N513" s="1">
        <f>Table1[[#This Row],[MWh]]*Water_intensities!$J$56</f>
        <v>270.45878363297305</v>
      </c>
      <c r="O513" s="1">
        <f>Table1[[#This Row],[MWh]]*Water_intensities!$N$56</f>
        <v>189.32114854308116</v>
      </c>
      <c r="P513" s="3">
        <v>18.266666699999998</v>
      </c>
      <c r="Q513" s="3">
        <v>6.6666699999999995E-2</v>
      </c>
      <c r="R513" t="s">
        <v>4977</v>
      </c>
    </row>
    <row r="514" spans="1:18" ht="15" customHeight="1" x14ac:dyDescent="0.55000000000000004">
      <c r="A514" s="1">
        <v>14050</v>
      </c>
      <c r="B514" s="1" t="s">
        <v>5078</v>
      </c>
      <c r="C514" s="1" t="s">
        <v>797</v>
      </c>
      <c r="D514" s="4">
        <v>0.8</v>
      </c>
      <c r="E514" s="4">
        <v>315</v>
      </c>
      <c r="F514" s="4">
        <f>Table1[[#This Row],[MW]]*Table1[[#This Row],[MWh/MW]]</f>
        <v>252</v>
      </c>
      <c r="G514" s="1" t="s">
        <v>28</v>
      </c>
      <c r="H514" s="1" t="s">
        <v>29</v>
      </c>
      <c r="I514" s="1" t="s">
        <v>30</v>
      </c>
      <c r="J514" s="1" t="s">
        <v>31</v>
      </c>
      <c r="K514" s="3" t="s">
        <v>32</v>
      </c>
      <c r="L514" s="3" t="s">
        <v>44</v>
      </c>
      <c r="M514" s="3" t="s">
        <v>34</v>
      </c>
      <c r="N514" s="1">
        <f>Table1[[#This Row],[MWh]]*Water_intensities!$J$56</f>
        <v>81.647934681652245</v>
      </c>
      <c r="O514" s="1">
        <f>Table1[[#This Row],[MWh]]*Water_intensities!$N$56</f>
        <v>57.153554277156573</v>
      </c>
      <c r="P514" s="3">
        <v>23.6</v>
      </c>
      <c r="Q514" s="3">
        <v>-6.15</v>
      </c>
      <c r="R514" t="s">
        <v>113</v>
      </c>
    </row>
    <row r="515" spans="1:18" x14ac:dyDescent="0.55000000000000004">
      <c r="A515" s="1">
        <v>14051</v>
      </c>
      <c r="B515" s="1" t="s">
        <v>5078</v>
      </c>
      <c r="C515" s="1" t="s">
        <v>798</v>
      </c>
      <c r="D515" s="4">
        <v>0.8</v>
      </c>
      <c r="E515" s="4">
        <v>315</v>
      </c>
      <c r="F515" s="4">
        <f>Table1[[#This Row],[MW]]*Table1[[#This Row],[MWh/MW]]</f>
        <v>252</v>
      </c>
      <c r="G515" s="1" t="s">
        <v>28</v>
      </c>
      <c r="H515" s="1" t="s">
        <v>29</v>
      </c>
      <c r="I515" s="1" t="s">
        <v>30</v>
      </c>
      <c r="J515" s="1" t="s">
        <v>31</v>
      </c>
      <c r="K515" s="3" t="s">
        <v>32</v>
      </c>
      <c r="L515" s="3" t="s">
        <v>44</v>
      </c>
      <c r="M515" s="3" t="s">
        <v>34</v>
      </c>
      <c r="N515" s="1">
        <f>Table1[[#This Row],[MWh]]*Water_intensities!$J$56</f>
        <v>81.647934681652245</v>
      </c>
      <c r="O515" s="1">
        <f>Table1[[#This Row],[MWh]]*Water_intensities!$N$56</f>
        <v>57.153554277156573</v>
      </c>
      <c r="P515" s="3">
        <v>12.420322000000001</v>
      </c>
      <c r="Q515" s="3">
        <v>-5.9686880000000002</v>
      </c>
      <c r="R515" t="s">
        <v>113</v>
      </c>
    </row>
    <row r="516" spans="1:18" x14ac:dyDescent="0.55000000000000004">
      <c r="A516" s="1">
        <v>14052</v>
      </c>
      <c r="B516" s="1" t="s">
        <v>5078</v>
      </c>
      <c r="C516" s="1" t="s">
        <v>799</v>
      </c>
      <c r="D516" s="4">
        <v>22</v>
      </c>
      <c r="E516" s="4">
        <v>3626.7</v>
      </c>
      <c r="F516" s="4">
        <f>Table1[[#This Row],[MW]]*Table1[[#This Row],[MWh/MW]]</f>
        <v>79787.399999999994</v>
      </c>
      <c r="G516" s="1" t="s">
        <v>107</v>
      </c>
      <c r="H516" s="1" t="s">
        <v>108</v>
      </c>
      <c r="I516" s="1" t="s">
        <v>34</v>
      </c>
      <c r="J516" s="1" t="s">
        <v>34</v>
      </c>
      <c r="K516" s="1" t="s">
        <v>34</v>
      </c>
      <c r="L516" s="1" t="s">
        <v>34</v>
      </c>
      <c r="M516" s="1" t="s">
        <v>34</v>
      </c>
      <c r="N516" s="1">
        <v>0</v>
      </c>
      <c r="O516" s="1">
        <v>0</v>
      </c>
      <c r="P516" s="3">
        <v>21.18</v>
      </c>
      <c r="Q516" s="3">
        <v>4.3</v>
      </c>
      <c r="R516" t="s">
        <v>589</v>
      </c>
    </row>
    <row r="517" spans="1:18" x14ac:dyDescent="0.55000000000000004">
      <c r="A517" s="1">
        <v>14053</v>
      </c>
      <c r="B517" s="1" t="s">
        <v>5078</v>
      </c>
      <c r="C517" s="1" t="s">
        <v>800</v>
      </c>
      <c r="D517" s="4">
        <v>0.4</v>
      </c>
      <c r="E517" s="4">
        <v>3626.7</v>
      </c>
      <c r="F517" s="4">
        <f>Table1[[#This Row],[MW]]*Table1[[#This Row],[MWh/MW]]</f>
        <v>1450.68</v>
      </c>
      <c r="G517" s="1" t="s">
        <v>107</v>
      </c>
      <c r="H517" s="1" t="s">
        <v>133</v>
      </c>
      <c r="I517" s="1" t="s">
        <v>34</v>
      </c>
      <c r="J517" s="1" t="s">
        <v>34</v>
      </c>
      <c r="K517" s="1" t="s">
        <v>34</v>
      </c>
      <c r="L517" s="1" t="s">
        <v>34</v>
      </c>
      <c r="M517" s="1" t="s">
        <v>34</v>
      </c>
      <c r="N517" s="1">
        <v>0</v>
      </c>
      <c r="O517" s="1">
        <v>0</v>
      </c>
      <c r="P517" s="3">
        <v>26.2895173</v>
      </c>
      <c r="Q517" s="3">
        <v>-2.7149255000000001</v>
      </c>
      <c r="R517" t="s">
        <v>4980</v>
      </c>
    </row>
    <row r="518" spans="1:18" x14ac:dyDescent="0.55000000000000004">
      <c r="A518" s="1">
        <v>14054</v>
      </c>
      <c r="B518" s="1" t="s">
        <v>5078</v>
      </c>
      <c r="C518" s="1" t="s">
        <v>801</v>
      </c>
      <c r="D518" s="4">
        <v>0.72</v>
      </c>
      <c r="E518" s="4">
        <v>3626.7</v>
      </c>
      <c r="F518" s="4">
        <f>Table1[[#This Row],[MW]]*Table1[[#This Row],[MWh/MW]]</f>
        <v>2611.2239999999997</v>
      </c>
      <c r="G518" s="1" t="s">
        <v>107</v>
      </c>
      <c r="H518" s="1" t="s">
        <v>133</v>
      </c>
      <c r="I518" s="1" t="s">
        <v>34</v>
      </c>
      <c r="J518" s="1" t="s">
        <v>34</v>
      </c>
      <c r="K518" s="1" t="s">
        <v>34</v>
      </c>
      <c r="L518" s="1" t="s">
        <v>34</v>
      </c>
      <c r="M518" s="1" t="s">
        <v>34</v>
      </c>
      <c r="N518" s="1">
        <v>0</v>
      </c>
      <c r="O518" s="1">
        <v>0</v>
      </c>
      <c r="P518" s="3">
        <v>29.4527538</v>
      </c>
      <c r="Q518" s="3">
        <v>0.49901240000000002</v>
      </c>
      <c r="R518" t="s">
        <v>4980</v>
      </c>
    </row>
    <row r="519" spans="1:18" x14ac:dyDescent="0.55000000000000004">
      <c r="A519" s="1">
        <v>14055</v>
      </c>
      <c r="B519" s="1" t="s">
        <v>5078</v>
      </c>
      <c r="C519" s="1" t="s">
        <v>802</v>
      </c>
      <c r="D519" s="4">
        <v>2</v>
      </c>
      <c r="E519" s="4">
        <v>315</v>
      </c>
      <c r="F519" s="4">
        <f>Table1[[#This Row],[MW]]*Table1[[#This Row],[MWh/MW]]</f>
        <v>630</v>
      </c>
      <c r="G519" s="1" t="s">
        <v>28</v>
      </c>
      <c r="H519" s="1" t="s">
        <v>29</v>
      </c>
      <c r="I519" s="1" t="s">
        <v>30</v>
      </c>
      <c r="J519" s="1" t="s">
        <v>31</v>
      </c>
      <c r="K519" s="3" t="s">
        <v>32</v>
      </c>
      <c r="L519" s="3" t="s">
        <v>44</v>
      </c>
      <c r="M519" s="3" t="s">
        <v>34</v>
      </c>
      <c r="N519" s="1">
        <f>Table1[[#This Row],[MWh]]*Water_intensities!$J$56</f>
        <v>204.11983670413062</v>
      </c>
      <c r="O519" s="1">
        <f>Table1[[#This Row],[MWh]]*Water_intensities!$N$56</f>
        <v>142.88388569289143</v>
      </c>
      <c r="P519" s="3">
        <v>27.644444400000001</v>
      </c>
      <c r="Q519" s="3">
        <v>-12.246388899999999</v>
      </c>
      <c r="R519" t="s">
        <v>803</v>
      </c>
    </row>
    <row r="520" spans="1:18" x14ac:dyDescent="0.55000000000000004">
      <c r="A520" s="1">
        <v>14056</v>
      </c>
      <c r="B520" s="1" t="s">
        <v>5078</v>
      </c>
      <c r="C520" s="1" t="s">
        <v>804</v>
      </c>
      <c r="D520" s="4">
        <v>9.4</v>
      </c>
      <c r="E520" s="4">
        <v>3626.7</v>
      </c>
      <c r="F520" s="4">
        <f>Table1[[#This Row],[MW]]*Table1[[#This Row],[MWh/MW]]</f>
        <v>34090.980000000003</v>
      </c>
      <c r="G520" s="1" t="s">
        <v>107</v>
      </c>
      <c r="H520" s="1" t="s">
        <v>133</v>
      </c>
      <c r="I520" s="1" t="s">
        <v>34</v>
      </c>
      <c r="J520" s="1" t="s">
        <v>34</v>
      </c>
      <c r="K520" s="1" t="s">
        <v>34</v>
      </c>
      <c r="L520" s="1" t="s">
        <v>34</v>
      </c>
      <c r="M520" s="1" t="s">
        <v>34</v>
      </c>
      <c r="N520" s="1">
        <v>949.3407000000002</v>
      </c>
      <c r="O520" s="1">
        <v>949.3407000000002</v>
      </c>
      <c r="P520" s="3">
        <v>29.748394900000001</v>
      </c>
      <c r="Q520" s="3">
        <v>0.33770319999999998</v>
      </c>
      <c r="R520" t="s">
        <v>133</v>
      </c>
    </row>
    <row r="521" spans="1:18" x14ac:dyDescent="0.55000000000000004">
      <c r="A521" s="1">
        <v>14057</v>
      </c>
      <c r="B521" s="1" t="s">
        <v>5078</v>
      </c>
      <c r="C521" s="1" t="s">
        <v>805</v>
      </c>
      <c r="D521" s="4">
        <v>71</v>
      </c>
      <c r="E521" s="4">
        <v>3626.7</v>
      </c>
      <c r="F521" s="4">
        <f>Table1[[#This Row],[MW]]*Table1[[#This Row],[MWh/MW]]</f>
        <v>257495.69999999998</v>
      </c>
      <c r="G521" s="1" t="s">
        <v>107</v>
      </c>
      <c r="H521" s="1" t="s">
        <v>108</v>
      </c>
      <c r="I521" s="1" t="s">
        <v>34</v>
      </c>
      <c r="J521" s="1" t="s">
        <v>34</v>
      </c>
      <c r="K521" s="1" t="s">
        <v>34</v>
      </c>
      <c r="L521" s="1" t="s">
        <v>34</v>
      </c>
      <c r="M521" s="1" t="s">
        <v>34</v>
      </c>
      <c r="N521" s="1">
        <v>343852940.00000006</v>
      </c>
      <c r="O521" s="1">
        <v>343852940.00000006</v>
      </c>
      <c r="P521" s="3">
        <v>27.244700000000002</v>
      </c>
      <c r="Q521" s="3">
        <v>-10.745200000000001</v>
      </c>
      <c r="R521" t="s">
        <v>589</v>
      </c>
    </row>
    <row r="522" spans="1:18" x14ac:dyDescent="0.55000000000000004">
      <c r="A522" s="1">
        <v>14058</v>
      </c>
      <c r="B522" s="1" t="s">
        <v>5078</v>
      </c>
      <c r="C522" s="1" t="s">
        <v>806</v>
      </c>
      <c r="D522" s="4">
        <v>186.3</v>
      </c>
      <c r="E522" s="4">
        <v>3626.7</v>
      </c>
      <c r="F522" s="4">
        <f>Table1[[#This Row],[MW]]*Table1[[#This Row],[MWh/MW]]</f>
        <v>675654.21</v>
      </c>
      <c r="G522" s="1" t="s">
        <v>107</v>
      </c>
      <c r="H522" s="1" t="s">
        <v>108</v>
      </c>
      <c r="I522" s="1" t="s">
        <v>34</v>
      </c>
      <c r="J522" s="1" t="s">
        <v>34</v>
      </c>
      <c r="K522" s="1" t="s">
        <v>34</v>
      </c>
      <c r="L522" s="1" t="s">
        <v>34</v>
      </c>
      <c r="M522" s="1" t="s">
        <v>34</v>
      </c>
      <c r="N522" s="1">
        <v>3719363.5807999996</v>
      </c>
      <c r="O522" s="1">
        <v>3719363.5807999996</v>
      </c>
      <c r="P522" s="3">
        <v>25.427661000000001</v>
      </c>
      <c r="Q522" s="3">
        <v>-10.325282</v>
      </c>
      <c r="R522" t="s">
        <v>807</v>
      </c>
    </row>
    <row r="523" spans="1:18" x14ac:dyDescent="0.55000000000000004">
      <c r="A523" s="1">
        <v>14059</v>
      </c>
      <c r="B523" s="1" t="s">
        <v>5078</v>
      </c>
      <c r="C523" s="1" t="s">
        <v>808</v>
      </c>
      <c r="D523" s="4">
        <v>100</v>
      </c>
      <c r="E523" s="4">
        <v>3626.7</v>
      </c>
      <c r="F523" s="4">
        <f>Table1[[#This Row],[MW]]*Table1[[#This Row],[MWh/MW]]</f>
        <v>362670</v>
      </c>
      <c r="G523" s="1" t="s">
        <v>107</v>
      </c>
      <c r="H523" s="1" t="s">
        <v>108</v>
      </c>
      <c r="I523" s="1" t="s">
        <v>34</v>
      </c>
      <c r="J523" s="1" t="s">
        <v>34</v>
      </c>
      <c r="K523" s="1" t="s">
        <v>34</v>
      </c>
      <c r="L523" s="1" t="s">
        <v>34</v>
      </c>
      <c r="M523" s="1" t="s">
        <v>34</v>
      </c>
      <c r="N523" s="1">
        <v>0</v>
      </c>
      <c r="O523" s="1">
        <v>0</v>
      </c>
      <c r="P523" s="3">
        <v>25.466666700000001</v>
      </c>
      <c r="Q523" s="3">
        <v>-10.5</v>
      </c>
      <c r="R523" t="s">
        <v>133</v>
      </c>
    </row>
    <row r="524" spans="1:18" x14ac:dyDescent="0.55000000000000004">
      <c r="A524" s="1">
        <v>14060</v>
      </c>
      <c r="B524" s="1" t="s">
        <v>5078</v>
      </c>
      <c r="C524" s="1" t="s">
        <v>809</v>
      </c>
      <c r="D524" s="4">
        <v>1</v>
      </c>
      <c r="E524" s="4">
        <v>3626.7</v>
      </c>
      <c r="F524" s="4">
        <f>Table1[[#This Row],[MW]]*Table1[[#This Row],[MWh/MW]]</f>
        <v>3626.7</v>
      </c>
      <c r="G524" s="1" t="s">
        <v>107</v>
      </c>
      <c r="H524" s="1" t="s">
        <v>133</v>
      </c>
      <c r="I524" s="1" t="s">
        <v>34</v>
      </c>
      <c r="J524" s="1" t="s">
        <v>34</v>
      </c>
      <c r="K524" s="1" t="s">
        <v>34</v>
      </c>
      <c r="L524" s="1" t="s">
        <v>34</v>
      </c>
      <c r="M524" s="1" t="s">
        <v>34</v>
      </c>
      <c r="N524" s="1">
        <v>0</v>
      </c>
      <c r="O524" s="1">
        <v>0</v>
      </c>
      <c r="P524" s="3">
        <v>29.535509000000001</v>
      </c>
      <c r="Q524" s="3">
        <v>3.0371619999999999</v>
      </c>
      <c r="R524" t="s">
        <v>4980</v>
      </c>
    </row>
    <row r="525" spans="1:18" x14ac:dyDescent="0.55000000000000004">
      <c r="A525" s="1">
        <v>14061</v>
      </c>
      <c r="B525" s="1" t="s">
        <v>5078</v>
      </c>
      <c r="C525" s="1" t="s">
        <v>5003</v>
      </c>
      <c r="D525" s="1">
        <v>22</v>
      </c>
      <c r="E525" s="4">
        <v>3626.7</v>
      </c>
      <c r="F525" s="4">
        <f>Table1[[#This Row],[MW]]*Table1[[#This Row],[MWh/MW]]</f>
        <v>79787.399999999994</v>
      </c>
      <c r="G525" s="1" t="s">
        <v>107</v>
      </c>
      <c r="H525" s="1" t="s">
        <v>133</v>
      </c>
      <c r="I525" s="1" t="s">
        <v>34</v>
      </c>
      <c r="J525" s="1" t="s">
        <v>34</v>
      </c>
      <c r="K525" s="1" t="s">
        <v>34</v>
      </c>
      <c r="L525" s="1" t="s">
        <v>34</v>
      </c>
      <c r="M525" s="1" t="s">
        <v>34</v>
      </c>
      <c r="N525" s="1">
        <v>0</v>
      </c>
      <c r="O525" s="1">
        <v>0</v>
      </c>
      <c r="P525" s="3">
        <f>P531</f>
        <v>23.6</v>
      </c>
      <c r="Q525" s="3">
        <f>Q531</f>
        <v>-6.15</v>
      </c>
      <c r="R525" t="s">
        <v>133</v>
      </c>
    </row>
    <row r="526" spans="1:18" x14ac:dyDescent="0.55000000000000004">
      <c r="A526" s="1">
        <v>14062</v>
      </c>
      <c r="B526" s="1" t="s">
        <v>5078</v>
      </c>
      <c r="C526" s="1" t="s">
        <v>811</v>
      </c>
      <c r="D526" s="4">
        <v>0.17100000000000001</v>
      </c>
      <c r="E526" s="4">
        <v>3626.7</v>
      </c>
      <c r="F526" s="4">
        <f>Table1[[#This Row],[MW]]*Table1[[#This Row],[MWh/MW]]</f>
        <v>620.16570000000002</v>
      </c>
      <c r="G526" s="1" t="s">
        <v>107</v>
      </c>
      <c r="H526" s="1" t="s">
        <v>133</v>
      </c>
      <c r="I526" s="1" t="s">
        <v>34</v>
      </c>
      <c r="J526" s="1" t="s">
        <v>34</v>
      </c>
      <c r="K526" s="1" t="s">
        <v>34</v>
      </c>
      <c r="L526" s="1" t="s">
        <v>34</v>
      </c>
      <c r="M526" s="1" t="s">
        <v>34</v>
      </c>
      <c r="N526" s="1">
        <v>0</v>
      </c>
      <c r="O526" s="1">
        <v>0</v>
      </c>
      <c r="P526" s="3">
        <v>27.3666667</v>
      </c>
      <c r="Q526" s="3">
        <v>-1.1499999999999999</v>
      </c>
      <c r="R526" t="s">
        <v>4980</v>
      </c>
    </row>
    <row r="527" spans="1:18" x14ac:dyDescent="0.55000000000000004">
      <c r="A527" s="1">
        <v>14063</v>
      </c>
      <c r="B527" s="1" t="s">
        <v>5078</v>
      </c>
      <c r="C527" s="1" t="s">
        <v>812</v>
      </c>
      <c r="D527" s="4">
        <v>13.8</v>
      </c>
      <c r="E527" s="4">
        <v>3626.7</v>
      </c>
      <c r="F527" s="4">
        <f>Table1[[#This Row],[MW]]*Table1[[#This Row],[MWh/MW]]</f>
        <v>50048.46</v>
      </c>
      <c r="G527" s="1" t="s">
        <v>107</v>
      </c>
      <c r="H527" s="1" t="s">
        <v>133</v>
      </c>
      <c r="I527" s="1" t="s">
        <v>34</v>
      </c>
      <c r="J527" s="1" t="s">
        <v>34</v>
      </c>
      <c r="K527" s="1" t="s">
        <v>34</v>
      </c>
      <c r="L527" s="1" t="s">
        <v>34</v>
      </c>
      <c r="M527" s="1" t="s">
        <v>34</v>
      </c>
      <c r="N527" s="1">
        <v>49052.187999999995</v>
      </c>
      <c r="O527" s="1">
        <v>49052.187999999995</v>
      </c>
      <c r="P527" s="3">
        <v>29.4469508</v>
      </c>
      <c r="Q527" s="3">
        <v>-1.1855697000000001</v>
      </c>
      <c r="R527" t="s">
        <v>133</v>
      </c>
    </row>
    <row r="528" spans="1:18" x14ac:dyDescent="0.55000000000000004">
      <c r="A528" s="1">
        <v>14064</v>
      </c>
      <c r="B528" s="1" t="s">
        <v>5078</v>
      </c>
      <c r="C528" s="1" t="s">
        <v>813</v>
      </c>
      <c r="D528" s="4">
        <v>13</v>
      </c>
      <c r="E528" s="4">
        <v>3626.7</v>
      </c>
      <c r="F528" s="4">
        <f>Table1[[#This Row],[MW]]*Table1[[#This Row],[MWh/MW]]</f>
        <v>47147.1</v>
      </c>
      <c r="G528" s="1" t="s">
        <v>107</v>
      </c>
      <c r="H528" s="1" t="s">
        <v>108</v>
      </c>
      <c r="I528" s="1" t="s">
        <v>34</v>
      </c>
      <c r="J528" s="1" t="s">
        <v>34</v>
      </c>
      <c r="K528" s="1" t="s">
        <v>34</v>
      </c>
      <c r="L528" s="1" t="s">
        <v>34</v>
      </c>
      <c r="M528" s="1" t="s">
        <v>34</v>
      </c>
      <c r="N528" s="1">
        <v>289681.47360000003</v>
      </c>
      <c r="O528" s="1">
        <v>289681.47360000003</v>
      </c>
      <c r="P528" s="3">
        <v>28.8752</v>
      </c>
      <c r="Q528" s="3">
        <v>-2.5091999999999999</v>
      </c>
      <c r="R528" t="s">
        <v>589</v>
      </c>
    </row>
    <row r="529" spans="1:18" x14ac:dyDescent="0.55000000000000004">
      <c r="A529" s="1">
        <v>14065</v>
      </c>
      <c r="B529" s="1" t="s">
        <v>5078</v>
      </c>
      <c r="C529" s="1" t="s">
        <v>814</v>
      </c>
      <c r="D529" s="4">
        <v>32</v>
      </c>
      <c r="E529" s="4">
        <v>3626.7</v>
      </c>
      <c r="F529" s="4">
        <f>Table1[[#This Row],[MW]]*Table1[[#This Row],[MWh/MW]]</f>
        <v>116054.39999999999</v>
      </c>
      <c r="G529" s="1" t="s">
        <v>107</v>
      </c>
      <c r="H529" s="1" t="s">
        <v>133</v>
      </c>
      <c r="I529" s="1" t="s">
        <v>34</v>
      </c>
      <c r="J529" s="1" t="s">
        <v>34</v>
      </c>
      <c r="K529" s="1" t="s">
        <v>34</v>
      </c>
      <c r="L529" s="1" t="s">
        <v>34</v>
      </c>
      <c r="M529" s="1" t="s">
        <v>34</v>
      </c>
      <c r="N529" s="1">
        <v>692611.40789999987</v>
      </c>
      <c r="O529" s="1">
        <v>692611.40789999987</v>
      </c>
      <c r="P529" s="3">
        <v>28.8752</v>
      </c>
      <c r="Q529" s="3">
        <v>-2.5091999999999999</v>
      </c>
      <c r="R529" t="s">
        <v>589</v>
      </c>
    </row>
    <row r="530" spans="1:18" x14ac:dyDescent="0.55000000000000004">
      <c r="A530" s="1">
        <v>14066</v>
      </c>
      <c r="B530" s="1" t="s">
        <v>5078</v>
      </c>
      <c r="C530" s="1" t="s">
        <v>815</v>
      </c>
      <c r="D530" s="4">
        <v>11</v>
      </c>
      <c r="E530" s="4">
        <v>3626.7</v>
      </c>
      <c r="F530" s="4">
        <f>Table1[[#This Row],[MW]]*Table1[[#This Row],[MWh/MW]]</f>
        <v>39893.699999999997</v>
      </c>
      <c r="G530" s="1" t="s">
        <v>107</v>
      </c>
      <c r="H530" s="1" t="s">
        <v>133</v>
      </c>
      <c r="I530" s="1" t="s">
        <v>34</v>
      </c>
      <c r="J530" s="1" t="s">
        <v>34</v>
      </c>
      <c r="K530" s="1" t="s">
        <v>34</v>
      </c>
      <c r="L530" s="1" t="s">
        <v>34</v>
      </c>
      <c r="M530" s="1" t="s">
        <v>34</v>
      </c>
      <c r="N530" s="1">
        <v>49031.944200000013</v>
      </c>
      <c r="O530" s="1">
        <v>49031.944200000013</v>
      </c>
      <c r="P530" s="3">
        <v>15.4308333</v>
      </c>
      <c r="Q530" s="3">
        <v>-4.6683332999999996</v>
      </c>
      <c r="R530" t="s">
        <v>816</v>
      </c>
    </row>
    <row r="531" spans="1:18" x14ac:dyDescent="0.55000000000000004">
      <c r="A531" s="1">
        <v>14067</v>
      </c>
      <c r="B531" s="1" t="s">
        <v>5078</v>
      </c>
      <c r="C531" s="1" t="s">
        <v>817</v>
      </c>
      <c r="D531" s="4">
        <v>1.75</v>
      </c>
      <c r="E531" s="4">
        <v>2652.7</v>
      </c>
      <c r="F531" s="4">
        <f>Table1[[#This Row],[MW]]*Table1[[#This Row],[MWh/MW]]</f>
        <v>4642.2249999999995</v>
      </c>
      <c r="G531" s="1" t="s">
        <v>107</v>
      </c>
      <c r="H531" s="1" t="s">
        <v>133</v>
      </c>
      <c r="I531" s="1" t="s">
        <v>34</v>
      </c>
      <c r="J531" s="1" t="s">
        <v>34</v>
      </c>
      <c r="K531" s="1" t="s">
        <v>34</v>
      </c>
      <c r="L531" s="1" t="s">
        <v>34</v>
      </c>
      <c r="M531" s="1" t="s">
        <v>34</v>
      </c>
      <c r="N531" s="1">
        <v>0</v>
      </c>
      <c r="O531" s="1">
        <v>0</v>
      </c>
      <c r="P531" s="3">
        <v>23.6</v>
      </c>
      <c r="Q531" s="3">
        <v>-6.15</v>
      </c>
      <c r="R531" t="s">
        <v>818</v>
      </c>
    </row>
    <row r="532" spans="1:18" x14ac:dyDescent="0.55000000000000004">
      <c r="A532" s="1">
        <v>14068</v>
      </c>
      <c r="B532" s="1" t="s">
        <v>5078</v>
      </c>
      <c r="C532" s="1" t="s">
        <v>819</v>
      </c>
      <c r="D532" s="4">
        <v>0.4</v>
      </c>
      <c r="E532" s="4">
        <v>315</v>
      </c>
      <c r="F532" s="4">
        <f>Table1[[#This Row],[MW]]*Table1[[#This Row],[MWh/MW]]</f>
        <v>126</v>
      </c>
      <c r="G532" s="1" t="s">
        <v>28</v>
      </c>
      <c r="H532" s="1" t="s">
        <v>29</v>
      </c>
      <c r="I532" s="1" t="s">
        <v>30</v>
      </c>
      <c r="J532" s="1" t="s">
        <v>31</v>
      </c>
      <c r="K532" s="3" t="s">
        <v>32</v>
      </c>
      <c r="L532" s="3" t="s">
        <v>44</v>
      </c>
      <c r="M532" s="3" t="s">
        <v>34</v>
      </c>
      <c r="N532" s="1">
        <f>Table1[[#This Row],[MWh]]*Water_intensities!$J$56</f>
        <v>40.823967340826123</v>
      </c>
      <c r="O532" s="1">
        <f>Table1[[#This Row],[MWh]]*Water_intensities!$N$56</f>
        <v>28.576777138578286</v>
      </c>
      <c r="P532" s="3">
        <v>12.9608246</v>
      </c>
      <c r="Q532" s="3">
        <v>-5.0077714999999996</v>
      </c>
      <c r="R532" t="s">
        <v>113</v>
      </c>
    </row>
    <row r="533" spans="1:18" x14ac:dyDescent="0.55000000000000004">
      <c r="A533" s="1">
        <v>14069</v>
      </c>
      <c r="B533" s="1" t="s">
        <v>5078</v>
      </c>
      <c r="C533" s="1" t="s">
        <v>820</v>
      </c>
      <c r="D533" s="4">
        <v>0.78</v>
      </c>
      <c r="E533" s="4">
        <v>3626.7</v>
      </c>
      <c r="F533" s="4">
        <f>Table1[[#This Row],[MW]]*Table1[[#This Row],[MWh/MW]]</f>
        <v>2828.826</v>
      </c>
      <c r="G533" s="1" t="s">
        <v>107</v>
      </c>
      <c r="H533" s="1" t="s">
        <v>133</v>
      </c>
      <c r="I533" s="1" t="s">
        <v>34</v>
      </c>
      <c r="J533" s="1" t="s">
        <v>34</v>
      </c>
      <c r="K533" s="1" t="s">
        <v>34</v>
      </c>
      <c r="L533" s="1" t="s">
        <v>34</v>
      </c>
      <c r="M533" s="1" t="s">
        <v>34</v>
      </c>
      <c r="N533" s="1">
        <v>0</v>
      </c>
      <c r="O533" s="1">
        <v>0</v>
      </c>
      <c r="P533" s="3">
        <v>20.866667</v>
      </c>
      <c r="Q533" s="3">
        <v>-6.5</v>
      </c>
      <c r="R533" t="s">
        <v>4980</v>
      </c>
    </row>
    <row r="534" spans="1:18" x14ac:dyDescent="0.55000000000000004">
      <c r="A534" s="1">
        <v>14070</v>
      </c>
      <c r="B534" s="1" t="s">
        <v>5078</v>
      </c>
      <c r="C534" s="1" t="s">
        <v>821</v>
      </c>
      <c r="D534" s="4">
        <v>19.5</v>
      </c>
      <c r="E534" s="4">
        <v>3626.7</v>
      </c>
      <c r="F534" s="4">
        <f>Table1[[#This Row],[MW]]*Table1[[#This Row],[MWh/MW]]</f>
        <v>70720.649999999994</v>
      </c>
      <c r="G534" s="1" t="s">
        <v>107</v>
      </c>
      <c r="H534" s="1" t="s">
        <v>133</v>
      </c>
      <c r="I534" s="1" t="s">
        <v>34</v>
      </c>
      <c r="J534" s="1" t="s">
        <v>34</v>
      </c>
      <c r="K534" s="1" t="s">
        <v>34</v>
      </c>
      <c r="L534" s="1" t="s">
        <v>34</v>
      </c>
      <c r="M534" s="1" t="s">
        <v>34</v>
      </c>
      <c r="N534" s="1">
        <v>0</v>
      </c>
      <c r="O534" s="1">
        <v>0</v>
      </c>
      <c r="P534" s="3">
        <v>25.19</v>
      </c>
      <c r="Q534" s="3">
        <v>0.53</v>
      </c>
      <c r="R534" t="s">
        <v>133</v>
      </c>
    </row>
    <row r="535" spans="1:18" x14ac:dyDescent="0.55000000000000004">
      <c r="A535" s="1">
        <v>14071</v>
      </c>
      <c r="B535" s="1" t="s">
        <v>5078</v>
      </c>
      <c r="C535" s="1" t="s">
        <v>822</v>
      </c>
      <c r="D535" s="4">
        <v>12</v>
      </c>
      <c r="E535" s="4">
        <v>3626.7</v>
      </c>
      <c r="F535" s="4">
        <f>Table1[[#This Row],[MW]]*Table1[[#This Row],[MWh/MW]]</f>
        <v>43520.399999999994</v>
      </c>
      <c r="G535" s="1" t="s">
        <v>107</v>
      </c>
      <c r="H535" s="1" t="s">
        <v>108</v>
      </c>
      <c r="I535" s="1" t="s">
        <v>34</v>
      </c>
      <c r="J535" s="1" t="s">
        <v>34</v>
      </c>
      <c r="K535" s="1" t="s">
        <v>34</v>
      </c>
      <c r="L535" s="1" t="s">
        <v>34</v>
      </c>
      <c r="M535" s="1" t="s">
        <v>34</v>
      </c>
      <c r="N535" s="1">
        <v>2925784.16</v>
      </c>
      <c r="O535" s="1">
        <v>2925784.16</v>
      </c>
      <c r="P535" s="3">
        <v>25.657923</v>
      </c>
      <c r="Q535" s="3">
        <v>-7.3783839999999996</v>
      </c>
      <c r="R535" t="s">
        <v>823</v>
      </c>
    </row>
    <row r="536" spans="1:18" x14ac:dyDescent="0.55000000000000004">
      <c r="A536" s="1">
        <v>14072</v>
      </c>
      <c r="B536" s="1" t="s">
        <v>5078</v>
      </c>
      <c r="C536" s="1" t="s">
        <v>824</v>
      </c>
      <c r="D536" s="4">
        <v>0.2</v>
      </c>
      <c r="E536" s="4">
        <v>315</v>
      </c>
      <c r="F536" s="4">
        <f>Table1[[#This Row],[MW]]*Table1[[#This Row],[MWh/MW]]</f>
        <v>63</v>
      </c>
      <c r="G536" s="1" t="s">
        <v>28</v>
      </c>
      <c r="H536" s="1" t="s">
        <v>29</v>
      </c>
      <c r="I536" s="1" t="s">
        <v>30</v>
      </c>
      <c r="J536" s="1" t="s">
        <v>31</v>
      </c>
      <c r="K536" s="3" t="s">
        <v>32</v>
      </c>
      <c r="L536" s="3" t="s">
        <v>44</v>
      </c>
      <c r="M536" s="3" t="s">
        <v>34</v>
      </c>
      <c r="N536" s="1">
        <f>Table1[[#This Row],[MWh]]*Water_intensities!$J$56</f>
        <v>20.411983670413061</v>
      </c>
      <c r="O536" s="1">
        <f>Table1[[#This Row],[MWh]]*Water_intensities!$N$56</f>
        <v>14.288388569289143</v>
      </c>
      <c r="P536" s="3">
        <v>15.321464538600001</v>
      </c>
      <c r="Q536" s="3">
        <v>-4.3245870793399996</v>
      </c>
      <c r="R536" t="s">
        <v>113</v>
      </c>
    </row>
    <row r="537" spans="1:18" x14ac:dyDescent="0.55000000000000004">
      <c r="A537" s="1">
        <v>14073</v>
      </c>
      <c r="B537" s="1" t="s">
        <v>5078</v>
      </c>
      <c r="C537" s="1" t="s">
        <v>825</v>
      </c>
      <c r="D537" s="4">
        <v>0.4</v>
      </c>
      <c r="E537" s="4">
        <v>3626.7</v>
      </c>
      <c r="F537" s="4">
        <f>Table1[[#This Row],[MW]]*Table1[[#This Row],[MWh/MW]]</f>
        <v>1450.68</v>
      </c>
      <c r="G537" s="1" t="s">
        <v>107</v>
      </c>
      <c r="H537" s="1" t="s">
        <v>133</v>
      </c>
      <c r="I537" s="1" t="s">
        <v>34</v>
      </c>
      <c r="J537" s="1" t="s">
        <v>34</v>
      </c>
      <c r="K537" s="1" t="s">
        <v>34</v>
      </c>
      <c r="L537" s="1" t="s">
        <v>34</v>
      </c>
      <c r="M537" s="1" t="s">
        <v>34</v>
      </c>
      <c r="N537" s="1">
        <v>0</v>
      </c>
      <c r="O537" s="1">
        <v>0</v>
      </c>
      <c r="P537" s="3">
        <v>29.748394900000001</v>
      </c>
      <c r="Q537" s="3">
        <v>0.33770319999999998</v>
      </c>
      <c r="R537" t="s">
        <v>4980</v>
      </c>
    </row>
    <row r="538" spans="1:18" x14ac:dyDescent="0.55000000000000004">
      <c r="A538" s="1">
        <v>14074</v>
      </c>
      <c r="B538" s="1" t="s">
        <v>5078</v>
      </c>
      <c r="C538" s="1" t="s">
        <v>826</v>
      </c>
      <c r="D538" s="4">
        <v>0.1</v>
      </c>
      <c r="E538" s="4">
        <v>315</v>
      </c>
      <c r="F538" s="4">
        <f>Table1[[#This Row],[MW]]*Table1[[#This Row],[MWh/MW]]</f>
        <v>31.5</v>
      </c>
      <c r="G538" s="1" t="s">
        <v>28</v>
      </c>
      <c r="H538" s="1" t="s">
        <v>29</v>
      </c>
      <c r="I538" s="1" t="s">
        <v>30</v>
      </c>
      <c r="J538" s="1" t="s">
        <v>31</v>
      </c>
      <c r="K538" s="3" t="s">
        <v>32</v>
      </c>
      <c r="L538" s="3" t="s">
        <v>44</v>
      </c>
      <c r="M538" s="3" t="s">
        <v>34</v>
      </c>
      <c r="N538" s="1">
        <f>Table1[[#This Row],[MWh]]*Water_intensities!$J$56</f>
        <v>10.205991835206531</v>
      </c>
      <c r="O538" s="1">
        <f>Table1[[#This Row],[MWh]]*Water_intensities!$N$56</f>
        <v>7.1441942846445716</v>
      </c>
      <c r="P538" s="3">
        <v>18.599749800000001</v>
      </c>
      <c r="Q538" s="3">
        <v>4.3397519000000004</v>
      </c>
      <c r="R538" t="s">
        <v>113</v>
      </c>
    </row>
    <row r="539" spans="1:18" ht="15" customHeight="1" x14ac:dyDescent="0.55000000000000004">
      <c r="A539" s="1">
        <v>14075</v>
      </c>
      <c r="B539" s="1" t="s">
        <v>5078</v>
      </c>
      <c r="C539" s="1" t="s">
        <v>827</v>
      </c>
      <c r="D539" s="4">
        <v>75</v>
      </c>
      <c r="E539" s="4">
        <v>3626.7</v>
      </c>
      <c r="F539" s="4">
        <f>Table1[[#This Row],[MW]]*Table1[[#This Row],[MWh/MW]]</f>
        <v>272002.5</v>
      </c>
      <c r="G539" s="1" t="s">
        <v>107</v>
      </c>
      <c r="H539" s="1" t="s">
        <v>133</v>
      </c>
      <c r="I539" s="1" t="s">
        <v>34</v>
      </c>
      <c r="J539" s="1" t="s">
        <v>34</v>
      </c>
      <c r="K539" s="1" t="s">
        <v>34</v>
      </c>
      <c r="L539" s="1" t="s">
        <v>34</v>
      </c>
      <c r="M539" s="1" t="s">
        <v>34</v>
      </c>
      <c r="N539" s="1">
        <v>189400.04819999996</v>
      </c>
      <c r="O539" s="1">
        <v>189400.04819999996</v>
      </c>
      <c r="P539" s="3">
        <v>14.9025</v>
      </c>
      <c r="Q539" s="3">
        <v>-4.78</v>
      </c>
      <c r="R539" t="s">
        <v>133</v>
      </c>
    </row>
    <row r="540" spans="1:18" x14ac:dyDescent="0.55000000000000004">
      <c r="A540" s="1">
        <v>14076</v>
      </c>
      <c r="B540" s="1" t="s">
        <v>5078</v>
      </c>
      <c r="C540" s="1" t="s">
        <v>828</v>
      </c>
      <c r="D540" s="4">
        <v>150</v>
      </c>
      <c r="E540" s="4">
        <v>3626.7</v>
      </c>
      <c r="F540" s="4">
        <f>Table1[[#This Row],[MW]]*Table1[[#This Row],[MWh/MW]]</f>
        <v>544005</v>
      </c>
      <c r="G540" s="1" t="s">
        <v>107</v>
      </c>
      <c r="H540" s="1" t="s">
        <v>133</v>
      </c>
      <c r="I540" s="1" t="s">
        <v>34</v>
      </c>
      <c r="J540" s="1" t="s">
        <v>34</v>
      </c>
      <c r="K540" s="1" t="s">
        <v>34</v>
      </c>
      <c r="L540" s="1" t="s">
        <v>34</v>
      </c>
      <c r="M540" s="1" t="s">
        <v>34</v>
      </c>
      <c r="N540" s="1">
        <v>120167.99339999999</v>
      </c>
      <c r="O540" s="1">
        <v>120167.99339999999</v>
      </c>
      <c r="P540" s="3">
        <v>13.914399</v>
      </c>
      <c r="Q540" s="3">
        <v>-5.2365684999999997</v>
      </c>
      <c r="R540" t="s">
        <v>133</v>
      </c>
    </row>
    <row r="541" spans="1:18" x14ac:dyDescent="0.55000000000000004">
      <c r="A541" s="1">
        <v>15001</v>
      </c>
      <c r="B541" s="1" t="s">
        <v>829</v>
      </c>
      <c r="C541" s="1" t="s">
        <v>5004</v>
      </c>
      <c r="D541" s="4">
        <v>30</v>
      </c>
      <c r="E541" s="4">
        <v>2531.6</v>
      </c>
      <c r="F541" s="4">
        <f>Table1[[#This Row],[MW]]*Table1[[#This Row],[MWh/MW]]</f>
        <v>75948</v>
      </c>
      <c r="G541" s="1" t="s">
        <v>107</v>
      </c>
      <c r="H541" s="1" t="s">
        <v>108</v>
      </c>
      <c r="I541" s="1" t="s">
        <v>34</v>
      </c>
      <c r="J541" s="1" t="s">
        <v>34</v>
      </c>
      <c r="K541" s="1" t="s">
        <v>34</v>
      </c>
      <c r="L541" s="1" t="s">
        <v>34</v>
      </c>
      <c r="M541" s="1" t="s">
        <v>34</v>
      </c>
      <c r="N541" s="1">
        <v>897496.29969999997</v>
      </c>
      <c r="O541" s="1">
        <v>897496.29969999997</v>
      </c>
      <c r="P541" s="3">
        <v>-5.3612000000000002</v>
      </c>
      <c r="Q541" s="3">
        <v>3.1012</v>
      </c>
      <c r="R541" t="s">
        <v>831</v>
      </c>
    </row>
    <row r="542" spans="1:18" x14ac:dyDescent="0.55000000000000004">
      <c r="A542" s="1">
        <v>15002</v>
      </c>
      <c r="B542" s="1" t="s">
        <v>829</v>
      </c>
      <c r="C542" s="1" t="s">
        <v>5005</v>
      </c>
      <c r="D542" s="4">
        <v>22</v>
      </c>
      <c r="E542" s="4">
        <v>2623.7</v>
      </c>
      <c r="F542" s="4">
        <f>Table1[[#This Row],[MW]]*Table1[[#This Row],[MWh/MW]]</f>
        <v>57721.399999999994</v>
      </c>
      <c r="G542" s="1" t="s">
        <v>107</v>
      </c>
      <c r="H542" s="1" t="s">
        <v>108</v>
      </c>
      <c r="I542" s="1" t="s">
        <v>34</v>
      </c>
      <c r="J542" s="1" t="s">
        <v>34</v>
      </c>
      <c r="K542" s="1" t="s">
        <v>34</v>
      </c>
      <c r="L542" s="1" t="s">
        <v>34</v>
      </c>
      <c r="M542" s="1" t="s">
        <v>34</v>
      </c>
      <c r="N542" s="1">
        <v>705327.13980000012</v>
      </c>
      <c r="O542" s="1">
        <v>705327.13980000012</v>
      </c>
      <c r="P542" s="3">
        <v>-5.3455000000000004</v>
      </c>
      <c r="Q542" s="3">
        <v>3.0931999999999999</v>
      </c>
      <c r="R542" t="s">
        <v>831</v>
      </c>
    </row>
    <row r="543" spans="1:18" x14ac:dyDescent="0.55000000000000004">
      <c r="A543" s="1">
        <v>15003</v>
      </c>
      <c r="B543" s="1" t="s">
        <v>829</v>
      </c>
      <c r="C543" s="1" t="s">
        <v>833</v>
      </c>
      <c r="D543" s="4">
        <v>450</v>
      </c>
      <c r="E543" s="4">
        <v>6685</v>
      </c>
      <c r="F543" s="4">
        <f>Table1[[#This Row],[MW]]*Table1[[#This Row],[MWh/MW]]</f>
        <v>3008250</v>
      </c>
      <c r="G543" s="1" t="s">
        <v>20</v>
      </c>
      <c r="H543" s="1" t="s">
        <v>47</v>
      </c>
      <c r="I543" s="1" t="s">
        <v>48</v>
      </c>
      <c r="J543" s="1" t="s">
        <v>31</v>
      </c>
      <c r="K543" s="3" t="s">
        <v>32</v>
      </c>
      <c r="L543" s="3" t="s">
        <v>25</v>
      </c>
      <c r="M543" s="3" t="s">
        <v>34</v>
      </c>
      <c r="N543" s="1">
        <f>Table1[[#This Row],[MWh]]*Water_intensities!$J$37</f>
        <v>113874.64987185001</v>
      </c>
      <c r="O543" s="1">
        <f>Table1[[#This Row],[MWh]]*Water_intensities!$N$37</f>
        <v>79712.254910295</v>
      </c>
      <c r="P543" s="3">
        <v>-4.0760564071821603</v>
      </c>
      <c r="Q543" s="3">
        <v>5.3015696332660101</v>
      </c>
      <c r="R543" t="s">
        <v>834</v>
      </c>
    </row>
    <row r="544" spans="1:18" x14ac:dyDescent="0.55000000000000004">
      <c r="A544" s="1">
        <v>15004</v>
      </c>
      <c r="B544" s="1" t="s">
        <v>829</v>
      </c>
      <c r="C544" s="1" t="s">
        <v>835</v>
      </c>
      <c r="D544" s="4">
        <v>165</v>
      </c>
      <c r="E544" s="4">
        <v>2623.7</v>
      </c>
      <c r="F544" s="4">
        <f>Table1[[#This Row],[MW]]*Table1[[#This Row],[MWh/MW]]</f>
        <v>432910.49999999994</v>
      </c>
      <c r="G544" s="1" t="s">
        <v>107</v>
      </c>
      <c r="H544" s="1" t="s">
        <v>108</v>
      </c>
      <c r="I544" s="1" t="s">
        <v>34</v>
      </c>
      <c r="J544" s="1" t="s">
        <v>34</v>
      </c>
      <c r="K544" s="1" t="s">
        <v>34</v>
      </c>
      <c r="L544" s="1" t="s">
        <v>34</v>
      </c>
      <c r="M544" s="1" t="s">
        <v>34</v>
      </c>
      <c r="N544" s="1">
        <v>125042687.50000001</v>
      </c>
      <c r="O544" s="1">
        <v>125042687.50000001</v>
      </c>
      <c r="P544" s="3">
        <v>-7.0449700000000002</v>
      </c>
      <c r="Q544" s="3">
        <v>6.2415500000000002</v>
      </c>
      <c r="R544" t="s">
        <v>589</v>
      </c>
    </row>
    <row r="545" spans="1:18" x14ac:dyDescent="0.55000000000000004">
      <c r="A545" s="1">
        <v>15005</v>
      </c>
      <c r="B545" s="1" t="s">
        <v>829</v>
      </c>
      <c r="C545" s="1" t="s">
        <v>836</v>
      </c>
      <c r="D545" s="4">
        <v>5</v>
      </c>
      <c r="E545" s="4">
        <v>2531.6</v>
      </c>
      <c r="F545" s="4">
        <f>Table1[[#This Row],[MW]]*Table1[[#This Row],[MWh/MW]]</f>
        <v>12658</v>
      </c>
      <c r="G545" s="1" t="s">
        <v>107</v>
      </c>
      <c r="H545" s="1" t="s">
        <v>108</v>
      </c>
      <c r="I545" s="1" t="s">
        <v>34</v>
      </c>
      <c r="J545" s="1" t="s">
        <v>34</v>
      </c>
      <c r="K545" s="1" t="s">
        <v>34</v>
      </c>
      <c r="L545" s="1" t="s">
        <v>34</v>
      </c>
      <c r="M545" s="1" t="s">
        <v>34</v>
      </c>
      <c r="N545" s="1">
        <v>346060.28146800003</v>
      </c>
      <c r="O545" s="1">
        <v>346060.28146800003</v>
      </c>
      <c r="P545" s="3">
        <v>-6.6166669999999996</v>
      </c>
      <c r="Q545" s="3">
        <v>4.733333</v>
      </c>
      <c r="R545" t="s">
        <v>133</v>
      </c>
    </row>
    <row r="546" spans="1:18" x14ac:dyDescent="0.55000000000000004">
      <c r="A546" s="1">
        <v>15006</v>
      </c>
      <c r="B546" s="1" t="s">
        <v>829</v>
      </c>
      <c r="C546" s="1" t="s">
        <v>837</v>
      </c>
      <c r="D546" s="4">
        <v>176</v>
      </c>
      <c r="E546" s="4">
        <v>2531.6</v>
      </c>
      <c r="F546" s="4">
        <f>Table1[[#This Row],[MW]]*Table1[[#This Row],[MWh/MW]]</f>
        <v>445561.59999999998</v>
      </c>
      <c r="G546" s="1" t="s">
        <v>107</v>
      </c>
      <c r="H546" s="1" t="s">
        <v>108</v>
      </c>
      <c r="I546" s="1" t="s">
        <v>34</v>
      </c>
      <c r="J546" s="1" t="s">
        <v>34</v>
      </c>
      <c r="K546" s="1" t="s">
        <v>34</v>
      </c>
      <c r="L546" s="1" t="s">
        <v>34</v>
      </c>
      <c r="M546" s="1" t="s">
        <v>34</v>
      </c>
      <c r="N546" s="1">
        <v>197653158</v>
      </c>
      <c r="O546" s="1">
        <v>197653158</v>
      </c>
      <c r="P546" s="3">
        <v>-5.4726999999999997</v>
      </c>
      <c r="Q546" s="3">
        <v>7.0301</v>
      </c>
      <c r="R546" t="s">
        <v>589</v>
      </c>
    </row>
    <row r="547" spans="1:18" x14ac:dyDescent="0.55000000000000004">
      <c r="A547" s="1">
        <v>15007</v>
      </c>
      <c r="B547" s="1" t="s">
        <v>829</v>
      </c>
      <c r="C547" s="1" t="s">
        <v>838</v>
      </c>
      <c r="D547" s="4">
        <v>48</v>
      </c>
      <c r="E547" s="4">
        <v>6685</v>
      </c>
      <c r="F547" s="4">
        <f>Table1[[#This Row],[MW]]*Table1[[#This Row],[MWh/MW]]</f>
        <v>320880</v>
      </c>
      <c r="G547" s="1" t="s">
        <v>20</v>
      </c>
      <c r="H547" s="1" t="s">
        <v>29</v>
      </c>
      <c r="I547" s="1" t="s">
        <v>52</v>
      </c>
      <c r="J547" s="1" t="s">
        <v>31</v>
      </c>
      <c r="K547" s="3" t="s">
        <v>32</v>
      </c>
      <c r="L547" s="3" t="s">
        <v>25</v>
      </c>
      <c r="M547" s="3" t="s">
        <v>34</v>
      </c>
      <c r="N547" s="1">
        <f>Table1[[#This Row],[MWh]]*Water_intensities!$J$46</f>
        <v>103965.03682797053</v>
      </c>
      <c r="O547" s="1">
        <f>Table1[[#This Row],[MWh]]*Water_intensities!$N$46</f>
        <v>72775.525779579373</v>
      </c>
      <c r="P547" s="3">
        <v>-3.9922555044644499</v>
      </c>
      <c r="Q547" s="3">
        <v>5.2585126733399603</v>
      </c>
      <c r="R547" t="s">
        <v>839</v>
      </c>
    </row>
    <row r="548" spans="1:18" x14ac:dyDescent="0.55000000000000004">
      <c r="A548" s="1">
        <v>15008</v>
      </c>
      <c r="B548" s="1" t="s">
        <v>829</v>
      </c>
      <c r="C548" s="1" t="s">
        <v>840</v>
      </c>
      <c r="D548" s="4">
        <v>275</v>
      </c>
      <c r="E548" s="4">
        <v>2531.6</v>
      </c>
      <c r="F548" s="4">
        <f>Table1[[#This Row],[MW]]*Table1[[#This Row],[MWh/MW]]</f>
        <v>696190</v>
      </c>
      <c r="G548" s="1" t="s">
        <v>107</v>
      </c>
      <c r="H548" s="1" t="s">
        <v>108</v>
      </c>
      <c r="I548" s="1" t="s">
        <v>34</v>
      </c>
      <c r="J548" s="1" t="s">
        <v>34</v>
      </c>
      <c r="K548" s="1" t="s">
        <v>34</v>
      </c>
      <c r="L548" s="1" t="s">
        <v>34</v>
      </c>
      <c r="M548" s="1" t="s">
        <v>34</v>
      </c>
      <c r="N548" s="1">
        <v>10480475.150100002</v>
      </c>
      <c r="O548" s="1">
        <v>10480475.150100002</v>
      </c>
      <c r="P548" s="3">
        <v>-6.6559100000000004</v>
      </c>
      <c r="Q548" s="3">
        <v>5.8027199999999999</v>
      </c>
      <c r="R548" t="s">
        <v>589</v>
      </c>
    </row>
    <row r="549" spans="1:18" x14ac:dyDescent="0.55000000000000004">
      <c r="A549" s="1">
        <v>15009</v>
      </c>
      <c r="B549" s="1" t="s">
        <v>829</v>
      </c>
      <c r="C549" s="1" t="s">
        <v>5006</v>
      </c>
      <c r="D549" s="4">
        <v>7.5</v>
      </c>
      <c r="E549" s="4">
        <v>333.33</v>
      </c>
      <c r="F549" s="4">
        <f>Table1[[#This Row],[MW]]*Table1[[#This Row],[MWh/MW]]</f>
        <v>2499.9749999999999</v>
      </c>
      <c r="G549" s="1" t="s">
        <v>474</v>
      </c>
      <c r="H549" s="1" t="s">
        <v>21</v>
      </c>
      <c r="I549" s="1" t="s">
        <v>22</v>
      </c>
      <c r="J549" s="1" t="s">
        <v>40</v>
      </c>
      <c r="K549" s="3" t="s">
        <v>34</v>
      </c>
      <c r="L549" s="1" t="s">
        <v>841</v>
      </c>
      <c r="M549" s="3" t="s">
        <v>34</v>
      </c>
      <c r="N549" s="1">
        <f>Table1[[#This Row],[MWh]]*Water_intensities!$J$3</f>
        <v>405.57577777309291</v>
      </c>
      <c r="O549" s="1">
        <f>Table1[[#This Row],[MWh]]*Water_intensities!$N$3</f>
        <v>283.90304444116504</v>
      </c>
      <c r="P549" s="3">
        <v>-5.5499660000000004</v>
      </c>
      <c r="Q549" s="3">
        <v>7.5505269999999998</v>
      </c>
      <c r="R549" s="34" t="s">
        <v>842</v>
      </c>
    </row>
    <row r="550" spans="1:18" x14ac:dyDescent="0.55000000000000004">
      <c r="A550" s="1">
        <v>15010</v>
      </c>
      <c r="B550" s="1" t="s">
        <v>829</v>
      </c>
      <c r="C550" s="1" t="s">
        <v>843</v>
      </c>
      <c r="D550" s="4">
        <v>210</v>
      </c>
      <c r="E550" s="4">
        <v>2531.6</v>
      </c>
      <c r="F550" s="4">
        <f>Table1[[#This Row],[MW]]*Table1[[#This Row],[MWh/MW]]</f>
        <v>531636</v>
      </c>
      <c r="G550" s="1" t="s">
        <v>107</v>
      </c>
      <c r="H550" s="1" t="s">
        <v>108</v>
      </c>
      <c r="I550" s="1" t="s">
        <v>34</v>
      </c>
      <c r="J550" s="1" t="s">
        <v>34</v>
      </c>
      <c r="K550" s="1" t="s">
        <v>34</v>
      </c>
      <c r="L550" s="1" t="s">
        <v>34</v>
      </c>
      <c r="M550" s="1" t="s">
        <v>34</v>
      </c>
      <c r="N550" s="1">
        <v>13166930.358999999</v>
      </c>
      <c r="O550" s="1">
        <v>13166930.358999999</v>
      </c>
      <c r="P550" s="3">
        <v>-5.0833000000000004</v>
      </c>
      <c r="Q550" s="3">
        <v>6.2167000000000003</v>
      </c>
      <c r="R550" t="s">
        <v>589</v>
      </c>
    </row>
    <row r="551" spans="1:18" x14ac:dyDescent="0.55000000000000004">
      <c r="A551" s="1">
        <v>15011</v>
      </c>
      <c r="B551" s="1" t="s">
        <v>829</v>
      </c>
      <c r="C551" s="1" t="s">
        <v>844</v>
      </c>
      <c r="D551" s="4">
        <v>321</v>
      </c>
      <c r="E551" s="4">
        <v>6738.3</v>
      </c>
      <c r="F551" s="4">
        <f>Table1[[#This Row],[MW]]*Table1[[#This Row],[MWh/MW]]</f>
        <v>2162994.3000000003</v>
      </c>
      <c r="G551" s="1" t="s">
        <v>20</v>
      </c>
      <c r="H551" s="1" t="s">
        <v>47</v>
      </c>
      <c r="I551" s="1" t="s">
        <v>48</v>
      </c>
      <c r="J551" s="1" t="s">
        <v>31</v>
      </c>
      <c r="K551" s="3" t="s">
        <v>32</v>
      </c>
      <c r="L551" s="3" t="s">
        <v>53</v>
      </c>
      <c r="M551" s="3" t="s">
        <v>34</v>
      </c>
      <c r="N551" s="1">
        <f>Table1[[#This Row],[MWh]]*Water_intensities!$J$37</f>
        <v>81878.241032928563</v>
      </c>
      <c r="O551" s="1">
        <f>Table1[[#This Row],[MWh]]*Water_intensities!$N$37</f>
        <v>57314.768723049987</v>
      </c>
      <c r="P551" s="3">
        <v>-3.9797221999999999</v>
      </c>
      <c r="Q551" s="3">
        <v>5.2591666999999998</v>
      </c>
      <c r="R551" t="s">
        <v>845</v>
      </c>
    </row>
    <row r="552" spans="1:18" x14ac:dyDescent="0.55000000000000004">
      <c r="A552" s="1">
        <v>15012</v>
      </c>
      <c r="B552" s="1" t="s">
        <v>829</v>
      </c>
      <c r="C552" s="1" t="s">
        <v>846</v>
      </c>
      <c r="D552" s="4">
        <v>200</v>
      </c>
      <c r="E552" s="4">
        <v>351</v>
      </c>
      <c r="F552" s="4">
        <f>Table1[[#This Row],[MW]]*Table1[[#This Row],[MWh/MW]]</f>
        <v>70200</v>
      </c>
      <c r="G552" s="1" t="s">
        <v>28</v>
      </c>
      <c r="H552" s="1" t="s">
        <v>29</v>
      </c>
      <c r="I552" s="1" t="s">
        <v>30</v>
      </c>
      <c r="J552" s="1" t="s">
        <v>31</v>
      </c>
      <c r="K552" s="3" t="s">
        <v>32</v>
      </c>
      <c r="L552" s="3" t="s">
        <v>119</v>
      </c>
      <c r="M552" s="3" t="s">
        <v>34</v>
      </c>
      <c r="N552" s="1">
        <f>Table1[[#This Row],[MWh]]*Water_intensities!$J$56</f>
        <v>22744.781804174556</v>
      </c>
      <c r="O552" s="1">
        <f>Table1[[#This Row],[MWh]]*Water_intensities!$N$56</f>
        <v>15921.347262922189</v>
      </c>
      <c r="P552" s="3">
        <v>-4.0067488935334197</v>
      </c>
      <c r="Q552" s="3">
        <v>5.25947599397335</v>
      </c>
      <c r="R552" t="s">
        <v>847</v>
      </c>
    </row>
    <row r="553" spans="1:18" x14ac:dyDescent="0.55000000000000004">
      <c r="A553" s="1">
        <v>15013</v>
      </c>
      <c r="B553" s="1" t="s">
        <v>829</v>
      </c>
      <c r="C553" s="1" t="s">
        <v>848</v>
      </c>
      <c r="D553" s="4">
        <v>111</v>
      </c>
      <c r="E553" s="4">
        <v>6685</v>
      </c>
      <c r="F553" s="4">
        <f>Table1[[#This Row],[MW]]*Table1[[#This Row],[MWh/MW]]</f>
        <v>742035</v>
      </c>
      <c r="G553" s="1" t="s">
        <v>20</v>
      </c>
      <c r="H553" s="1" t="s">
        <v>56</v>
      </c>
      <c r="I553" s="1" t="s">
        <v>57</v>
      </c>
      <c r="J553" s="1" t="s">
        <v>40</v>
      </c>
      <c r="K553" s="3" t="s">
        <v>34</v>
      </c>
      <c r="L553" s="3" t="s">
        <v>25</v>
      </c>
      <c r="M553" s="3" t="s">
        <v>34</v>
      </c>
      <c r="N553" s="1">
        <f>Table1[[#This Row],[MWh]]*Water_intensities!$J$36</f>
        <v>1193785.9128232275</v>
      </c>
      <c r="O553" s="1">
        <f>Table1[[#This Row],[MWh]]*Water_intensities!$N$36</f>
        <v>955028.73025858193</v>
      </c>
      <c r="P553" s="3">
        <v>-4.0097054450482803</v>
      </c>
      <c r="Q553" s="3">
        <v>5.2615636214477099</v>
      </c>
      <c r="R553" t="s">
        <v>849</v>
      </c>
    </row>
    <row r="554" spans="1:18" x14ac:dyDescent="0.55000000000000004">
      <c r="A554" s="1">
        <v>15014</v>
      </c>
      <c r="B554" s="1" t="s">
        <v>829</v>
      </c>
      <c r="C554" s="1" t="s">
        <v>848</v>
      </c>
      <c r="D554" s="4">
        <v>225</v>
      </c>
      <c r="E554" s="4">
        <v>6685</v>
      </c>
      <c r="F554" s="4">
        <f>Table1[[#This Row],[MW]]*Table1[[#This Row],[MWh/MW]]</f>
        <v>1504125</v>
      </c>
      <c r="G554" s="1" t="s">
        <v>20</v>
      </c>
      <c r="H554" s="1" t="s">
        <v>47</v>
      </c>
      <c r="I554" s="1" t="s">
        <v>48</v>
      </c>
      <c r="J554" s="1" t="s">
        <v>31</v>
      </c>
      <c r="K554" s="3" t="s">
        <v>32</v>
      </c>
      <c r="L554" s="3" t="s">
        <v>25</v>
      </c>
      <c r="M554" s="3" t="s">
        <v>34</v>
      </c>
      <c r="N554" s="1">
        <f>Table1[[#This Row],[MWh]]*Water_intensities!$J$37</f>
        <v>56937.324935925004</v>
      </c>
      <c r="O554" s="1">
        <f>Table1[[#This Row],[MWh]]*Water_intensities!$N$37</f>
        <v>39856.1274551475</v>
      </c>
      <c r="P554" s="3">
        <v>-4.0280556000000001</v>
      </c>
      <c r="Q554" s="3">
        <v>5.3411111</v>
      </c>
      <c r="R554" t="s">
        <v>850</v>
      </c>
    </row>
    <row r="555" spans="1:18" x14ac:dyDescent="0.55000000000000004">
      <c r="A555" s="1">
        <v>18001</v>
      </c>
      <c r="B555" s="1" t="s">
        <v>851</v>
      </c>
      <c r="C555" s="1" t="s">
        <v>852</v>
      </c>
      <c r="D555" s="4">
        <v>2.6120000000000001</v>
      </c>
      <c r="E555" s="4">
        <v>6240</v>
      </c>
      <c r="F555" s="4">
        <f>Table1[[#This Row],[MW]]*Table1[[#This Row],[MWh/MW]]</f>
        <v>16298.880000000001</v>
      </c>
      <c r="G555" s="1" t="s">
        <v>28</v>
      </c>
      <c r="H555" s="1" t="s">
        <v>29</v>
      </c>
      <c r="I555" s="1" t="s">
        <v>30</v>
      </c>
      <c r="J555" s="1" t="s">
        <v>31</v>
      </c>
      <c r="K555" s="3" t="s">
        <v>32</v>
      </c>
      <c r="L555" s="3" t="s">
        <v>44</v>
      </c>
      <c r="M555" s="3" t="s">
        <v>34</v>
      </c>
      <c r="N555" s="1">
        <f>Table1[[#This Row],[MWh]]*Water_intensities!$J$56</f>
        <v>5280.8328953336832</v>
      </c>
      <c r="O555" s="1">
        <f>Table1[[#This Row],[MWh]]*Water_intensities!$N$56</f>
        <v>3696.5830267335787</v>
      </c>
      <c r="P555" s="3">
        <v>43.174037276453397</v>
      </c>
      <c r="Q555">
        <v>11.523661138670001</v>
      </c>
      <c r="R555" t="s">
        <v>853</v>
      </c>
    </row>
    <row r="556" spans="1:18" x14ac:dyDescent="0.55000000000000004">
      <c r="A556" s="1">
        <v>18002</v>
      </c>
      <c r="B556" s="1" t="s">
        <v>851</v>
      </c>
      <c r="C556" s="1" t="s">
        <v>5007</v>
      </c>
      <c r="D556" s="19">
        <v>0.06</v>
      </c>
      <c r="E556" s="4">
        <v>1500</v>
      </c>
      <c r="F556" s="1">
        <f>Table1[[#This Row],[MW]]*Table1[[#This Row],[MWh/MW]]</f>
        <v>90</v>
      </c>
      <c r="G556" s="1" t="s">
        <v>37</v>
      </c>
      <c r="H556" s="1" t="s">
        <v>38</v>
      </c>
      <c r="I556" s="1" t="s">
        <v>39</v>
      </c>
      <c r="J556" s="1" t="s">
        <v>40</v>
      </c>
      <c r="K556" s="3" t="s">
        <v>34</v>
      </c>
      <c r="L556" s="3" t="s">
        <v>41</v>
      </c>
      <c r="M556" s="3" t="s">
        <v>26</v>
      </c>
      <c r="N556" s="1">
        <f>Table1[[#This Row],[MWh]]*Water_intensities!$J$88</f>
        <v>8.8578635652000006</v>
      </c>
      <c r="O556" s="1">
        <f>Table1[[#This Row],[MWh]]*Water_intensities!$N$88</f>
        <v>6.2005044956399997</v>
      </c>
      <c r="P556" s="3">
        <v>42.887560000000001</v>
      </c>
      <c r="Q556" s="3">
        <v>11.12872</v>
      </c>
      <c r="R556" t="s">
        <v>42</v>
      </c>
    </row>
    <row r="557" spans="1:18" x14ac:dyDescent="0.55000000000000004">
      <c r="A557" s="1">
        <v>18003</v>
      </c>
      <c r="B557" s="1" t="s">
        <v>851</v>
      </c>
      <c r="C557" s="1" t="s">
        <v>854</v>
      </c>
      <c r="D557" s="4">
        <v>0.8</v>
      </c>
      <c r="E557" s="4">
        <v>6240</v>
      </c>
      <c r="F557" s="4">
        <f>Table1[[#This Row],[MW]]*Table1[[#This Row],[MWh/MW]]</f>
        <v>4992</v>
      </c>
      <c r="G557" s="1" t="s">
        <v>28</v>
      </c>
      <c r="H557" s="1" t="s">
        <v>29</v>
      </c>
      <c r="I557" s="1" t="s">
        <v>30</v>
      </c>
      <c r="J557" s="1" t="s">
        <v>31</v>
      </c>
      <c r="K557" s="3" t="s">
        <v>32</v>
      </c>
      <c r="L557" s="3" t="s">
        <v>44</v>
      </c>
      <c r="M557" s="3" t="s">
        <v>34</v>
      </c>
      <c r="N557" s="1">
        <f>Table1[[#This Row],[MWh]]*Water_intensities!$J$56</f>
        <v>1617.4067060746349</v>
      </c>
      <c r="O557" s="1">
        <f>Table1[[#This Row],[MWh]]*Water_intensities!$N$56</f>
        <v>1132.1846942522445</v>
      </c>
      <c r="P557" s="3">
        <v>42.712499999999999</v>
      </c>
      <c r="Q557" s="3">
        <v>11.155832999999999</v>
      </c>
      <c r="R557" t="s">
        <v>113</v>
      </c>
    </row>
    <row r="558" spans="1:18" x14ac:dyDescent="0.55000000000000004">
      <c r="A558" s="1">
        <v>18004</v>
      </c>
      <c r="B558" s="1" t="s">
        <v>851</v>
      </c>
      <c r="C558" s="1" t="s">
        <v>855</v>
      </c>
      <c r="D558" s="4">
        <v>34.15</v>
      </c>
      <c r="E558" s="4">
        <v>6240</v>
      </c>
      <c r="F558" s="1">
        <f>Table1[[#This Row],[MW]]*Table1[[#This Row],[MWh/MW]]</f>
        <v>213096</v>
      </c>
      <c r="G558" s="1" t="s">
        <v>28</v>
      </c>
      <c r="H558" s="1" t="s">
        <v>21</v>
      </c>
      <c r="I558" s="3" t="s">
        <v>22</v>
      </c>
      <c r="J558" s="3" t="s">
        <v>23</v>
      </c>
      <c r="K558" s="3" t="s">
        <v>24</v>
      </c>
      <c r="L558" s="3" t="s">
        <v>44</v>
      </c>
      <c r="M558" s="3" t="s">
        <v>26</v>
      </c>
      <c r="N558" s="1">
        <f>Table1[[#This Row],[MWh]]*Water_intensities!$J$63</f>
        <v>967987.33040505601</v>
      </c>
      <c r="O558" s="1">
        <f>Table1[[#This Row],[MWh]]*Water_intensities!$N$63</f>
        <v>887321.71953796805</v>
      </c>
      <c r="P558" s="3">
        <v>43.156925596030902</v>
      </c>
      <c r="Q558" s="3">
        <v>11.575877390982299</v>
      </c>
      <c r="R558" t="s">
        <v>856</v>
      </c>
    </row>
    <row r="559" spans="1:18" x14ac:dyDescent="0.55000000000000004">
      <c r="A559" s="1">
        <v>18005</v>
      </c>
      <c r="B559" s="1" t="s">
        <v>851</v>
      </c>
      <c r="C559" s="1" t="s">
        <v>855</v>
      </c>
      <c r="D559" s="4">
        <v>34.15</v>
      </c>
      <c r="E559" s="4">
        <v>6240</v>
      </c>
      <c r="F559" s="4">
        <f>Table1[[#This Row],[MW]]*Table1[[#This Row],[MWh/MW]]</f>
        <v>213096</v>
      </c>
      <c r="G559" s="1" t="s">
        <v>28</v>
      </c>
      <c r="H559" s="1" t="s">
        <v>29</v>
      </c>
      <c r="I559" s="1" t="s">
        <v>30</v>
      </c>
      <c r="J559" s="1" t="s">
        <v>31</v>
      </c>
      <c r="K559" s="3" t="s">
        <v>32</v>
      </c>
      <c r="L559" s="3" t="s">
        <v>44</v>
      </c>
      <c r="M559" s="3" t="s">
        <v>34</v>
      </c>
      <c r="N559" s="1">
        <f>Table1[[#This Row],[MWh]]*Water_intensities!$J$56</f>
        <v>69043.048765560976</v>
      </c>
      <c r="O559" s="1">
        <f>Table1[[#This Row],[MWh]]*Water_intensities!$N$56</f>
        <v>48330.134135892687</v>
      </c>
      <c r="P559" s="3">
        <v>43.156925596030902</v>
      </c>
      <c r="Q559" s="3">
        <v>11.575877390982299</v>
      </c>
      <c r="R559" t="s">
        <v>856</v>
      </c>
    </row>
    <row r="560" spans="1:18" x14ac:dyDescent="0.55000000000000004">
      <c r="A560" s="1">
        <v>18006</v>
      </c>
      <c r="B560" s="1" t="s">
        <v>851</v>
      </c>
      <c r="C560" s="1" t="s">
        <v>857</v>
      </c>
      <c r="D560" s="4">
        <v>0.8</v>
      </c>
      <c r="E560" s="4">
        <v>6240</v>
      </c>
      <c r="F560" s="4">
        <f>Table1[[#This Row],[MW]]*Table1[[#This Row],[MWh/MW]]</f>
        <v>4992</v>
      </c>
      <c r="G560" s="1" t="s">
        <v>28</v>
      </c>
      <c r="H560" s="1" t="s">
        <v>29</v>
      </c>
      <c r="I560" s="1" t="s">
        <v>30</v>
      </c>
      <c r="J560" s="1" t="s">
        <v>31</v>
      </c>
      <c r="K560" s="3" t="s">
        <v>32</v>
      </c>
      <c r="L560" s="3" t="s">
        <v>44</v>
      </c>
      <c r="M560" s="3" t="s">
        <v>34</v>
      </c>
      <c r="N560" s="1">
        <f>Table1[[#This Row],[MWh]]*Water_intensities!$J$56</f>
        <v>1617.4067060746349</v>
      </c>
      <c r="O560" s="1">
        <f>Table1[[#This Row],[MWh]]*Water_intensities!$N$56</f>
        <v>1132.1846942522445</v>
      </c>
      <c r="P560" s="3">
        <v>42.373888999999998</v>
      </c>
      <c r="Q560" s="3">
        <v>11.108611</v>
      </c>
      <c r="R560" t="s">
        <v>113</v>
      </c>
    </row>
    <row r="561" spans="1:18" x14ac:dyDescent="0.55000000000000004">
      <c r="A561" s="1">
        <v>18007</v>
      </c>
      <c r="B561" s="1" t="s">
        <v>851</v>
      </c>
      <c r="C561" s="1" t="s">
        <v>858</v>
      </c>
      <c r="D561" s="4">
        <v>13.8</v>
      </c>
      <c r="E561" s="4">
        <v>6240</v>
      </c>
      <c r="F561" s="4">
        <f>Table1[[#This Row],[MW]]*Table1[[#This Row],[MWh/MW]]</f>
        <v>86112</v>
      </c>
      <c r="G561" s="1" t="s">
        <v>28</v>
      </c>
      <c r="H561" s="1" t="s">
        <v>29</v>
      </c>
      <c r="I561" s="1" t="s">
        <v>30</v>
      </c>
      <c r="J561" s="1" t="s">
        <v>31</v>
      </c>
      <c r="K561" s="3" t="s">
        <v>32</v>
      </c>
      <c r="L561" s="3" t="s">
        <v>44</v>
      </c>
      <c r="M561" s="3" t="s">
        <v>34</v>
      </c>
      <c r="N561" s="1">
        <f>Table1[[#This Row],[MWh]]*Water_intensities!$J$56</f>
        <v>27900.265679787452</v>
      </c>
      <c r="O561" s="1">
        <f>Table1[[#This Row],[MWh]]*Water_intensities!$N$56</f>
        <v>19530.185975851218</v>
      </c>
      <c r="P561" s="3">
        <v>43.150053999999997</v>
      </c>
      <c r="Q561" s="3">
        <v>11.62182</v>
      </c>
      <c r="R561" t="s">
        <v>859</v>
      </c>
    </row>
    <row r="562" spans="1:18" x14ac:dyDescent="0.55000000000000004">
      <c r="A562" s="1">
        <v>18008</v>
      </c>
      <c r="B562" s="1" t="s">
        <v>851</v>
      </c>
      <c r="C562" s="1" t="s">
        <v>860</v>
      </c>
      <c r="D562" s="4">
        <v>0.9</v>
      </c>
      <c r="E562" s="4">
        <v>6240</v>
      </c>
      <c r="F562" s="4">
        <f>Table1[[#This Row],[MW]]*Table1[[#This Row],[MWh/MW]]</f>
        <v>5616</v>
      </c>
      <c r="G562" s="1" t="s">
        <v>28</v>
      </c>
      <c r="H562" s="1" t="s">
        <v>29</v>
      </c>
      <c r="I562" s="1" t="s">
        <v>30</v>
      </c>
      <c r="J562" s="1" t="s">
        <v>31</v>
      </c>
      <c r="K562" s="3" t="s">
        <v>32</v>
      </c>
      <c r="L562" s="3" t="s">
        <v>44</v>
      </c>
      <c r="M562" s="3" t="s">
        <v>34</v>
      </c>
      <c r="N562" s="1">
        <f>Table1[[#This Row],[MWh]]*Water_intensities!$J$56</f>
        <v>1819.5825443339643</v>
      </c>
      <c r="O562" s="1">
        <f>Table1[[#This Row],[MWh]]*Water_intensities!$N$56</f>
        <v>1273.7077810337751</v>
      </c>
      <c r="P562" s="3">
        <v>43.290556000000002</v>
      </c>
      <c r="Q562" s="3">
        <v>11.963056</v>
      </c>
      <c r="R562" t="s">
        <v>113</v>
      </c>
    </row>
    <row r="563" spans="1:18" x14ac:dyDescent="0.55000000000000004">
      <c r="A563" s="1">
        <v>18009</v>
      </c>
      <c r="B563" s="1" t="s">
        <v>851</v>
      </c>
      <c r="C563" s="1" t="s">
        <v>861</v>
      </c>
      <c r="D563" s="4">
        <v>13</v>
      </c>
      <c r="E563" s="4">
        <v>6240</v>
      </c>
      <c r="F563" s="4">
        <f>Table1[[#This Row],[MW]]*Table1[[#This Row],[MWh/MW]]</f>
        <v>81120</v>
      </c>
      <c r="G563" s="1" t="s">
        <v>28</v>
      </c>
      <c r="H563" s="1" t="s">
        <v>29</v>
      </c>
      <c r="I563" s="1" t="s">
        <v>30</v>
      </c>
      <c r="J563" s="1" t="s">
        <v>31</v>
      </c>
      <c r="K563" s="3" t="s">
        <v>32</v>
      </c>
      <c r="L563" s="3" t="s">
        <v>44</v>
      </c>
      <c r="M563" s="3" t="s">
        <v>34</v>
      </c>
      <c r="N563" s="1">
        <f>Table1[[#This Row],[MWh]]*Water_intensities!$J$56</f>
        <v>26282.858973712817</v>
      </c>
      <c r="O563" s="1">
        <f>Table1[[#This Row],[MWh]]*Water_intensities!$N$56</f>
        <v>18398.001281598972</v>
      </c>
      <c r="P563" s="3">
        <v>42.884444000000002</v>
      </c>
      <c r="Q563" s="3">
        <v>11.785278</v>
      </c>
      <c r="R563" t="s">
        <v>862</v>
      </c>
    </row>
    <row r="564" spans="1:18" x14ac:dyDescent="0.55000000000000004">
      <c r="A564" s="1">
        <v>17001</v>
      </c>
      <c r="B564" s="1" t="s">
        <v>863</v>
      </c>
      <c r="C564" s="1" t="s">
        <v>864</v>
      </c>
      <c r="D564" s="4">
        <v>6</v>
      </c>
      <c r="E564" s="4">
        <v>4644.8</v>
      </c>
      <c r="F564" s="4">
        <f>Table1[[#This Row],[MW]]*Table1[[#This Row],[MWh/MW]]</f>
        <v>27868.800000000003</v>
      </c>
      <c r="G564" s="1" t="s">
        <v>474</v>
      </c>
      <c r="H564" s="1" t="s">
        <v>21</v>
      </c>
      <c r="I564" s="1" t="s">
        <v>22</v>
      </c>
      <c r="J564" s="1" t="s">
        <v>40</v>
      </c>
      <c r="K564" s="3" t="s">
        <v>34</v>
      </c>
      <c r="L564" s="1" t="s">
        <v>841</v>
      </c>
      <c r="M564" s="3" t="s">
        <v>34</v>
      </c>
      <c r="N564" s="1">
        <f>Table1[[#This Row],[MWh]]*Water_intensities!$J$3</f>
        <v>4521.2093063341727</v>
      </c>
      <c r="O564" s="1">
        <f>Table1[[#This Row],[MWh]]*Water_intensities!$N$3</f>
        <v>3164.8465144339207</v>
      </c>
      <c r="P564" s="3">
        <v>30.838414</v>
      </c>
      <c r="Q564" s="3">
        <v>27.931204999999999</v>
      </c>
      <c r="R564" t="s">
        <v>865</v>
      </c>
    </row>
    <row r="565" spans="1:18" x14ac:dyDescent="0.55000000000000004">
      <c r="A565" s="1">
        <v>17002</v>
      </c>
      <c r="B565" s="1" t="s">
        <v>863</v>
      </c>
      <c r="C565" s="1" t="s">
        <v>866</v>
      </c>
      <c r="D565" s="4">
        <v>9</v>
      </c>
      <c r="E565" s="4">
        <v>4951</v>
      </c>
      <c r="F565" s="4">
        <f>Table1[[#This Row],[MW]]*Table1[[#This Row],[MWh/MW]]</f>
        <v>44559</v>
      </c>
      <c r="G565" s="1" t="s">
        <v>20</v>
      </c>
      <c r="H565" s="1" t="s">
        <v>29</v>
      </c>
      <c r="I565" s="1" t="s">
        <v>52</v>
      </c>
      <c r="J565" s="1" t="s">
        <v>31</v>
      </c>
      <c r="K565" s="3" t="s">
        <v>32</v>
      </c>
      <c r="L565" s="3" t="s">
        <v>53</v>
      </c>
      <c r="M565" s="3" t="s">
        <v>34</v>
      </c>
      <c r="N565" s="1">
        <f>Table1[[#This Row],[MWh]]*Water_intensities!$J$46</f>
        <v>14437.104450316438</v>
      </c>
      <c r="O565" s="1">
        <f>Table1[[#This Row],[MWh]]*Water_intensities!$N$46</f>
        <v>10105.973115221508</v>
      </c>
      <c r="P565" s="3">
        <v>31.175370000000001</v>
      </c>
      <c r="Q565" s="3">
        <v>31.346399999999999</v>
      </c>
      <c r="R565" t="s">
        <v>867</v>
      </c>
    </row>
    <row r="566" spans="1:18" x14ac:dyDescent="0.55000000000000004">
      <c r="A566" s="1">
        <v>17003</v>
      </c>
      <c r="B566" s="1" t="s">
        <v>863</v>
      </c>
      <c r="C566" s="1" t="s">
        <v>868</v>
      </c>
      <c r="D566" s="4">
        <v>911</v>
      </c>
      <c r="E566" s="4">
        <v>4951</v>
      </c>
      <c r="F566" s="4">
        <f>Table1[[#This Row],[MW]]*Table1[[#This Row],[MWh/MW]]</f>
        <v>4510361</v>
      </c>
      <c r="G566" s="1" t="s">
        <v>20</v>
      </c>
      <c r="H566" s="1" t="s">
        <v>21</v>
      </c>
      <c r="I566" s="1" t="s">
        <v>22</v>
      </c>
      <c r="J566" s="1" t="s">
        <v>60</v>
      </c>
      <c r="K566" s="3" t="s">
        <v>61</v>
      </c>
      <c r="L566" s="3" t="s">
        <v>25</v>
      </c>
      <c r="M566" s="3" t="s">
        <v>34</v>
      </c>
      <c r="N566" s="1">
        <f>Table1[[#This Row],[MWh]]*Water_intensities!$J$47</f>
        <v>170735.73661452581</v>
      </c>
      <c r="O566" s="1">
        <f>Table1[[#This Row],[MWh]]*Water_intensities!$N$47</f>
        <v>113661.00627119497</v>
      </c>
      <c r="P566" s="3">
        <v>30.140302751341402</v>
      </c>
      <c r="Q566" s="3">
        <v>31.269238153204299</v>
      </c>
      <c r="R566" t="s">
        <v>869</v>
      </c>
    </row>
    <row r="567" spans="1:18" x14ac:dyDescent="0.55000000000000004">
      <c r="A567" s="1">
        <v>17004</v>
      </c>
      <c r="B567" s="1" t="s">
        <v>863</v>
      </c>
      <c r="C567" s="1" t="s">
        <v>870</v>
      </c>
      <c r="D567" s="4">
        <v>1300</v>
      </c>
      <c r="E567" s="4">
        <v>4951</v>
      </c>
      <c r="F567" s="4">
        <f>Table1[[#This Row],[MW]]*Table1[[#This Row],[MWh/MW]]</f>
        <v>6436300</v>
      </c>
      <c r="G567" s="1" t="s">
        <v>20</v>
      </c>
      <c r="H567" s="1" t="s">
        <v>21</v>
      </c>
      <c r="I567" s="1" t="s">
        <v>22</v>
      </c>
      <c r="J567" s="1" t="s">
        <v>60</v>
      </c>
      <c r="K567" s="3" t="s">
        <v>61</v>
      </c>
      <c r="L567" s="3" t="s">
        <v>25</v>
      </c>
      <c r="M567" s="3" t="s">
        <v>34</v>
      </c>
      <c r="N567" s="1">
        <f>Table1[[#This Row],[MWh]]*Water_intensities!$J$47</f>
        <v>243640.45839614002</v>
      </c>
      <c r="O567" s="1">
        <f>Table1[[#This Row],[MWh]]*Water_intensities!$N$47</f>
        <v>162194.63024429581</v>
      </c>
      <c r="P567" s="3">
        <v>30.144884080774201</v>
      </c>
      <c r="Q567" s="3">
        <v>31.2687359351191</v>
      </c>
      <c r="R567" t="s">
        <v>871</v>
      </c>
    </row>
    <row r="568" spans="1:18" x14ac:dyDescent="0.55000000000000004">
      <c r="A568" s="1">
        <v>17005</v>
      </c>
      <c r="B568" s="1" t="s">
        <v>863</v>
      </c>
      <c r="C568" s="1" t="s">
        <v>872</v>
      </c>
      <c r="D568" s="4">
        <v>1300</v>
      </c>
      <c r="E568" s="4">
        <v>4386</v>
      </c>
      <c r="F568" s="4">
        <f>Table1[[#This Row],[MW]]*Table1[[#This Row],[MWh/MW]]</f>
        <v>5701800</v>
      </c>
      <c r="G568" s="1" t="s">
        <v>28</v>
      </c>
      <c r="H568" s="1" t="s">
        <v>21</v>
      </c>
      <c r="I568" s="1" t="s">
        <v>22</v>
      </c>
      <c r="J568" s="1" t="s">
        <v>60</v>
      </c>
      <c r="K568" s="3" t="s">
        <v>61</v>
      </c>
      <c r="L568" s="3" t="s">
        <v>53</v>
      </c>
      <c r="M568" s="3" t="s">
        <v>34</v>
      </c>
      <c r="N568" s="1">
        <f>Table1[[#This Row],[MWh]]*Water_intensities!$J$58</f>
        <v>925014.03802302876</v>
      </c>
      <c r="O568" s="1">
        <f>Table1[[#This Row],[MWh]]*Water_intensities!$N$58</f>
        <v>615793.90736487403</v>
      </c>
      <c r="P568" s="3">
        <v>30.142128167921101</v>
      </c>
      <c r="Q568" s="3">
        <v>31.269354534008901</v>
      </c>
      <c r="R568" t="s">
        <v>873</v>
      </c>
    </row>
    <row r="569" spans="1:18" x14ac:dyDescent="0.55000000000000004">
      <c r="A569" s="1">
        <v>17006</v>
      </c>
      <c r="B569" s="1" t="s">
        <v>863</v>
      </c>
      <c r="C569" s="1" t="s">
        <v>874</v>
      </c>
      <c r="D569" s="4">
        <v>3.5640000000000001</v>
      </c>
      <c r="E569" s="4">
        <v>4386</v>
      </c>
      <c r="F569" s="4">
        <f>Table1[[#This Row],[MW]]*Table1[[#This Row],[MWh/MW]]</f>
        <v>15631.704</v>
      </c>
      <c r="G569" s="1" t="s">
        <v>28</v>
      </c>
      <c r="H569" s="1" t="s">
        <v>29</v>
      </c>
      <c r="I569" s="1" t="s">
        <v>30</v>
      </c>
      <c r="J569" s="1" t="s">
        <v>31</v>
      </c>
      <c r="K569" s="3" t="s">
        <v>32</v>
      </c>
      <c r="L569" s="3" t="s">
        <v>44</v>
      </c>
      <c r="M569" s="3" t="s">
        <v>34</v>
      </c>
      <c r="N569" s="1">
        <f>Table1[[#This Row],[MWh]]*Water_intensities!$J$56</f>
        <v>5064.6680442655643</v>
      </c>
      <c r="O569" s="1">
        <f>Table1[[#This Row],[MWh]]*Water_intensities!$N$56</f>
        <v>3545.2676309858948</v>
      </c>
      <c r="P569" s="3">
        <v>31.076473824417899</v>
      </c>
      <c r="Q569" s="3">
        <v>30.0627566877315</v>
      </c>
      <c r="R569" t="s">
        <v>875</v>
      </c>
    </row>
    <row r="570" spans="1:18" x14ac:dyDescent="0.55000000000000004">
      <c r="A570" s="1">
        <v>17007</v>
      </c>
      <c r="B570" s="1" t="s">
        <v>863</v>
      </c>
      <c r="C570" s="1" t="s">
        <v>876</v>
      </c>
      <c r="D570" s="4">
        <v>31.5</v>
      </c>
      <c r="E570" s="4">
        <v>4951</v>
      </c>
      <c r="F570" s="4">
        <f>Table1[[#This Row],[MW]]*Table1[[#This Row],[MWh/MW]]</f>
        <v>155956.5</v>
      </c>
      <c r="G570" s="1" t="s">
        <v>20</v>
      </c>
      <c r="H570" s="1" t="s">
        <v>56</v>
      </c>
      <c r="I570" s="1" t="s">
        <v>57</v>
      </c>
      <c r="J570" s="1" t="s">
        <v>40</v>
      </c>
      <c r="K570" s="3" t="s">
        <v>34</v>
      </c>
      <c r="L570" s="3" t="s">
        <v>25</v>
      </c>
      <c r="M570" s="3" t="s">
        <v>34</v>
      </c>
      <c r="N570" s="1">
        <f>Table1[[#This Row],[MWh]]*Water_intensities!$J$36</f>
        <v>250902.81821371726</v>
      </c>
      <c r="O570" s="1">
        <f>Table1[[#This Row],[MWh]]*Water_intensities!$N$36</f>
        <v>200722.2545709738</v>
      </c>
      <c r="P570" s="3">
        <v>33.1875</v>
      </c>
      <c r="Q570" s="3">
        <v>28.903611099999999</v>
      </c>
      <c r="R570" t="s">
        <v>877</v>
      </c>
    </row>
    <row r="571" spans="1:18" x14ac:dyDescent="0.55000000000000004">
      <c r="A571" s="1">
        <v>17008</v>
      </c>
      <c r="B571" s="1" t="s">
        <v>863</v>
      </c>
      <c r="C571" s="1" t="s">
        <v>876</v>
      </c>
      <c r="D571" s="4">
        <v>10.5</v>
      </c>
      <c r="E571" s="4">
        <v>4386</v>
      </c>
      <c r="F571" s="4">
        <f>Table1[[#This Row],[MW]]*Table1[[#This Row],[MWh/MW]]</f>
        <v>46053</v>
      </c>
      <c r="G571" s="1" t="s">
        <v>28</v>
      </c>
      <c r="H571" s="1" t="s">
        <v>29</v>
      </c>
      <c r="I571" s="1" t="s">
        <v>30</v>
      </c>
      <c r="J571" s="1" t="s">
        <v>31</v>
      </c>
      <c r="K571" s="3" t="s">
        <v>32</v>
      </c>
      <c r="L571" s="3" t="s">
        <v>44</v>
      </c>
      <c r="M571" s="3" t="s">
        <v>34</v>
      </c>
      <c r="N571" s="1">
        <f>Table1[[#This Row],[MWh]]*Water_intensities!$J$56</f>
        <v>14921.160063071948</v>
      </c>
      <c r="O571" s="1">
        <f>Table1[[#This Row],[MWh]]*Water_intensities!$N$56</f>
        <v>10444.812044150363</v>
      </c>
      <c r="P571" s="3">
        <v>33.182261570075298</v>
      </c>
      <c r="Q571" s="3">
        <v>28.960515194490899</v>
      </c>
      <c r="R571" t="s">
        <v>878</v>
      </c>
    </row>
    <row r="572" spans="1:18" x14ac:dyDescent="0.55000000000000004">
      <c r="A572" s="1">
        <v>17009</v>
      </c>
      <c r="B572" s="1" t="s">
        <v>863</v>
      </c>
      <c r="C572" s="1" t="s">
        <v>879</v>
      </c>
      <c r="D572" s="4">
        <v>0.39</v>
      </c>
      <c r="E572" s="4">
        <v>4386</v>
      </c>
      <c r="F572" s="4">
        <f>Table1[[#This Row],[MW]]*Table1[[#This Row],[MWh/MW]]</f>
        <v>1710.54</v>
      </c>
      <c r="G572" s="1" t="s">
        <v>28</v>
      </c>
      <c r="H572" s="1" t="s">
        <v>29</v>
      </c>
      <c r="I572" s="1" t="s">
        <v>30</v>
      </c>
      <c r="J572" s="1" t="s">
        <v>31</v>
      </c>
      <c r="K572" s="3" t="s">
        <v>32</v>
      </c>
      <c r="L572" s="3" t="s">
        <v>44</v>
      </c>
      <c r="M572" s="3" t="s">
        <v>34</v>
      </c>
      <c r="N572" s="1">
        <f>Table1[[#This Row],[MWh]]*Water_intensities!$J$56</f>
        <v>554.2145166283866</v>
      </c>
      <c r="O572" s="1">
        <f>Table1[[#This Row],[MWh]]*Water_intensities!$N$56</f>
        <v>387.95016163987066</v>
      </c>
      <c r="P572" s="3">
        <v>33.706119999999999</v>
      </c>
      <c r="Q572" s="3">
        <v>27.316552999999999</v>
      </c>
      <c r="R572" t="s">
        <v>113</v>
      </c>
    </row>
    <row r="573" spans="1:18" x14ac:dyDescent="0.55000000000000004">
      <c r="A573" s="1">
        <v>17010</v>
      </c>
      <c r="B573" s="1" t="s">
        <v>863</v>
      </c>
      <c r="C573" s="1" t="s">
        <v>880</v>
      </c>
      <c r="D573" s="4">
        <v>1.8</v>
      </c>
      <c r="E573" s="4">
        <v>4386</v>
      </c>
      <c r="F573" s="4">
        <f>Table1[[#This Row],[MW]]*Table1[[#This Row],[MWh/MW]]</f>
        <v>7894.8</v>
      </c>
      <c r="G573" s="1" t="s">
        <v>28</v>
      </c>
      <c r="H573" s="1" t="s">
        <v>29</v>
      </c>
      <c r="I573" s="1" t="s">
        <v>30</v>
      </c>
      <c r="J573" s="1" t="s">
        <v>31</v>
      </c>
      <c r="K573" s="3" t="s">
        <v>32</v>
      </c>
      <c r="L573" s="3" t="s">
        <v>44</v>
      </c>
      <c r="M573" s="3" t="s">
        <v>34</v>
      </c>
      <c r="N573" s="1">
        <f>Table1[[#This Row],[MWh]]*Water_intensities!$J$56</f>
        <v>2557.9131536694767</v>
      </c>
      <c r="O573" s="1">
        <f>Table1[[#This Row],[MWh]]*Water_intensities!$N$56</f>
        <v>1790.5392075686339</v>
      </c>
      <c r="P573" s="3">
        <v>31.616237999999999</v>
      </c>
      <c r="Q573" s="3">
        <v>22.345696</v>
      </c>
      <c r="R573" t="s">
        <v>296</v>
      </c>
    </row>
    <row r="574" spans="1:18" x14ac:dyDescent="0.55000000000000004">
      <c r="A574" s="1">
        <v>17011</v>
      </c>
      <c r="B574" s="1" t="s">
        <v>863</v>
      </c>
      <c r="C574" s="1" t="s">
        <v>881</v>
      </c>
      <c r="D574" s="4">
        <v>600</v>
      </c>
      <c r="E574" s="4">
        <v>4951</v>
      </c>
      <c r="F574" s="4">
        <f>Table1[[#This Row],[MW]]*Table1[[#This Row],[MWh/MW]]</f>
        <v>2970600</v>
      </c>
      <c r="G574" s="1" t="s">
        <v>20</v>
      </c>
      <c r="H574" s="1" t="s">
        <v>21</v>
      </c>
      <c r="I574" s="1" t="s">
        <v>22</v>
      </c>
      <c r="J574" s="1" t="s">
        <v>60</v>
      </c>
      <c r="K574" s="3" t="s">
        <v>61</v>
      </c>
      <c r="L574" s="3" t="s">
        <v>53</v>
      </c>
      <c r="M574" s="3" t="s">
        <v>34</v>
      </c>
      <c r="N574" s="1">
        <f>Table1[[#This Row],[MWh]]*Water_intensities!$J$47</f>
        <v>112449.44233668</v>
      </c>
      <c r="O574" s="1">
        <f>Table1[[#This Row],[MWh]]*Water_intensities!$N$47</f>
        <v>74859.060112751904</v>
      </c>
      <c r="P574" s="3">
        <v>32.308463920244499</v>
      </c>
      <c r="Q574" s="3">
        <v>30.402089708590999</v>
      </c>
      <c r="R574" t="s">
        <v>882</v>
      </c>
    </row>
    <row r="575" spans="1:18" x14ac:dyDescent="0.55000000000000004">
      <c r="A575" s="1">
        <v>17012</v>
      </c>
      <c r="B575" s="1" t="s">
        <v>863</v>
      </c>
      <c r="C575" s="1" t="s">
        <v>883</v>
      </c>
      <c r="D575" s="4">
        <v>2.4</v>
      </c>
      <c r="E575" s="4">
        <v>4951</v>
      </c>
      <c r="F575" s="4">
        <f>Table1[[#This Row],[MW]]*Table1[[#This Row],[MWh/MW]]</f>
        <v>11882.4</v>
      </c>
      <c r="G575" s="1" t="s">
        <v>20</v>
      </c>
      <c r="H575" s="1" t="s">
        <v>29</v>
      </c>
      <c r="I575" s="1" t="s">
        <v>52</v>
      </c>
      <c r="J575" s="1" t="s">
        <v>31</v>
      </c>
      <c r="K575" s="3" t="s">
        <v>32</v>
      </c>
      <c r="L575" s="3" t="s">
        <v>53</v>
      </c>
      <c r="M575" s="3" t="s">
        <v>34</v>
      </c>
      <c r="N575" s="1">
        <f>Table1[[#This Row],[MWh]]*Water_intensities!$J$46</f>
        <v>3849.8945200843832</v>
      </c>
      <c r="O575" s="1">
        <f>Table1[[#This Row],[MWh]]*Water_intensities!$N$46</f>
        <v>2694.9261640590685</v>
      </c>
      <c r="P575" s="3">
        <v>27.833507324288099</v>
      </c>
      <c r="Q575" s="3">
        <v>30.022280363985299</v>
      </c>
      <c r="R575" t="s">
        <v>884</v>
      </c>
    </row>
    <row r="576" spans="1:18" x14ac:dyDescent="0.55000000000000004">
      <c r="A576" s="1">
        <v>17013</v>
      </c>
      <c r="B576" s="1" t="s">
        <v>863</v>
      </c>
      <c r="C576" s="1" t="s">
        <v>885</v>
      </c>
      <c r="D576" s="4">
        <v>8.4</v>
      </c>
      <c r="E576" s="4">
        <v>4386</v>
      </c>
      <c r="F576" s="4">
        <f>Table1[[#This Row],[MW]]*Table1[[#This Row],[MWh/MW]]</f>
        <v>36842.400000000001</v>
      </c>
      <c r="G576" s="1" t="s">
        <v>28</v>
      </c>
      <c r="H576" s="1" t="s">
        <v>29</v>
      </c>
      <c r="I576" s="1" t="s">
        <v>30</v>
      </c>
      <c r="J576" s="1" t="s">
        <v>31</v>
      </c>
      <c r="K576" s="3" t="s">
        <v>32</v>
      </c>
      <c r="L576" s="3" t="s">
        <v>44</v>
      </c>
      <c r="M576" s="3" t="s">
        <v>34</v>
      </c>
      <c r="N576" s="1">
        <f>Table1[[#This Row],[MWh]]*Water_intensities!$J$56</f>
        <v>11936.928050457558</v>
      </c>
      <c r="O576" s="1">
        <f>Table1[[#This Row],[MWh]]*Water_intensities!$N$56</f>
        <v>8355.8496353202918</v>
      </c>
      <c r="P576" s="3">
        <v>31.250532</v>
      </c>
      <c r="Q576" s="3">
        <v>30.125114</v>
      </c>
      <c r="R576" t="s">
        <v>886</v>
      </c>
    </row>
    <row r="577" spans="1:18" x14ac:dyDescent="0.55000000000000004">
      <c r="A577" s="1">
        <v>17014</v>
      </c>
      <c r="B577" s="1" t="s">
        <v>863</v>
      </c>
      <c r="C577" s="1" t="s">
        <v>887</v>
      </c>
      <c r="D577" s="4">
        <v>1300</v>
      </c>
      <c r="E577" s="4">
        <v>4951</v>
      </c>
      <c r="F577" s="4">
        <f>Table1[[#This Row],[MW]]*Table1[[#This Row],[MWh/MW]]</f>
        <v>6436300</v>
      </c>
      <c r="G577" s="1" t="s">
        <v>20</v>
      </c>
      <c r="H577" s="1" t="s">
        <v>21</v>
      </c>
      <c r="I577" s="1" t="s">
        <v>22</v>
      </c>
      <c r="J577" s="1" t="s">
        <v>60</v>
      </c>
      <c r="K577" s="3" t="s">
        <v>61</v>
      </c>
      <c r="L577" s="3" t="s">
        <v>25</v>
      </c>
      <c r="M577" s="3" t="s">
        <v>34</v>
      </c>
      <c r="N577" s="1">
        <f>Table1[[#This Row],[MWh]]*Water_intensities!$J$47</f>
        <v>243640.45839614002</v>
      </c>
      <c r="O577" s="1">
        <f>Table1[[#This Row],[MWh]]*Water_intensities!$N$47</f>
        <v>162194.63024429581</v>
      </c>
      <c r="P577" s="3">
        <v>32.354599999999998</v>
      </c>
      <c r="Q577" s="3">
        <v>29.621099999999998</v>
      </c>
      <c r="R577" t="s">
        <v>888</v>
      </c>
    </row>
    <row r="578" spans="1:18" x14ac:dyDescent="0.55000000000000004">
      <c r="A578" s="1">
        <v>17015</v>
      </c>
      <c r="B578" s="1" t="s">
        <v>863</v>
      </c>
      <c r="C578" s="1" t="s">
        <v>889</v>
      </c>
      <c r="D578" s="4">
        <v>14.3</v>
      </c>
      <c r="E578" s="4">
        <v>4951</v>
      </c>
      <c r="F578" s="4">
        <f>Table1[[#This Row],[MW]]*Table1[[#This Row],[MWh/MW]]</f>
        <v>70799.3</v>
      </c>
      <c r="G578" s="1" t="s">
        <v>20</v>
      </c>
      <c r="H578" s="1" t="s">
        <v>29</v>
      </c>
      <c r="I578" s="1" t="s">
        <v>52</v>
      </c>
      <c r="J578" s="1" t="s">
        <v>31</v>
      </c>
      <c r="K578" s="3" t="s">
        <v>32</v>
      </c>
      <c r="L578" s="3" t="s">
        <v>53</v>
      </c>
      <c r="M578" s="3" t="s">
        <v>34</v>
      </c>
      <c r="N578" s="1">
        <f>Table1[[#This Row],[MWh]]*Water_intensities!$J$46</f>
        <v>22938.954848836118</v>
      </c>
      <c r="O578" s="1">
        <f>Table1[[#This Row],[MWh]]*Water_intensities!$N$46</f>
        <v>16057.268394185285</v>
      </c>
      <c r="P578" s="3">
        <v>30.882908281069199</v>
      </c>
      <c r="Q578" s="3">
        <v>29.942828973484499</v>
      </c>
      <c r="R578" t="s">
        <v>890</v>
      </c>
    </row>
    <row r="579" spans="1:18" x14ac:dyDescent="0.55000000000000004">
      <c r="A579" s="1">
        <v>17016</v>
      </c>
      <c r="B579" s="1" t="s">
        <v>863</v>
      </c>
      <c r="C579" s="1" t="s">
        <v>891</v>
      </c>
      <c r="D579" s="4">
        <v>66</v>
      </c>
      <c r="E579" s="4">
        <v>4386</v>
      </c>
      <c r="F579" s="4">
        <f>Table1[[#This Row],[MW]]*Table1[[#This Row],[MWh/MW]]</f>
        <v>289476</v>
      </c>
      <c r="G579" s="1" t="s">
        <v>28</v>
      </c>
      <c r="H579" s="1" t="s">
        <v>21</v>
      </c>
      <c r="I579" s="1" t="s">
        <v>22</v>
      </c>
      <c r="J579" s="1" t="s">
        <v>60</v>
      </c>
      <c r="K579" s="3" t="s">
        <v>61</v>
      </c>
      <c r="L579" s="3" t="s">
        <v>119</v>
      </c>
      <c r="M579" s="3" t="s">
        <v>34</v>
      </c>
      <c r="N579" s="1">
        <f>Table1[[#This Row],[MWh]]*Water_intensities!$J$58</f>
        <v>46962.251161169152</v>
      </c>
      <c r="O579" s="1">
        <f>Table1[[#This Row],[MWh]]*Water_intensities!$N$58</f>
        <v>31263.382989293605</v>
      </c>
      <c r="P579" s="3">
        <v>33.6827177893258</v>
      </c>
      <c r="Q579" s="3">
        <v>31.115699892954598</v>
      </c>
      <c r="R579" t="s">
        <v>892</v>
      </c>
    </row>
    <row r="580" spans="1:18" x14ac:dyDescent="0.55000000000000004">
      <c r="A580" s="1">
        <v>17017</v>
      </c>
      <c r="B580" s="1" t="s">
        <v>863</v>
      </c>
      <c r="C580" s="1" t="s">
        <v>893</v>
      </c>
      <c r="D580" s="4">
        <v>2.5</v>
      </c>
      <c r="E580" s="4">
        <v>4386</v>
      </c>
      <c r="F580" s="4">
        <f>Table1[[#This Row],[MW]]*Table1[[#This Row],[MWh/MW]]</f>
        <v>10965</v>
      </c>
      <c r="G580" s="1" t="s">
        <v>28</v>
      </c>
      <c r="H580" s="1" t="s">
        <v>29</v>
      </c>
      <c r="I580" s="1" t="s">
        <v>30</v>
      </c>
      <c r="J580" s="1" t="s">
        <v>31</v>
      </c>
      <c r="K580" s="3" t="s">
        <v>32</v>
      </c>
      <c r="L580" s="3" t="s">
        <v>44</v>
      </c>
      <c r="M580" s="3" t="s">
        <v>34</v>
      </c>
      <c r="N580" s="1">
        <f>Table1[[#This Row],[MWh]]*Water_intensities!$J$56</f>
        <v>3552.6571578742733</v>
      </c>
      <c r="O580" s="1">
        <f>Table1[[#This Row],[MWh]]*Water_intensities!$N$56</f>
        <v>2486.8600105119913</v>
      </c>
      <c r="P580" s="3">
        <v>29.9</v>
      </c>
      <c r="Q580" s="3">
        <v>31.2</v>
      </c>
      <c r="R580" t="s">
        <v>296</v>
      </c>
    </row>
    <row r="581" spans="1:18" x14ac:dyDescent="0.55000000000000004">
      <c r="A581" s="1">
        <v>17018</v>
      </c>
      <c r="B581" s="1" t="s">
        <v>863</v>
      </c>
      <c r="C581" s="1" t="s">
        <v>894</v>
      </c>
      <c r="D581" s="4">
        <v>4</v>
      </c>
      <c r="E581" s="4">
        <v>4386</v>
      </c>
      <c r="F581" s="4">
        <f>Table1[[#This Row],[MW]]*Table1[[#This Row],[MWh/MW]]</f>
        <v>17544</v>
      </c>
      <c r="G581" s="1" t="s">
        <v>28</v>
      </c>
      <c r="H581" s="1" t="s">
        <v>29</v>
      </c>
      <c r="I581" s="1" t="s">
        <v>30</v>
      </c>
      <c r="J581" s="1" t="s">
        <v>31</v>
      </c>
      <c r="K581" s="3" t="s">
        <v>32</v>
      </c>
      <c r="L581" s="3" t="s">
        <v>44</v>
      </c>
      <c r="M581" s="3" t="s">
        <v>34</v>
      </c>
      <c r="N581" s="1">
        <f>Table1[[#This Row],[MWh]]*Water_intensities!$J$56</f>
        <v>5684.2514525988372</v>
      </c>
      <c r="O581" s="1">
        <f>Table1[[#This Row],[MWh]]*Water_intensities!$N$56</f>
        <v>3978.9760168191865</v>
      </c>
      <c r="P581" s="3">
        <v>29.9</v>
      </c>
      <c r="Q581" s="3">
        <v>31.2</v>
      </c>
      <c r="R581" t="s">
        <v>895</v>
      </c>
    </row>
    <row r="582" spans="1:18" x14ac:dyDescent="0.55000000000000004">
      <c r="A582" s="1">
        <v>17019</v>
      </c>
      <c r="B582" s="1" t="s">
        <v>863</v>
      </c>
      <c r="C582" s="1" t="s">
        <v>896</v>
      </c>
      <c r="D582" s="4">
        <v>5.6</v>
      </c>
      <c r="E582" s="4">
        <v>4386</v>
      </c>
      <c r="F582" s="4">
        <f>Table1[[#This Row],[MW]]*Table1[[#This Row],[MWh/MW]]</f>
        <v>24561.599999999999</v>
      </c>
      <c r="G582" s="1" t="s">
        <v>28</v>
      </c>
      <c r="H582" s="1" t="s">
        <v>29</v>
      </c>
      <c r="I582" s="1" t="s">
        <v>30</v>
      </c>
      <c r="J582" s="1" t="s">
        <v>31</v>
      </c>
      <c r="K582" s="3" t="s">
        <v>32</v>
      </c>
      <c r="L582" s="3" t="s">
        <v>44</v>
      </c>
      <c r="M582" s="3" t="s">
        <v>34</v>
      </c>
      <c r="N582" s="1">
        <f>Table1[[#This Row],[MWh]]*Water_intensities!$J$56</f>
        <v>7957.9520336383721</v>
      </c>
      <c r="O582" s="1">
        <f>Table1[[#This Row],[MWh]]*Water_intensities!$N$56</f>
        <v>5570.5664235468603</v>
      </c>
      <c r="P582" s="3">
        <v>29.921177566627001</v>
      </c>
      <c r="Q582" s="3">
        <v>31.201935756371999</v>
      </c>
      <c r="R582" t="s">
        <v>897</v>
      </c>
    </row>
    <row r="583" spans="1:18" x14ac:dyDescent="0.55000000000000004">
      <c r="A583" s="1">
        <v>17020</v>
      </c>
      <c r="B583" s="1" t="s">
        <v>863</v>
      </c>
      <c r="C583" s="1" t="s">
        <v>898</v>
      </c>
      <c r="D583" s="4">
        <v>150</v>
      </c>
      <c r="E583" s="4">
        <v>4951</v>
      </c>
      <c r="F583" s="4">
        <f>Table1[[#This Row],[MW]]*Table1[[#This Row],[MWh/MW]]</f>
        <v>742650</v>
      </c>
      <c r="G583" s="1" t="s">
        <v>20</v>
      </c>
      <c r="H583" s="1" t="s">
        <v>56</v>
      </c>
      <c r="I583" s="1" t="s">
        <v>57</v>
      </c>
      <c r="J583" s="1" t="s">
        <v>40</v>
      </c>
      <c r="K583" s="3" t="s">
        <v>34</v>
      </c>
      <c r="L583" s="3" t="s">
        <v>25</v>
      </c>
      <c r="M583" s="3" t="s">
        <v>34</v>
      </c>
      <c r="N583" s="1">
        <f>Table1[[#This Row],[MWh]]*Water_intensities!$J$36</f>
        <v>1194775.3248272252</v>
      </c>
      <c r="O583" s="1">
        <f>Table1[[#This Row],[MWh]]*Water_intensities!$N$36</f>
        <v>955820.25986177998</v>
      </c>
      <c r="P583" s="3">
        <v>29.835074604201001</v>
      </c>
      <c r="Q583" s="3">
        <v>31.017859407968999</v>
      </c>
      <c r="R583" t="s">
        <v>899</v>
      </c>
    </row>
    <row r="584" spans="1:18" x14ac:dyDescent="0.55000000000000004">
      <c r="A584" s="1">
        <v>17021</v>
      </c>
      <c r="B584" s="1" t="s">
        <v>863</v>
      </c>
      <c r="C584" s="1" t="s">
        <v>900</v>
      </c>
      <c r="D584" s="4">
        <v>50</v>
      </c>
      <c r="E584" s="4">
        <v>4386</v>
      </c>
      <c r="F584" s="4">
        <f>Table1[[#This Row],[MW]]*Table1[[#This Row],[MWh/MW]]</f>
        <v>219300</v>
      </c>
      <c r="G584" s="1" t="s">
        <v>28</v>
      </c>
      <c r="H584" s="1" t="s">
        <v>29</v>
      </c>
      <c r="I584" s="1" t="s">
        <v>30</v>
      </c>
      <c r="J584" s="1" t="s">
        <v>31</v>
      </c>
      <c r="K584" s="3" t="s">
        <v>32</v>
      </c>
      <c r="L584" s="3" t="s">
        <v>44</v>
      </c>
      <c r="M584" s="3" t="s">
        <v>34</v>
      </c>
      <c r="N584" s="1">
        <f>Table1[[#This Row],[MWh]]*Water_intensities!$J$56</f>
        <v>71053.143157485465</v>
      </c>
      <c r="O584" s="1">
        <f>Table1[[#This Row],[MWh]]*Water_intensities!$N$56</f>
        <v>49737.200210239826</v>
      </c>
      <c r="P584" s="3">
        <v>31.25</v>
      </c>
      <c r="Q584" s="3">
        <v>30.05</v>
      </c>
      <c r="R584" s="37" t="s">
        <v>901</v>
      </c>
    </row>
    <row r="585" spans="1:18" x14ac:dyDescent="0.55000000000000004">
      <c r="A585" s="1">
        <v>17022</v>
      </c>
      <c r="B585" s="1" t="s">
        <v>863</v>
      </c>
      <c r="C585" s="1" t="s">
        <v>902</v>
      </c>
      <c r="D585" s="4">
        <v>592</v>
      </c>
      <c r="E585" s="4">
        <v>4751.3</v>
      </c>
      <c r="F585" s="4">
        <f>Table1[[#This Row],[MW]]*Table1[[#This Row],[MWh/MW]]</f>
        <v>2812769.6</v>
      </c>
      <c r="G585" s="1" t="s">
        <v>107</v>
      </c>
      <c r="H585" s="1" t="s">
        <v>108</v>
      </c>
      <c r="I585" s="1" t="s">
        <v>34</v>
      </c>
      <c r="J585" s="1" t="s">
        <v>34</v>
      </c>
      <c r="K585" s="1" t="s">
        <v>34</v>
      </c>
      <c r="L585" s="1" t="s">
        <v>34</v>
      </c>
      <c r="M585" s="1" t="s">
        <v>34</v>
      </c>
      <c r="N585" s="1">
        <v>1513557.7819999997</v>
      </c>
      <c r="O585" s="1">
        <v>1513557.7819999997</v>
      </c>
      <c r="P585" s="3">
        <v>32.898888900000003</v>
      </c>
      <c r="Q585" s="3">
        <v>24.087499999999999</v>
      </c>
      <c r="R585" t="s">
        <v>124</v>
      </c>
    </row>
    <row r="586" spans="1:18" x14ac:dyDescent="0.55000000000000004">
      <c r="A586" s="1">
        <v>17023</v>
      </c>
      <c r="B586" s="1" t="s">
        <v>863</v>
      </c>
      <c r="C586" s="1" t="s">
        <v>903</v>
      </c>
      <c r="D586" s="4">
        <v>2100</v>
      </c>
      <c r="E586" s="4">
        <v>4751.3</v>
      </c>
      <c r="F586" s="4">
        <f>Table1[[#This Row],[MW]]*Table1[[#This Row],[MWh/MW]]</f>
        <v>9977730</v>
      </c>
      <c r="G586" s="1" t="s">
        <v>107</v>
      </c>
      <c r="H586" s="1" t="s">
        <v>108</v>
      </c>
      <c r="I586" s="1" t="s">
        <v>34</v>
      </c>
      <c r="J586" s="1" t="s">
        <v>34</v>
      </c>
      <c r="K586" s="1" t="s">
        <v>34</v>
      </c>
      <c r="L586" s="1" t="s">
        <v>34</v>
      </c>
      <c r="M586" s="1" t="s">
        <v>34</v>
      </c>
      <c r="N586" s="1">
        <v>186634874.99999997</v>
      </c>
      <c r="O586" s="1">
        <v>186634874.99999997</v>
      </c>
      <c r="P586" s="3">
        <v>32.898888900000003</v>
      </c>
      <c r="Q586" s="3">
        <v>24.087499999999999</v>
      </c>
      <c r="R586" t="s">
        <v>124</v>
      </c>
    </row>
    <row r="587" spans="1:18" x14ac:dyDescent="0.55000000000000004">
      <c r="A587" s="1">
        <v>17024</v>
      </c>
      <c r="B587" s="1" t="s">
        <v>863</v>
      </c>
      <c r="C587" s="1" t="s">
        <v>904</v>
      </c>
      <c r="D587" s="4">
        <v>600</v>
      </c>
      <c r="E587" s="4">
        <v>4951</v>
      </c>
      <c r="F587" s="4">
        <f>Table1[[#This Row],[MW]]*Table1[[#This Row],[MWh/MW]]</f>
        <v>2970600</v>
      </c>
      <c r="G587" s="1" t="s">
        <v>20</v>
      </c>
      <c r="H587" s="1" t="s">
        <v>21</v>
      </c>
      <c r="I587" s="1" t="s">
        <v>22</v>
      </c>
      <c r="J587" s="1" t="s">
        <v>60</v>
      </c>
      <c r="K587" s="3" t="s">
        <v>24</v>
      </c>
      <c r="L587" s="3" t="s">
        <v>905</v>
      </c>
      <c r="M587" s="3" t="s">
        <v>26</v>
      </c>
      <c r="N587" s="1">
        <f>Table1[[#This Row],[MWh]]*Water_intensities!$J$49</f>
        <v>393573048.17838001</v>
      </c>
      <c r="O587" s="1">
        <f>Table1[[#This Row],[MWh]]*Water_intensities!$N$49</f>
        <v>2136539.40439692</v>
      </c>
      <c r="P587" s="3">
        <v>31.183333300000001</v>
      </c>
      <c r="Q587" s="3">
        <v>27.183333300000001</v>
      </c>
      <c r="R587" t="s">
        <v>906</v>
      </c>
    </row>
    <row r="588" spans="1:18" x14ac:dyDescent="0.55000000000000004">
      <c r="A588" s="1">
        <v>17025</v>
      </c>
      <c r="B588" s="1" t="s">
        <v>863</v>
      </c>
      <c r="C588" s="1" t="s">
        <v>907</v>
      </c>
      <c r="D588" s="4">
        <v>9</v>
      </c>
      <c r="E588" s="4">
        <v>4386</v>
      </c>
      <c r="F588" s="4">
        <f>Table1[[#This Row],[MW]]*Table1[[#This Row],[MWh/MW]]</f>
        <v>39474</v>
      </c>
      <c r="G588" s="1" t="s">
        <v>28</v>
      </c>
      <c r="H588" s="1" t="s">
        <v>29</v>
      </c>
      <c r="I588" s="1" t="s">
        <v>30</v>
      </c>
      <c r="J588" s="1" t="s">
        <v>31</v>
      </c>
      <c r="K588" s="3" t="s">
        <v>32</v>
      </c>
      <c r="L588" s="3" t="s">
        <v>119</v>
      </c>
      <c r="M588" s="3" t="s">
        <v>34</v>
      </c>
      <c r="N588" s="1">
        <f>Table1[[#This Row],[MWh]]*Water_intensities!$J$56</f>
        <v>12789.565768347384</v>
      </c>
      <c r="O588" s="1">
        <f>Table1[[#This Row],[MWh]]*Water_intensities!$N$56</f>
        <v>8952.6960378431686</v>
      </c>
      <c r="P588" s="3">
        <v>30.992299637560802</v>
      </c>
      <c r="Q588" s="3">
        <v>27.1963969323191</v>
      </c>
      <c r="R588" t="s">
        <v>908</v>
      </c>
    </row>
    <row r="589" spans="1:18" x14ac:dyDescent="0.55000000000000004">
      <c r="A589" s="1">
        <v>17026</v>
      </c>
      <c r="B589" s="1" t="s">
        <v>863</v>
      </c>
      <c r="C589" s="1" t="s">
        <v>909</v>
      </c>
      <c r="D589" s="4">
        <v>4.835</v>
      </c>
      <c r="E589" s="4">
        <v>4386</v>
      </c>
      <c r="F589" s="4">
        <f>Table1[[#This Row],[MW]]*Table1[[#This Row],[MWh/MW]]</f>
        <v>21206.31</v>
      </c>
      <c r="G589" s="1" t="s">
        <v>28</v>
      </c>
      <c r="H589" s="1" t="s">
        <v>29</v>
      </c>
      <c r="I589" s="1" t="s">
        <v>30</v>
      </c>
      <c r="J589" s="1" t="s">
        <v>31</v>
      </c>
      <c r="K589" s="3" t="s">
        <v>32</v>
      </c>
      <c r="L589" s="3" t="s">
        <v>119</v>
      </c>
      <c r="M589" s="3" t="s">
        <v>34</v>
      </c>
      <c r="N589" s="1">
        <f>Table1[[#This Row],[MWh]]*Water_intensities!$J$56</f>
        <v>6870.8389433288448</v>
      </c>
      <c r="O589" s="1">
        <f>Table1[[#This Row],[MWh]]*Water_intensities!$N$56</f>
        <v>4809.5872603301914</v>
      </c>
      <c r="P589" s="3">
        <v>31.183682999999998</v>
      </c>
      <c r="Q589" s="3">
        <v>27.180955999999998</v>
      </c>
      <c r="R589" t="s">
        <v>910</v>
      </c>
    </row>
    <row r="590" spans="1:18" x14ac:dyDescent="0.55000000000000004">
      <c r="A590" s="1">
        <v>17027</v>
      </c>
      <c r="B590" s="1" t="s">
        <v>863</v>
      </c>
      <c r="C590" s="1" t="s">
        <v>911</v>
      </c>
      <c r="D590" s="4">
        <v>640</v>
      </c>
      <c r="E590" s="4">
        <v>4951</v>
      </c>
      <c r="F590" s="4">
        <f>Table1[[#This Row],[MW]]*Table1[[#This Row],[MWh/MW]]</f>
        <v>3168640</v>
      </c>
      <c r="G590" s="1" t="s">
        <v>20</v>
      </c>
      <c r="H590" s="1" t="s">
        <v>56</v>
      </c>
      <c r="I590" s="1" t="s">
        <v>57</v>
      </c>
      <c r="J590" s="1" t="s">
        <v>40</v>
      </c>
      <c r="K590" s="3" t="s">
        <v>34</v>
      </c>
      <c r="L590" s="3" t="s">
        <v>25</v>
      </c>
      <c r="M590" s="3" t="s">
        <v>34</v>
      </c>
      <c r="N590" s="1">
        <f>Table1[[#This Row],[MWh]]*Water_intensities!$J$36</f>
        <v>5097708.0525961602</v>
      </c>
      <c r="O590" s="1">
        <f>Table1[[#This Row],[MWh]]*Water_intensities!$N$36</f>
        <v>4078166.442076928</v>
      </c>
      <c r="P590" s="3">
        <v>32.472345313573101</v>
      </c>
      <c r="Q590" s="3">
        <v>29.9362423924496</v>
      </c>
      <c r="R590" t="s">
        <v>912</v>
      </c>
    </row>
    <row r="591" spans="1:18" x14ac:dyDescent="0.55000000000000004">
      <c r="A591" s="1">
        <v>17028</v>
      </c>
      <c r="B591" s="1" t="s">
        <v>863</v>
      </c>
      <c r="C591" s="1" t="s">
        <v>913</v>
      </c>
      <c r="D591" s="4">
        <v>640</v>
      </c>
      <c r="E591" s="4">
        <v>4951</v>
      </c>
      <c r="F591" s="4">
        <f>Table1[[#This Row],[MW]]*Table1[[#This Row],[MWh/MW]]</f>
        <v>3168640</v>
      </c>
      <c r="G591" s="1" t="s">
        <v>20</v>
      </c>
      <c r="H591" s="1" t="s">
        <v>21</v>
      </c>
      <c r="I591" s="1" t="s">
        <v>22</v>
      </c>
      <c r="J591" s="1" t="s">
        <v>60</v>
      </c>
      <c r="K591" s="3" t="s">
        <v>61</v>
      </c>
      <c r="L591" s="3" t="s">
        <v>905</v>
      </c>
      <c r="M591" s="3" t="s">
        <v>34</v>
      </c>
      <c r="N591" s="1">
        <f>Table1[[#This Row],[MWh]]*Water_intensities!$J$47</f>
        <v>119946.07182579201</v>
      </c>
      <c r="O591" s="1">
        <f>Table1[[#This Row],[MWh]]*Water_intensities!$N$47</f>
        <v>79849.664120268702</v>
      </c>
      <c r="P591" s="3">
        <v>32.594882106461199</v>
      </c>
      <c r="Q591" s="3">
        <v>29.9118388937963</v>
      </c>
      <c r="R591" t="s">
        <v>914</v>
      </c>
    </row>
    <row r="592" spans="1:18" x14ac:dyDescent="0.55000000000000004">
      <c r="A592" s="1">
        <v>17029</v>
      </c>
      <c r="B592" s="1" t="s">
        <v>863</v>
      </c>
      <c r="C592" s="1" t="s">
        <v>915</v>
      </c>
      <c r="D592" s="4">
        <v>14.9</v>
      </c>
      <c r="E592" s="4">
        <v>4386</v>
      </c>
      <c r="F592" s="4">
        <f>Table1[[#This Row],[MW]]*Table1[[#This Row],[MWh/MW]]</f>
        <v>65351.4</v>
      </c>
      <c r="G592" s="1" t="s">
        <v>28</v>
      </c>
      <c r="H592" s="1" t="s">
        <v>29</v>
      </c>
      <c r="I592" s="1" t="s">
        <v>30</v>
      </c>
      <c r="J592" s="1" t="s">
        <v>31</v>
      </c>
      <c r="K592" s="3" t="s">
        <v>32</v>
      </c>
      <c r="L592" s="3" t="s">
        <v>44</v>
      </c>
      <c r="M592" s="3" t="s">
        <v>34</v>
      </c>
      <c r="N592" s="1">
        <f>Table1[[#This Row],[MWh]]*Water_intensities!$J$56</f>
        <v>21173.836660930669</v>
      </c>
      <c r="O592" s="1">
        <f>Table1[[#This Row],[MWh]]*Water_intensities!$N$56</f>
        <v>14821.685662651469</v>
      </c>
      <c r="P592" s="3">
        <v>31.216666700000001</v>
      </c>
      <c r="Q592" s="3">
        <v>30.033333299999999</v>
      </c>
      <c r="R592" t="s">
        <v>916</v>
      </c>
    </row>
    <row r="593" spans="1:18" x14ac:dyDescent="0.55000000000000004">
      <c r="A593" s="1">
        <v>17030</v>
      </c>
      <c r="B593" s="1" t="s">
        <v>863</v>
      </c>
      <c r="C593" s="1" t="s">
        <v>917</v>
      </c>
      <c r="D593" s="4">
        <v>750</v>
      </c>
      <c r="E593" s="4">
        <v>4951</v>
      </c>
      <c r="F593" s="4">
        <f>Table1[[#This Row],[MW]]*Table1[[#This Row],[MWh/MW]]</f>
        <v>3713250</v>
      </c>
      <c r="G593" s="1" t="s">
        <v>20</v>
      </c>
      <c r="H593" s="1" t="s">
        <v>47</v>
      </c>
      <c r="I593" s="1" t="s">
        <v>48</v>
      </c>
      <c r="J593" s="1" t="s">
        <v>60</v>
      </c>
      <c r="K593" s="3" t="s">
        <v>24</v>
      </c>
      <c r="L593" s="3" t="s">
        <v>25</v>
      </c>
      <c r="M593" s="3" t="s">
        <v>26</v>
      </c>
      <c r="N593" s="1">
        <f>Table1[[#This Row],[MWh]]*Water_intensities!$J$40</f>
        <v>281123605.84170002</v>
      </c>
      <c r="O593" s="1">
        <f>Table1[[#This Row],[MWh]]*Water_intensities!$N$40</f>
        <v>1546179.8321293499</v>
      </c>
      <c r="P593" s="3">
        <v>31.223400000000002</v>
      </c>
      <c r="Q593" s="3">
        <v>30.497399999999999</v>
      </c>
      <c r="R593" t="s">
        <v>918</v>
      </c>
    </row>
    <row r="594" spans="1:18" x14ac:dyDescent="0.55000000000000004">
      <c r="A594" s="1">
        <v>17031</v>
      </c>
      <c r="B594" s="1" t="s">
        <v>863</v>
      </c>
      <c r="C594" s="1" t="s">
        <v>919</v>
      </c>
      <c r="D594" s="4">
        <v>1650</v>
      </c>
      <c r="E594" s="4">
        <v>1538</v>
      </c>
      <c r="F594" s="4">
        <f>Table1[[#This Row],[MW]]*Table1[[#This Row],[MWh/MW]]</f>
        <v>2537700</v>
      </c>
      <c r="G594" s="1" t="s">
        <v>37</v>
      </c>
      <c r="H594" s="1" t="s">
        <v>38</v>
      </c>
      <c r="I594" s="1" t="s">
        <v>265</v>
      </c>
      <c r="J594" s="1" t="s">
        <v>40</v>
      </c>
      <c r="K594" s="3" t="s">
        <v>34</v>
      </c>
      <c r="L594" s="3" t="s">
        <v>41</v>
      </c>
      <c r="M594" s="3" t="s">
        <v>26</v>
      </c>
      <c r="N594" s="1">
        <f>Table1[[#This Row],[MWh]]*Water_intensities!$J$88</f>
        <v>249762.226326756</v>
      </c>
      <c r="O594" s="1">
        <f>Table1[[#This Row],[MWh]]*Water_intensities!$N$88</f>
        <v>174833.55842872919</v>
      </c>
      <c r="P594" s="3">
        <v>32.722511168516697</v>
      </c>
      <c r="Q594" s="3">
        <v>24.432357645691599</v>
      </c>
      <c r="R594" t="s">
        <v>920</v>
      </c>
    </row>
    <row r="595" spans="1:18" x14ac:dyDescent="0.55000000000000004">
      <c r="A595" s="1">
        <v>17032</v>
      </c>
      <c r="B595" s="1" t="s">
        <v>863</v>
      </c>
      <c r="C595" s="1" t="s">
        <v>921</v>
      </c>
      <c r="D595" s="4">
        <v>4800</v>
      </c>
      <c r="E595" s="4">
        <v>4951</v>
      </c>
      <c r="F595" s="4">
        <f>Table1[[#This Row],[MW]]*Table1[[#This Row],[MWh/MW]]</f>
        <v>23764800</v>
      </c>
      <c r="G595" s="1" t="s">
        <v>20</v>
      </c>
      <c r="H595" s="1" t="s">
        <v>47</v>
      </c>
      <c r="I595" s="1" t="s">
        <v>48</v>
      </c>
      <c r="J595" s="1" t="s">
        <v>118</v>
      </c>
      <c r="K595" s="3" t="s">
        <v>24</v>
      </c>
      <c r="L595" s="3" t="s">
        <v>53</v>
      </c>
      <c r="M595" s="3" t="s">
        <v>26</v>
      </c>
      <c r="N595" s="1">
        <f>Table1[[#This Row],[MWh]]*Water_intensities!$J$44</f>
        <v>68369260.94070144</v>
      </c>
      <c r="O595" s="1">
        <f>Table1[[#This Row],[MWh]]*Water_intensities!$N$44</f>
        <v>24289079.544722877</v>
      </c>
      <c r="P595" s="3">
        <v>31.006404000497099</v>
      </c>
      <c r="Q595" s="3">
        <v>28.920766171666202</v>
      </c>
      <c r="R595" t="s">
        <v>922</v>
      </c>
    </row>
    <row r="596" spans="1:18" x14ac:dyDescent="0.55000000000000004">
      <c r="A596" s="1">
        <v>17033</v>
      </c>
      <c r="B596" s="1" t="s">
        <v>863</v>
      </c>
      <c r="C596" s="1" t="s">
        <v>923</v>
      </c>
      <c r="D596" s="4">
        <v>6.6</v>
      </c>
      <c r="E596" s="4">
        <v>4951</v>
      </c>
      <c r="F596" s="4">
        <f>Table1[[#This Row],[MW]]*Table1[[#This Row],[MWh/MW]]</f>
        <v>32676.6</v>
      </c>
      <c r="G596" s="1" t="s">
        <v>20</v>
      </c>
      <c r="H596" s="1" t="s">
        <v>29</v>
      </c>
      <c r="I596" s="1" t="s">
        <v>52</v>
      </c>
      <c r="J596" s="1" t="s">
        <v>31</v>
      </c>
      <c r="K596" s="3" t="s">
        <v>32</v>
      </c>
      <c r="L596" s="3" t="s">
        <v>53</v>
      </c>
      <c r="M596" s="3" t="s">
        <v>34</v>
      </c>
      <c r="N596" s="1">
        <f>Table1[[#This Row],[MWh]]*Water_intensities!$J$46</f>
        <v>10587.209930232055</v>
      </c>
      <c r="O596" s="1">
        <f>Table1[[#This Row],[MWh]]*Water_intensities!$N$46</f>
        <v>7411.0469511624387</v>
      </c>
      <c r="P596" s="3">
        <v>29.615545000000001</v>
      </c>
      <c r="Q596" s="3">
        <v>30.870156000000001</v>
      </c>
      <c r="R596" t="s">
        <v>924</v>
      </c>
    </row>
    <row r="597" spans="1:18" x14ac:dyDescent="0.55000000000000004">
      <c r="A597" s="1">
        <v>17034</v>
      </c>
      <c r="B597" s="1" t="s">
        <v>863</v>
      </c>
      <c r="C597" s="1" t="s">
        <v>925</v>
      </c>
      <c r="D597" s="4">
        <v>600</v>
      </c>
      <c r="E597" s="4">
        <v>4951</v>
      </c>
      <c r="F597" s="4">
        <f>Table1[[#This Row],[MW]]*Table1[[#This Row],[MWh/MW]]</f>
        <v>2970600</v>
      </c>
      <c r="G597" s="1" t="s">
        <v>20</v>
      </c>
      <c r="H597" s="1" t="s">
        <v>56</v>
      </c>
      <c r="I597" s="1" t="s">
        <v>57</v>
      </c>
      <c r="J597" s="1" t="s">
        <v>40</v>
      </c>
      <c r="K597" s="3" t="s">
        <v>34</v>
      </c>
      <c r="L597" s="3" t="s">
        <v>49</v>
      </c>
      <c r="M597" s="3" t="s">
        <v>34</v>
      </c>
      <c r="N597" s="1">
        <f>Table1[[#This Row],[MWh]]*Water_intensities!$J$36</f>
        <v>4779101.2993089007</v>
      </c>
      <c r="O597" s="1">
        <f>Table1[[#This Row],[MWh]]*Water_intensities!$N$36</f>
        <v>3823281.0394471199</v>
      </c>
      <c r="P597" s="3">
        <v>31.0456</v>
      </c>
      <c r="Q597" s="3">
        <v>30.053999999999998</v>
      </c>
      <c r="R597" t="s">
        <v>926</v>
      </c>
    </row>
    <row r="598" spans="1:18" x14ac:dyDescent="0.55000000000000004">
      <c r="A598" s="1">
        <v>17035</v>
      </c>
      <c r="B598" s="1" t="s">
        <v>863</v>
      </c>
      <c r="C598" s="1" t="s">
        <v>925</v>
      </c>
      <c r="D598" s="4">
        <v>919</v>
      </c>
      <c r="E598" s="4">
        <v>4951</v>
      </c>
      <c r="F598" s="4">
        <f>Table1[[#This Row],[MW]]*Table1[[#This Row],[MWh/MW]]</f>
        <v>4549969</v>
      </c>
      <c r="G598" s="1" t="s">
        <v>20</v>
      </c>
      <c r="H598" s="1" t="s">
        <v>47</v>
      </c>
      <c r="I598" s="1" t="s">
        <v>48</v>
      </c>
      <c r="J598" s="1" t="s">
        <v>31</v>
      </c>
      <c r="K598" s="3" t="s">
        <v>32</v>
      </c>
      <c r="L598" s="3" t="s">
        <v>49</v>
      </c>
      <c r="M598" s="3" t="s">
        <v>34</v>
      </c>
      <c r="N598" s="1">
        <f>Table1[[#This Row],[MWh]]*Water_intensities!$J$37</f>
        <v>172235.0625123482</v>
      </c>
      <c r="O598" s="1">
        <f>Table1[[#This Row],[MWh]]*Water_intensities!$N$37</f>
        <v>120564.54375864375</v>
      </c>
      <c r="P598" s="3">
        <v>31.0456</v>
      </c>
      <c r="Q598" s="3">
        <v>30.053999999999998</v>
      </c>
      <c r="R598" t="s">
        <v>927</v>
      </c>
    </row>
    <row r="599" spans="1:18" x14ac:dyDescent="0.55000000000000004">
      <c r="A599" s="1">
        <v>17036</v>
      </c>
      <c r="B599" s="1" t="s">
        <v>863</v>
      </c>
      <c r="C599" s="1" t="s">
        <v>928</v>
      </c>
      <c r="D599" s="4">
        <v>4800</v>
      </c>
      <c r="E599" s="4">
        <v>4951</v>
      </c>
      <c r="F599" s="4">
        <f>Table1[[#This Row],[MW]]*Table1[[#This Row],[MWh/MW]]</f>
        <v>23764800</v>
      </c>
      <c r="G599" s="1" t="s">
        <v>20</v>
      </c>
      <c r="H599" s="1" t="s">
        <v>47</v>
      </c>
      <c r="I599" s="1" t="s">
        <v>48</v>
      </c>
      <c r="J599" s="1" t="s">
        <v>31</v>
      </c>
      <c r="K599" s="3" t="s">
        <v>32</v>
      </c>
      <c r="L599" s="3" t="s">
        <v>53</v>
      </c>
      <c r="M599" s="3" t="s">
        <v>34</v>
      </c>
      <c r="N599" s="1">
        <f>Table1[[#This Row],[MWh]]*Water_intensities!$J$37</f>
        <v>899595.53869344003</v>
      </c>
      <c r="O599" s="1">
        <f>Table1[[#This Row],[MWh]]*Water_intensities!$N$37</f>
        <v>629716.87708540796</v>
      </c>
      <c r="P599" s="3">
        <v>31.7533078361101</v>
      </c>
      <c r="Q599" s="3">
        <v>29.909350634750002</v>
      </c>
      <c r="R599" t="s">
        <v>929</v>
      </c>
    </row>
    <row r="600" spans="1:18" x14ac:dyDescent="0.55000000000000004">
      <c r="A600" s="1">
        <v>17037</v>
      </c>
      <c r="B600" s="1" t="s">
        <v>863</v>
      </c>
      <c r="C600" s="1" t="s">
        <v>930</v>
      </c>
      <c r="D600" s="4">
        <v>2.4</v>
      </c>
      <c r="E600" s="4">
        <v>4386</v>
      </c>
      <c r="F600" s="4">
        <f>Table1[[#This Row],[MW]]*Table1[[#This Row],[MWh/MW]]</f>
        <v>10526.4</v>
      </c>
      <c r="G600" s="1" t="s">
        <v>28</v>
      </c>
      <c r="H600" s="1" t="s">
        <v>29</v>
      </c>
      <c r="I600" s="1" t="s">
        <v>30</v>
      </c>
      <c r="J600" s="1" t="s">
        <v>31</v>
      </c>
      <c r="K600" s="3" t="s">
        <v>32</v>
      </c>
      <c r="L600" s="3" t="s">
        <v>44</v>
      </c>
      <c r="M600" s="3" t="s">
        <v>34</v>
      </c>
      <c r="N600" s="1">
        <f>Table1[[#This Row],[MWh]]*Water_intensities!$J$56</f>
        <v>3410.5508715593023</v>
      </c>
      <c r="O600" s="1">
        <f>Table1[[#This Row],[MWh]]*Water_intensities!$N$56</f>
        <v>2387.3856100915118</v>
      </c>
      <c r="P600" s="3">
        <v>31.379244</v>
      </c>
      <c r="Q600" s="3">
        <v>30.108816999999998</v>
      </c>
      <c r="R600" t="s">
        <v>931</v>
      </c>
    </row>
    <row r="601" spans="1:18" x14ac:dyDescent="0.55000000000000004">
      <c r="A601" s="1">
        <v>17038</v>
      </c>
      <c r="B601" s="1" t="s">
        <v>863</v>
      </c>
      <c r="C601" s="1" t="s">
        <v>932</v>
      </c>
      <c r="D601" s="4">
        <v>1500</v>
      </c>
      <c r="E601" s="4">
        <v>4951</v>
      </c>
      <c r="F601" s="4">
        <f>Table1[[#This Row],[MW]]*Table1[[#This Row],[MWh/MW]]</f>
        <v>7426500</v>
      </c>
      <c r="G601" s="1" t="s">
        <v>20</v>
      </c>
      <c r="H601" s="1" t="s">
        <v>47</v>
      </c>
      <c r="I601" s="1" t="s">
        <v>48</v>
      </c>
      <c r="J601" s="1" t="s">
        <v>60</v>
      </c>
      <c r="K601" s="3" t="s">
        <v>24</v>
      </c>
      <c r="L601" s="3" t="s">
        <v>25</v>
      </c>
      <c r="M601" s="3" t="s">
        <v>26</v>
      </c>
      <c r="N601" s="1">
        <f>Table1[[#This Row],[MWh]]*Water_intensities!$J$40</f>
        <v>562247211.68340003</v>
      </c>
      <c r="O601" s="1">
        <f>Table1[[#This Row],[MWh]]*Water_intensities!$N$40</f>
        <v>3092359.6642586999</v>
      </c>
      <c r="P601" s="3">
        <v>31.2674251061276</v>
      </c>
      <c r="Q601" s="3">
        <v>30.109529897809601</v>
      </c>
      <c r="R601" t="s">
        <v>933</v>
      </c>
    </row>
    <row r="602" spans="1:18" x14ac:dyDescent="0.55000000000000004">
      <c r="A602" s="1">
        <v>17039</v>
      </c>
      <c r="B602" s="1" t="s">
        <v>863</v>
      </c>
      <c r="C602" s="1" t="s">
        <v>934</v>
      </c>
      <c r="D602" s="4">
        <v>165</v>
      </c>
      <c r="E602" s="4">
        <v>4951</v>
      </c>
      <c r="F602" s="4">
        <f>Table1[[#This Row],[MW]]*Table1[[#This Row],[MWh/MW]]</f>
        <v>816915</v>
      </c>
      <c r="G602" s="1" t="s">
        <v>20</v>
      </c>
      <c r="H602" s="1" t="s">
        <v>47</v>
      </c>
      <c r="I602" s="1" t="s">
        <v>48</v>
      </c>
      <c r="J602" s="1" t="s">
        <v>60</v>
      </c>
      <c r="K602" s="3" t="s">
        <v>24</v>
      </c>
      <c r="L602" s="3" t="s">
        <v>25</v>
      </c>
      <c r="M602" s="3" t="s">
        <v>26</v>
      </c>
      <c r="N602" s="1">
        <f>Table1[[#This Row],[MWh]]*Water_intensities!$J$40</f>
        <v>61847193.285174005</v>
      </c>
      <c r="O602" s="1">
        <f>Table1[[#This Row],[MWh]]*Water_intensities!$N$40</f>
        <v>340159.56306845701</v>
      </c>
      <c r="P602" s="3">
        <v>31.25</v>
      </c>
      <c r="Q602" s="3">
        <v>30.05</v>
      </c>
      <c r="R602" t="s">
        <v>935</v>
      </c>
    </row>
    <row r="603" spans="1:18" x14ac:dyDescent="0.55000000000000004">
      <c r="A603" s="1">
        <v>17040</v>
      </c>
      <c r="B603" s="1" t="s">
        <v>863</v>
      </c>
      <c r="C603" s="1" t="s">
        <v>934</v>
      </c>
      <c r="D603" s="4">
        <v>330</v>
      </c>
      <c r="E603" s="4">
        <v>4951</v>
      </c>
      <c r="F603" s="4">
        <f>Table1[[#This Row],[MW]]*Table1[[#This Row],[MWh/MW]]</f>
        <v>1633830</v>
      </c>
      <c r="G603" s="1" t="s">
        <v>20</v>
      </c>
      <c r="H603" s="1" t="s">
        <v>56</v>
      </c>
      <c r="I603" s="1" t="s">
        <v>57</v>
      </c>
      <c r="J603" s="1" t="s">
        <v>40</v>
      </c>
      <c r="K603" s="3" t="s">
        <v>34</v>
      </c>
      <c r="L603" s="3" t="s">
        <v>25</v>
      </c>
      <c r="M603" s="3" t="s">
        <v>34</v>
      </c>
      <c r="N603" s="1">
        <f>Table1[[#This Row],[MWh]]*Water_intensities!$J$36</f>
        <v>2628505.714619895</v>
      </c>
      <c r="O603" s="1">
        <f>Table1[[#This Row],[MWh]]*Water_intensities!$N$36</f>
        <v>2102804.5716959159</v>
      </c>
      <c r="P603" s="3">
        <v>31.25</v>
      </c>
      <c r="Q603" s="3">
        <v>30.05</v>
      </c>
      <c r="R603" t="s">
        <v>936</v>
      </c>
    </row>
    <row r="604" spans="1:18" x14ac:dyDescent="0.55000000000000004">
      <c r="A604" s="1">
        <v>17041</v>
      </c>
      <c r="B604" s="1" t="s">
        <v>863</v>
      </c>
      <c r="C604" s="1" t="s">
        <v>937</v>
      </c>
      <c r="D604" s="4">
        <v>1360</v>
      </c>
      <c r="E604" s="4">
        <v>4951</v>
      </c>
      <c r="F604" s="4">
        <f>Table1[[#This Row],[MW]]*Table1[[#This Row],[MWh/MW]]</f>
        <v>6733360</v>
      </c>
      <c r="G604" s="1" t="s">
        <v>20</v>
      </c>
      <c r="H604" s="1" t="s">
        <v>21</v>
      </c>
      <c r="I604" s="1" t="s">
        <v>22</v>
      </c>
      <c r="J604" s="1" t="s">
        <v>60</v>
      </c>
      <c r="K604" s="3" t="s">
        <v>24</v>
      </c>
      <c r="L604" s="3" t="s">
        <v>905</v>
      </c>
      <c r="M604" s="3" t="s">
        <v>26</v>
      </c>
      <c r="N604" s="1">
        <f>Table1[[#This Row],[MWh]]*Water_intensities!$J$49</f>
        <v>892098909.20432794</v>
      </c>
      <c r="O604" s="1">
        <f>Table1[[#This Row],[MWh]]*Water_intensities!$N$49</f>
        <v>4842822.6499663526</v>
      </c>
      <c r="P604" s="3">
        <v>31.166640000000001</v>
      </c>
      <c r="Q604" s="3">
        <v>30.138439999999999</v>
      </c>
      <c r="R604" t="s">
        <v>938</v>
      </c>
    </row>
    <row r="605" spans="1:18" x14ac:dyDescent="0.55000000000000004">
      <c r="A605" s="1">
        <v>17042</v>
      </c>
      <c r="B605" s="1" t="s">
        <v>863</v>
      </c>
      <c r="C605" s="1" t="s">
        <v>939</v>
      </c>
      <c r="D605" s="4">
        <v>12.8</v>
      </c>
      <c r="E605" s="4">
        <v>4386</v>
      </c>
      <c r="F605" s="4">
        <f>Table1[[#This Row],[MW]]*Table1[[#This Row],[MWh/MW]]</f>
        <v>56140.800000000003</v>
      </c>
      <c r="G605" s="1" t="s">
        <v>28</v>
      </c>
      <c r="H605" s="1" t="s">
        <v>29</v>
      </c>
      <c r="I605" s="1" t="s">
        <v>30</v>
      </c>
      <c r="J605" s="1" t="s">
        <v>31</v>
      </c>
      <c r="K605" s="3" t="s">
        <v>32</v>
      </c>
      <c r="L605" s="3" t="s">
        <v>44</v>
      </c>
      <c r="M605" s="3" t="s">
        <v>34</v>
      </c>
      <c r="N605" s="1">
        <f>Table1[[#This Row],[MWh]]*Water_intensities!$J$56</f>
        <v>18189.604648316279</v>
      </c>
      <c r="O605" s="1">
        <f>Table1[[#This Row],[MWh]]*Water_intensities!$N$56</f>
        <v>12732.723253821398</v>
      </c>
      <c r="P605" s="3">
        <v>31.180016362969202</v>
      </c>
      <c r="Q605" s="3">
        <v>30.033941777709899</v>
      </c>
      <c r="R605" t="s">
        <v>940</v>
      </c>
    </row>
    <row r="606" spans="1:18" x14ac:dyDescent="0.55000000000000004">
      <c r="A606" s="1">
        <v>17043</v>
      </c>
      <c r="B606" s="1" t="s">
        <v>863</v>
      </c>
      <c r="C606" s="1" t="s">
        <v>941</v>
      </c>
      <c r="D606" s="4">
        <v>10</v>
      </c>
      <c r="E606" s="4">
        <v>4386</v>
      </c>
      <c r="F606" s="4">
        <f>Table1[[#This Row],[MW]]*Table1[[#This Row],[MWh/MW]]</f>
        <v>43860</v>
      </c>
      <c r="G606" s="1" t="s">
        <v>28</v>
      </c>
      <c r="H606" s="1" t="s">
        <v>29</v>
      </c>
      <c r="I606" s="1" t="s">
        <v>30</v>
      </c>
      <c r="J606" s="1" t="s">
        <v>31</v>
      </c>
      <c r="K606" s="3" t="s">
        <v>32</v>
      </c>
      <c r="L606" s="3" t="s">
        <v>44</v>
      </c>
      <c r="M606" s="3" t="s">
        <v>34</v>
      </c>
      <c r="N606" s="1">
        <f>Table1[[#This Row],[MWh]]*Water_intensities!$J$56</f>
        <v>14210.628631497093</v>
      </c>
      <c r="O606" s="1">
        <f>Table1[[#This Row],[MWh]]*Water_intensities!$N$56</f>
        <v>9947.4400420479651</v>
      </c>
      <c r="P606" s="3">
        <v>34.513378143300002</v>
      </c>
      <c r="Q606" s="3">
        <v>28.500979751399999</v>
      </c>
      <c r="R606" t="s">
        <v>942</v>
      </c>
    </row>
    <row r="607" spans="1:18" x14ac:dyDescent="0.55000000000000004">
      <c r="A607" s="1">
        <v>17044</v>
      </c>
      <c r="B607" s="1" t="s">
        <v>863</v>
      </c>
      <c r="C607" s="1" t="s">
        <v>943</v>
      </c>
      <c r="D607" s="4">
        <v>158</v>
      </c>
      <c r="E607" s="4">
        <v>4951</v>
      </c>
      <c r="F607" s="4">
        <f>Table1[[#This Row],[MW]]*Table1[[#This Row],[MWh/MW]]</f>
        <v>782258</v>
      </c>
      <c r="G607" s="1" t="s">
        <v>20</v>
      </c>
      <c r="H607" s="1" t="s">
        <v>47</v>
      </c>
      <c r="I607" s="1" t="s">
        <v>48</v>
      </c>
      <c r="J607" s="1" t="s">
        <v>60</v>
      </c>
      <c r="K607" s="3" t="s">
        <v>24</v>
      </c>
      <c r="L607" s="3" t="s">
        <v>25</v>
      </c>
      <c r="M607" s="3" t="s">
        <v>26</v>
      </c>
      <c r="N607" s="1">
        <f>Table1[[#This Row],[MWh]]*Water_intensities!$J$40</f>
        <v>59223372.96398481</v>
      </c>
      <c r="O607" s="1">
        <f>Table1[[#This Row],[MWh]]*Water_intensities!$N$40</f>
        <v>325728.55130191642</v>
      </c>
      <c r="P607" s="3">
        <v>30.430430000000001</v>
      </c>
      <c r="Q607" s="3">
        <v>31.08587</v>
      </c>
      <c r="R607" t="s">
        <v>944</v>
      </c>
    </row>
    <row r="608" spans="1:18" x14ac:dyDescent="0.55000000000000004">
      <c r="A608" s="1">
        <v>17045</v>
      </c>
      <c r="B608" s="1" t="s">
        <v>863</v>
      </c>
      <c r="C608" s="1" t="s">
        <v>945</v>
      </c>
      <c r="D608" s="4">
        <v>1500</v>
      </c>
      <c r="E608" s="4">
        <v>4951</v>
      </c>
      <c r="F608" s="4">
        <f>Table1[[#This Row],[MW]]*Table1[[#This Row],[MWh/MW]]</f>
        <v>7426500</v>
      </c>
      <c r="G608" s="1" t="s">
        <v>20</v>
      </c>
      <c r="H608" s="1" t="s">
        <v>47</v>
      </c>
      <c r="I608" s="1" t="s">
        <v>48</v>
      </c>
      <c r="J608" s="1" t="s">
        <v>60</v>
      </c>
      <c r="K608" s="3" t="s">
        <v>24</v>
      </c>
      <c r="L608" s="3" t="s">
        <v>25</v>
      </c>
      <c r="M608" s="3" t="s">
        <v>26</v>
      </c>
      <c r="N608" s="1">
        <f>Table1[[#This Row],[MWh]]*Water_intensities!$J$40</f>
        <v>562247211.68340003</v>
      </c>
      <c r="O608" s="1">
        <f>Table1[[#This Row],[MWh]]*Water_intensities!$N$40</f>
        <v>3092359.6642586999</v>
      </c>
      <c r="P608" s="3">
        <v>31.72373</v>
      </c>
      <c r="Q608" s="3">
        <v>31.381150000000002</v>
      </c>
      <c r="R608" t="s">
        <v>946</v>
      </c>
    </row>
    <row r="609" spans="1:18" x14ac:dyDescent="0.55000000000000004">
      <c r="A609" s="1">
        <v>17046</v>
      </c>
      <c r="B609" s="1" t="s">
        <v>863</v>
      </c>
      <c r="C609" s="1" t="s">
        <v>947</v>
      </c>
      <c r="D609" s="4">
        <v>124.849999999999</v>
      </c>
      <c r="E609" s="4">
        <v>4951</v>
      </c>
      <c r="F609" s="4">
        <f>Table1[[#This Row],[MW]]*Table1[[#This Row],[MWh/MW]]</f>
        <v>618132.34999999509</v>
      </c>
      <c r="G609" s="1" t="s">
        <v>20</v>
      </c>
      <c r="H609" s="1" t="s">
        <v>56</v>
      </c>
      <c r="I609" s="1" t="s">
        <v>57</v>
      </c>
      <c r="J609" s="1" t="s">
        <v>40</v>
      </c>
      <c r="K609" s="3" t="s">
        <v>34</v>
      </c>
      <c r="L609" s="3" t="s">
        <v>25</v>
      </c>
      <c r="M609" s="3" t="s">
        <v>34</v>
      </c>
      <c r="N609" s="1">
        <f>Table1[[#This Row],[MWh]]*Water_intensities!$J$36</f>
        <v>994451.32869785244</v>
      </c>
      <c r="O609" s="1">
        <f>Table1[[#This Row],[MWh]]*Water_intensities!$N$36</f>
        <v>795561.06295828184</v>
      </c>
      <c r="P609" s="3">
        <v>31.7450572898051</v>
      </c>
      <c r="Q609" s="3">
        <v>31.469334371093101</v>
      </c>
      <c r="R609" t="s">
        <v>948</v>
      </c>
    </row>
    <row r="610" spans="1:18" x14ac:dyDescent="0.55000000000000004">
      <c r="A610" s="1">
        <v>17047</v>
      </c>
      <c r="B610" s="1" t="s">
        <v>863</v>
      </c>
      <c r="C610" s="1" t="s">
        <v>949</v>
      </c>
      <c r="D610" s="4">
        <v>20.3</v>
      </c>
      <c r="E610" s="4">
        <v>4386</v>
      </c>
      <c r="F610" s="4">
        <f>Table1[[#This Row],[MW]]*Table1[[#This Row],[MWh/MW]]</f>
        <v>89035.8</v>
      </c>
      <c r="G610" s="1" t="s">
        <v>28</v>
      </c>
      <c r="H610" s="1" t="s">
        <v>29</v>
      </c>
      <c r="I610" s="1" t="s">
        <v>30</v>
      </c>
      <c r="J610" s="1" t="s">
        <v>31</v>
      </c>
      <c r="K610" s="3" t="s">
        <v>32</v>
      </c>
      <c r="L610" s="3" t="s">
        <v>44</v>
      </c>
      <c r="M610" s="3" t="s">
        <v>34</v>
      </c>
      <c r="N610" s="1">
        <f>Table1[[#This Row],[MWh]]*Water_intensities!$J$56</f>
        <v>28847.576121939099</v>
      </c>
      <c r="O610" s="1">
        <f>Table1[[#This Row],[MWh]]*Water_intensities!$N$56</f>
        <v>20193.303285357371</v>
      </c>
      <c r="P610" s="3">
        <v>32.744644000000001</v>
      </c>
      <c r="Q610" s="3">
        <v>25.914588999999999</v>
      </c>
      <c r="R610" t="s">
        <v>950</v>
      </c>
    </row>
    <row r="611" spans="1:18" x14ac:dyDescent="0.55000000000000004">
      <c r="A611" s="1">
        <v>17048</v>
      </c>
      <c r="B611" s="1" t="s">
        <v>863</v>
      </c>
      <c r="C611" s="1" t="s">
        <v>951</v>
      </c>
      <c r="D611" s="4">
        <v>4</v>
      </c>
      <c r="E611" s="4">
        <v>4386</v>
      </c>
      <c r="F611" s="4">
        <f>Table1[[#This Row],[MW]]*Table1[[#This Row],[MWh/MW]]</f>
        <v>17544</v>
      </c>
      <c r="G611" s="1" t="s">
        <v>28</v>
      </c>
      <c r="H611" s="1" t="s">
        <v>29</v>
      </c>
      <c r="I611" s="1" t="s">
        <v>30</v>
      </c>
      <c r="J611" s="1" t="s">
        <v>31</v>
      </c>
      <c r="K611" s="3" t="s">
        <v>32</v>
      </c>
      <c r="L611" s="3" t="s">
        <v>44</v>
      </c>
      <c r="M611" s="3" t="s">
        <v>34</v>
      </c>
      <c r="N611" s="1">
        <f>Table1[[#This Row],[MWh]]*Water_intensities!$J$56</f>
        <v>5684.2514525988372</v>
      </c>
      <c r="O611" s="1">
        <f>Table1[[#This Row],[MWh]]*Water_intensities!$N$56</f>
        <v>3978.9760168191865</v>
      </c>
      <c r="P611" s="3">
        <v>31.042248812757801</v>
      </c>
      <c r="Q611" s="3">
        <v>31.307769360509401</v>
      </c>
      <c r="R611" t="s">
        <v>952</v>
      </c>
    </row>
    <row r="612" spans="1:18" x14ac:dyDescent="0.55000000000000004">
      <c r="A612" s="1">
        <v>17049</v>
      </c>
      <c r="B612" s="1" t="s">
        <v>863</v>
      </c>
      <c r="C612" s="1" t="s">
        <v>953</v>
      </c>
      <c r="D612" s="4">
        <v>1.82</v>
      </c>
      <c r="E612" s="4">
        <v>4386</v>
      </c>
      <c r="F612" s="4">
        <f>Table1[[#This Row],[MW]]*Table1[[#This Row],[MWh/MW]]</f>
        <v>7982.52</v>
      </c>
      <c r="G612" s="1" t="s">
        <v>28</v>
      </c>
      <c r="H612" s="1" t="s">
        <v>29</v>
      </c>
      <c r="I612" s="1" t="s">
        <v>30</v>
      </c>
      <c r="J612" s="1" t="s">
        <v>31</v>
      </c>
      <c r="K612" s="3" t="s">
        <v>32</v>
      </c>
      <c r="L612" s="3" t="s">
        <v>44</v>
      </c>
      <c r="M612" s="3" t="s">
        <v>34</v>
      </c>
      <c r="N612" s="1">
        <f>Table1[[#This Row],[MWh]]*Water_intensities!$J$56</f>
        <v>2586.3344109324712</v>
      </c>
      <c r="O612" s="1">
        <f>Table1[[#This Row],[MWh]]*Water_intensities!$N$56</f>
        <v>1810.4340876527299</v>
      </c>
      <c r="P612" s="3">
        <v>32.316713</v>
      </c>
      <c r="Q612" s="3">
        <v>29.600178</v>
      </c>
      <c r="R612" t="s">
        <v>954</v>
      </c>
    </row>
    <row r="613" spans="1:18" x14ac:dyDescent="0.55000000000000004">
      <c r="A613" s="1">
        <v>17050</v>
      </c>
      <c r="B613" s="1" t="s">
        <v>863</v>
      </c>
      <c r="C613" s="1" t="s">
        <v>955</v>
      </c>
      <c r="D613" s="4">
        <v>12.6</v>
      </c>
      <c r="E613" s="4">
        <v>4644.8</v>
      </c>
      <c r="F613" s="4">
        <f>Table1[[#This Row],[MW]]*Table1[[#This Row],[MWh/MW]]</f>
        <v>58524.480000000003</v>
      </c>
      <c r="G613" s="1" t="s">
        <v>474</v>
      </c>
      <c r="H613" s="1" t="s">
        <v>21</v>
      </c>
      <c r="I613" s="1" t="s">
        <v>22</v>
      </c>
      <c r="J613" s="1" t="s">
        <v>40</v>
      </c>
      <c r="K613" s="3" t="s">
        <v>34</v>
      </c>
      <c r="L613" s="1" t="s">
        <v>841</v>
      </c>
      <c r="M613" s="3" t="s">
        <v>34</v>
      </c>
      <c r="N613" s="1">
        <f>Table1[[#This Row],[MWh]]*Water_intensities!$J$3</f>
        <v>9494.539543301762</v>
      </c>
      <c r="O613" s="1">
        <f>Table1[[#This Row],[MWh]]*Water_intensities!$N$3</f>
        <v>6646.1776803112325</v>
      </c>
      <c r="P613" s="3">
        <v>32.877223999999998</v>
      </c>
      <c r="Q613" s="3">
        <v>24.979163</v>
      </c>
      <c r="R613" t="s">
        <v>865</v>
      </c>
    </row>
    <row r="614" spans="1:18" x14ac:dyDescent="0.55000000000000004">
      <c r="A614" s="1">
        <v>17051</v>
      </c>
      <c r="B614" s="1" t="s">
        <v>863</v>
      </c>
      <c r="C614" s="1" t="s">
        <v>956</v>
      </c>
      <c r="D614" s="4">
        <v>0.80500000000000005</v>
      </c>
      <c r="E614" s="4">
        <v>4386</v>
      </c>
      <c r="F614" s="4">
        <f>Table1[[#This Row],[MW]]*Table1[[#This Row],[MWh/MW]]</f>
        <v>3530.73</v>
      </c>
      <c r="G614" s="1" t="s">
        <v>28</v>
      </c>
      <c r="H614" s="1" t="s">
        <v>29</v>
      </c>
      <c r="I614" s="1" t="s">
        <v>30</v>
      </c>
      <c r="J614" s="1" t="s">
        <v>31</v>
      </c>
      <c r="K614" s="3" t="s">
        <v>32</v>
      </c>
      <c r="L614" s="3" t="s">
        <v>44</v>
      </c>
      <c r="M614" s="3" t="s">
        <v>34</v>
      </c>
      <c r="N614" s="1">
        <f>Table1[[#This Row],[MWh]]*Water_intensities!$J$56</f>
        <v>1143.9556048355159</v>
      </c>
      <c r="O614" s="1">
        <f>Table1[[#This Row],[MWh]]*Water_intensities!$N$56</f>
        <v>800.7689233848613</v>
      </c>
      <c r="P614" s="3">
        <v>31.213099700000001</v>
      </c>
      <c r="Q614" s="3">
        <v>30.044925200000002</v>
      </c>
      <c r="R614" t="s">
        <v>113</v>
      </c>
    </row>
    <row r="615" spans="1:18" x14ac:dyDescent="0.55000000000000004">
      <c r="A615" s="1">
        <v>17052</v>
      </c>
      <c r="B615" s="1" t="s">
        <v>863</v>
      </c>
      <c r="C615" s="1" t="s">
        <v>957</v>
      </c>
      <c r="D615" s="4">
        <v>0.67500000000000004</v>
      </c>
      <c r="E615" s="4">
        <v>4386</v>
      </c>
      <c r="F615" s="4">
        <f>Table1[[#This Row],[MW]]*Table1[[#This Row],[MWh/MW]]</f>
        <v>2960.55</v>
      </c>
      <c r="G615" s="1" t="s">
        <v>28</v>
      </c>
      <c r="H615" s="1" t="s">
        <v>29</v>
      </c>
      <c r="I615" s="1" t="s">
        <v>30</v>
      </c>
      <c r="J615" s="1" t="s">
        <v>31</v>
      </c>
      <c r="K615" s="3" t="s">
        <v>32</v>
      </c>
      <c r="L615" s="3" t="s">
        <v>44</v>
      </c>
      <c r="M615" s="3" t="s">
        <v>34</v>
      </c>
      <c r="N615" s="1">
        <f>Table1[[#This Row],[MWh]]*Water_intensities!$J$56</f>
        <v>959.21743262605389</v>
      </c>
      <c r="O615" s="1">
        <f>Table1[[#This Row],[MWh]]*Water_intensities!$N$56</f>
        <v>671.45220283823778</v>
      </c>
      <c r="P615" s="3">
        <v>30.818950999999998</v>
      </c>
      <c r="Q615" s="3">
        <v>27.933896000000001</v>
      </c>
      <c r="R615" t="s">
        <v>113</v>
      </c>
    </row>
    <row r="616" spans="1:18" x14ac:dyDescent="0.55000000000000004">
      <c r="A616" s="1">
        <v>17053</v>
      </c>
      <c r="B616" s="1" t="s">
        <v>863</v>
      </c>
      <c r="C616" s="1" t="s">
        <v>958</v>
      </c>
      <c r="D616" s="4">
        <v>7.1999999999999904</v>
      </c>
      <c r="E616" s="4">
        <v>4386</v>
      </c>
      <c r="F616" s="4">
        <f>Table1[[#This Row],[MW]]*Table1[[#This Row],[MWh/MW]]</f>
        <v>31579.199999999957</v>
      </c>
      <c r="G616" s="1" t="s">
        <v>28</v>
      </c>
      <c r="H616" s="1" t="s">
        <v>29</v>
      </c>
      <c r="I616" s="1" t="s">
        <v>30</v>
      </c>
      <c r="J616" s="1" t="s">
        <v>31</v>
      </c>
      <c r="K616" s="3" t="s">
        <v>32</v>
      </c>
      <c r="L616" s="3" t="s">
        <v>44</v>
      </c>
      <c r="M616" s="3" t="s">
        <v>34</v>
      </c>
      <c r="N616" s="1">
        <f>Table1[[#This Row],[MWh]]*Water_intensities!$J$56</f>
        <v>10231.652614677892</v>
      </c>
      <c r="O616" s="1">
        <f>Table1[[#This Row],[MWh]]*Water_intensities!$N$56</f>
        <v>7162.1568302745254</v>
      </c>
      <c r="P616" s="3">
        <v>30.523364822618699</v>
      </c>
      <c r="Q616" s="3">
        <v>25.4551840223873</v>
      </c>
      <c r="R616" t="s">
        <v>959</v>
      </c>
    </row>
    <row r="617" spans="1:18" x14ac:dyDescent="0.55000000000000004">
      <c r="A617" s="1">
        <v>17054</v>
      </c>
      <c r="B617" s="1" t="s">
        <v>863</v>
      </c>
      <c r="C617" s="1" t="s">
        <v>960</v>
      </c>
      <c r="D617" s="4">
        <v>9</v>
      </c>
      <c r="E617" s="4">
        <v>4951</v>
      </c>
      <c r="F617" s="4">
        <f>Table1[[#This Row],[MW]]*Table1[[#This Row],[MWh/MW]]</f>
        <v>44559</v>
      </c>
      <c r="G617" s="1" t="s">
        <v>20</v>
      </c>
      <c r="H617" s="1" t="s">
        <v>29</v>
      </c>
      <c r="I617" s="1" t="s">
        <v>52</v>
      </c>
      <c r="J617" s="1" t="s">
        <v>31</v>
      </c>
      <c r="K617" s="3" t="s">
        <v>32</v>
      </c>
      <c r="L617" s="3" t="s">
        <v>53</v>
      </c>
      <c r="M617" s="3" t="s">
        <v>34</v>
      </c>
      <c r="N617" s="1">
        <f>Table1[[#This Row],[MWh]]*Water_intensities!$J$46</f>
        <v>14437.104450316438</v>
      </c>
      <c r="O617" s="1">
        <f>Table1[[#This Row],[MWh]]*Water_intensities!$N$46</f>
        <v>10105.973115221508</v>
      </c>
      <c r="P617" s="3">
        <v>30.834700000000002</v>
      </c>
      <c r="Q617" s="3">
        <v>31.207553999999998</v>
      </c>
      <c r="R617" t="s">
        <v>961</v>
      </c>
    </row>
    <row r="618" spans="1:18" x14ac:dyDescent="0.55000000000000004">
      <c r="A618" s="1">
        <v>17055</v>
      </c>
      <c r="B618" s="1" t="s">
        <v>863</v>
      </c>
      <c r="C618" s="1" t="s">
        <v>962</v>
      </c>
      <c r="D618" s="4">
        <v>8.2200000000000006</v>
      </c>
      <c r="E618" s="4">
        <v>4951</v>
      </c>
      <c r="F618" s="4">
        <f>Table1[[#This Row],[MW]]*Table1[[#This Row],[MWh/MW]]</f>
        <v>40697.22</v>
      </c>
      <c r="G618" s="1" t="s">
        <v>20</v>
      </c>
      <c r="H618" s="1" t="s">
        <v>29</v>
      </c>
      <c r="I618" s="1" t="s">
        <v>52</v>
      </c>
      <c r="J618" s="1" t="s">
        <v>31</v>
      </c>
      <c r="K618" s="3" t="s">
        <v>32</v>
      </c>
      <c r="L618" s="3" t="s">
        <v>53</v>
      </c>
      <c r="M618" s="3" t="s">
        <v>34</v>
      </c>
      <c r="N618" s="1">
        <f>Table1[[#This Row],[MWh]]*Water_intensities!$J$46</f>
        <v>13185.888731289015</v>
      </c>
      <c r="O618" s="1">
        <f>Table1[[#This Row],[MWh]]*Water_intensities!$N$46</f>
        <v>9230.1221119023103</v>
      </c>
      <c r="P618" s="3">
        <v>30.5307971677979</v>
      </c>
      <c r="Q618" s="3">
        <v>30.358821033884599</v>
      </c>
      <c r="R618" t="s">
        <v>963</v>
      </c>
    </row>
    <row r="619" spans="1:18" ht="15" customHeight="1" x14ac:dyDescent="0.55000000000000004">
      <c r="A619" s="1">
        <v>17056</v>
      </c>
      <c r="B619" s="1" t="s">
        <v>863</v>
      </c>
      <c r="C619" s="1" t="s">
        <v>964</v>
      </c>
      <c r="D619" s="4">
        <v>5</v>
      </c>
      <c r="E619" s="4">
        <v>4386</v>
      </c>
      <c r="F619" s="4">
        <f>Table1[[#This Row],[MW]]*Table1[[#This Row],[MWh/MW]]</f>
        <v>21930</v>
      </c>
      <c r="G619" s="1" t="s">
        <v>28</v>
      </c>
      <c r="H619" s="1" t="s">
        <v>29</v>
      </c>
      <c r="I619" s="1" t="s">
        <v>30</v>
      </c>
      <c r="J619" s="1" t="s">
        <v>31</v>
      </c>
      <c r="K619" s="3" t="s">
        <v>32</v>
      </c>
      <c r="L619" s="3" t="s">
        <v>44</v>
      </c>
      <c r="M619" s="3" t="s">
        <v>34</v>
      </c>
      <c r="N619" s="1">
        <f>Table1[[#This Row],[MWh]]*Water_intensities!$J$56</f>
        <v>7105.3143157485465</v>
      </c>
      <c r="O619" s="1">
        <f>Table1[[#This Row],[MWh]]*Water_intensities!$N$56</f>
        <v>4973.7200210239826</v>
      </c>
      <c r="P619" s="3">
        <v>33.618910432347903</v>
      </c>
      <c r="Q619" s="3">
        <v>28.253811713820198</v>
      </c>
      <c r="R619" t="s">
        <v>965</v>
      </c>
    </row>
    <row r="620" spans="1:18" x14ac:dyDescent="0.55000000000000004">
      <c r="A620" s="1">
        <v>17057</v>
      </c>
      <c r="B620" s="1" t="s">
        <v>863</v>
      </c>
      <c r="C620" s="1" t="s">
        <v>966</v>
      </c>
      <c r="D620" s="4">
        <v>105</v>
      </c>
      <c r="E620" s="4">
        <v>4951</v>
      </c>
      <c r="F620" s="4">
        <f>Table1[[#This Row],[MW]]*Table1[[#This Row],[MWh/MW]]</f>
        <v>519855</v>
      </c>
      <c r="G620" s="1" t="s">
        <v>20</v>
      </c>
      <c r="H620" s="1" t="s">
        <v>47</v>
      </c>
      <c r="I620" s="1" t="s">
        <v>48</v>
      </c>
      <c r="J620" s="1" t="s">
        <v>118</v>
      </c>
      <c r="K620" s="3" t="s">
        <v>24</v>
      </c>
      <c r="L620" s="3" t="s">
        <v>53</v>
      </c>
      <c r="M620" s="3" t="s">
        <v>26</v>
      </c>
      <c r="N620" s="1">
        <f>Table1[[#This Row],[MWh]]*Water_intensities!$J$44</f>
        <v>1495577.583077844</v>
      </c>
      <c r="O620" s="1">
        <f>Table1[[#This Row],[MWh]]*Water_intensities!$N$44</f>
        <v>531323.61504081299</v>
      </c>
      <c r="P620" s="3">
        <v>29.849498194525999</v>
      </c>
      <c r="Q620" s="3">
        <v>31.002120813414201</v>
      </c>
      <c r="R620" t="s">
        <v>967</v>
      </c>
    </row>
    <row r="621" spans="1:18" x14ac:dyDescent="0.55000000000000004">
      <c r="A621" s="1">
        <v>17058</v>
      </c>
      <c r="B621" s="1" t="s">
        <v>863</v>
      </c>
      <c r="C621" s="1" t="s">
        <v>968</v>
      </c>
      <c r="D621" s="4">
        <v>105</v>
      </c>
      <c r="E621" s="4">
        <v>4951</v>
      </c>
      <c r="F621" s="4">
        <f>Table1[[#This Row],[MW]]*Table1[[#This Row],[MWh/MW]]</f>
        <v>519855</v>
      </c>
      <c r="G621" s="1" t="s">
        <v>20</v>
      </c>
      <c r="H621" s="1" t="s">
        <v>56</v>
      </c>
      <c r="I621" s="1" t="s">
        <v>57</v>
      </c>
      <c r="J621" s="1" t="s">
        <v>40</v>
      </c>
      <c r="K621" s="3" t="s">
        <v>34</v>
      </c>
      <c r="L621" s="3" t="s">
        <v>25</v>
      </c>
      <c r="M621" s="3" t="s">
        <v>34</v>
      </c>
      <c r="N621" s="1">
        <f>Table1[[#This Row],[MWh]]*Water_intensities!$J$36</f>
        <v>836342.72737905756</v>
      </c>
      <c r="O621" s="1">
        <f>Table1[[#This Row],[MWh]]*Water_intensities!$N$36</f>
        <v>669074.18190324598</v>
      </c>
      <c r="P621" s="3">
        <v>29.9</v>
      </c>
      <c r="Q621" s="3">
        <v>31.2</v>
      </c>
      <c r="R621" t="s">
        <v>969</v>
      </c>
    </row>
    <row r="622" spans="1:18" x14ac:dyDescent="0.55000000000000004">
      <c r="A622" s="1">
        <v>17059</v>
      </c>
      <c r="B622" s="1" t="s">
        <v>863</v>
      </c>
      <c r="C622" s="1" t="s">
        <v>970</v>
      </c>
      <c r="D622" s="4">
        <v>750</v>
      </c>
      <c r="E622" s="4">
        <v>4951</v>
      </c>
      <c r="F622" s="4">
        <f>Table1[[#This Row],[MW]]*Table1[[#This Row],[MWh/MW]]</f>
        <v>3713250</v>
      </c>
      <c r="G622" s="1" t="s">
        <v>20</v>
      </c>
      <c r="H622" s="1" t="s">
        <v>47</v>
      </c>
      <c r="I622" s="1" t="s">
        <v>48</v>
      </c>
      <c r="J622" s="1" t="s">
        <v>60</v>
      </c>
      <c r="K622" s="3" t="s">
        <v>24</v>
      </c>
      <c r="L622" s="3" t="s">
        <v>25</v>
      </c>
      <c r="M622" s="3" t="s">
        <v>26</v>
      </c>
      <c r="N622" s="1">
        <f>Table1[[#This Row],[MWh]]*Water_intensities!$J$40</f>
        <v>281123605.84170002</v>
      </c>
      <c r="O622" s="1">
        <f>Table1[[#This Row],[MWh]]*Water_intensities!$N$40</f>
        <v>1546179.8321293499</v>
      </c>
      <c r="P622" s="3">
        <v>30.5291</v>
      </c>
      <c r="Q622" s="3">
        <v>31.185099999999998</v>
      </c>
      <c r="R622" t="s">
        <v>971</v>
      </c>
    </row>
    <row r="623" spans="1:18" x14ac:dyDescent="0.55000000000000004">
      <c r="A623" s="1">
        <v>17060</v>
      </c>
      <c r="B623" s="1" t="s">
        <v>863</v>
      </c>
      <c r="C623" s="1" t="s">
        <v>972</v>
      </c>
      <c r="D623" s="4">
        <v>1.8</v>
      </c>
      <c r="E623" s="4">
        <v>4386</v>
      </c>
      <c r="F623" s="4">
        <f>Table1[[#This Row],[MW]]*Table1[[#This Row],[MWh/MW]]</f>
        <v>7894.8</v>
      </c>
      <c r="G623" s="1" t="s">
        <v>28</v>
      </c>
      <c r="H623" s="1" t="s">
        <v>29</v>
      </c>
      <c r="I623" s="1" t="s">
        <v>30</v>
      </c>
      <c r="J623" s="1" t="s">
        <v>31</v>
      </c>
      <c r="K623" s="3" t="s">
        <v>32</v>
      </c>
      <c r="L623" s="3" t="s">
        <v>44</v>
      </c>
      <c r="M623" s="3" t="s">
        <v>34</v>
      </c>
      <c r="N623" s="1">
        <f>Table1[[#This Row],[MWh]]*Water_intensities!$J$56</f>
        <v>2557.9131536694767</v>
      </c>
      <c r="O623" s="1">
        <f>Table1[[#This Row],[MWh]]*Water_intensities!$N$56</f>
        <v>1790.5392075686339</v>
      </c>
      <c r="P623" s="3">
        <v>34.278984999999999</v>
      </c>
      <c r="Q623" s="3">
        <v>26.10877</v>
      </c>
      <c r="R623" t="s">
        <v>296</v>
      </c>
    </row>
    <row r="624" spans="1:18" x14ac:dyDescent="0.55000000000000004">
      <c r="A624" s="1">
        <v>17061</v>
      </c>
      <c r="B624" s="1" t="s">
        <v>863</v>
      </c>
      <c r="C624" s="1" t="s">
        <v>973</v>
      </c>
      <c r="D624" s="4">
        <v>1254</v>
      </c>
      <c r="E624" s="4">
        <v>4951</v>
      </c>
      <c r="F624" s="4">
        <f>Table1[[#This Row],[MW]]*Table1[[#This Row],[MWh/MW]]</f>
        <v>6208554</v>
      </c>
      <c r="G624" s="1" t="s">
        <v>20</v>
      </c>
      <c r="H624" s="1" t="s">
        <v>21</v>
      </c>
      <c r="I624" s="1" t="s">
        <v>22</v>
      </c>
      <c r="J624" s="1" t="s">
        <v>60</v>
      </c>
      <c r="K624" s="3" t="s">
        <v>24</v>
      </c>
      <c r="L624" s="3" t="s">
        <v>25</v>
      </c>
      <c r="M624" s="3" t="s">
        <v>26</v>
      </c>
      <c r="N624" s="1">
        <f>Table1[[#This Row],[MWh]]*Water_intensities!$J$49</f>
        <v>822567670.69281423</v>
      </c>
      <c r="O624" s="1">
        <f>Table1[[#This Row],[MWh]]*Water_intensities!$N$49</f>
        <v>4465367.3551895628</v>
      </c>
      <c r="P624" s="3">
        <v>31.22316</v>
      </c>
      <c r="Q624" s="3">
        <v>29.27215</v>
      </c>
      <c r="R624" t="s">
        <v>974</v>
      </c>
    </row>
    <row r="625" spans="1:18" x14ac:dyDescent="0.55000000000000004">
      <c r="A625" s="1">
        <v>17062</v>
      </c>
      <c r="B625" s="1" t="s">
        <v>863</v>
      </c>
      <c r="C625" s="1" t="s">
        <v>973</v>
      </c>
      <c r="D625" s="4">
        <v>1500</v>
      </c>
      <c r="E625" s="4">
        <v>4951</v>
      </c>
      <c r="F625" s="4">
        <f>Table1[[#This Row],[MW]]*Table1[[#This Row],[MWh/MW]]</f>
        <v>7426500</v>
      </c>
      <c r="G625" s="1" t="s">
        <v>20</v>
      </c>
      <c r="H625" s="1" t="s">
        <v>47</v>
      </c>
      <c r="I625" s="1" t="s">
        <v>48</v>
      </c>
      <c r="J625" s="1" t="s">
        <v>60</v>
      </c>
      <c r="K625" s="3" t="s">
        <v>24</v>
      </c>
      <c r="L625" s="3" t="s">
        <v>53</v>
      </c>
      <c r="M625" s="3" t="s">
        <v>26</v>
      </c>
      <c r="N625" s="1">
        <f>Table1[[#This Row],[MWh]]*Water_intensities!$J$40</f>
        <v>562247211.68340003</v>
      </c>
      <c r="O625" s="1">
        <f>Table1[[#This Row],[MWh]]*Water_intensities!$N$40</f>
        <v>3092359.6642586999</v>
      </c>
      <c r="P625" s="3">
        <v>31.22316</v>
      </c>
      <c r="Q625" s="3">
        <v>29.27215</v>
      </c>
      <c r="R625" t="s">
        <v>974</v>
      </c>
    </row>
    <row r="626" spans="1:18" x14ac:dyDescent="0.55000000000000004">
      <c r="A626" s="1">
        <v>17063</v>
      </c>
      <c r="B626" s="1" t="s">
        <v>863</v>
      </c>
      <c r="C626" s="1" t="s">
        <v>975</v>
      </c>
      <c r="D626" s="4">
        <v>130</v>
      </c>
      <c r="E626" s="4">
        <v>4951</v>
      </c>
      <c r="F626" s="4">
        <f>Table1[[#This Row],[MW]]*Table1[[#This Row],[MWh/MW]]</f>
        <v>643630</v>
      </c>
      <c r="G626" s="1" t="s">
        <v>20</v>
      </c>
      <c r="H626" s="1" t="s">
        <v>47</v>
      </c>
      <c r="I626" s="1" t="s">
        <v>48</v>
      </c>
      <c r="J626" s="1" t="s">
        <v>118</v>
      </c>
      <c r="K626" s="3" t="s">
        <v>24</v>
      </c>
      <c r="L626" s="3" t="s">
        <v>53</v>
      </c>
      <c r="M626" s="3" t="s">
        <v>26</v>
      </c>
      <c r="N626" s="1">
        <f>Table1[[#This Row],[MWh]]*Water_intensities!$J$44</f>
        <v>1851667.4838106642</v>
      </c>
      <c r="O626" s="1">
        <f>Table1[[#This Row],[MWh]]*Water_intensities!$N$44</f>
        <v>657829.23766957794</v>
      </c>
      <c r="P626" s="3">
        <v>31.248550000000002</v>
      </c>
      <c r="Q626" s="3">
        <v>29.277266000000001</v>
      </c>
      <c r="R626" t="s">
        <v>976</v>
      </c>
    </row>
    <row r="627" spans="1:18" x14ac:dyDescent="0.55000000000000004">
      <c r="A627" s="1">
        <v>17064</v>
      </c>
      <c r="B627" s="1" t="s">
        <v>863</v>
      </c>
      <c r="C627" s="1" t="s">
        <v>975</v>
      </c>
      <c r="D627" s="4">
        <v>20</v>
      </c>
      <c r="E627" s="4">
        <v>1538</v>
      </c>
      <c r="F627" s="4">
        <f>Table1[[#This Row],[MW]]*Table1[[#This Row],[MWh/MW]]</f>
        <v>30760</v>
      </c>
      <c r="G627" s="1" t="s">
        <v>37</v>
      </c>
      <c r="H627" s="1" t="s">
        <v>255</v>
      </c>
      <c r="I627" s="1" t="s">
        <v>256</v>
      </c>
      <c r="J627" s="1" t="s">
        <v>118</v>
      </c>
      <c r="K627" s="3" t="s">
        <v>24</v>
      </c>
      <c r="L627" s="3" t="s">
        <v>34</v>
      </c>
      <c r="M627" s="3" t="s">
        <v>26</v>
      </c>
      <c r="N627" s="1">
        <f>Table1[[#This Row],[MWh]]*Water_intensities!$J$98</f>
        <v>316049.43724331434</v>
      </c>
      <c r="O627" s="1">
        <f>Table1[[#This Row],[MWh]]*Water_intensities!$N$98</f>
        <v>221234.60607032001</v>
      </c>
      <c r="P627" s="3">
        <v>31.248550000000002</v>
      </c>
      <c r="Q627" s="3">
        <v>29.277266000000001</v>
      </c>
      <c r="R627" t="s">
        <v>977</v>
      </c>
    </row>
    <row r="628" spans="1:18" x14ac:dyDescent="0.55000000000000004">
      <c r="A628" s="1">
        <v>17065</v>
      </c>
      <c r="B628" s="1" t="s">
        <v>863</v>
      </c>
      <c r="C628" s="1" t="s">
        <v>978</v>
      </c>
      <c r="D628" s="4">
        <v>336</v>
      </c>
      <c r="E628" s="4">
        <v>4951</v>
      </c>
      <c r="F628" s="4">
        <f>Table1[[#This Row],[MW]]*Table1[[#This Row],[MWh/MW]]</f>
        <v>1663536</v>
      </c>
      <c r="G628" s="1" t="s">
        <v>20</v>
      </c>
      <c r="H628" s="1" t="s">
        <v>56</v>
      </c>
      <c r="I628" s="1" t="s">
        <v>57</v>
      </c>
      <c r="J628" s="1" t="s">
        <v>40</v>
      </c>
      <c r="K628" s="3" t="s">
        <v>34</v>
      </c>
      <c r="L628" s="3" t="s">
        <v>25</v>
      </c>
      <c r="M628" s="3" t="s">
        <v>34</v>
      </c>
      <c r="N628" s="1">
        <f>Table1[[#This Row],[MWh]]*Water_intensities!$J$36</f>
        <v>2676296.7276129844</v>
      </c>
      <c r="O628" s="1">
        <f>Table1[[#This Row],[MWh]]*Water_intensities!$N$36</f>
        <v>2141037.3820903869</v>
      </c>
      <c r="P628" s="3">
        <v>30.529315296594099</v>
      </c>
      <c r="Q628" s="3">
        <v>31.174367292724401</v>
      </c>
      <c r="R628" t="s">
        <v>979</v>
      </c>
    </row>
    <row r="629" spans="1:18" x14ac:dyDescent="0.55000000000000004">
      <c r="A629" s="1">
        <v>17066</v>
      </c>
      <c r="B629" s="1" t="s">
        <v>863</v>
      </c>
      <c r="C629" s="1" t="s">
        <v>980</v>
      </c>
      <c r="D629" s="4">
        <v>2250</v>
      </c>
      <c r="E629" s="4">
        <v>4951</v>
      </c>
      <c r="F629" s="4">
        <f>Table1[[#This Row],[MW]]*Table1[[#This Row],[MWh/MW]]</f>
        <v>11139750</v>
      </c>
      <c r="G629" s="1" t="s">
        <v>20</v>
      </c>
      <c r="H629" s="1" t="s">
        <v>47</v>
      </c>
      <c r="I629" s="1" t="s">
        <v>48</v>
      </c>
      <c r="J629" s="1" t="s">
        <v>60</v>
      </c>
      <c r="K629" s="3" t="s">
        <v>24</v>
      </c>
      <c r="L629" s="3" t="s">
        <v>25</v>
      </c>
      <c r="M629" s="3" t="s">
        <v>26</v>
      </c>
      <c r="N629" s="1">
        <f>Table1[[#This Row],[MWh]]*Water_intensities!$J$40</f>
        <v>843370817.52510011</v>
      </c>
      <c r="O629" s="1">
        <f>Table1[[#This Row],[MWh]]*Water_intensities!$N$40</f>
        <v>4638539.4963880498</v>
      </c>
      <c r="P629" s="3">
        <v>30.667120000000001</v>
      </c>
      <c r="Q629" s="3">
        <v>30.699259999999999</v>
      </c>
      <c r="R629" t="s">
        <v>981</v>
      </c>
    </row>
    <row r="630" spans="1:18" x14ac:dyDescent="0.55000000000000004">
      <c r="A630" s="1">
        <v>17067</v>
      </c>
      <c r="B630" s="1" t="s">
        <v>863</v>
      </c>
      <c r="C630" s="1" t="s">
        <v>982</v>
      </c>
      <c r="D630" s="4">
        <v>2.4</v>
      </c>
      <c r="E630" s="4">
        <v>4386</v>
      </c>
      <c r="F630" s="4">
        <f>Table1[[#This Row],[MW]]*Table1[[#This Row],[MWh/MW]]</f>
        <v>10526.4</v>
      </c>
      <c r="G630" s="1" t="s">
        <v>28</v>
      </c>
      <c r="H630" s="1" t="s">
        <v>29</v>
      </c>
      <c r="I630" s="1" t="s">
        <v>30</v>
      </c>
      <c r="J630" s="1" t="s">
        <v>31</v>
      </c>
      <c r="K630" s="3" t="s">
        <v>32</v>
      </c>
      <c r="L630" s="3" t="s">
        <v>44</v>
      </c>
      <c r="M630" s="3" t="s">
        <v>34</v>
      </c>
      <c r="N630" s="1">
        <f>Table1[[#This Row],[MWh]]*Water_intensities!$J$56</f>
        <v>3410.5508715593023</v>
      </c>
      <c r="O630" s="1">
        <f>Table1[[#This Row],[MWh]]*Water_intensities!$N$56</f>
        <v>2387.3856100915118</v>
      </c>
      <c r="P630" s="3">
        <v>25.154067000000001</v>
      </c>
      <c r="Q630" s="3">
        <v>31.572538999999999</v>
      </c>
      <c r="R630" t="s">
        <v>296</v>
      </c>
    </row>
    <row r="631" spans="1:18" x14ac:dyDescent="0.55000000000000004">
      <c r="A631" s="1">
        <v>17068</v>
      </c>
      <c r="B631" s="1" t="s">
        <v>863</v>
      </c>
      <c r="C631" s="1" t="s">
        <v>983</v>
      </c>
      <c r="D631" s="4">
        <v>1500</v>
      </c>
      <c r="E631" s="4">
        <v>4951</v>
      </c>
      <c r="F631" s="4">
        <f>Table1[[#This Row],[MW]]*Table1[[#This Row],[MWh/MW]]</f>
        <v>7426500</v>
      </c>
      <c r="G631" s="1" t="s">
        <v>20</v>
      </c>
      <c r="H631" s="1" t="s">
        <v>47</v>
      </c>
      <c r="I631" s="1" t="s">
        <v>48</v>
      </c>
      <c r="J631" s="1" t="s">
        <v>31</v>
      </c>
      <c r="K631" s="3" t="s">
        <v>32</v>
      </c>
      <c r="L631" s="3" t="s">
        <v>25</v>
      </c>
      <c r="M631" s="3" t="s">
        <v>34</v>
      </c>
      <c r="N631" s="1">
        <f>Table1[[#This Row],[MWh]]*Water_intensities!$J$37</f>
        <v>281123.60584170005</v>
      </c>
      <c r="O631" s="1">
        <f>Table1[[#This Row],[MWh]]*Water_intensities!$N$37</f>
        <v>196786.52408919</v>
      </c>
      <c r="P631" s="3">
        <v>31.923400000000001</v>
      </c>
      <c r="Q631" s="3">
        <v>30.465299999999999</v>
      </c>
      <c r="R631" t="s">
        <v>984</v>
      </c>
    </row>
    <row r="632" spans="1:18" x14ac:dyDescent="0.55000000000000004">
      <c r="A632" s="1">
        <v>17069</v>
      </c>
      <c r="B632" s="1" t="s">
        <v>863</v>
      </c>
      <c r="C632" s="1" t="s">
        <v>985</v>
      </c>
      <c r="D632" s="4">
        <v>199.8</v>
      </c>
      <c r="E632" s="4">
        <v>4951</v>
      </c>
      <c r="F632" s="4">
        <f>Table1[[#This Row],[MW]]*Table1[[#This Row],[MWh/MW]]</f>
        <v>989209.8</v>
      </c>
      <c r="G632" s="1" t="s">
        <v>20</v>
      </c>
      <c r="H632" s="1" t="s">
        <v>56</v>
      </c>
      <c r="I632" s="1" t="s">
        <v>57</v>
      </c>
      <c r="J632" s="1" t="s">
        <v>40</v>
      </c>
      <c r="K632" s="3" t="s">
        <v>34</v>
      </c>
      <c r="L632" s="3" t="s">
        <v>25</v>
      </c>
      <c r="M632" s="3" t="s">
        <v>34</v>
      </c>
      <c r="N632" s="1">
        <f>Table1[[#This Row],[MWh]]*Water_intensities!$J$36</f>
        <v>1591440.7326698638</v>
      </c>
      <c r="O632" s="1">
        <f>Table1[[#This Row],[MWh]]*Water_intensities!$N$36</f>
        <v>1273152.586135891</v>
      </c>
      <c r="P632" s="3">
        <v>29.762340790607301</v>
      </c>
      <c r="Q632" s="3">
        <v>31.027721278254401</v>
      </c>
      <c r="R632" t="s">
        <v>986</v>
      </c>
    </row>
    <row r="633" spans="1:18" x14ac:dyDescent="0.55000000000000004">
      <c r="A633" s="1">
        <v>17070</v>
      </c>
      <c r="B633" s="1" t="s">
        <v>863</v>
      </c>
      <c r="C633" s="1" t="s">
        <v>987</v>
      </c>
      <c r="D633" s="4">
        <v>700</v>
      </c>
      <c r="E633" s="4">
        <v>4951</v>
      </c>
      <c r="F633" s="4">
        <f>Table1[[#This Row],[MW]]*Table1[[#This Row],[MWh/MW]]</f>
        <v>3465700</v>
      </c>
      <c r="G633" s="1" t="s">
        <v>20</v>
      </c>
      <c r="H633" s="1" t="s">
        <v>21</v>
      </c>
      <c r="I633" s="1" t="s">
        <v>22</v>
      </c>
      <c r="J633" s="1" t="s">
        <v>60</v>
      </c>
      <c r="K633" s="3" t="s">
        <v>24</v>
      </c>
      <c r="L633" s="3" t="s">
        <v>25</v>
      </c>
      <c r="M633" s="3" t="s">
        <v>26</v>
      </c>
      <c r="N633" s="1">
        <f>Table1[[#This Row],[MWh]]*Water_intensities!$J$49</f>
        <v>459168556.20810997</v>
      </c>
      <c r="O633" s="1">
        <f>Table1[[#This Row],[MWh]]*Water_intensities!$N$49</f>
        <v>2492629.3051297399</v>
      </c>
      <c r="P633" s="3">
        <v>31.298200000000001</v>
      </c>
      <c r="Q633" s="3">
        <v>29.775500000000001</v>
      </c>
      <c r="R633" t="s">
        <v>988</v>
      </c>
    </row>
    <row r="634" spans="1:18" x14ac:dyDescent="0.55000000000000004">
      <c r="A634" s="1">
        <v>17071</v>
      </c>
      <c r="B634" s="1" t="s">
        <v>863</v>
      </c>
      <c r="C634" s="1" t="s">
        <v>989</v>
      </c>
      <c r="D634" s="4">
        <v>85.679999999999893</v>
      </c>
      <c r="E634" s="4">
        <v>4751.3</v>
      </c>
      <c r="F634" s="4">
        <f>Table1[[#This Row],[MW]]*Table1[[#This Row],[MWh/MW]]</f>
        <v>407091.3839999995</v>
      </c>
      <c r="G634" s="1" t="s">
        <v>107</v>
      </c>
      <c r="H634" s="1" t="s">
        <v>108</v>
      </c>
      <c r="I634" s="1" t="s">
        <v>34</v>
      </c>
      <c r="J634" s="1" t="s">
        <v>34</v>
      </c>
      <c r="K634" s="1" t="s">
        <v>34</v>
      </c>
      <c r="L634" s="1" t="s">
        <v>34</v>
      </c>
      <c r="M634" s="1" t="s">
        <v>34</v>
      </c>
      <c r="N634" s="1">
        <v>0</v>
      </c>
      <c r="O634" s="1">
        <v>0</v>
      </c>
      <c r="P634" s="3">
        <v>32.65</v>
      </c>
      <c r="Q634" s="3">
        <v>25.683333300000001</v>
      </c>
      <c r="R634" t="s">
        <v>133</v>
      </c>
    </row>
    <row r="635" spans="1:18" x14ac:dyDescent="0.55000000000000004">
      <c r="A635" s="1">
        <v>17072</v>
      </c>
      <c r="B635" s="1" t="s">
        <v>863</v>
      </c>
      <c r="C635" s="1" t="s">
        <v>990</v>
      </c>
      <c r="D635" s="4">
        <v>0.8</v>
      </c>
      <c r="E635" s="4">
        <v>4751.3</v>
      </c>
      <c r="F635" s="4">
        <f>Table1[[#This Row],[MW]]*Table1[[#This Row],[MWh/MW]]</f>
        <v>3801.0400000000004</v>
      </c>
      <c r="G635" s="1" t="s">
        <v>107</v>
      </c>
      <c r="H635" s="1" t="s">
        <v>133</v>
      </c>
      <c r="I635" s="1" t="s">
        <v>34</v>
      </c>
      <c r="J635" s="1" t="s">
        <v>34</v>
      </c>
      <c r="K635" s="1" t="s">
        <v>34</v>
      </c>
      <c r="L635" s="1" t="s">
        <v>34</v>
      </c>
      <c r="M635" s="1" t="s">
        <v>34</v>
      </c>
      <c r="N635" s="1">
        <v>0</v>
      </c>
      <c r="O635" s="1">
        <v>0</v>
      </c>
      <c r="P635" s="3">
        <v>30.814375999999999</v>
      </c>
      <c r="Q635" s="3">
        <v>29.538889000000001</v>
      </c>
      <c r="R635" t="s">
        <v>133</v>
      </c>
    </row>
    <row r="636" spans="1:18" x14ac:dyDescent="0.55000000000000004">
      <c r="A636" s="1">
        <v>17073</v>
      </c>
      <c r="B636" s="1" t="s">
        <v>863</v>
      </c>
      <c r="C636" s="1" t="s">
        <v>991</v>
      </c>
      <c r="D636" s="4">
        <v>1.8</v>
      </c>
      <c r="E636" s="4">
        <v>4386</v>
      </c>
      <c r="F636" s="4">
        <f>Table1[[#This Row],[MW]]*Table1[[#This Row],[MWh/MW]]</f>
        <v>7894.8</v>
      </c>
      <c r="G636" s="1" t="s">
        <v>28</v>
      </c>
      <c r="H636" s="1" t="s">
        <v>29</v>
      </c>
      <c r="I636" s="1" t="s">
        <v>30</v>
      </c>
      <c r="J636" s="1" t="s">
        <v>31</v>
      </c>
      <c r="K636" s="3" t="s">
        <v>32</v>
      </c>
      <c r="L636" s="3" t="s">
        <v>44</v>
      </c>
      <c r="M636" s="3" t="s">
        <v>34</v>
      </c>
      <c r="N636" s="1">
        <f>Table1[[#This Row],[MWh]]*Water_intensities!$J$56</f>
        <v>2557.9131536694767</v>
      </c>
      <c r="O636" s="1">
        <f>Table1[[#This Row],[MWh]]*Water_intensities!$N$56</f>
        <v>1790.5392075686339</v>
      </c>
      <c r="P636" s="3">
        <v>30.7062021066311</v>
      </c>
      <c r="Q636" s="3">
        <v>29.4502530813329</v>
      </c>
      <c r="R636" t="s">
        <v>992</v>
      </c>
    </row>
    <row r="637" spans="1:18" x14ac:dyDescent="0.55000000000000004">
      <c r="A637" s="1">
        <v>17074</v>
      </c>
      <c r="B637" s="1" t="s">
        <v>863</v>
      </c>
      <c r="C637" s="1" t="s">
        <v>993</v>
      </c>
      <c r="D637" s="4">
        <v>23.999999999999901</v>
      </c>
      <c r="E637" s="4">
        <v>4386</v>
      </c>
      <c r="F637" s="4">
        <f>Table1[[#This Row],[MW]]*Table1[[#This Row],[MWh/MW]]</f>
        <v>105263.99999999956</v>
      </c>
      <c r="G637" s="1" t="s">
        <v>28</v>
      </c>
      <c r="H637" s="1" t="s">
        <v>29</v>
      </c>
      <c r="I637" s="1" t="s">
        <v>30</v>
      </c>
      <c r="J637" s="1" t="s">
        <v>31</v>
      </c>
      <c r="K637" s="3" t="s">
        <v>32</v>
      </c>
      <c r="L637" s="3" t="s">
        <v>44</v>
      </c>
      <c r="M637" s="3" t="s">
        <v>34</v>
      </c>
      <c r="N637" s="1">
        <f>Table1[[#This Row],[MWh]]*Water_intensities!$J$56</f>
        <v>34105.508715592885</v>
      </c>
      <c r="O637" s="1">
        <f>Table1[[#This Row],[MWh]]*Water_intensities!$N$56</f>
        <v>23873.856100915018</v>
      </c>
      <c r="P637" s="3">
        <v>31.388688677056201</v>
      </c>
      <c r="Q637" s="3">
        <v>30.1955967466115</v>
      </c>
      <c r="R637" t="s">
        <v>875</v>
      </c>
    </row>
    <row r="638" spans="1:18" x14ac:dyDescent="0.55000000000000004">
      <c r="A638" s="1">
        <v>17075</v>
      </c>
      <c r="B638" s="1" t="s">
        <v>863</v>
      </c>
      <c r="C638" s="1" t="s">
        <v>994</v>
      </c>
      <c r="D638" s="4">
        <v>580</v>
      </c>
      <c r="E638" s="4">
        <v>41.9</v>
      </c>
      <c r="F638" s="4">
        <f>Table1[[#This Row],[MW]]*Table1[[#This Row],[MWh/MW]]</f>
        <v>24302</v>
      </c>
      <c r="G638" s="1" t="s">
        <v>176</v>
      </c>
      <c r="H638" s="1" t="s">
        <v>177</v>
      </c>
      <c r="I638" s="1" t="s">
        <v>178</v>
      </c>
      <c r="J638" s="1" t="s">
        <v>40</v>
      </c>
      <c r="K638" s="3" t="s">
        <v>34</v>
      </c>
      <c r="L638" s="3" t="s">
        <v>34</v>
      </c>
      <c r="M638" s="3" t="s">
        <v>34</v>
      </c>
      <c r="N638" s="1">
        <f>Table1[[#This Row],[MWh]]*Water_intensities!$J$101</f>
        <v>3.2197576977145998E-3</v>
      </c>
      <c r="O638" s="1">
        <f>Table1[[#This Row],[MWh]]*Water_intensities!$N$101</f>
        <v>3.2197576977145998E-3</v>
      </c>
      <c r="P638" s="3">
        <v>33.180923440271101</v>
      </c>
      <c r="Q638" s="3">
        <v>28.1236320543095</v>
      </c>
      <c r="R638" t="s">
        <v>995</v>
      </c>
    </row>
    <row r="639" spans="1:18" x14ac:dyDescent="0.55000000000000004">
      <c r="A639" s="1">
        <v>17076</v>
      </c>
      <c r="B639" s="1" t="s">
        <v>863</v>
      </c>
      <c r="C639" s="1" t="s">
        <v>996</v>
      </c>
      <c r="D639" s="4">
        <v>1</v>
      </c>
      <c r="E639" s="4">
        <v>1538</v>
      </c>
      <c r="F639" s="4">
        <f>Table1[[#This Row],[MW]]*Table1[[#This Row],[MWh/MW]]</f>
        <v>1538</v>
      </c>
      <c r="G639" s="1" t="s">
        <v>37</v>
      </c>
      <c r="H639" s="1" t="s">
        <v>38</v>
      </c>
      <c r="I639" s="1" t="s">
        <v>39</v>
      </c>
      <c r="J639" s="1" t="s">
        <v>40</v>
      </c>
      <c r="K639" s="3" t="s">
        <v>34</v>
      </c>
      <c r="L639" s="3" t="s">
        <v>41</v>
      </c>
      <c r="M639" s="3" t="s">
        <v>26</v>
      </c>
      <c r="N639" s="1">
        <f>Table1[[#This Row],[MWh]]*Water_intensities!$J$88</f>
        <v>151.37104625864001</v>
      </c>
      <c r="O639" s="1">
        <f>Table1[[#This Row],[MWh]]*Water_intensities!$N$88</f>
        <v>105.959732381048</v>
      </c>
      <c r="P639" s="3">
        <v>31.477929789498202</v>
      </c>
      <c r="Q639" s="3">
        <v>31.449696137013198</v>
      </c>
      <c r="R639" t="s">
        <v>997</v>
      </c>
    </row>
    <row r="640" spans="1:18" x14ac:dyDescent="0.55000000000000004">
      <c r="A640" s="1">
        <v>17077</v>
      </c>
      <c r="B640" s="1" t="s">
        <v>863</v>
      </c>
      <c r="C640" s="1" t="s">
        <v>998</v>
      </c>
      <c r="D640" s="4">
        <v>2250</v>
      </c>
      <c r="E640" s="4">
        <v>4951</v>
      </c>
      <c r="F640" s="4">
        <f>Table1[[#This Row],[MW]]*Table1[[#This Row],[MWh/MW]]</f>
        <v>11139750</v>
      </c>
      <c r="G640" s="1" t="s">
        <v>20</v>
      </c>
      <c r="H640" s="1" t="s">
        <v>47</v>
      </c>
      <c r="I640" s="1" t="s">
        <v>48</v>
      </c>
      <c r="J640" s="1" t="s">
        <v>60</v>
      </c>
      <c r="K640" s="3" t="s">
        <v>24</v>
      </c>
      <c r="L640" s="3" t="s">
        <v>25</v>
      </c>
      <c r="M640" s="3" t="s">
        <v>26</v>
      </c>
      <c r="N640" s="1">
        <f>Table1[[#This Row],[MWh]]*Water_intensities!$J$40</f>
        <v>843370817.52510011</v>
      </c>
      <c r="O640" s="1">
        <f>Table1[[#This Row],[MWh]]*Water_intensities!$N$40</f>
        <v>4638539.4963880498</v>
      </c>
      <c r="P640" s="3">
        <v>30.947099999999999</v>
      </c>
      <c r="Q640" s="3">
        <v>30.2483</v>
      </c>
      <c r="R640" t="s">
        <v>999</v>
      </c>
    </row>
    <row r="641" spans="1:18" x14ac:dyDescent="0.55000000000000004">
      <c r="A641" s="1">
        <v>17078</v>
      </c>
      <c r="B641" s="1" t="s">
        <v>863</v>
      </c>
      <c r="C641" s="1" t="s">
        <v>1000</v>
      </c>
      <c r="D641" s="4">
        <v>2250</v>
      </c>
      <c r="E641" s="4">
        <v>4951</v>
      </c>
      <c r="F641" s="4">
        <f>Table1[[#This Row],[MW]]*Table1[[#This Row],[MWh/MW]]</f>
        <v>11139750</v>
      </c>
      <c r="G641" s="1" t="s">
        <v>20</v>
      </c>
      <c r="H641" s="1" t="s">
        <v>47</v>
      </c>
      <c r="I641" s="1" t="s">
        <v>48</v>
      </c>
      <c r="J641" s="1" t="s">
        <v>31</v>
      </c>
      <c r="K641" s="3" t="s">
        <v>32</v>
      </c>
      <c r="L641" s="3" t="s">
        <v>25</v>
      </c>
      <c r="M641" s="3" t="s">
        <v>34</v>
      </c>
      <c r="N641" s="1">
        <f>Table1[[#This Row],[MWh]]*Water_intensities!$J$37</f>
        <v>421685.40876255004</v>
      </c>
      <c r="O641" s="1">
        <f>Table1[[#This Row],[MWh]]*Water_intensities!$N$37</f>
        <v>295179.78613378498</v>
      </c>
      <c r="P641" s="3">
        <v>31.044159709279199</v>
      </c>
      <c r="Q641" s="3">
        <v>30.057890902098599</v>
      </c>
      <c r="R641" t="s">
        <v>1001</v>
      </c>
    </row>
    <row r="642" spans="1:18" x14ac:dyDescent="0.55000000000000004">
      <c r="A642" s="1">
        <v>17079</v>
      </c>
      <c r="B642" s="1" t="s">
        <v>863</v>
      </c>
      <c r="C642" s="1" t="s">
        <v>1002</v>
      </c>
      <c r="D642" s="4">
        <v>10</v>
      </c>
      <c r="E642" s="4">
        <v>4386</v>
      </c>
      <c r="F642" s="4">
        <f>Table1[[#This Row],[MW]]*Table1[[#This Row],[MWh/MW]]</f>
        <v>43860</v>
      </c>
      <c r="G642" s="1" t="s">
        <v>28</v>
      </c>
      <c r="H642" s="1" t="s">
        <v>21</v>
      </c>
      <c r="I642" s="1" t="s">
        <v>22</v>
      </c>
      <c r="J642" s="1" t="s">
        <v>60</v>
      </c>
      <c r="K642" s="3" t="s">
        <v>24</v>
      </c>
      <c r="L642" s="3" t="s">
        <v>119</v>
      </c>
      <c r="M642" s="3" t="s">
        <v>26</v>
      </c>
      <c r="N642" s="1">
        <f>Table1[[#This Row],[MWh]]*Water_intensities!$J$60</f>
        <v>8301408.0335400002</v>
      </c>
      <c r="O642" s="1">
        <f>Table1[[#This Row],[MWh]]*Water_intensities!$N$60</f>
        <v>49808.448201240004</v>
      </c>
      <c r="P642" s="3">
        <v>31.887355802155099</v>
      </c>
      <c r="Q642" s="3">
        <v>26.3533385707089</v>
      </c>
      <c r="R642" t="s">
        <v>1003</v>
      </c>
    </row>
    <row r="643" spans="1:18" x14ac:dyDescent="0.55000000000000004">
      <c r="A643" s="1">
        <v>17080</v>
      </c>
      <c r="B643" s="1" t="s">
        <v>863</v>
      </c>
      <c r="C643" s="1" t="s">
        <v>1004</v>
      </c>
      <c r="D643" s="4">
        <v>16</v>
      </c>
      <c r="E643" s="4">
        <v>4644.8</v>
      </c>
      <c r="F643" s="4">
        <f>Table1[[#This Row],[MW]]*Table1[[#This Row],[MWh/MW]]</f>
        <v>74316.800000000003</v>
      </c>
      <c r="G643" s="1" t="s">
        <v>474</v>
      </c>
      <c r="H643" s="1" t="s">
        <v>21</v>
      </c>
      <c r="I643" s="1" t="s">
        <v>22</v>
      </c>
      <c r="J643" s="1" t="s">
        <v>40</v>
      </c>
      <c r="K643" s="3" t="s">
        <v>34</v>
      </c>
      <c r="L643" s="1" t="s">
        <v>841</v>
      </c>
      <c r="M643" s="3" t="s">
        <v>34</v>
      </c>
      <c r="N643" s="1">
        <f>Table1[[#This Row],[MWh]]*Water_intensities!$J$3</f>
        <v>12056.558150224459</v>
      </c>
      <c r="O643" s="1">
        <f>Table1[[#This Row],[MWh]]*Water_intensities!$N$3</f>
        <v>8439.5907051571212</v>
      </c>
      <c r="P643" s="3">
        <v>31.25</v>
      </c>
      <c r="Q643" s="3">
        <v>29.9</v>
      </c>
      <c r="R643" t="s">
        <v>865</v>
      </c>
    </row>
    <row r="644" spans="1:18" ht="15" customHeight="1" x14ac:dyDescent="0.55000000000000004">
      <c r="A644" s="1">
        <v>17081</v>
      </c>
      <c r="B644" s="1" t="s">
        <v>863</v>
      </c>
      <c r="C644" s="1" t="s">
        <v>1005</v>
      </c>
      <c r="D644" s="4">
        <v>121</v>
      </c>
      <c r="E644" s="4">
        <v>4386</v>
      </c>
      <c r="F644" s="4">
        <f>Table1[[#This Row],[MW]]*Table1[[#This Row],[MWh/MW]]</f>
        <v>530706</v>
      </c>
      <c r="G644" s="1" t="s">
        <v>28</v>
      </c>
      <c r="H644" s="1" t="s">
        <v>29</v>
      </c>
      <c r="I644" s="1" t="s">
        <v>30</v>
      </c>
      <c r="J644" s="1" t="s">
        <v>31</v>
      </c>
      <c r="K644" s="3" t="s">
        <v>32</v>
      </c>
      <c r="L644" s="3" t="s">
        <v>44</v>
      </c>
      <c r="M644" s="3" t="s">
        <v>34</v>
      </c>
      <c r="N644" s="1">
        <f>Table1[[#This Row],[MWh]]*Water_intensities!$J$56</f>
        <v>171948.60644111483</v>
      </c>
      <c r="O644" s="1">
        <f>Table1[[#This Row],[MWh]]*Water_intensities!$N$56</f>
        <v>120364.02450878039</v>
      </c>
      <c r="P644" s="3">
        <v>31.3333333</v>
      </c>
      <c r="Q644" s="3">
        <v>29.85</v>
      </c>
      <c r="R644" t="s">
        <v>1006</v>
      </c>
    </row>
    <row r="645" spans="1:18" x14ac:dyDescent="0.55000000000000004">
      <c r="A645" s="1">
        <v>17082</v>
      </c>
      <c r="B645" s="1" t="s">
        <v>863</v>
      </c>
      <c r="C645" s="1" t="s">
        <v>1007</v>
      </c>
      <c r="D645" s="4">
        <v>3.2</v>
      </c>
      <c r="E645" s="4">
        <v>4386</v>
      </c>
      <c r="F645" s="4">
        <f>Table1[[#This Row],[MW]]*Table1[[#This Row],[MWh/MW]]</f>
        <v>14035.2</v>
      </c>
      <c r="G645" s="1" t="s">
        <v>28</v>
      </c>
      <c r="H645" s="1" t="s">
        <v>29</v>
      </c>
      <c r="I645" s="1" t="s">
        <v>30</v>
      </c>
      <c r="J645" s="1" t="s">
        <v>31</v>
      </c>
      <c r="K645" s="3" t="s">
        <v>32</v>
      </c>
      <c r="L645" s="3" t="s">
        <v>44</v>
      </c>
      <c r="M645" s="3" t="s">
        <v>34</v>
      </c>
      <c r="N645" s="1">
        <f>Table1[[#This Row],[MWh]]*Water_intensities!$J$56</f>
        <v>4547.4011620790698</v>
      </c>
      <c r="O645" s="1">
        <f>Table1[[#This Row],[MWh]]*Water_intensities!$N$56</f>
        <v>3183.1808134553494</v>
      </c>
      <c r="P645" s="3">
        <v>31.3107123099701</v>
      </c>
      <c r="Q645" s="3">
        <v>29.8255135128178</v>
      </c>
      <c r="R645" t="s">
        <v>1008</v>
      </c>
    </row>
    <row r="646" spans="1:18" x14ac:dyDescent="0.55000000000000004">
      <c r="A646" s="1">
        <v>17083</v>
      </c>
      <c r="B646" s="1" t="s">
        <v>863</v>
      </c>
      <c r="C646" s="1" t="s">
        <v>1009</v>
      </c>
      <c r="D646" s="4">
        <v>140.099999999999</v>
      </c>
      <c r="E646" s="4">
        <v>4951</v>
      </c>
      <c r="F646" s="4">
        <f>Table1[[#This Row],[MW]]*Table1[[#This Row],[MWh/MW]]</f>
        <v>693635.09999999509</v>
      </c>
      <c r="G646" s="1" t="s">
        <v>20</v>
      </c>
      <c r="H646" s="1" t="s">
        <v>56</v>
      </c>
      <c r="I646" s="1" t="s">
        <v>57</v>
      </c>
      <c r="J646" s="1" t="s">
        <v>40</v>
      </c>
      <c r="K646" s="3" t="s">
        <v>34</v>
      </c>
      <c r="L646" s="3" t="s">
        <v>25</v>
      </c>
      <c r="M646" s="3" t="s">
        <v>34</v>
      </c>
      <c r="N646" s="1">
        <f>Table1[[#This Row],[MWh]]*Water_intensities!$J$36</f>
        <v>1115920.1533886204</v>
      </c>
      <c r="O646" s="1">
        <f>Table1[[#This Row],[MWh]]*Water_intensities!$N$36</f>
        <v>892736.12271089619</v>
      </c>
      <c r="P646" s="3">
        <v>33.817756106656297</v>
      </c>
      <c r="Q646" s="3">
        <v>27.148826087267199</v>
      </c>
      <c r="R646" t="s">
        <v>1010</v>
      </c>
    </row>
    <row r="647" spans="1:18" x14ac:dyDescent="0.55000000000000004">
      <c r="A647" s="1">
        <v>17084</v>
      </c>
      <c r="B647" s="1" t="s">
        <v>863</v>
      </c>
      <c r="C647" s="1" t="s">
        <v>1011</v>
      </c>
      <c r="D647" s="4">
        <v>262</v>
      </c>
      <c r="E647" s="4">
        <v>41.9</v>
      </c>
      <c r="F647" s="4">
        <f>Table1[[#This Row],[MW]]*Table1[[#This Row],[MWh/MW]]</f>
        <v>10977.8</v>
      </c>
      <c r="G647" s="1" t="s">
        <v>176</v>
      </c>
      <c r="H647" s="1" t="s">
        <v>177</v>
      </c>
      <c r="I647" s="1" t="s">
        <v>178</v>
      </c>
      <c r="J647" s="1" t="s">
        <v>40</v>
      </c>
      <c r="K647" s="3" t="s">
        <v>34</v>
      </c>
      <c r="L647" s="3" t="s">
        <v>34</v>
      </c>
      <c r="M647" s="3" t="s">
        <v>34</v>
      </c>
      <c r="N647" s="1">
        <f>Table1[[#This Row],[MWh]]*Water_intensities!$J$101</f>
        <v>1.4544422703469397E-3</v>
      </c>
      <c r="O647" s="1">
        <f>Table1[[#This Row],[MWh]]*Water_intensities!$N$101</f>
        <v>1.4544422703469397E-3</v>
      </c>
      <c r="P647" s="3">
        <v>33.812913999999999</v>
      </c>
      <c r="Q647" s="3">
        <v>27.257376000000001</v>
      </c>
      <c r="R647" t="s">
        <v>1012</v>
      </c>
    </row>
    <row r="648" spans="1:18" x14ac:dyDescent="0.55000000000000004">
      <c r="A648" s="1">
        <v>17085</v>
      </c>
      <c r="B648" s="1" t="s">
        <v>863</v>
      </c>
      <c r="C648" s="1" t="s">
        <v>1013</v>
      </c>
      <c r="D648" s="4">
        <v>68</v>
      </c>
      <c r="E648" s="4">
        <v>4951</v>
      </c>
      <c r="F648" s="4">
        <f>Table1[[#This Row],[MW]]*Table1[[#This Row],[MWh/MW]]</f>
        <v>336668</v>
      </c>
      <c r="G648" s="1" t="s">
        <v>20</v>
      </c>
      <c r="H648" s="1" t="s">
        <v>56</v>
      </c>
      <c r="I648" s="1" t="s">
        <v>57</v>
      </c>
      <c r="J648" s="1" t="s">
        <v>40</v>
      </c>
      <c r="K648" s="3" t="s">
        <v>34</v>
      </c>
      <c r="L648" s="3" t="s">
        <v>25</v>
      </c>
      <c r="M648" s="3" t="s">
        <v>34</v>
      </c>
      <c r="N648" s="1">
        <f>Table1[[#This Row],[MWh]]*Water_intensities!$J$36</f>
        <v>541631.48058834206</v>
      </c>
      <c r="O648" s="1">
        <f>Table1[[#This Row],[MWh]]*Water_intensities!$N$36</f>
        <v>433305.18447067356</v>
      </c>
      <c r="P648" s="3">
        <v>30.321168766626599</v>
      </c>
      <c r="Q648" s="3">
        <v>31.350844874195701</v>
      </c>
      <c r="R648" t="s">
        <v>1014</v>
      </c>
    </row>
    <row r="649" spans="1:18" x14ac:dyDescent="0.55000000000000004">
      <c r="A649" s="1">
        <v>17086</v>
      </c>
      <c r="B649" s="1" t="s">
        <v>863</v>
      </c>
      <c r="C649" s="1" t="s">
        <v>1015</v>
      </c>
      <c r="D649" s="4">
        <v>20</v>
      </c>
      <c r="E649" s="4">
        <v>4386</v>
      </c>
      <c r="F649" s="4">
        <f>Table1[[#This Row],[MW]]*Table1[[#This Row],[MWh/MW]]</f>
        <v>87720</v>
      </c>
      <c r="G649" s="1" t="s">
        <v>28</v>
      </c>
      <c r="H649" s="1" t="s">
        <v>29</v>
      </c>
      <c r="I649" s="1" t="s">
        <v>30</v>
      </c>
      <c r="J649" s="1" t="s">
        <v>31</v>
      </c>
      <c r="K649" s="3" t="s">
        <v>32</v>
      </c>
      <c r="L649" s="3" t="s">
        <v>44</v>
      </c>
      <c r="M649" s="3" t="s">
        <v>34</v>
      </c>
      <c r="N649" s="1">
        <f>Table1[[#This Row],[MWh]]*Water_intensities!$J$56</f>
        <v>28421.257262994186</v>
      </c>
      <c r="O649" s="1">
        <f>Table1[[#This Row],[MWh]]*Water_intensities!$N$56</f>
        <v>19894.88008409593</v>
      </c>
      <c r="P649" s="3">
        <v>32.2625156963461</v>
      </c>
      <c r="Q649" s="3">
        <v>30.582774669315</v>
      </c>
      <c r="R649" t="s">
        <v>1016</v>
      </c>
    </row>
    <row r="650" spans="1:18" x14ac:dyDescent="0.55000000000000004">
      <c r="A650" s="1">
        <v>17087</v>
      </c>
      <c r="B650" s="1" t="s">
        <v>863</v>
      </c>
      <c r="C650" s="1" t="s">
        <v>1017</v>
      </c>
      <c r="D650" s="4">
        <v>8.0849999999999902</v>
      </c>
      <c r="E650" s="4">
        <v>4386</v>
      </c>
      <c r="F650" s="4">
        <f>Table1[[#This Row],[MW]]*Table1[[#This Row],[MWh/MW]]</f>
        <v>35460.809999999954</v>
      </c>
      <c r="G650" s="1" t="s">
        <v>28</v>
      </c>
      <c r="H650" s="1" t="s">
        <v>29</v>
      </c>
      <c r="I650" s="1" t="s">
        <v>30</v>
      </c>
      <c r="J650" s="1" t="s">
        <v>31</v>
      </c>
      <c r="K650" s="3" t="s">
        <v>32</v>
      </c>
      <c r="L650" s="3" t="s">
        <v>44</v>
      </c>
      <c r="M650" s="3" t="s">
        <v>34</v>
      </c>
      <c r="N650" s="1">
        <f>Table1[[#This Row],[MWh]]*Water_intensities!$J$56</f>
        <v>11489.293248565386</v>
      </c>
      <c r="O650" s="1">
        <f>Table1[[#This Row],[MWh]]*Water_intensities!$N$56</f>
        <v>8042.50527399577</v>
      </c>
      <c r="P650" s="3">
        <v>30.8079323523936</v>
      </c>
      <c r="Q650" s="3">
        <v>30.830489446988899</v>
      </c>
      <c r="R650" t="s">
        <v>1018</v>
      </c>
    </row>
    <row r="651" spans="1:18" x14ac:dyDescent="0.55000000000000004">
      <c r="A651" s="1">
        <v>17088</v>
      </c>
      <c r="B651" s="1" t="s">
        <v>863</v>
      </c>
      <c r="C651" s="1" t="s">
        <v>1019</v>
      </c>
      <c r="D651" s="4">
        <v>23.049999999999901</v>
      </c>
      <c r="E651" s="4">
        <v>4386</v>
      </c>
      <c r="F651" s="4">
        <f>Table1[[#This Row],[MW]]*Table1[[#This Row],[MWh/MW]]</f>
        <v>101097.29999999957</v>
      </c>
      <c r="G651" s="1" t="s">
        <v>28</v>
      </c>
      <c r="H651" s="1" t="s">
        <v>29</v>
      </c>
      <c r="I651" s="1" t="s">
        <v>30</v>
      </c>
      <c r="J651" s="1" t="s">
        <v>31</v>
      </c>
      <c r="K651" s="3" t="s">
        <v>32</v>
      </c>
      <c r="L651" s="3" t="s">
        <v>44</v>
      </c>
      <c r="M651" s="3" t="s">
        <v>34</v>
      </c>
      <c r="N651" s="1">
        <f>Table1[[#This Row],[MWh]]*Water_intensities!$J$56</f>
        <v>32755.498995600661</v>
      </c>
      <c r="O651" s="1">
        <f>Table1[[#This Row],[MWh]]*Water_intensities!$N$56</f>
        <v>22928.849296920464</v>
      </c>
      <c r="P651" s="3">
        <v>29.9141826572613</v>
      </c>
      <c r="Q651" s="3">
        <v>31.175969029657999</v>
      </c>
      <c r="R651" t="s">
        <v>1020</v>
      </c>
    </row>
    <row r="652" spans="1:18" x14ac:dyDescent="0.55000000000000004">
      <c r="A652" s="1">
        <v>17089</v>
      </c>
      <c r="B652" s="1" t="s">
        <v>863</v>
      </c>
      <c r="C652" s="1" t="s">
        <v>1021</v>
      </c>
      <c r="D652" s="4">
        <v>12</v>
      </c>
      <c r="E652" s="4">
        <v>4386</v>
      </c>
      <c r="F652" s="4">
        <f>Table1[[#This Row],[MW]]*Table1[[#This Row],[MWh/MW]]</f>
        <v>52632</v>
      </c>
      <c r="G652" s="1" t="s">
        <v>28</v>
      </c>
      <c r="H652" s="1" t="s">
        <v>29</v>
      </c>
      <c r="I652" s="1" t="s">
        <v>30</v>
      </c>
      <c r="J652" s="1" t="s">
        <v>31</v>
      </c>
      <c r="K652" s="3" t="s">
        <v>32</v>
      </c>
      <c r="L652" s="3" t="s">
        <v>44</v>
      </c>
      <c r="M652" s="3" t="s">
        <v>34</v>
      </c>
      <c r="N652" s="1">
        <f>Table1[[#This Row],[MWh]]*Water_intensities!$J$56</f>
        <v>17052.754357796512</v>
      </c>
      <c r="O652" s="1">
        <f>Table1[[#This Row],[MWh]]*Water_intensities!$N$56</f>
        <v>11936.928050457558</v>
      </c>
      <c r="P652" s="3">
        <v>31.470203851432299</v>
      </c>
      <c r="Q652" s="3">
        <v>30.271275185140802</v>
      </c>
      <c r="R652" t="s">
        <v>1022</v>
      </c>
    </row>
    <row r="653" spans="1:18" x14ac:dyDescent="0.55000000000000004">
      <c r="A653" s="1">
        <v>17090</v>
      </c>
      <c r="B653" s="1" t="s">
        <v>863</v>
      </c>
      <c r="C653" s="1" t="s">
        <v>1023</v>
      </c>
      <c r="D653" s="4">
        <v>4800</v>
      </c>
      <c r="E653" s="4">
        <v>4951</v>
      </c>
      <c r="F653" s="4">
        <f>Table1[[#This Row],[MW]]*Table1[[#This Row],[MWh/MW]]</f>
        <v>23764800</v>
      </c>
      <c r="G653" s="1" t="s">
        <v>20</v>
      </c>
      <c r="H653" s="1" t="s">
        <v>47</v>
      </c>
      <c r="I653" s="1" t="s">
        <v>48</v>
      </c>
      <c r="J653" s="1" t="s">
        <v>118</v>
      </c>
      <c r="K653" s="3" t="s">
        <v>24</v>
      </c>
      <c r="L653" s="3" t="s">
        <v>53</v>
      </c>
      <c r="M653" s="3" t="s">
        <v>26</v>
      </c>
      <c r="N653" s="1">
        <f>Table1[[#This Row],[MWh]]*Water_intensities!$J$44</f>
        <v>68369260.94070144</v>
      </c>
      <c r="O653" s="1">
        <f>Table1[[#This Row],[MWh]]*Water_intensities!$N$44</f>
        <v>24289079.544722877</v>
      </c>
      <c r="P653" s="3">
        <v>30.807289999999998</v>
      </c>
      <c r="Q653" s="3">
        <v>31.5303</v>
      </c>
      <c r="R653" t="s">
        <v>1024</v>
      </c>
    </row>
    <row r="654" spans="1:18" x14ac:dyDescent="0.55000000000000004">
      <c r="A654" s="1">
        <v>17091</v>
      </c>
      <c r="B654" s="1" t="s">
        <v>863</v>
      </c>
      <c r="C654" s="1" t="s">
        <v>1025</v>
      </c>
      <c r="D654" s="4">
        <v>2</v>
      </c>
      <c r="E654" s="4">
        <v>1538</v>
      </c>
      <c r="F654" s="4">
        <f>Table1[[#This Row],[MW]]*Table1[[#This Row],[MWh/MW]]</f>
        <v>3076</v>
      </c>
      <c r="G654" s="1" t="s">
        <v>37</v>
      </c>
      <c r="H654" s="1" t="s">
        <v>38</v>
      </c>
      <c r="I654" s="1" t="s">
        <v>39</v>
      </c>
      <c r="J654" s="1" t="s">
        <v>40</v>
      </c>
      <c r="K654" s="3" t="s">
        <v>34</v>
      </c>
      <c r="L654" s="3" t="s">
        <v>41</v>
      </c>
      <c r="M654" s="3" t="s">
        <v>26</v>
      </c>
      <c r="N654" s="1">
        <f>Table1[[#This Row],[MWh]]*Water_intensities!$J$88</f>
        <v>302.74209251728001</v>
      </c>
      <c r="O654" s="1">
        <f>Table1[[#This Row],[MWh]]*Water_intensities!$N$88</f>
        <v>211.919464762096</v>
      </c>
      <c r="P654" s="3">
        <v>32.639635699999999</v>
      </c>
      <c r="Q654" s="3">
        <v>25.6872431</v>
      </c>
      <c r="R654" t="s">
        <v>1026</v>
      </c>
    </row>
    <row r="655" spans="1:18" x14ac:dyDescent="0.55000000000000004">
      <c r="A655" s="1">
        <v>17092</v>
      </c>
      <c r="B655" s="1" t="s">
        <v>863</v>
      </c>
      <c r="C655" s="1" t="s">
        <v>1027</v>
      </c>
      <c r="D655" s="4">
        <v>8.8000000000000007</v>
      </c>
      <c r="E655" s="4">
        <v>4386</v>
      </c>
      <c r="F655" s="4">
        <f>Table1[[#This Row],[MW]]*Table1[[#This Row],[MWh/MW]]</f>
        <v>38596.800000000003</v>
      </c>
      <c r="G655" s="1" t="s">
        <v>28</v>
      </c>
      <c r="H655" s="1" t="s">
        <v>29</v>
      </c>
      <c r="I655" s="1" t="s">
        <v>30</v>
      </c>
      <c r="J655" s="1" t="s">
        <v>31</v>
      </c>
      <c r="K655" s="3" t="s">
        <v>32</v>
      </c>
      <c r="L655" s="3" t="s">
        <v>44</v>
      </c>
      <c r="M655" s="3" t="s">
        <v>34</v>
      </c>
      <c r="N655" s="1">
        <f>Table1[[#This Row],[MWh]]*Water_intensities!$J$56</f>
        <v>12505.353195717444</v>
      </c>
      <c r="O655" s="1">
        <f>Table1[[#This Row],[MWh]]*Water_intensities!$N$56</f>
        <v>8753.7472370022097</v>
      </c>
      <c r="P655" s="3">
        <v>34.023300999999996</v>
      </c>
      <c r="Q655" s="3">
        <v>30.894884000000001</v>
      </c>
      <c r="R655" t="s">
        <v>1028</v>
      </c>
    </row>
    <row r="656" spans="1:18" x14ac:dyDescent="0.55000000000000004">
      <c r="A656" s="1">
        <v>17093</v>
      </c>
      <c r="B656" s="1" t="s">
        <v>863</v>
      </c>
      <c r="C656" s="1" t="s">
        <v>1029</v>
      </c>
      <c r="D656" s="4">
        <v>30</v>
      </c>
      <c r="E656" s="4">
        <v>4386</v>
      </c>
      <c r="F656" s="4">
        <f>Table1[[#This Row],[MW]]*Table1[[#This Row],[MWh/MW]]</f>
        <v>131580</v>
      </c>
      <c r="G656" s="1" t="s">
        <v>28</v>
      </c>
      <c r="H656" s="1" t="s">
        <v>29</v>
      </c>
      <c r="I656" s="1" t="s">
        <v>30</v>
      </c>
      <c r="J656" s="1" t="s">
        <v>31</v>
      </c>
      <c r="K656" s="3" t="s">
        <v>32</v>
      </c>
      <c r="L656" s="3" t="s">
        <v>44</v>
      </c>
      <c r="M656" s="3" t="s">
        <v>34</v>
      </c>
      <c r="N656" s="1">
        <f>Table1[[#This Row],[MWh]]*Water_intensities!$J$56</f>
        <v>42631.885894491279</v>
      </c>
      <c r="O656" s="1">
        <f>Table1[[#This Row],[MWh]]*Water_intensities!$N$56</f>
        <v>29842.320126143899</v>
      </c>
      <c r="P656" s="3">
        <v>34.878969699999999</v>
      </c>
      <c r="Q656" s="3">
        <v>25.0676256</v>
      </c>
      <c r="R656" t="s">
        <v>1030</v>
      </c>
    </row>
    <row r="657" spans="1:18" x14ac:dyDescent="0.55000000000000004">
      <c r="A657" s="1">
        <v>17094</v>
      </c>
      <c r="B657" s="1" t="s">
        <v>863</v>
      </c>
      <c r="C657" s="1" t="s">
        <v>1031</v>
      </c>
      <c r="D657" s="4">
        <v>0.5</v>
      </c>
      <c r="E657" s="4">
        <v>1538</v>
      </c>
      <c r="F657" s="4">
        <f>Table1[[#This Row],[MW]]*Table1[[#This Row],[MWh/MW]]</f>
        <v>769</v>
      </c>
      <c r="G657" s="1" t="s">
        <v>37</v>
      </c>
      <c r="H657" s="1" t="s">
        <v>38</v>
      </c>
      <c r="I657" s="1" t="s">
        <v>39</v>
      </c>
      <c r="J657" s="1" t="s">
        <v>40</v>
      </c>
      <c r="K657" s="3" t="s">
        <v>34</v>
      </c>
      <c r="L657" s="3" t="s">
        <v>41</v>
      </c>
      <c r="M657" s="3" t="s">
        <v>26</v>
      </c>
      <c r="N657" s="1">
        <f>Table1[[#This Row],[MWh]]*Water_intensities!$J$88</f>
        <v>75.685523129320003</v>
      </c>
      <c r="O657" s="1">
        <f>Table1[[#This Row],[MWh]]*Water_intensities!$N$88</f>
        <v>52.979866190524</v>
      </c>
      <c r="P657" s="3">
        <v>27.651408429640298</v>
      </c>
      <c r="Q657" s="3">
        <v>26.498632094187101</v>
      </c>
      <c r="R657" t="s">
        <v>42</v>
      </c>
    </row>
    <row r="658" spans="1:18" x14ac:dyDescent="0.55000000000000004">
      <c r="A658" s="1">
        <v>17095</v>
      </c>
      <c r="B658" s="1" t="s">
        <v>863</v>
      </c>
      <c r="C658" s="1" t="s">
        <v>1032</v>
      </c>
      <c r="D658" s="4">
        <v>2</v>
      </c>
      <c r="E658" s="4">
        <v>1538</v>
      </c>
      <c r="F658" s="4">
        <f>Table1[[#This Row],[MW]]*Table1[[#This Row],[MWh/MW]]</f>
        <v>3076</v>
      </c>
      <c r="G658" s="1" t="s">
        <v>37</v>
      </c>
      <c r="H658" s="1" t="s">
        <v>38</v>
      </c>
      <c r="I658" s="1" t="s">
        <v>39</v>
      </c>
      <c r="J658" s="1" t="s">
        <v>40</v>
      </c>
      <c r="K658" s="3" t="s">
        <v>34</v>
      </c>
      <c r="L658" s="3" t="s">
        <v>41</v>
      </c>
      <c r="M658" s="3" t="s">
        <v>26</v>
      </c>
      <c r="N658" s="1">
        <f>Table1[[#This Row],[MWh]]*Water_intensities!$J$88</f>
        <v>302.74209251728001</v>
      </c>
      <c r="O658" s="1">
        <f>Table1[[#This Row],[MWh]]*Water_intensities!$N$88</f>
        <v>211.919464762096</v>
      </c>
      <c r="P658" s="3">
        <v>36.408845652038302</v>
      </c>
      <c r="Q658" s="3">
        <v>22.404341640721501</v>
      </c>
      <c r="R658" t="s">
        <v>1033</v>
      </c>
    </row>
    <row r="659" spans="1:18" x14ac:dyDescent="0.55000000000000004">
      <c r="A659" s="1">
        <v>17096</v>
      </c>
      <c r="B659" s="1" t="s">
        <v>863</v>
      </c>
      <c r="C659" s="1" t="s">
        <v>1034</v>
      </c>
      <c r="D659" s="4">
        <v>5</v>
      </c>
      <c r="E659" s="4">
        <v>1538</v>
      </c>
      <c r="F659" s="4">
        <f>Table1[[#This Row],[MW]]*Table1[[#This Row],[MWh/MW]]</f>
        <v>7690</v>
      </c>
      <c r="G659" s="1" t="s">
        <v>37</v>
      </c>
      <c r="H659" s="1" t="s">
        <v>38</v>
      </c>
      <c r="I659" s="1" t="s">
        <v>39</v>
      </c>
      <c r="J659" s="1" t="s">
        <v>40</v>
      </c>
      <c r="K659" s="3" t="s">
        <v>34</v>
      </c>
      <c r="L659" s="3" t="s">
        <v>41</v>
      </c>
      <c r="M659" s="3" t="s">
        <v>26</v>
      </c>
      <c r="N659" s="1">
        <f>Table1[[#This Row],[MWh]]*Water_intensities!$J$88</f>
        <v>756.85523129320006</v>
      </c>
      <c r="O659" s="1">
        <f>Table1[[#This Row],[MWh]]*Water_intensities!$N$88</f>
        <v>529.79866190524001</v>
      </c>
      <c r="P659" s="3">
        <v>27.963152116471601</v>
      </c>
      <c r="Q659" s="3">
        <v>27.0469175617812</v>
      </c>
      <c r="R659" t="s">
        <v>1035</v>
      </c>
    </row>
    <row r="660" spans="1:18" x14ac:dyDescent="0.55000000000000004">
      <c r="A660" s="1">
        <v>17097</v>
      </c>
      <c r="B660" s="1" t="s">
        <v>863</v>
      </c>
      <c r="C660" s="1" t="s">
        <v>1036</v>
      </c>
      <c r="D660" s="4">
        <v>0.5</v>
      </c>
      <c r="E660" s="4">
        <v>1538</v>
      </c>
      <c r="F660" s="4">
        <f>Table1[[#This Row],[MW]]*Table1[[#This Row],[MWh/MW]]</f>
        <v>769</v>
      </c>
      <c r="G660" s="1" t="s">
        <v>37</v>
      </c>
      <c r="H660" s="1" t="s">
        <v>38</v>
      </c>
      <c r="I660" s="1" t="s">
        <v>39</v>
      </c>
      <c r="J660" s="1" t="s">
        <v>40</v>
      </c>
      <c r="K660" s="3" t="s">
        <v>34</v>
      </c>
      <c r="L660" s="3" t="s">
        <v>41</v>
      </c>
      <c r="M660" s="3" t="s">
        <v>26</v>
      </c>
      <c r="N660" s="1">
        <f>Table1[[#This Row],[MWh]]*Water_intensities!$J$88</f>
        <v>75.685523129320003</v>
      </c>
      <c r="O660" s="1">
        <f>Table1[[#This Row],[MWh]]*Water_intensities!$N$88</f>
        <v>52.979866190524</v>
      </c>
      <c r="P660" s="3">
        <v>30.140595300000001</v>
      </c>
      <c r="Q660" s="3">
        <v>23.602135199999999</v>
      </c>
      <c r="R660" t="s">
        <v>1026</v>
      </c>
    </row>
    <row r="661" spans="1:18" x14ac:dyDescent="0.55000000000000004">
      <c r="A661" s="1">
        <v>17098</v>
      </c>
      <c r="B661" s="1" t="s">
        <v>863</v>
      </c>
      <c r="C661" s="1" t="s">
        <v>1037</v>
      </c>
      <c r="D661" s="4">
        <v>1</v>
      </c>
      <c r="E661" s="4">
        <v>1538</v>
      </c>
      <c r="F661" s="4">
        <f>Table1[[#This Row],[MW]]*Table1[[#This Row],[MWh/MW]]</f>
        <v>1538</v>
      </c>
      <c r="G661" s="1" t="s">
        <v>37</v>
      </c>
      <c r="H661" s="1" t="s">
        <v>38</v>
      </c>
      <c r="I661" s="1" t="s">
        <v>39</v>
      </c>
      <c r="J661" s="1" t="s">
        <v>40</v>
      </c>
      <c r="K661" s="3" t="s">
        <v>34</v>
      </c>
      <c r="L661" s="3" t="s">
        <v>41</v>
      </c>
      <c r="M661" s="3" t="s">
        <v>26</v>
      </c>
      <c r="N661" s="1">
        <f>Table1[[#This Row],[MWh]]*Water_intensities!$J$88</f>
        <v>151.37104625864001</v>
      </c>
      <c r="O661" s="1">
        <f>Table1[[#This Row],[MWh]]*Water_intensities!$N$88</f>
        <v>105.959732381048</v>
      </c>
      <c r="P661" s="3">
        <v>36.667888175556698</v>
      </c>
      <c r="Q661" s="3">
        <v>22.174687651177901</v>
      </c>
      <c r="R661" t="s">
        <v>1038</v>
      </c>
    </row>
    <row r="662" spans="1:18" ht="15" customHeight="1" x14ac:dyDescent="0.55000000000000004">
      <c r="A662" s="1">
        <v>17099</v>
      </c>
      <c r="B662" s="1" t="s">
        <v>863</v>
      </c>
      <c r="C662" s="1" t="s">
        <v>1039</v>
      </c>
      <c r="D662" s="4">
        <v>6</v>
      </c>
      <c r="E662" s="4">
        <v>1538</v>
      </c>
      <c r="F662" s="4">
        <f>Table1[[#This Row],[MW]]*Table1[[#This Row],[MWh/MW]]</f>
        <v>9228</v>
      </c>
      <c r="G662" s="1" t="s">
        <v>37</v>
      </c>
      <c r="H662" s="1" t="s">
        <v>38</v>
      </c>
      <c r="I662" s="1" t="s">
        <v>39</v>
      </c>
      <c r="J662" s="1" t="s">
        <v>40</v>
      </c>
      <c r="K662" s="3" t="s">
        <v>34</v>
      </c>
      <c r="L662" s="3" t="s">
        <v>41</v>
      </c>
      <c r="M662" s="3" t="s">
        <v>26</v>
      </c>
      <c r="N662" s="1">
        <f>Table1[[#This Row],[MWh]]*Water_intensities!$J$88</f>
        <v>908.2262775518401</v>
      </c>
      <c r="O662" s="1">
        <f>Table1[[#This Row],[MWh]]*Water_intensities!$N$88</f>
        <v>635.75839428628797</v>
      </c>
      <c r="P662" s="3">
        <v>34.872414501746398</v>
      </c>
      <c r="Q662" s="3">
        <v>25.062295644340601</v>
      </c>
      <c r="R662" t="s">
        <v>42</v>
      </c>
    </row>
    <row r="663" spans="1:18" ht="15" customHeight="1" x14ac:dyDescent="0.55000000000000004">
      <c r="A663" s="1">
        <v>17100</v>
      </c>
      <c r="B663" s="1" t="s">
        <v>863</v>
      </c>
      <c r="C663" s="1" t="s">
        <v>1040</v>
      </c>
      <c r="D663" s="4">
        <v>5</v>
      </c>
      <c r="E663" s="4">
        <v>1538</v>
      </c>
      <c r="F663" s="4">
        <f>Table1[[#This Row],[MW]]*Table1[[#This Row],[MWh/MW]]</f>
        <v>7690</v>
      </c>
      <c r="G663" s="1" t="s">
        <v>37</v>
      </c>
      <c r="H663" s="1" t="s">
        <v>38</v>
      </c>
      <c r="I663" s="1" t="s">
        <v>39</v>
      </c>
      <c r="J663" s="1" t="s">
        <v>40</v>
      </c>
      <c r="K663" s="3" t="s">
        <v>34</v>
      </c>
      <c r="L663" s="3" t="s">
        <v>41</v>
      </c>
      <c r="M663" s="3" t="s">
        <v>26</v>
      </c>
      <c r="N663" s="1">
        <f>Table1[[#This Row],[MWh]]*Water_intensities!$J$88</f>
        <v>756.85523129320006</v>
      </c>
      <c r="O663" s="1">
        <f>Table1[[#This Row],[MWh]]*Water_intensities!$N$88</f>
        <v>529.79866190524001</v>
      </c>
      <c r="P663" s="3">
        <v>35.612450099192799</v>
      </c>
      <c r="Q663" s="3">
        <v>23.1270885134137</v>
      </c>
      <c r="R663" t="s">
        <v>42</v>
      </c>
    </row>
    <row r="664" spans="1:18" x14ac:dyDescent="0.55000000000000004">
      <c r="A664" s="1">
        <v>17101</v>
      </c>
      <c r="B664" s="1" t="s">
        <v>863</v>
      </c>
      <c r="C664" s="1" t="s">
        <v>1041</v>
      </c>
      <c r="D664" s="4">
        <v>0.36</v>
      </c>
      <c r="E664" s="4">
        <v>4386</v>
      </c>
      <c r="F664" s="4">
        <f>Table1[[#This Row],[MW]]*Table1[[#This Row],[MWh/MW]]</f>
        <v>1578.96</v>
      </c>
      <c r="G664" s="1" t="s">
        <v>28</v>
      </c>
      <c r="H664" s="1" t="s">
        <v>29</v>
      </c>
      <c r="I664" s="1" t="s">
        <v>30</v>
      </c>
      <c r="J664" s="1" t="s">
        <v>31</v>
      </c>
      <c r="K664" s="3" t="s">
        <v>32</v>
      </c>
      <c r="L664" s="3" t="s">
        <v>44</v>
      </c>
      <c r="M664" s="3" t="s">
        <v>34</v>
      </c>
      <c r="N664" s="1">
        <f>Table1[[#This Row],[MWh]]*Water_intensities!$J$56</f>
        <v>511.58263073389537</v>
      </c>
      <c r="O664" s="1">
        <f>Table1[[#This Row],[MWh]]*Water_intensities!$N$56</f>
        <v>358.10784151372678</v>
      </c>
      <c r="P664" s="3">
        <v>31.249666000000001</v>
      </c>
      <c r="Q664" s="3">
        <v>30.062631</v>
      </c>
      <c r="R664" t="s">
        <v>113</v>
      </c>
    </row>
    <row r="665" spans="1:18" x14ac:dyDescent="0.55000000000000004">
      <c r="A665" s="1">
        <v>17102</v>
      </c>
      <c r="B665" s="1" t="s">
        <v>863</v>
      </c>
      <c r="C665" s="1" t="s">
        <v>1042</v>
      </c>
      <c r="D665" s="4">
        <v>60</v>
      </c>
      <c r="E665" s="4">
        <v>4951</v>
      </c>
      <c r="F665" s="4">
        <f>Table1[[#This Row],[MW]]*Table1[[#This Row],[MWh/MW]]</f>
        <v>297060</v>
      </c>
      <c r="G665" s="1" t="s">
        <v>20</v>
      </c>
      <c r="H665" s="1" t="s">
        <v>21</v>
      </c>
      <c r="I665" s="1" t="s">
        <v>22</v>
      </c>
      <c r="J665" s="1" t="s">
        <v>60</v>
      </c>
      <c r="K665" s="3" t="s">
        <v>61</v>
      </c>
      <c r="L665" s="3" t="s">
        <v>25</v>
      </c>
      <c r="M665" s="3" t="s">
        <v>34</v>
      </c>
      <c r="N665" s="1">
        <f>Table1[[#This Row],[MWh]]*Water_intensities!$J$47</f>
        <v>11244.944233668</v>
      </c>
      <c r="O665" s="1">
        <f>Table1[[#This Row],[MWh]]*Water_intensities!$N$47</f>
        <v>7485.9060112751904</v>
      </c>
      <c r="P665" s="3">
        <v>27.204188095661301</v>
      </c>
      <c r="Q665" s="3">
        <v>31.3704131722955</v>
      </c>
      <c r="R665" t="s">
        <v>1043</v>
      </c>
    </row>
    <row r="666" spans="1:18" x14ac:dyDescent="0.55000000000000004">
      <c r="A666" s="1">
        <v>17103</v>
      </c>
      <c r="B666" s="1" t="s">
        <v>863</v>
      </c>
      <c r="C666" s="1" t="s">
        <v>1044</v>
      </c>
      <c r="D666" s="4">
        <v>64</v>
      </c>
      <c r="E666" s="4">
        <v>4751.3</v>
      </c>
      <c r="F666" s="4">
        <f>Table1[[#This Row],[MW]]*Table1[[#This Row],[MWh/MW]]</f>
        <v>304083.20000000001</v>
      </c>
      <c r="G666" s="1" t="s">
        <v>107</v>
      </c>
      <c r="H666" s="1" t="s">
        <v>108</v>
      </c>
      <c r="I666" s="1" t="s">
        <v>34</v>
      </c>
      <c r="J666" s="1" t="s">
        <v>34</v>
      </c>
      <c r="K666" s="1" t="s">
        <v>34</v>
      </c>
      <c r="L666" s="1" t="s">
        <v>34</v>
      </c>
      <c r="M666" s="1" t="s">
        <v>34</v>
      </c>
      <c r="N666" s="1">
        <v>227601.31679999997</v>
      </c>
      <c r="O666" s="1">
        <v>227601.31679999997</v>
      </c>
      <c r="P666" s="3">
        <v>32.169400000000003</v>
      </c>
      <c r="Q666" s="3">
        <v>26.136099999999999</v>
      </c>
      <c r="R666" t="s">
        <v>133</v>
      </c>
    </row>
    <row r="667" spans="1:18" x14ac:dyDescent="0.55000000000000004">
      <c r="A667" s="1">
        <v>17104</v>
      </c>
      <c r="B667" s="1" t="s">
        <v>863</v>
      </c>
      <c r="C667" s="1" t="s">
        <v>1045</v>
      </c>
      <c r="D667" s="4">
        <v>10</v>
      </c>
      <c r="E667" s="4">
        <v>4951</v>
      </c>
      <c r="F667" s="4">
        <f>Table1[[#This Row],[MW]]*Table1[[#This Row],[MWh/MW]]</f>
        <v>49510</v>
      </c>
      <c r="G667" s="1" t="s">
        <v>20</v>
      </c>
      <c r="H667" s="1" t="s">
        <v>21</v>
      </c>
      <c r="I667" s="1" t="s">
        <v>22</v>
      </c>
      <c r="J667" s="1" t="s">
        <v>118</v>
      </c>
      <c r="K667" s="3" t="s">
        <v>24</v>
      </c>
      <c r="L667" s="3" t="s">
        <v>53</v>
      </c>
      <c r="M667" s="3" t="s">
        <v>26</v>
      </c>
      <c r="N667" s="1">
        <f>Table1[[#This Row],[MWh]]*Water_intensities!$J$51</f>
        <v>226773.04204563802</v>
      </c>
      <c r="O667" s="1">
        <f>Table1[[#This Row],[MWh]]*Water_intensities!$N$51</f>
        <v>180856.186424827</v>
      </c>
      <c r="P667" s="3">
        <v>32.335768999999999</v>
      </c>
      <c r="Q667" s="3">
        <v>25.993622999999999</v>
      </c>
      <c r="R667" t="s">
        <v>1046</v>
      </c>
    </row>
    <row r="668" spans="1:18" x14ac:dyDescent="0.55000000000000004">
      <c r="A668" s="1">
        <v>17105</v>
      </c>
      <c r="B668" s="1" t="s">
        <v>863</v>
      </c>
      <c r="C668" s="1" t="s">
        <v>1047</v>
      </c>
      <c r="D668" s="4">
        <v>400</v>
      </c>
      <c r="E668" s="4">
        <v>4386</v>
      </c>
      <c r="F668" s="4">
        <f>Table1[[#This Row],[MW]]*Table1[[#This Row],[MWh/MW]]</f>
        <v>1754400</v>
      </c>
      <c r="G668" s="1" t="s">
        <v>28</v>
      </c>
      <c r="H668" s="1" t="s">
        <v>21</v>
      </c>
      <c r="I668" s="1" t="s">
        <v>22</v>
      </c>
      <c r="J668" s="1" t="s">
        <v>60</v>
      </c>
      <c r="K668" s="3" t="s">
        <v>24</v>
      </c>
      <c r="L668" s="3" t="s">
        <v>119</v>
      </c>
      <c r="M668" s="3" t="s">
        <v>26</v>
      </c>
      <c r="N668" s="1">
        <f>Table1[[#This Row],[MWh]]*Water_intensities!$J$60</f>
        <v>332056321.3416</v>
      </c>
      <c r="O668" s="1">
        <f>Table1[[#This Row],[MWh]]*Water_intensities!$N$60</f>
        <v>1992337.9280496</v>
      </c>
      <c r="P668" s="3">
        <v>31.201192645093201</v>
      </c>
      <c r="Q668" s="3">
        <v>27.1756145191206</v>
      </c>
      <c r="R668" t="s">
        <v>1048</v>
      </c>
    </row>
    <row r="669" spans="1:18" x14ac:dyDescent="0.55000000000000004">
      <c r="A669" s="1">
        <v>17106</v>
      </c>
      <c r="B669" s="1" t="s">
        <v>863</v>
      </c>
      <c r="C669" s="1" t="s">
        <v>1049</v>
      </c>
      <c r="D669" s="4">
        <v>32</v>
      </c>
      <c r="E669" s="4">
        <v>4751.3</v>
      </c>
      <c r="F669" s="4">
        <f>Table1[[#This Row],[MW]]*Table1[[#This Row],[MWh/MW]]</f>
        <v>152041.60000000001</v>
      </c>
      <c r="G669" s="1" t="s">
        <v>107</v>
      </c>
      <c r="H669" s="1" t="s">
        <v>108</v>
      </c>
      <c r="I669" s="1" t="s">
        <v>34</v>
      </c>
      <c r="J669" s="1" t="s">
        <v>34</v>
      </c>
      <c r="K669" s="1" t="s">
        <v>34</v>
      </c>
      <c r="L669" s="1" t="s">
        <v>34</v>
      </c>
      <c r="M669" s="1" t="s">
        <v>34</v>
      </c>
      <c r="N669" s="1">
        <v>1734026.7675000005</v>
      </c>
      <c r="O669" s="1">
        <v>1734026.7675000005</v>
      </c>
      <c r="P669" s="3">
        <v>31.185925699999999</v>
      </c>
      <c r="Q669" s="3">
        <v>27.178311699999998</v>
      </c>
      <c r="R669" t="s">
        <v>133</v>
      </c>
    </row>
    <row r="670" spans="1:18" x14ac:dyDescent="0.55000000000000004">
      <c r="A670" s="1">
        <v>17107</v>
      </c>
      <c r="B670" s="1" t="s">
        <v>863</v>
      </c>
      <c r="C670" s="1" t="s">
        <v>1050</v>
      </c>
      <c r="D670" s="4">
        <v>1.35</v>
      </c>
      <c r="E670" s="4">
        <v>4386</v>
      </c>
      <c r="F670" s="4">
        <f>Table1[[#This Row],[MW]]*Table1[[#This Row],[MWh/MW]]</f>
        <v>5921.1</v>
      </c>
      <c r="G670" s="1" t="s">
        <v>28</v>
      </c>
      <c r="H670" s="1" t="s">
        <v>29</v>
      </c>
      <c r="I670" s="1" t="s">
        <v>30</v>
      </c>
      <c r="J670" s="1" t="s">
        <v>31</v>
      </c>
      <c r="K670" s="3" t="s">
        <v>32</v>
      </c>
      <c r="L670" s="3" t="s">
        <v>44</v>
      </c>
      <c r="M670" s="3" t="s">
        <v>34</v>
      </c>
      <c r="N670" s="1">
        <f>Table1[[#This Row],[MWh]]*Water_intensities!$J$56</f>
        <v>1918.4348652521078</v>
      </c>
      <c r="O670" s="1">
        <f>Table1[[#This Row],[MWh]]*Water_intensities!$N$56</f>
        <v>1342.9044056764756</v>
      </c>
      <c r="P670" s="3">
        <v>31.8</v>
      </c>
      <c r="Q670" s="3">
        <v>31.4</v>
      </c>
      <c r="R670" t="s">
        <v>113</v>
      </c>
    </row>
    <row r="671" spans="1:18" x14ac:dyDescent="0.55000000000000004">
      <c r="A671" s="1">
        <v>17108</v>
      </c>
      <c r="B671" s="1" t="s">
        <v>863</v>
      </c>
      <c r="C671" s="1" t="s">
        <v>1051</v>
      </c>
      <c r="D671" s="4">
        <v>750</v>
      </c>
      <c r="E671" s="4">
        <v>4951</v>
      </c>
      <c r="F671" s="4">
        <f>Table1[[#This Row],[MW]]*Table1[[#This Row],[MWh/MW]]</f>
        <v>3713250</v>
      </c>
      <c r="G671" s="1" t="s">
        <v>20</v>
      </c>
      <c r="H671" s="1" t="s">
        <v>47</v>
      </c>
      <c r="I671" s="1" t="s">
        <v>48</v>
      </c>
      <c r="J671" s="1" t="s">
        <v>60</v>
      </c>
      <c r="K671" s="3" t="s">
        <v>24</v>
      </c>
      <c r="L671" s="3" t="s">
        <v>53</v>
      </c>
      <c r="M671" s="3" t="s">
        <v>26</v>
      </c>
      <c r="N671" s="1">
        <f>Table1[[#This Row],[MWh]]*Water_intensities!$J$40</f>
        <v>281123605.84170002</v>
      </c>
      <c r="O671" s="1">
        <f>Table1[[#This Row],[MWh]]*Water_intensities!$N$40</f>
        <v>1546179.8321293499</v>
      </c>
      <c r="P671" s="3">
        <v>31.395572000000001</v>
      </c>
      <c r="Q671" s="3">
        <v>31.060818999999999</v>
      </c>
      <c r="R671" t="s">
        <v>1052</v>
      </c>
    </row>
    <row r="672" spans="1:18" ht="15" customHeight="1" x14ac:dyDescent="0.55000000000000004">
      <c r="A672" s="1">
        <v>17109</v>
      </c>
      <c r="B672" s="1" t="s">
        <v>863</v>
      </c>
      <c r="C672" s="1" t="s">
        <v>1053</v>
      </c>
      <c r="D672" s="4">
        <v>16</v>
      </c>
      <c r="E672" s="4">
        <v>4951</v>
      </c>
      <c r="F672" s="4">
        <f>Table1[[#This Row],[MW]]*Table1[[#This Row],[MWh/MW]]</f>
        <v>79216</v>
      </c>
      <c r="G672" s="1" t="s">
        <v>20</v>
      </c>
      <c r="H672" s="1" t="s">
        <v>56</v>
      </c>
      <c r="I672" s="1" t="s">
        <v>57</v>
      </c>
      <c r="J672" s="1" t="s">
        <v>40</v>
      </c>
      <c r="K672" s="3" t="s">
        <v>34</v>
      </c>
      <c r="L672" s="3" t="s">
        <v>25</v>
      </c>
      <c r="M672" s="3" t="s">
        <v>34</v>
      </c>
      <c r="N672" s="1">
        <f>Table1[[#This Row],[MWh]]*Water_intensities!$J$36</f>
        <v>127442.70131490401</v>
      </c>
      <c r="O672" s="1">
        <f>Table1[[#This Row],[MWh]]*Water_intensities!$N$36</f>
        <v>101954.16105192319</v>
      </c>
      <c r="P672" s="3">
        <v>30.229054999999999</v>
      </c>
      <c r="Q672" s="3">
        <v>30.632645</v>
      </c>
      <c r="R672" t="s">
        <v>1054</v>
      </c>
    </row>
    <row r="673" spans="1:18" x14ac:dyDescent="0.55000000000000004">
      <c r="A673" s="1">
        <v>17110</v>
      </c>
      <c r="B673" s="1" t="s">
        <v>863</v>
      </c>
      <c r="C673" s="1" t="s">
        <v>1055</v>
      </c>
      <c r="D673" s="4">
        <v>5</v>
      </c>
      <c r="E673" s="4">
        <v>4386</v>
      </c>
      <c r="F673" s="4">
        <f>Table1[[#This Row],[MW]]*Table1[[#This Row],[MWh/MW]]</f>
        <v>21930</v>
      </c>
      <c r="G673" s="1" t="s">
        <v>28</v>
      </c>
      <c r="H673" s="1" t="s">
        <v>29</v>
      </c>
      <c r="I673" s="1" t="s">
        <v>30</v>
      </c>
      <c r="J673" s="1" t="s">
        <v>31</v>
      </c>
      <c r="K673" s="3" t="s">
        <v>32</v>
      </c>
      <c r="L673" s="3" t="s">
        <v>44</v>
      </c>
      <c r="M673" s="3" t="s">
        <v>34</v>
      </c>
      <c r="N673" s="1">
        <f>Table1[[#This Row],[MWh]]*Water_intensities!$J$56</f>
        <v>7105.3143157485465</v>
      </c>
      <c r="O673" s="1">
        <f>Table1[[#This Row],[MWh]]*Water_intensities!$N$56</f>
        <v>4973.7200210239826</v>
      </c>
      <c r="P673" s="3">
        <v>34.670871074522204</v>
      </c>
      <c r="Q673" s="3">
        <v>29.031385553551601</v>
      </c>
      <c r="R673" t="s">
        <v>1056</v>
      </c>
    </row>
    <row r="674" spans="1:18" ht="15" customHeight="1" x14ac:dyDescent="0.55000000000000004">
      <c r="A674" s="1">
        <v>17111</v>
      </c>
      <c r="B674" s="1" t="s">
        <v>863</v>
      </c>
      <c r="C674" s="1" t="s">
        <v>1057</v>
      </c>
      <c r="D674" s="4">
        <v>682</v>
      </c>
      <c r="E674" s="4">
        <v>4951</v>
      </c>
      <c r="F674" s="4">
        <f>Table1[[#This Row],[MW]]*Table1[[#This Row],[MWh/MW]]</f>
        <v>3376582</v>
      </c>
      <c r="G674" s="1" t="s">
        <v>20</v>
      </c>
      <c r="H674" s="1" t="s">
        <v>21</v>
      </c>
      <c r="I674" s="1" t="s">
        <v>22</v>
      </c>
      <c r="J674" s="1" t="s">
        <v>60</v>
      </c>
      <c r="K674" s="3" t="s">
        <v>61</v>
      </c>
      <c r="L674" s="3" t="s">
        <v>53</v>
      </c>
      <c r="M674" s="3" t="s">
        <v>34</v>
      </c>
      <c r="N674" s="1">
        <f>Table1[[#This Row],[MWh]]*Water_intensities!$J$47</f>
        <v>127817.53278935961</v>
      </c>
      <c r="O674" s="1">
        <f>Table1[[#This Row],[MWh]]*Water_intensities!$N$47</f>
        <v>85089.798328161327</v>
      </c>
      <c r="P674" s="3">
        <v>32.520200000000003</v>
      </c>
      <c r="Q674" s="3">
        <v>31.099499999999999</v>
      </c>
      <c r="R674" t="s">
        <v>1058</v>
      </c>
    </row>
    <row r="675" spans="1:18" x14ac:dyDescent="0.55000000000000004">
      <c r="A675" s="1">
        <v>17112</v>
      </c>
      <c r="B675" s="1" t="s">
        <v>863</v>
      </c>
      <c r="C675" s="1" t="s">
        <v>1057</v>
      </c>
      <c r="D675" s="4">
        <v>44</v>
      </c>
      <c r="E675" s="4">
        <v>4386</v>
      </c>
      <c r="F675" s="4">
        <f>Table1[[#This Row],[MW]]*Table1[[#This Row],[MWh/MW]]</f>
        <v>192984</v>
      </c>
      <c r="G675" s="1" t="s">
        <v>28</v>
      </c>
      <c r="H675" s="1" t="s">
        <v>29</v>
      </c>
      <c r="I675" s="1" t="s">
        <v>30</v>
      </c>
      <c r="J675" s="1" t="s">
        <v>31</v>
      </c>
      <c r="K675" s="3" t="s">
        <v>32</v>
      </c>
      <c r="L675" s="3" t="s">
        <v>119</v>
      </c>
      <c r="M675" s="3" t="s">
        <v>34</v>
      </c>
      <c r="N675" s="1">
        <f>Table1[[#This Row],[MWh]]*Water_intensities!$J$56</f>
        <v>62526.765978587209</v>
      </c>
      <c r="O675" s="1">
        <f>Table1[[#This Row],[MWh]]*Water_intensities!$N$56</f>
        <v>43768.736185011046</v>
      </c>
      <c r="P675" s="3">
        <v>32.299999999999997</v>
      </c>
      <c r="Q675" s="3">
        <v>31.266666699999998</v>
      </c>
      <c r="R675" t="s">
        <v>1059</v>
      </c>
    </row>
    <row r="676" spans="1:18" x14ac:dyDescent="0.55000000000000004">
      <c r="A676" s="1">
        <v>17113</v>
      </c>
      <c r="B676" s="1" t="s">
        <v>863</v>
      </c>
      <c r="C676" s="1" t="s">
        <v>1060</v>
      </c>
      <c r="D676" s="4">
        <v>682</v>
      </c>
      <c r="E676" s="4">
        <v>4951</v>
      </c>
      <c r="F676" s="4">
        <f>Table1[[#This Row],[MW]]*Table1[[#This Row],[MWh/MW]]</f>
        <v>3376582</v>
      </c>
      <c r="G676" s="1" t="s">
        <v>20</v>
      </c>
      <c r="H676" s="1" t="s">
        <v>21</v>
      </c>
      <c r="I676" s="1" t="s">
        <v>22</v>
      </c>
      <c r="J676" s="1" t="s">
        <v>60</v>
      </c>
      <c r="K676" s="3" t="s">
        <v>61</v>
      </c>
      <c r="L676" s="3" t="s">
        <v>25</v>
      </c>
      <c r="M676" s="3" t="s">
        <v>34</v>
      </c>
      <c r="N676" s="1">
        <f>Table1[[#This Row],[MWh]]*Water_intensities!$J$47</f>
        <v>127817.53278935961</v>
      </c>
      <c r="O676" s="1">
        <f>Table1[[#This Row],[MWh]]*Water_intensities!$N$47</f>
        <v>85089.798328161327</v>
      </c>
      <c r="P676" s="3">
        <v>32.520200000000003</v>
      </c>
      <c r="Q676" s="3">
        <v>31.099499999999999</v>
      </c>
      <c r="R676" t="s">
        <v>1061</v>
      </c>
    </row>
    <row r="677" spans="1:18" x14ac:dyDescent="0.55000000000000004">
      <c r="A677" s="1">
        <v>17114</v>
      </c>
      <c r="B677" s="1" t="s">
        <v>863</v>
      </c>
      <c r="C677" s="1" t="s">
        <v>1062</v>
      </c>
      <c r="D677" s="4">
        <v>20.399999999999899</v>
      </c>
      <c r="E677" s="4">
        <v>4951</v>
      </c>
      <c r="F677" s="4">
        <f>Table1[[#This Row],[MW]]*Table1[[#This Row],[MWh/MW]]</f>
        <v>101000.3999999995</v>
      </c>
      <c r="G677" s="1" t="s">
        <v>20</v>
      </c>
      <c r="H677" s="1" t="s">
        <v>56</v>
      </c>
      <c r="I677" s="1" t="s">
        <v>57</v>
      </c>
      <c r="J677" s="1" t="s">
        <v>40</v>
      </c>
      <c r="K677" s="3" t="s">
        <v>34</v>
      </c>
      <c r="L677" s="3" t="s">
        <v>25</v>
      </c>
      <c r="M677" s="3" t="s">
        <v>34</v>
      </c>
      <c r="N677" s="1">
        <f>Table1[[#This Row],[MWh]]*Water_intensities!$J$36</f>
        <v>162489.4441765018</v>
      </c>
      <c r="O677" s="1">
        <f>Table1[[#This Row],[MWh]]*Water_intensities!$N$36</f>
        <v>129991.55534120143</v>
      </c>
      <c r="P677" s="3">
        <v>29.486963737284999</v>
      </c>
      <c r="Q677" s="3">
        <v>29.539634714707098</v>
      </c>
      <c r="R677" t="s">
        <v>1063</v>
      </c>
    </row>
    <row r="678" spans="1:18" x14ac:dyDescent="0.55000000000000004">
      <c r="A678" s="1">
        <v>17115</v>
      </c>
      <c r="B678" s="1" t="s">
        <v>863</v>
      </c>
      <c r="C678" s="1" t="s">
        <v>1064</v>
      </c>
      <c r="D678" s="4">
        <v>45</v>
      </c>
      <c r="E678" s="4">
        <v>4644.8</v>
      </c>
      <c r="F678" s="4">
        <f>Table1[[#This Row],[MW]]*Table1[[#This Row],[MWh/MW]]</f>
        <v>209016</v>
      </c>
      <c r="G678" s="1" t="s">
        <v>474</v>
      </c>
      <c r="H678" s="1" t="s">
        <v>21</v>
      </c>
      <c r="I678" s="1" t="s">
        <v>22</v>
      </c>
      <c r="J678" s="1" t="s">
        <v>60</v>
      </c>
      <c r="K678" s="3" t="s">
        <v>24</v>
      </c>
      <c r="L678" s="3" t="s">
        <v>1065</v>
      </c>
      <c r="M678" s="3" t="s">
        <v>26</v>
      </c>
      <c r="N678" s="1">
        <f>Table1[[#This Row],[MWh]]*Water_intensities!$J$5</f>
        <v>39560581.430423997</v>
      </c>
      <c r="O678" s="1">
        <f>Table1[[#This Row],[MWh]]*Water_intensities!$N$5</f>
        <v>237363.488582544</v>
      </c>
      <c r="P678" s="3">
        <v>32.753991999999997</v>
      </c>
      <c r="Q678" s="3">
        <v>25.912230999999998</v>
      </c>
      <c r="R678" t="s">
        <v>1066</v>
      </c>
    </row>
    <row r="679" spans="1:18" x14ac:dyDescent="0.55000000000000004">
      <c r="A679" s="1">
        <v>17116</v>
      </c>
      <c r="B679" s="1" t="s">
        <v>863</v>
      </c>
      <c r="C679" s="1" t="s">
        <v>1067</v>
      </c>
      <c r="D679" s="4">
        <v>8</v>
      </c>
      <c r="E679" s="4">
        <v>4386</v>
      </c>
      <c r="F679" s="4">
        <f>Table1[[#This Row],[MW]]*Table1[[#This Row],[MWh/MW]]</f>
        <v>35088</v>
      </c>
      <c r="G679" s="1" t="s">
        <v>28</v>
      </c>
      <c r="H679" s="1" t="s">
        <v>29</v>
      </c>
      <c r="I679" s="1" t="s">
        <v>30</v>
      </c>
      <c r="J679" s="1" t="s">
        <v>31</v>
      </c>
      <c r="K679" s="3" t="s">
        <v>32</v>
      </c>
      <c r="L679" s="3" t="s">
        <v>44</v>
      </c>
      <c r="M679" s="3" t="s">
        <v>34</v>
      </c>
      <c r="N679" s="1">
        <f>Table1[[#This Row],[MWh]]*Water_intensities!$J$56</f>
        <v>11368.502905197674</v>
      </c>
      <c r="O679" s="1">
        <f>Table1[[#This Row],[MWh]]*Water_intensities!$N$56</f>
        <v>7957.952033638373</v>
      </c>
      <c r="P679" s="3">
        <v>33.985785</v>
      </c>
      <c r="Q679" s="3">
        <v>26.846896000000001</v>
      </c>
      <c r="R679" t="s">
        <v>1068</v>
      </c>
    </row>
    <row r="680" spans="1:18" x14ac:dyDescent="0.55000000000000004">
      <c r="A680" s="1">
        <v>17117</v>
      </c>
      <c r="B680" s="1" t="s">
        <v>863</v>
      </c>
      <c r="C680" s="1" t="s">
        <v>1069</v>
      </c>
      <c r="D680" s="4">
        <v>5</v>
      </c>
      <c r="E680" s="4">
        <v>4951</v>
      </c>
      <c r="F680" s="4">
        <f>Table1[[#This Row],[MW]]*Table1[[#This Row],[MWh/MW]]</f>
        <v>24755</v>
      </c>
      <c r="G680" s="1" t="s">
        <v>20</v>
      </c>
      <c r="H680" s="1" t="s">
        <v>56</v>
      </c>
      <c r="I680" s="1" t="s">
        <v>57</v>
      </c>
      <c r="J680" s="1" t="s">
        <v>40</v>
      </c>
      <c r="K680" s="3" t="s">
        <v>34</v>
      </c>
      <c r="L680" s="3" t="s">
        <v>53</v>
      </c>
      <c r="M680" s="3" t="s">
        <v>34</v>
      </c>
      <c r="N680" s="1">
        <f>Table1[[#This Row],[MWh]]*Water_intensities!$J$36</f>
        <v>39825.844160907502</v>
      </c>
      <c r="O680" s="1">
        <f>Table1[[#This Row],[MWh]]*Water_intensities!$N$36</f>
        <v>31860.675328726</v>
      </c>
      <c r="P680" s="3">
        <v>33.089934278860902</v>
      </c>
      <c r="Q680" s="3">
        <v>28.347395149579999</v>
      </c>
      <c r="R680" t="s">
        <v>1070</v>
      </c>
    </row>
    <row r="681" spans="1:18" x14ac:dyDescent="0.55000000000000004">
      <c r="A681" s="1">
        <v>17118</v>
      </c>
      <c r="B681" s="1" t="s">
        <v>863</v>
      </c>
      <c r="C681" s="1" t="s">
        <v>1071</v>
      </c>
      <c r="D681" s="4">
        <v>262.5</v>
      </c>
      <c r="E681" s="4">
        <v>41.9</v>
      </c>
      <c r="F681" s="4">
        <f>Table1[[#This Row],[MW]]*Table1[[#This Row],[MWh/MW]]</f>
        <v>10998.75</v>
      </c>
      <c r="G681" s="1" t="s">
        <v>176</v>
      </c>
      <c r="H681" s="1" t="s">
        <v>177</v>
      </c>
      <c r="I681" s="1" t="s">
        <v>178</v>
      </c>
      <c r="J681" s="1" t="s">
        <v>40</v>
      </c>
      <c r="K681" s="3" t="s">
        <v>34</v>
      </c>
      <c r="L681" s="3" t="s">
        <v>34</v>
      </c>
      <c r="M681" s="3" t="s">
        <v>34</v>
      </c>
      <c r="N681" s="1">
        <f>Table1[[#This Row],[MWh]]*Water_intensities!$J$101</f>
        <v>1.4572179235346249E-3</v>
      </c>
      <c r="O681" s="1">
        <f>Table1[[#This Row],[MWh]]*Water_intensities!$N$101</f>
        <v>1.4572179235346249E-3</v>
      </c>
      <c r="P681" s="3">
        <v>33.004281364958402</v>
      </c>
      <c r="Q681" s="3">
        <v>28.174348704399701</v>
      </c>
      <c r="R681" t="s">
        <v>1072</v>
      </c>
    </row>
    <row r="682" spans="1:18" ht="15" customHeight="1" x14ac:dyDescent="0.55000000000000004">
      <c r="A682" s="1">
        <v>17119</v>
      </c>
      <c r="B682" s="1" t="s">
        <v>863</v>
      </c>
      <c r="C682" s="1" t="s">
        <v>1073</v>
      </c>
      <c r="D682" s="4">
        <v>4</v>
      </c>
      <c r="E682" s="4">
        <v>4386</v>
      </c>
      <c r="F682" s="4">
        <f>Table1[[#This Row],[MW]]*Table1[[#This Row],[MWh/MW]]</f>
        <v>17544</v>
      </c>
      <c r="G682" s="1" t="s">
        <v>28</v>
      </c>
      <c r="H682" s="1" t="s">
        <v>29</v>
      </c>
      <c r="I682" s="1" t="s">
        <v>30</v>
      </c>
      <c r="J682" s="1" t="s">
        <v>31</v>
      </c>
      <c r="K682" s="3" t="s">
        <v>32</v>
      </c>
      <c r="L682" s="3" t="s">
        <v>44</v>
      </c>
      <c r="M682" s="3" t="s">
        <v>34</v>
      </c>
      <c r="N682" s="1">
        <f>Table1[[#This Row],[MWh]]*Water_intensities!$J$56</f>
        <v>5684.2514525988372</v>
      </c>
      <c r="O682" s="1">
        <f>Table1[[#This Row],[MWh]]*Water_intensities!$N$56</f>
        <v>3978.9760168191865</v>
      </c>
      <c r="P682" s="3">
        <v>32.710426262094501</v>
      </c>
      <c r="Q682" s="3">
        <v>29.587355610979401</v>
      </c>
      <c r="R682" t="s">
        <v>1074</v>
      </c>
    </row>
    <row r="683" spans="1:18" x14ac:dyDescent="0.55000000000000004">
      <c r="A683" s="1">
        <v>17120</v>
      </c>
      <c r="B683" s="1" t="s">
        <v>863</v>
      </c>
      <c r="C683" s="1" t="s">
        <v>1075</v>
      </c>
      <c r="D683" s="4">
        <v>9.8999999999999897</v>
      </c>
      <c r="E683" s="4">
        <v>4386</v>
      </c>
      <c r="F683" s="4">
        <f>Table1[[#This Row],[MW]]*Table1[[#This Row],[MWh/MW]]</f>
        <v>43421.399999999958</v>
      </c>
      <c r="G683" s="1" t="s">
        <v>28</v>
      </c>
      <c r="H683" s="1" t="s">
        <v>29</v>
      </c>
      <c r="I683" s="1" t="s">
        <v>30</v>
      </c>
      <c r="J683" s="1" t="s">
        <v>31</v>
      </c>
      <c r="K683" s="3" t="s">
        <v>32</v>
      </c>
      <c r="L683" s="3" t="s">
        <v>44</v>
      </c>
      <c r="M683" s="3" t="s">
        <v>34</v>
      </c>
      <c r="N683" s="1">
        <f>Table1[[#This Row],[MWh]]*Water_intensities!$J$56</f>
        <v>14068.522345182109</v>
      </c>
      <c r="O683" s="1">
        <f>Table1[[#This Row],[MWh]]*Water_intensities!$N$56</f>
        <v>9847.9656416274775</v>
      </c>
      <c r="P683" s="3">
        <v>33.933333300000001</v>
      </c>
      <c r="Q683" s="3">
        <v>26.733333300000002</v>
      </c>
      <c r="R683" t="s">
        <v>1076</v>
      </c>
    </row>
    <row r="684" spans="1:18" x14ac:dyDescent="0.55000000000000004">
      <c r="A684" s="1">
        <v>17121</v>
      </c>
      <c r="B684" s="1" t="s">
        <v>863</v>
      </c>
      <c r="C684" s="1" t="s">
        <v>1077</v>
      </c>
      <c r="D684" s="4">
        <v>4.7</v>
      </c>
      <c r="E684" s="4">
        <v>4951</v>
      </c>
      <c r="F684" s="4">
        <f>Table1[[#This Row],[MW]]*Table1[[#This Row],[MWh/MW]]</f>
        <v>23269.7</v>
      </c>
      <c r="G684" s="1" t="s">
        <v>20</v>
      </c>
      <c r="H684" s="1" t="s">
        <v>56</v>
      </c>
      <c r="I684" s="1" t="s">
        <v>57</v>
      </c>
      <c r="J684" s="1" t="s">
        <v>40</v>
      </c>
      <c r="K684" s="3" t="s">
        <v>34</v>
      </c>
      <c r="L684" s="3" t="s">
        <v>53</v>
      </c>
      <c r="M684" s="3" t="s">
        <v>34</v>
      </c>
      <c r="N684" s="1">
        <f>Table1[[#This Row],[MWh]]*Water_intensities!$J$36</f>
        <v>37436.293511253054</v>
      </c>
      <c r="O684" s="1">
        <f>Table1[[#This Row],[MWh]]*Water_intensities!$N$36</f>
        <v>29949.034809002438</v>
      </c>
      <c r="P684" s="3">
        <v>30.330263072738902</v>
      </c>
      <c r="Q684" s="3">
        <v>31.372832518264399</v>
      </c>
      <c r="R684" t="s">
        <v>1078</v>
      </c>
    </row>
    <row r="685" spans="1:18" ht="15" customHeight="1" x14ac:dyDescent="0.55000000000000004">
      <c r="A685" s="1">
        <v>17122</v>
      </c>
      <c r="B685" s="1" t="s">
        <v>863</v>
      </c>
      <c r="C685" s="1" t="s">
        <v>1079</v>
      </c>
      <c r="D685" s="4">
        <v>10</v>
      </c>
      <c r="E685" s="4">
        <v>4951</v>
      </c>
      <c r="F685" s="4">
        <f>Table1[[#This Row],[MW]]*Table1[[#This Row],[MWh/MW]]</f>
        <v>49510</v>
      </c>
      <c r="G685" s="1" t="s">
        <v>20</v>
      </c>
      <c r="H685" s="1" t="s">
        <v>56</v>
      </c>
      <c r="I685" s="1" t="s">
        <v>57</v>
      </c>
      <c r="J685" s="1" t="s">
        <v>40</v>
      </c>
      <c r="K685" s="3" t="s">
        <v>34</v>
      </c>
      <c r="L685" s="3" t="s">
        <v>53</v>
      </c>
      <c r="M685" s="3" t="s">
        <v>34</v>
      </c>
      <c r="N685" s="1">
        <f>Table1[[#This Row],[MWh]]*Water_intensities!$J$36</f>
        <v>79651.688321815003</v>
      </c>
      <c r="O685" s="1">
        <f>Table1[[#This Row],[MWh]]*Water_intensities!$N$36</f>
        <v>63721.350657452</v>
      </c>
      <c r="P685" s="3">
        <v>34.301621583149299</v>
      </c>
      <c r="Q685" s="3">
        <v>27.877115868864401</v>
      </c>
      <c r="R685" t="s">
        <v>1080</v>
      </c>
    </row>
    <row r="686" spans="1:18" ht="15" customHeight="1" x14ac:dyDescent="0.55000000000000004">
      <c r="A686" s="1">
        <v>17123</v>
      </c>
      <c r="B686" s="1" t="s">
        <v>863</v>
      </c>
      <c r="C686" s="1" t="s">
        <v>1079</v>
      </c>
      <c r="D686" s="4">
        <v>432</v>
      </c>
      <c r="E686" s="4">
        <v>4386</v>
      </c>
      <c r="F686" s="4">
        <f>Table1[[#This Row],[MW]]*Table1[[#This Row],[MWh/MW]]</f>
        <v>1894752</v>
      </c>
      <c r="G686" s="1" t="s">
        <v>28</v>
      </c>
      <c r="H686" s="1" t="s">
        <v>56</v>
      </c>
      <c r="I686" s="1" t="s">
        <v>57</v>
      </c>
      <c r="J686" s="1" t="s">
        <v>40</v>
      </c>
      <c r="K686" s="3" t="s">
        <v>34</v>
      </c>
      <c r="L686" s="3" t="s">
        <v>1081</v>
      </c>
      <c r="M686" s="3" t="s">
        <v>34</v>
      </c>
      <c r="N686" s="1">
        <f>Table1[[#This Row],[MWh]]*Water_intensities!$J$53</f>
        <v>3048277.0299158883</v>
      </c>
      <c r="O686" s="1">
        <f>Table1[[#This Row],[MWh]]*Water_intensities!$N$53</f>
        <v>2438621.6239327104</v>
      </c>
      <c r="P686" s="3">
        <v>34.2880556</v>
      </c>
      <c r="Q686" s="3">
        <v>27.8636111</v>
      </c>
      <c r="R686" t="s">
        <v>1082</v>
      </c>
    </row>
    <row r="687" spans="1:18" x14ac:dyDescent="0.55000000000000004">
      <c r="A687" s="1">
        <v>17124</v>
      </c>
      <c r="B687" s="1" t="s">
        <v>863</v>
      </c>
      <c r="C687" s="1" t="s">
        <v>1083</v>
      </c>
      <c r="D687" s="4">
        <v>12</v>
      </c>
      <c r="E687" s="4">
        <v>4386</v>
      </c>
      <c r="F687" s="4">
        <f>Table1[[#This Row],[MW]]*Table1[[#This Row],[MWh/MW]]</f>
        <v>52632</v>
      </c>
      <c r="G687" s="1" t="s">
        <v>28</v>
      </c>
      <c r="H687" s="1" t="s">
        <v>29</v>
      </c>
      <c r="I687" s="1" t="s">
        <v>30</v>
      </c>
      <c r="J687" s="1" t="s">
        <v>31</v>
      </c>
      <c r="K687" s="3" t="s">
        <v>32</v>
      </c>
      <c r="L687" s="3" t="s">
        <v>44</v>
      </c>
      <c r="M687" s="3" t="s">
        <v>34</v>
      </c>
      <c r="N687" s="1">
        <f>Table1[[#This Row],[MWh]]*Water_intensities!$J$56</f>
        <v>17052.754357796512</v>
      </c>
      <c r="O687" s="1">
        <f>Table1[[#This Row],[MWh]]*Water_intensities!$N$56</f>
        <v>11936.928050457558</v>
      </c>
      <c r="P687" s="3">
        <v>28.716187999999999</v>
      </c>
      <c r="Q687" s="3">
        <v>22.582531199999998</v>
      </c>
      <c r="R687" t="s">
        <v>1084</v>
      </c>
    </row>
    <row r="688" spans="1:18" x14ac:dyDescent="0.55000000000000004">
      <c r="A688" s="1">
        <v>17125</v>
      </c>
      <c r="B688" s="1" t="s">
        <v>863</v>
      </c>
      <c r="C688" s="1" t="s">
        <v>1085</v>
      </c>
      <c r="D688" s="4">
        <v>6.9999999999999902</v>
      </c>
      <c r="E688" s="4">
        <v>4386</v>
      </c>
      <c r="F688" s="4">
        <f>Table1[[#This Row],[MW]]*Table1[[#This Row],[MWh/MW]]</f>
        <v>30701.999999999956</v>
      </c>
      <c r="G688" s="1" t="s">
        <v>28</v>
      </c>
      <c r="H688" s="1" t="s">
        <v>29</v>
      </c>
      <c r="I688" s="1" t="s">
        <v>30</v>
      </c>
      <c r="J688" s="1" t="s">
        <v>31</v>
      </c>
      <c r="K688" s="3" t="s">
        <v>32</v>
      </c>
      <c r="L688" s="3" t="s">
        <v>44</v>
      </c>
      <c r="M688" s="3" t="s">
        <v>34</v>
      </c>
      <c r="N688" s="1">
        <f>Table1[[#This Row],[MWh]]*Water_intensities!$J$56</f>
        <v>9947.4400420479506</v>
      </c>
      <c r="O688" s="1">
        <f>Table1[[#This Row],[MWh]]*Water_intensities!$N$56</f>
        <v>6963.2080294335665</v>
      </c>
      <c r="P688" s="3">
        <v>25.947610108846799</v>
      </c>
      <c r="Q688" s="3">
        <v>31.617535768286299</v>
      </c>
      <c r="R688" t="s">
        <v>1086</v>
      </c>
    </row>
    <row r="689" spans="1:18" x14ac:dyDescent="0.55000000000000004">
      <c r="A689" s="1">
        <v>17126</v>
      </c>
      <c r="B689" s="1" t="s">
        <v>863</v>
      </c>
      <c r="C689" s="1" t="s">
        <v>1087</v>
      </c>
      <c r="D689" s="4">
        <v>640</v>
      </c>
      <c r="E689" s="4">
        <v>4951</v>
      </c>
      <c r="F689" s="4">
        <f>Table1[[#This Row],[MW]]*Table1[[#This Row],[MWh/MW]]</f>
        <v>3168640</v>
      </c>
      <c r="G689" s="1" t="s">
        <v>20</v>
      </c>
      <c r="H689" s="1" t="s">
        <v>21</v>
      </c>
      <c r="I689" s="1" t="s">
        <v>22</v>
      </c>
      <c r="J689" s="1" t="s">
        <v>60</v>
      </c>
      <c r="K689" s="3" t="s">
        <v>61</v>
      </c>
      <c r="L689" s="3" t="s">
        <v>25</v>
      </c>
      <c r="M689" s="3" t="s">
        <v>34</v>
      </c>
      <c r="N689" s="1">
        <f>Table1[[#This Row],[MWh]]*Water_intensities!$J$47</f>
        <v>119946.07182579201</v>
      </c>
      <c r="O689" s="1">
        <f>Table1[[#This Row],[MWh]]*Water_intensities!$N$47</f>
        <v>79849.664120268702</v>
      </c>
      <c r="P689" s="3">
        <v>29.658466625598798</v>
      </c>
      <c r="Q689" s="3">
        <v>31.043276806556602</v>
      </c>
      <c r="R689" t="s">
        <v>1088</v>
      </c>
    </row>
    <row r="690" spans="1:18" x14ac:dyDescent="0.55000000000000004">
      <c r="A690" s="1">
        <v>17127</v>
      </c>
      <c r="B690" s="1" t="s">
        <v>863</v>
      </c>
      <c r="C690" s="1" t="s">
        <v>1089</v>
      </c>
      <c r="D690" s="4">
        <v>682.5</v>
      </c>
      <c r="E690" s="4">
        <v>4951</v>
      </c>
      <c r="F690" s="4">
        <f>Table1[[#This Row],[MW]]*Table1[[#This Row],[MWh/MW]]</f>
        <v>3379057.5</v>
      </c>
      <c r="G690" s="1" t="s">
        <v>20</v>
      </c>
      <c r="H690" s="1" t="s">
        <v>21</v>
      </c>
      <c r="I690" s="1" t="s">
        <v>22</v>
      </c>
      <c r="J690" s="1" t="s">
        <v>60</v>
      </c>
      <c r="K690" s="3" t="s">
        <v>61</v>
      </c>
      <c r="L690" s="3" t="s">
        <v>25</v>
      </c>
      <c r="M690" s="3" t="s">
        <v>34</v>
      </c>
      <c r="N690" s="1">
        <f>Table1[[#This Row],[MWh]]*Water_intensities!$J$47</f>
        <v>127911.24065797351</v>
      </c>
      <c r="O690" s="1">
        <f>Table1[[#This Row],[MWh]]*Water_intensities!$N$47</f>
        <v>85152.180878255298</v>
      </c>
      <c r="P690" s="3">
        <v>29.658466625598798</v>
      </c>
      <c r="Q690" s="3">
        <v>31.043276806556602</v>
      </c>
      <c r="R690" t="s">
        <v>1090</v>
      </c>
    </row>
    <row r="691" spans="1:18" x14ac:dyDescent="0.55000000000000004">
      <c r="A691" s="1">
        <v>17128</v>
      </c>
      <c r="B691" s="1" t="s">
        <v>863</v>
      </c>
      <c r="C691" s="1" t="s">
        <v>1091</v>
      </c>
      <c r="D691" s="4">
        <v>750</v>
      </c>
      <c r="E691" s="4">
        <v>4951</v>
      </c>
      <c r="F691" s="4">
        <f>Table1[[#This Row],[MW]]*Table1[[#This Row],[MWh/MW]]</f>
        <v>3713250</v>
      </c>
      <c r="G691" s="1" t="s">
        <v>20</v>
      </c>
      <c r="H691" s="1" t="s">
        <v>47</v>
      </c>
      <c r="I691" s="1" t="s">
        <v>48</v>
      </c>
      <c r="J691" s="1" t="s">
        <v>60</v>
      </c>
      <c r="K691" s="3" t="s">
        <v>61</v>
      </c>
      <c r="L691" s="3" t="s">
        <v>25</v>
      </c>
      <c r="M691" s="3" t="s">
        <v>34</v>
      </c>
      <c r="N691" s="1">
        <f>Table1[[#This Row],[MWh]]*Water_intensities!$J$38</f>
        <v>140561.80292085002</v>
      </c>
      <c r="O691" s="1">
        <f>Table1[[#This Row],[MWh]]*Water_intensities!$N$38</f>
        <v>98393.262044595001</v>
      </c>
      <c r="P691" s="3">
        <v>29.658466625598798</v>
      </c>
      <c r="Q691" s="3">
        <v>31.043276806556602</v>
      </c>
      <c r="R691" t="s">
        <v>1092</v>
      </c>
    </row>
    <row r="692" spans="1:18" x14ac:dyDescent="0.55000000000000004">
      <c r="A692" s="1">
        <v>17129</v>
      </c>
      <c r="B692" s="1" t="s">
        <v>863</v>
      </c>
      <c r="C692" s="1" t="s">
        <v>1093</v>
      </c>
      <c r="D692" s="4">
        <v>7.6</v>
      </c>
      <c r="E692" s="4">
        <v>4386</v>
      </c>
      <c r="F692" s="4">
        <f>Table1[[#This Row],[MW]]*Table1[[#This Row],[MWh/MW]]</f>
        <v>33333.599999999999</v>
      </c>
      <c r="G692" s="1" t="s">
        <v>28</v>
      </c>
      <c r="H692" s="1" t="s">
        <v>29</v>
      </c>
      <c r="I692" s="1" t="s">
        <v>30</v>
      </c>
      <c r="J692" s="1" t="s">
        <v>31</v>
      </c>
      <c r="K692" s="3" t="s">
        <v>32</v>
      </c>
      <c r="L692" s="3" t="s">
        <v>44</v>
      </c>
      <c r="M692" s="3" t="s">
        <v>34</v>
      </c>
      <c r="N692" s="1">
        <f>Table1[[#This Row],[MWh]]*Water_intensities!$J$56</f>
        <v>10800.077759937791</v>
      </c>
      <c r="O692" s="1">
        <f>Table1[[#This Row],[MWh]]*Water_intensities!$N$56</f>
        <v>7560.0544319564533</v>
      </c>
      <c r="P692" s="3">
        <v>25.5210167598369</v>
      </c>
      <c r="Q692" s="3">
        <v>29.1869936451005</v>
      </c>
      <c r="R692" t="s">
        <v>1094</v>
      </c>
    </row>
    <row r="693" spans="1:18" x14ac:dyDescent="0.55000000000000004">
      <c r="A693" s="1">
        <v>17130</v>
      </c>
      <c r="B693" s="1" t="s">
        <v>863</v>
      </c>
      <c r="C693" s="1" t="s">
        <v>1093</v>
      </c>
      <c r="D693" s="4">
        <v>10</v>
      </c>
      <c r="E693" s="4">
        <v>1538</v>
      </c>
      <c r="F693" s="4">
        <f>Table1[[#This Row],[MW]]*Table1[[#This Row],[MWh/MW]]</f>
        <v>15380</v>
      </c>
      <c r="G693" s="1" t="s">
        <v>37</v>
      </c>
      <c r="H693" s="1" t="s">
        <v>38</v>
      </c>
      <c r="I693" s="1" t="s">
        <v>39</v>
      </c>
      <c r="J693" s="1" t="s">
        <v>40</v>
      </c>
      <c r="K693" s="3" t="s">
        <v>34</v>
      </c>
      <c r="L693" s="3" t="s">
        <v>41</v>
      </c>
      <c r="M693" s="3" t="s">
        <v>26</v>
      </c>
      <c r="N693" s="1">
        <f>Table1[[#This Row],[MWh]]*Water_intensities!$J$88</f>
        <v>1513.7104625864001</v>
      </c>
      <c r="O693" s="1">
        <f>Table1[[#This Row],[MWh]]*Water_intensities!$N$88</f>
        <v>1059.59732381048</v>
      </c>
      <c r="P693" s="3">
        <v>25.519524000000001</v>
      </c>
      <c r="Q693" s="3">
        <v>29.204094000000001</v>
      </c>
      <c r="R693" t="s">
        <v>42</v>
      </c>
    </row>
    <row r="694" spans="1:18" x14ac:dyDescent="0.55000000000000004">
      <c r="A694" s="1">
        <v>17131</v>
      </c>
      <c r="B694" s="1" t="s">
        <v>863</v>
      </c>
      <c r="C694" s="1" t="s">
        <v>1095</v>
      </c>
      <c r="D694" s="4">
        <v>0.80500000000000005</v>
      </c>
      <c r="E694" s="4">
        <v>4386</v>
      </c>
      <c r="F694" s="4">
        <f>Table1[[#This Row],[MW]]*Table1[[#This Row],[MWh/MW]]</f>
        <v>3530.73</v>
      </c>
      <c r="G694" s="1" t="s">
        <v>28</v>
      </c>
      <c r="H694" s="1" t="s">
        <v>29</v>
      </c>
      <c r="I694" s="1" t="s">
        <v>30</v>
      </c>
      <c r="J694" s="1" t="s">
        <v>31</v>
      </c>
      <c r="K694" s="3" t="s">
        <v>32</v>
      </c>
      <c r="L694" s="3" t="s">
        <v>44</v>
      </c>
      <c r="M694" s="3" t="s">
        <v>34</v>
      </c>
      <c r="N694" s="1">
        <f>Table1[[#This Row],[MWh]]*Water_intensities!$J$56</f>
        <v>1143.9556048355159</v>
      </c>
      <c r="O694" s="1">
        <f>Table1[[#This Row],[MWh]]*Water_intensities!$N$56</f>
        <v>800.7689233848613</v>
      </c>
      <c r="P694" s="3">
        <v>31.3684577</v>
      </c>
      <c r="Q694" s="3">
        <v>26.939632100000001</v>
      </c>
      <c r="R694" t="s">
        <v>113</v>
      </c>
    </row>
    <row r="695" spans="1:18" ht="15" customHeight="1" x14ac:dyDescent="0.55000000000000004">
      <c r="A695" s="1">
        <v>17132</v>
      </c>
      <c r="B695" s="1" t="s">
        <v>863</v>
      </c>
      <c r="C695" s="1" t="s">
        <v>1096</v>
      </c>
      <c r="D695" s="4">
        <v>1950</v>
      </c>
      <c r="E695" s="4">
        <v>4951</v>
      </c>
      <c r="F695" s="4">
        <f>Table1[[#This Row],[MW]]*Table1[[#This Row],[MWh/MW]]</f>
        <v>9654450</v>
      </c>
      <c r="G695" s="1" t="s">
        <v>20</v>
      </c>
      <c r="H695" s="1" t="s">
        <v>21</v>
      </c>
      <c r="I695" s="1" t="s">
        <v>22</v>
      </c>
      <c r="J695" s="1" t="s">
        <v>60</v>
      </c>
      <c r="K695" s="3" t="s">
        <v>24</v>
      </c>
      <c r="L695" s="3" t="s">
        <v>25</v>
      </c>
      <c r="M695" s="3" t="s">
        <v>26</v>
      </c>
      <c r="N695" s="1">
        <f>Table1[[#This Row],[MWh]]*Water_intensities!$J$49</f>
        <v>1279112406.579735</v>
      </c>
      <c r="O695" s="1">
        <f>Table1[[#This Row],[MWh]]*Water_intensities!$N$49</f>
        <v>6943753.0642899908</v>
      </c>
      <c r="P695" s="3">
        <v>31.2165105706151</v>
      </c>
      <c r="Q695" s="3">
        <v>29.218956483189402</v>
      </c>
      <c r="R695" t="s">
        <v>1097</v>
      </c>
    </row>
    <row r="696" spans="1:18" x14ac:dyDescent="0.55000000000000004">
      <c r="A696" s="1">
        <v>17133</v>
      </c>
      <c r="B696" s="1" t="s">
        <v>863</v>
      </c>
      <c r="C696" s="1" t="s">
        <v>1098</v>
      </c>
      <c r="D696" s="4">
        <v>650</v>
      </c>
      <c r="E696" s="4">
        <v>4951</v>
      </c>
      <c r="F696" s="4">
        <f>Table1[[#This Row],[MW]]*Table1[[#This Row],[MWh/MW]]</f>
        <v>3218150</v>
      </c>
      <c r="G696" s="1" t="s">
        <v>20</v>
      </c>
      <c r="H696" s="1" t="s">
        <v>21</v>
      </c>
      <c r="I696" s="1" t="s">
        <v>22</v>
      </c>
      <c r="J696" s="1" t="s">
        <v>60</v>
      </c>
      <c r="K696" s="3" t="s">
        <v>61</v>
      </c>
      <c r="L696" s="3" t="s">
        <v>25</v>
      </c>
      <c r="M696" s="3" t="s">
        <v>34</v>
      </c>
      <c r="N696" s="1">
        <f>Table1[[#This Row],[MWh]]*Water_intensities!$J$47</f>
        <v>121820.22919807001</v>
      </c>
      <c r="O696" s="1">
        <f>Table1[[#This Row],[MWh]]*Water_intensities!$N$47</f>
        <v>81097.315122147906</v>
      </c>
      <c r="P696" s="3">
        <v>32.504117290072898</v>
      </c>
      <c r="Q696" s="3">
        <v>29.9511356891236</v>
      </c>
      <c r="R696" t="s">
        <v>1099</v>
      </c>
    </row>
    <row r="697" spans="1:18" x14ac:dyDescent="0.55000000000000004">
      <c r="A697" s="1">
        <v>17134</v>
      </c>
      <c r="B697" s="1" t="s">
        <v>863</v>
      </c>
      <c r="C697" s="1" t="s">
        <v>1100</v>
      </c>
      <c r="D697" s="4">
        <v>682</v>
      </c>
      <c r="E697" s="4">
        <v>4951</v>
      </c>
      <c r="F697" s="4">
        <f>Table1[[#This Row],[MW]]*Table1[[#This Row],[MWh/MW]]</f>
        <v>3376582</v>
      </c>
      <c r="G697" s="1" t="s">
        <v>20</v>
      </c>
      <c r="H697" s="1" t="s">
        <v>21</v>
      </c>
      <c r="I697" s="1" t="s">
        <v>22</v>
      </c>
      <c r="J697" s="1" t="s">
        <v>60</v>
      </c>
      <c r="K697" s="3" t="s">
        <v>61</v>
      </c>
      <c r="L697" s="3" t="s">
        <v>25</v>
      </c>
      <c r="M697" s="3" t="s">
        <v>34</v>
      </c>
      <c r="N697" s="1">
        <f>Table1[[#This Row],[MWh]]*Water_intensities!$J$47</f>
        <v>127817.53278935961</v>
      </c>
      <c r="O697" s="1">
        <f>Table1[[#This Row],[MWh]]*Water_intensities!$N$47</f>
        <v>85089.798328161327</v>
      </c>
      <c r="P697" s="3">
        <v>32.353703619114</v>
      </c>
      <c r="Q697" s="3">
        <v>29.618531439581002</v>
      </c>
      <c r="R697" t="s">
        <v>1101</v>
      </c>
    </row>
    <row r="698" spans="1:18" x14ac:dyDescent="0.55000000000000004">
      <c r="A698" s="1">
        <v>17135</v>
      </c>
      <c r="B698" s="1" t="s">
        <v>863</v>
      </c>
      <c r="C698" s="1" t="s">
        <v>1102</v>
      </c>
      <c r="D698" s="4">
        <v>6.8</v>
      </c>
      <c r="E698" s="4">
        <v>4386</v>
      </c>
      <c r="F698" s="4">
        <f>Table1[[#This Row],[MW]]*Table1[[#This Row],[MWh/MW]]</f>
        <v>29824.799999999999</v>
      </c>
      <c r="G698" s="1" t="s">
        <v>28</v>
      </c>
      <c r="H698" s="1" t="s">
        <v>29</v>
      </c>
      <c r="I698" s="1" t="s">
        <v>30</v>
      </c>
      <c r="J698" s="1" t="s">
        <v>31</v>
      </c>
      <c r="K698" s="3" t="s">
        <v>32</v>
      </c>
      <c r="L698" s="3" t="s">
        <v>44</v>
      </c>
      <c r="M698" s="3" t="s">
        <v>34</v>
      </c>
      <c r="N698" s="1">
        <f>Table1[[#This Row],[MWh]]*Water_intensities!$J$56</f>
        <v>9663.2274694180232</v>
      </c>
      <c r="O698" s="1">
        <f>Table1[[#This Row],[MWh]]*Water_intensities!$N$56</f>
        <v>6764.2592285926166</v>
      </c>
      <c r="P698" s="3">
        <v>34.892628369100699</v>
      </c>
      <c r="Q698" s="3">
        <v>29.491462227536299</v>
      </c>
      <c r="R698" t="s">
        <v>1103</v>
      </c>
    </row>
    <row r="699" spans="1:18" x14ac:dyDescent="0.55000000000000004">
      <c r="A699" s="1">
        <v>17136</v>
      </c>
      <c r="B699" s="1" t="s">
        <v>863</v>
      </c>
      <c r="C699" s="1" t="s">
        <v>1104</v>
      </c>
      <c r="D699" s="4">
        <v>0.61</v>
      </c>
      <c r="E699" s="4">
        <v>4386</v>
      </c>
      <c r="F699" s="4">
        <f>Table1[[#This Row],[MW]]*Table1[[#This Row],[MWh/MW]]</f>
        <v>2675.46</v>
      </c>
      <c r="G699" s="1" t="s">
        <v>28</v>
      </c>
      <c r="H699" s="1" t="s">
        <v>29</v>
      </c>
      <c r="I699" s="1" t="s">
        <v>30</v>
      </c>
      <c r="J699" s="1" t="s">
        <v>31</v>
      </c>
      <c r="K699" s="3" t="s">
        <v>32</v>
      </c>
      <c r="L699" s="3" t="s">
        <v>44</v>
      </c>
      <c r="M699" s="3" t="s">
        <v>34</v>
      </c>
      <c r="N699" s="1">
        <f>Table1[[#This Row],[MWh]]*Water_intensities!$J$56</f>
        <v>866.8483465213227</v>
      </c>
      <c r="O699" s="1">
        <f>Table1[[#This Row],[MWh]]*Water_intensities!$N$56</f>
        <v>606.79384256492597</v>
      </c>
      <c r="P699" s="3">
        <v>31.249666000000001</v>
      </c>
      <c r="Q699" s="3">
        <v>30.062631</v>
      </c>
      <c r="R699" t="s">
        <v>113</v>
      </c>
    </row>
    <row r="700" spans="1:18" ht="15" customHeight="1" x14ac:dyDescent="0.55000000000000004">
      <c r="A700" s="1">
        <v>17137</v>
      </c>
      <c r="B700" s="1" t="s">
        <v>863</v>
      </c>
      <c r="C700" s="1" t="s">
        <v>1105</v>
      </c>
      <c r="D700" s="4">
        <v>17.6999999999999</v>
      </c>
      <c r="E700" s="4">
        <v>4386</v>
      </c>
      <c r="F700" s="4">
        <f>Table1[[#This Row],[MW]]*Table1[[#This Row],[MWh/MW]]</f>
        <v>77632.199999999561</v>
      </c>
      <c r="G700" s="1" t="s">
        <v>28</v>
      </c>
      <c r="H700" s="1" t="s">
        <v>29</v>
      </c>
      <c r="I700" s="1" t="s">
        <v>30</v>
      </c>
      <c r="J700" s="1" t="s">
        <v>31</v>
      </c>
      <c r="K700" s="3" t="s">
        <v>32</v>
      </c>
      <c r="L700" s="3" t="s">
        <v>44</v>
      </c>
      <c r="M700" s="3" t="s">
        <v>34</v>
      </c>
      <c r="N700" s="1">
        <f>Table1[[#This Row],[MWh]]*Water_intensities!$J$56</f>
        <v>25152.812677749713</v>
      </c>
      <c r="O700" s="1">
        <f>Table1[[#This Row],[MWh]]*Water_intensities!$N$56</f>
        <v>17606.968874424801</v>
      </c>
      <c r="P700" s="3">
        <v>30.807941439161699</v>
      </c>
      <c r="Q700" s="3">
        <v>30.830511422256901</v>
      </c>
      <c r="R700" t="s">
        <v>1106</v>
      </c>
    </row>
    <row r="701" spans="1:18" x14ac:dyDescent="0.55000000000000004">
      <c r="A701" s="1">
        <v>17138</v>
      </c>
      <c r="B701" s="1" t="s">
        <v>863</v>
      </c>
      <c r="C701" s="1" t="s">
        <v>1107</v>
      </c>
      <c r="D701" s="4">
        <v>420</v>
      </c>
      <c r="E701" s="4">
        <v>4951</v>
      </c>
      <c r="F701" s="4">
        <f>Table1[[#This Row],[MW]]*Table1[[#This Row],[MWh/MW]]</f>
        <v>2079420</v>
      </c>
      <c r="G701" s="1" t="s">
        <v>20</v>
      </c>
      <c r="H701" s="1" t="s">
        <v>21</v>
      </c>
      <c r="I701" s="1" t="s">
        <v>22</v>
      </c>
      <c r="J701" s="1" t="s">
        <v>118</v>
      </c>
      <c r="K701" s="3" t="s">
        <v>24</v>
      </c>
      <c r="L701" s="3" t="s">
        <v>25</v>
      </c>
      <c r="M701" s="3" t="s">
        <v>26</v>
      </c>
      <c r="N701" s="1">
        <f>Table1[[#This Row],[MWh]]*Water_intensities!$J$51</f>
        <v>9524467.7659167964</v>
      </c>
      <c r="O701" s="1">
        <f>Table1[[#This Row],[MWh]]*Water_intensities!$N$51</f>
        <v>7595959.8298427342</v>
      </c>
      <c r="P701" s="3">
        <v>31.377866000000001</v>
      </c>
      <c r="Q701" s="3">
        <v>31.053895000000001</v>
      </c>
      <c r="R701" t="s">
        <v>1108</v>
      </c>
    </row>
    <row r="702" spans="1:18" x14ac:dyDescent="0.55000000000000004">
      <c r="A702" s="1">
        <v>17139</v>
      </c>
      <c r="B702" s="1" t="s">
        <v>863</v>
      </c>
      <c r="C702" s="1" t="s">
        <v>1109</v>
      </c>
      <c r="D702" s="4">
        <v>3</v>
      </c>
      <c r="E702" s="4">
        <v>4386</v>
      </c>
      <c r="F702" s="4">
        <f>Table1[[#This Row],[MW]]*Table1[[#This Row],[MWh/MW]]</f>
        <v>13158</v>
      </c>
      <c r="G702" s="1" t="s">
        <v>28</v>
      </c>
      <c r="H702" s="1" t="s">
        <v>29</v>
      </c>
      <c r="I702" s="1" t="s">
        <v>30</v>
      </c>
      <c r="J702" s="1" t="s">
        <v>31</v>
      </c>
      <c r="K702" s="3" t="s">
        <v>32</v>
      </c>
      <c r="L702" s="3" t="s">
        <v>44</v>
      </c>
      <c r="M702" s="3" t="s">
        <v>34</v>
      </c>
      <c r="N702" s="1">
        <f>Table1[[#This Row],[MWh]]*Water_intensities!$J$56</f>
        <v>4263.1885894491279</v>
      </c>
      <c r="O702" s="1">
        <f>Table1[[#This Row],[MWh]]*Water_intensities!$N$56</f>
        <v>2984.2320126143895</v>
      </c>
      <c r="P702" s="3">
        <v>31.001920999999999</v>
      </c>
      <c r="Q702" s="3">
        <v>30.788471000000001</v>
      </c>
      <c r="R702" t="s">
        <v>1110</v>
      </c>
    </row>
    <row r="703" spans="1:18" x14ac:dyDescent="0.55000000000000004">
      <c r="A703" s="1">
        <v>17140</v>
      </c>
      <c r="B703" s="1" t="s">
        <v>863</v>
      </c>
      <c r="C703" s="1" t="s">
        <v>1111</v>
      </c>
      <c r="D703" s="4">
        <v>0.4</v>
      </c>
      <c r="E703" s="4">
        <v>4386</v>
      </c>
      <c r="F703" s="4">
        <f>Table1[[#This Row],[MW]]*Table1[[#This Row],[MWh/MW]]</f>
        <v>1754.4</v>
      </c>
      <c r="G703" s="1" t="s">
        <v>28</v>
      </c>
      <c r="H703" s="1" t="s">
        <v>29</v>
      </c>
      <c r="I703" s="1" t="s">
        <v>30</v>
      </c>
      <c r="J703" s="1" t="s">
        <v>31</v>
      </c>
      <c r="K703" s="3" t="s">
        <v>32</v>
      </c>
      <c r="L703" s="3" t="s">
        <v>44</v>
      </c>
      <c r="M703" s="3" t="s">
        <v>34</v>
      </c>
      <c r="N703" s="1">
        <f>Table1[[#This Row],[MWh]]*Water_intensities!$J$56</f>
        <v>568.42514525988372</v>
      </c>
      <c r="O703" s="1">
        <f>Table1[[#This Row],[MWh]]*Water_intensities!$N$56</f>
        <v>397.89760168191867</v>
      </c>
      <c r="P703" s="3">
        <v>31.249666000000001</v>
      </c>
      <c r="Q703" s="3">
        <v>30.062631</v>
      </c>
      <c r="R703" t="s">
        <v>113</v>
      </c>
    </row>
    <row r="704" spans="1:18" x14ac:dyDescent="0.55000000000000004">
      <c r="A704" s="1">
        <v>17141</v>
      </c>
      <c r="B704" s="1" t="s">
        <v>863</v>
      </c>
      <c r="C704" s="1" t="s">
        <v>1112</v>
      </c>
      <c r="D704" s="4">
        <v>12.69</v>
      </c>
      <c r="E704" s="4">
        <v>4386</v>
      </c>
      <c r="F704" s="4">
        <f>Table1[[#This Row],[MW]]*Table1[[#This Row],[MWh/MW]]</f>
        <v>55658.34</v>
      </c>
      <c r="G704" s="1" t="s">
        <v>28</v>
      </c>
      <c r="H704" s="1" t="s">
        <v>29</v>
      </c>
      <c r="I704" s="1" t="s">
        <v>30</v>
      </c>
      <c r="J704" s="1" t="s">
        <v>31</v>
      </c>
      <c r="K704" s="3" t="s">
        <v>32</v>
      </c>
      <c r="L704" s="3" t="s">
        <v>44</v>
      </c>
      <c r="M704" s="3" t="s">
        <v>34</v>
      </c>
      <c r="N704" s="1">
        <f>Table1[[#This Row],[MWh]]*Water_intensities!$J$56</f>
        <v>18033.287733369809</v>
      </c>
      <c r="O704" s="1">
        <f>Table1[[#This Row],[MWh]]*Water_intensities!$N$56</f>
        <v>12623.301413358868</v>
      </c>
      <c r="P704" s="3">
        <v>31.5317488232829</v>
      </c>
      <c r="Q704" s="3">
        <v>22.874104398786699</v>
      </c>
      <c r="R704" t="s">
        <v>1113</v>
      </c>
    </row>
    <row r="705" spans="1:18" x14ac:dyDescent="0.55000000000000004">
      <c r="A705" s="1">
        <v>17142</v>
      </c>
      <c r="B705" s="1" t="s">
        <v>863</v>
      </c>
      <c r="C705" s="1" t="s">
        <v>1114</v>
      </c>
      <c r="D705" s="9">
        <v>0.04</v>
      </c>
      <c r="E705" s="4">
        <v>1538</v>
      </c>
      <c r="F705" s="4">
        <f>Table1[[#This Row],[MW]]*Table1[[#This Row],[MWh/MW]]</f>
        <v>61.52</v>
      </c>
      <c r="G705" s="1" t="s">
        <v>37</v>
      </c>
      <c r="H705" s="1" t="s">
        <v>38</v>
      </c>
      <c r="I705" s="1" t="s">
        <v>39</v>
      </c>
      <c r="J705" s="1" t="s">
        <v>40</v>
      </c>
      <c r="K705" s="3" t="s">
        <v>34</v>
      </c>
      <c r="L705" s="3" t="s">
        <v>41</v>
      </c>
      <c r="M705" s="3" t="s">
        <v>26</v>
      </c>
      <c r="N705" s="1">
        <f>Table1[[#This Row],[MWh]]*Water_intensities!$J$88</f>
        <v>6.0548418503456007</v>
      </c>
      <c r="O705" s="1">
        <f>Table1[[#This Row],[MWh]]*Water_intensities!$N$88</f>
        <v>4.2383892952419204</v>
      </c>
      <c r="P705" s="3">
        <v>30.214946539091802</v>
      </c>
      <c r="Q705" s="3">
        <v>30.418313418288001</v>
      </c>
      <c r="R705" t="s">
        <v>42</v>
      </c>
    </row>
    <row r="706" spans="1:18" x14ac:dyDescent="0.55000000000000004">
      <c r="A706" s="1">
        <v>17143</v>
      </c>
      <c r="B706" s="1" t="s">
        <v>863</v>
      </c>
      <c r="C706" s="1" t="s">
        <v>1115</v>
      </c>
      <c r="D706" s="4">
        <v>0.05</v>
      </c>
      <c r="E706" s="4">
        <v>4386</v>
      </c>
      <c r="F706" s="4">
        <f>Table1[[#This Row],[MW]]*Table1[[#This Row],[MWh/MW]]</f>
        <v>219.3</v>
      </c>
      <c r="G706" s="1" t="s">
        <v>28</v>
      </c>
      <c r="H706" s="1" t="s">
        <v>29</v>
      </c>
      <c r="I706" s="1" t="s">
        <v>30</v>
      </c>
      <c r="J706" s="1" t="s">
        <v>31</v>
      </c>
      <c r="K706" s="3" t="s">
        <v>32</v>
      </c>
      <c r="L706" s="3" t="s">
        <v>44</v>
      </c>
      <c r="M706" s="3" t="s">
        <v>34</v>
      </c>
      <c r="N706" s="1">
        <f>Table1[[#This Row],[MWh]]*Water_intensities!$J$56</f>
        <v>71.053143157485465</v>
      </c>
      <c r="O706" s="1">
        <f>Table1[[#This Row],[MWh]]*Water_intensities!$N$56</f>
        <v>49.737200210239834</v>
      </c>
      <c r="P706" s="3">
        <v>30.316666000000001</v>
      </c>
      <c r="Q706" s="3">
        <v>29.16667</v>
      </c>
      <c r="R706" t="s">
        <v>113</v>
      </c>
    </row>
    <row r="707" spans="1:18" x14ac:dyDescent="0.55000000000000004">
      <c r="A707" s="1">
        <v>17144</v>
      </c>
      <c r="B707" s="1" t="s">
        <v>863</v>
      </c>
      <c r="C707" s="1" t="s">
        <v>1115</v>
      </c>
      <c r="D707" s="19">
        <v>3.7999999999999999E-2</v>
      </c>
      <c r="E707" s="4">
        <v>1538</v>
      </c>
      <c r="F707" s="4">
        <f>Table1[[#This Row],[MW]]*Table1[[#This Row],[MWh/MW]]</f>
        <v>58.443999999999996</v>
      </c>
      <c r="G707" s="1" t="s">
        <v>37</v>
      </c>
      <c r="H707" s="1" t="s">
        <v>38</v>
      </c>
      <c r="I707" s="1" t="s">
        <v>130</v>
      </c>
      <c r="J707" s="1" t="s">
        <v>40</v>
      </c>
      <c r="K707" s="3" t="s">
        <v>34</v>
      </c>
      <c r="L707" s="3" t="s">
        <v>41</v>
      </c>
      <c r="M707" s="3" t="s">
        <v>26</v>
      </c>
      <c r="N707" s="1">
        <f>Table1[[#This Row],[MWh]]*Water_intensities!$J$77</f>
        <v>0.818568042460184</v>
      </c>
      <c r="O707" s="1">
        <f>Table1[[#This Row],[MWh]]*Water_intensities!$N$77</f>
        <v>0.57299762972212875</v>
      </c>
      <c r="P707" s="3">
        <v>30.166667</v>
      </c>
      <c r="Q707" s="3">
        <v>29.116667</v>
      </c>
      <c r="R707" t="s">
        <v>1116</v>
      </c>
    </row>
    <row r="708" spans="1:18" x14ac:dyDescent="0.55000000000000004">
      <c r="A708" s="1">
        <v>17145</v>
      </c>
      <c r="B708" s="1" t="s">
        <v>863</v>
      </c>
      <c r="C708" s="1" t="s">
        <v>1117</v>
      </c>
      <c r="D708" s="4">
        <v>100.19999999999899</v>
      </c>
      <c r="E708" s="4">
        <v>4951</v>
      </c>
      <c r="F708" s="4">
        <f>Table1[[#This Row],[MW]]*Table1[[#This Row],[MWh/MW]]</f>
        <v>496090.19999999501</v>
      </c>
      <c r="G708" s="1" t="s">
        <v>20</v>
      </c>
      <c r="H708" s="1" t="s">
        <v>56</v>
      </c>
      <c r="I708" s="1" t="s">
        <v>57</v>
      </c>
      <c r="J708" s="1" t="s">
        <v>40</v>
      </c>
      <c r="K708" s="3" t="s">
        <v>34</v>
      </c>
      <c r="L708" s="3" t="s">
        <v>25</v>
      </c>
      <c r="M708" s="3" t="s">
        <v>34</v>
      </c>
      <c r="N708" s="1">
        <f>Table1[[#This Row],[MWh]]*Water_intensities!$J$36</f>
        <v>798109.91698457836</v>
      </c>
      <c r="O708" s="1">
        <f>Table1[[#This Row],[MWh]]*Water_intensities!$N$36</f>
        <v>638487.93358766264</v>
      </c>
      <c r="P708" s="3">
        <v>31.319220946261598</v>
      </c>
      <c r="Q708" s="3">
        <v>29.8756218765547</v>
      </c>
      <c r="R708" t="s">
        <v>1118</v>
      </c>
    </row>
    <row r="709" spans="1:18" x14ac:dyDescent="0.55000000000000004">
      <c r="A709" s="1">
        <v>17146</v>
      </c>
      <c r="B709" s="1" t="s">
        <v>863</v>
      </c>
      <c r="C709" s="1" t="s">
        <v>1119</v>
      </c>
      <c r="D709" s="4">
        <v>1500</v>
      </c>
      <c r="E709" s="4">
        <v>4951</v>
      </c>
      <c r="F709" s="4">
        <f>Table1[[#This Row],[MW]]*Table1[[#This Row],[MWh/MW]]</f>
        <v>7426500</v>
      </c>
      <c r="G709" s="1" t="s">
        <v>20</v>
      </c>
      <c r="H709" s="1" t="s">
        <v>47</v>
      </c>
      <c r="I709" s="1" t="s">
        <v>48</v>
      </c>
      <c r="J709" s="1" t="s">
        <v>31</v>
      </c>
      <c r="K709" s="3" t="s">
        <v>32</v>
      </c>
      <c r="L709" s="3" t="s">
        <v>25</v>
      </c>
      <c r="M709" s="3" t="s">
        <v>34</v>
      </c>
      <c r="N709" s="1">
        <f>Table1[[#This Row],[MWh]]*Water_intensities!$J$37</f>
        <v>281123.60584170005</v>
      </c>
      <c r="O709" s="1">
        <f>Table1[[#This Row],[MWh]]*Water_intensities!$N$37</f>
        <v>196786.52408919</v>
      </c>
      <c r="P709" s="3">
        <v>31.60472</v>
      </c>
      <c r="Q709" s="3">
        <v>31.442920000000001</v>
      </c>
      <c r="R709" t="s">
        <v>1120</v>
      </c>
    </row>
    <row r="710" spans="1:18" x14ac:dyDescent="0.55000000000000004">
      <c r="A710" s="1">
        <v>17147</v>
      </c>
      <c r="B710" s="1" t="s">
        <v>863</v>
      </c>
      <c r="C710" s="1" t="s">
        <v>1121</v>
      </c>
      <c r="D710" s="4">
        <v>545</v>
      </c>
      <c r="E710" s="4">
        <v>41.9</v>
      </c>
      <c r="F710" s="4">
        <f>Table1[[#This Row],[MW]]*Table1[[#This Row],[MWh/MW]]</f>
        <v>22835.5</v>
      </c>
      <c r="G710" s="1" t="s">
        <v>176</v>
      </c>
      <c r="H710" s="1" t="s">
        <v>177</v>
      </c>
      <c r="I710" s="1" t="s">
        <v>178</v>
      </c>
      <c r="J710" s="1" t="s">
        <v>40</v>
      </c>
      <c r="K710" s="3" t="s">
        <v>34</v>
      </c>
      <c r="L710" s="3" t="s">
        <v>34</v>
      </c>
      <c r="M710" s="3" t="s">
        <v>34</v>
      </c>
      <c r="N710" s="1">
        <f>Table1[[#This Row],[MWh]]*Water_intensities!$J$101</f>
        <v>3.0254619745766495E-3</v>
      </c>
      <c r="O710" s="1">
        <f>Table1[[#This Row],[MWh]]*Water_intensities!$N$101</f>
        <v>3.0254619745766495E-3</v>
      </c>
      <c r="P710" s="3">
        <v>32.621000000000002</v>
      </c>
      <c r="Q710" s="3">
        <v>29.198799999999999</v>
      </c>
      <c r="R710" t="s">
        <v>1122</v>
      </c>
    </row>
    <row r="711" spans="1:18" x14ac:dyDescent="0.55000000000000004">
      <c r="A711" s="1">
        <v>17148</v>
      </c>
      <c r="B711" s="1" t="s">
        <v>863</v>
      </c>
      <c r="C711" s="1" t="s">
        <v>1123</v>
      </c>
      <c r="D711" s="4">
        <v>5.58</v>
      </c>
      <c r="E711" s="4">
        <v>4386</v>
      </c>
      <c r="F711" s="4">
        <f>Table1[[#This Row],[MW]]*Table1[[#This Row],[MWh/MW]]</f>
        <v>24473.88</v>
      </c>
      <c r="G711" s="1" t="s">
        <v>28</v>
      </c>
      <c r="H711" s="1" t="s">
        <v>29</v>
      </c>
      <c r="I711" s="1" t="s">
        <v>30</v>
      </c>
      <c r="J711" s="1" t="s">
        <v>31</v>
      </c>
      <c r="K711" s="3" t="s">
        <v>32</v>
      </c>
      <c r="L711" s="3" t="s">
        <v>44</v>
      </c>
      <c r="M711" s="3" t="s">
        <v>34</v>
      </c>
      <c r="N711" s="1">
        <f>Table1[[#This Row],[MWh]]*Water_intensities!$J$56</f>
        <v>7929.5307763753781</v>
      </c>
      <c r="O711" s="1">
        <f>Table1[[#This Row],[MWh]]*Water_intensities!$N$56</f>
        <v>5550.6715434627649</v>
      </c>
      <c r="P711" s="3">
        <v>31.475949427090999</v>
      </c>
      <c r="Q711" s="3">
        <v>30.572185904666899</v>
      </c>
      <c r="R711" t="s">
        <v>1124</v>
      </c>
    </row>
    <row r="712" spans="1:18" x14ac:dyDescent="0.55000000000000004">
      <c r="A712" s="1">
        <v>18001</v>
      </c>
      <c r="B712" s="1" t="s">
        <v>1125</v>
      </c>
      <c r="C712" s="1" t="s">
        <v>1126</v>
      </c>
      <c r="D712" s="4">
        <v>1</v>
      </c>
      <c r="E712" s="4">
        <v>2925</v>
      </c>
      <c r="F712" s="4">
        <f>Table1[[#This Row],[MW]]*Table1[[#This Row],[MWh/MW]]</f>
        <v>2925</v>
      </c>
      <c r="G712" s="1" t="s">
        <v>28</v>
      </c>
      <c r="H712" s="1" t="s">
        <v>29</v>
      </c>
      <c r="I712" s="1" t="s">
        <v>30</v>
      </c>
      <c r="J712" s="1" t="s">
        <v>31</v>
      </c>
      <c r="K712" s="3" t="s">
        <v>32</v>
      </c>
      <c r="L712" s="3" t="s">
        <v>44</v>
      </c>
      <c r="M712" s="3" t="s">
        <v>34</v>
      </c>
      <c r="N712" s="1">
        <f>Table1[[#This Row],[MWh]]*Water_intensities!$J$56</f>
        <v>947.69924184060642</v>
      </c>
      <c r="O712" s="1">
        <f>Table1[[#This Row],[MWh]]*Water_intensities!$N$56</f>
        <v>663.38946928842449</v>
      </c>
      <c r="P712" s="3">
        <v>5.6195111999999998</v>
      </c>
      <c r="Q712" s="3">
        <v>-1.4221086999999999</v>
      </c>
      <c r="R712" t="s">
        <v>1127</v>
      </c>
    </row>
    <row r="713" spans="1:18" ht="15" customHeight="1" x14ac:dyDescent="0.55000000000000004">
      <c r="A713" s="1">
        <v>18002</v>
      </c>
      <c r="B713" s="1" t="s">
        <v>1125</v>
      </c>
      <c r="C713" s="1" t="s">
        <v>1128</v>
      </c>
      <c r="D713" s="4">
        <v>38</v>
      </c>
      <c r="E713" s="4">
        <v>2925</v>
      </c>
      <c r="F713" s="4">
        <f>Table1[[#This Row],[MW]]*Table1[[#This Row],[MWh/MW]]</f>
        <v>111150</v>
      </c>
      <c r="G713" s="1" t="s">
        <v>20</v>
      </c>
      <c r="H713" s="1" t="s">
        <v>29</v>
      </c>
      <c r="I713" s="1" t="s">
        <v>52</v>
      </c>
      <c r="J713" s="1" t="s">
        <v>31</v>
      </c>
      <c r="K713" s="3" t="s">
        <v>32</v>
      </c>
      <c r="L713" s="3" t="s">
        <v>53</v>
      </c>
      <c r="M713" s="3" t="s">
        <v>34</v>
      </c>
      <c r="N713" s="1">
        <f>Table1[[#This Row],[MWh]]*Water_intensities!$J$46</f>
        <v>36012.571189943046</v>
      </c>
      <c r="O713" s="1">
        <f>Table1[[#This Row],[MWh]]*Water_intensities!$N$46</f>
        <v>25208.799832960132</v>
      </c>
      <c r="P713" s="3">
        <v>9.7477075034836105</v>
      </c>
      <c r="Q713" s="3">
        <v>1.8251100128942901</v>
      </c>
      <c r="R713" t="s">
        <v>1129</v>
      </c>
    </row>
    <row r="714" spans="1:18" x14ac:dyDescent="0.55000000000000004">
      <c r="A714" s="1">
        <v>18003</v>
      </c>
      <c r="B714" s="1" t="s">
        <v>1125</v>
      </c>
      <c r="C714" s="1" t="s">
        <v>1128</v>
      </c>
      <c r="D714" s="4">
        <v>24.8399999999999</v>
      </c>
      <c r="E714" s="4">
        <v>2925</v>
      </c>
      <c r="F714" s="4">
        <f>Table1[[#This Row],[MW]]*Table1[[#This Row],[MWh/MW]]</f>
        <v>72656.999999999709</v>
      </c>
      <c r="G714" s="1" t="s">
        <v>28</v>
      </c>
      <c r="H714" s="1" t="s">
        <v>29</v>
      </c>
      <c r="I714" s="1" t="s">
        <v>30</v>
      </c>
      <c r="J714" s="1" t="s">
        <v>31</v>
      </c>
      <c r="K714" s="3" t="s">
        <v>32</v>
      </c>
      <c r="L714" s="3" t="s">
        <v>44</v>
      </c>
      <c r="M714" s="3" t="s">
        <v>34</v>
      </c>
      <c r="N714" s="1">
        <f>Table1[[#This Row],[MWh]]*Water_intensities!$J$56</f>
        <v>23540.849167320568</v>
      </c>
      <c r="O714" s="1">
        <f>Table1[[#This Row],[MWh]]*Water_intensities!$N$56</f>
        <v>16478.594417124401</v>
      </c>
      <c r="P714" s="3">
        <v>9.7477075034836105</v>
      </c>
      <c r="Q714" s="3">
        <v>1.8251100128942901</v>
      </c>
      <c r="R714" t="s">
        <v>531</v>
      </c>
    </row>
    <row r="715" spans="1:18" x14ac:dyDescent="0.55000000000000004">
      <c r="A715" s="1">
        <v>18004</v>
      </c>
      <c r="B715" s="1" t="s">
        <v>1125</v>
      </c>
      <c r="C715" s="1" t="s">
        <v>1130</v>
      </c>
      <c r="D715" s="4">
        <v>3.2</v>
      </c>
      <c r="E715" s="4">
        <v>1011.1</v>
      </c>
      <c r="F715" s="4">
        <f>Table1[[#This Row],[MW]]*Table1[[#This Row],[MWh/MW]]</f>
        <v>3235.5200000000004</v>
      </c>
      <c r="G715" s="1" t="s">
        <v>107</v>
      </c>
      <c r="H715" s="1" t="s">
        <v>133</v>
      </c>
      <c r="I715" s="1" t="s">
        <v>34</v>
      </c>
      <c r="J715" s="1" t="s">
        <v>34</v>
      </c>
      <c r="K715" s="1" t="s">
        <v>34</v>
      </c>
      <c r="L715" s="1" t="s">
        <v>34</v>
      </c>
      <c r="M715" s="1" t="s">
        <v>34</v>
      </c>
      <c r="N715" s="1">
        <v>52356.300999999992</v>
      </c>
      <c r="O715" s="1">
        <v>52356.300999999992</v>
      </c>
      <c r="P715" s="3">
        <v>8.7195999999999998</v>
      </c>
      <c r="Q715" s="3">
        <v>3.7806000000000002</v>
      </c>
      <c r="R715" t="s">
        <v>133</v>
      </c>
    </row>
    <row r="716" spans="1:18" x14ac:dyDescent="0.55000000000000004">
      <c r="A716" s="1">
        <v>18005</v>
      </c>
      <c r="B716" s="1" t="s">
        <v>1125</v>
      </c>
      <c r="C716" s="1" t="s">
        <v>1131</v>
      </c>
      <c r="D716" s="4">
        <v>120</v>
      </c>
      <c r="E716" s="4">
        <v>1011.1</v>
      </c>
      <c r="F716" s="4">
        <f>Table1[[#This Row],[MW]]*Table1[[#This Row],[MWh/MW]]</f>
        <v>121332</v>
      </c>
      <c r="G716" s="1" t="s">
        <v>107</v>
      </c>
      <c r="H716" s="1" t="s">
        <v>108</v>
      </c>
      <c r="I716" s="1" t="s">
        <v>34</v>
      </c>
      <c r="J716" s="1" t="s">
        <v>34</v>
      </c>
      <c r="K716" s="1" t="s">
        <v>34</v>
      </c>
      <c r="L716" s="1" t="s">
        <v>34</v>
      </c>
      <c r="M716" s="1" t="s">
        <v>34</v>
      </c>
      <c r="N716" s="1">
        <v>0</v>
      </c>
      <c r="O716" s="1">
        <v>0</v>
      </c>
      <c r="P716" s="3">
        <v>10.5</v>
      </c>
      <c r="Q716" s="3">
        <v>1.5833333000000001</v>
      </c>
      <c r="R716" t="s">
        <v>133</v>
      </c>
    </row>
    <row r="717" spans="1:18" x14ac:dyDescent="0.55000000000000004">
      <c r="A717" s="1">
        <v>18006</v>
      </c>
      <c r="B717" s="1" t="s">
        <v>1125</v>
      </c>
      <c r="C717" s="1" t="s">
        <v>1132</v>
      </c>
      <c r="D717" s="4">
        <v>100</v>
      </c>
      <c r="E717" s="4">
        <v>2925</v>
      </c>
      <c r="F717" s="4">
        <f>Table1[[#This Row],[MW]]*Table1[[#This Row],[MWh/MW]]</f>
        <v>292500</v>
      </c>
      <c r="G717" s="1" t="s">
        <v>20</v>
      </c>
      <c r="H717" s="1" t="s">
        <v>56</v>
      </c>
      <c r="I717" s="1" t="s">
        <v>57</v>
      </c>
      <c r="J717" s="1" t="s">
        <v>40</v>
      </c>
      <c r="K717" s="3" t="s">
        <v>34</v>
      </c>
      <c r="L717" s="3" t="s">
        <v>53</v>
      </c>
      <c r="M717" s="3" t="s">
        <v>34</v>
      </c>
      <c r="N717" s="1">
        <f>Table1[[#This Row],[MWh]]*Water_intensities!$J$36</f>
        <v>470574.00190125004</v>
      </c>
      <c r="O717" s="1">
        <f>Table1[[#This Row],[MWh]]*Water_intensities!$N$36</f>
        <v>376459.20152100001</v>
      </c>
      <c r="P717" s="3">
        <v>8.7190179466701405</v>
      </c>
      <c r="Q717" s="3">
        <v>3.7724549806890599</v>
      </c>
      <c r="R717" t="s">
        <v>1129</v>
      </c>
    </row>
    <row r="718" spans="1:18" ht="15" customHeight="1" x14ac:dyDescent="0.55000000000000004">
      <c r="A718" s="1">
        <v>18007</v>
      </c>
      <c r="B718" s="1" t="s">
        <v>1125</v>
      </c>
      <c r="C718" s="1" t="s">
        <v>1133</v>
      </c>
      <c r="D718" s="4">
        <v>0.55000000000000004</v>
      </c>
      <c r="E718" s="4">
        <v>1011.1</v>
      </c>
      <c r="F718" s="4">
        <f>Table1[[#This Row],[MW]]*Table1[[#This Row],[MWh/MW]]</f>
        <v>556.10500000000002</v>
      </c>
      <c r="G718" s="1" t="s">
        <v>107</v>
      </c>
      <c r="H718" s="1" t="s">
        <v>133</v>
      </c>
      <c r="I718" s="1" t="s">
        <v>34</v>
      </c>
      <c r="J718" s="1" t="s">
        <v>34</v>
      </c>
      <c r="K718" s="1" t="s">
        <v>34</v>
      </c>
      <c r="L718" s="1" t="s">
        <v>34</v>
      </c>
      <c r="M718" s="1" t="s">
        <v>34</v>
      </c>
      <c r="N718" s="1">
        <v>0</v>
      </c>
      <c r="O718" s="1">
        <v>0</v>
      </c>
      <c r="P718" s="3">
        <v>8.6190940000000005</v>
      </c>
      <c r="Q718" s="3">
        <v>3.4362110000000001</v>
      </c>
      <c r="R718" t="s">
        <v>133</v>
      </c>
    </row>
    <row r="719" spans="1:18" x14ac:dyDescent="0.55000000000000004">
      <c r="A719" s="1">
        <v>18008</v>
      </c>
      <c r="B719" s="1" t="s">
        <v>1125</v>
      </c>
      <c r="C719" s="1" t="s">
        <v>1134</v>
      </c>
      <c r="D719" s="4">
        <v>52.399999999999899</v>
      </c>
      <c r="E719" s="4">
        <v>2925</v>
      </c>
      <c r="F719" s="4">
        <f>Table1[[#This Row],[MW]]*Table1[[#This Row],[MWh/MW]]</f>
        <v>153269.99999999971</v>
      </c>
      <c r="G719" s="1" t="s">
        <v>20</v>
      </c>
      <c r="H719" s="1" t="s">
        <v>56</v>
      </c>
      <c r="I719" s="1" t="s">
        <v>57</v>
      </c>
      <c r="J719" s="1" t="s">
        <v>40</v>
      </c>
      <c r="K719" s="3" t="s">
        <v>34</v>
      </c>
      <c r="L719" s="3" t="s">
        <v>53</v>
      </c>
      <c r="M719" s="3" t="s">
        <v>34</v>
      </c>
      <c r="N719" s="1">
        <f>Table1[[#This Row],[MWh]]*Water_intensities!$J$36</f>
        <v>246580.77699625454</v>
      </c>
      <c r="O719" s="1">
        <f>Table1[[#This Row],[MWh]]*Water_intensities!$N$36</f>
        <v>197264.62159700363</v>
      </c>
      <c r="P719" s="3">
        <v>8.7170470000000009</v>
      </c>
      <c r="Q719" s="3">
        <v>3.7900260000000001</v>
      </c>
      <c r="R719" t="s">
        <v>1135</v>
      </c>
    </row>
    <row r="720" spans="1:18" x14ac:dyDescent="0.55000000000000004">
      <c r="A720" s="1">
        <v>18009</v>
      </c>
      <c r="B720" s="1" t="s">
        <v>1125</v>
      </c>
      <c r="C720" s="1" t="s">
        <v>1136</v>
      </c>
      <c r="D720" s="4">
        <v>3.6</v>
      </c>
      <c r="E720" s="4">
        <v>1011.1</v>
      </c>
      <c r="F720" s="4">
        <f>Table1[[#This Row],[MW]]*Table1[[#This Row],[MWh/MW]]</f>
        <v>3639.96</v>
      </c>
      <c r="G720" s="1" t="s">
        <v>107</v>
      </c>
      <c r="H720" s="1" t="s">
        <v>133</v>
      </c>
      <c r="I720" s="1" t="s">
        <v>34</v>
      </c>
      <c r="J720" s="1" t="s">
        <v>34</v>
      </c>
      <c r="K720" s="1" t="s">
        <v>34</v>
      </c>
      <c r="L720" s="1" t="s">
        <v>34</v>
      </c>
      <c r="M720" s="1" t="s">
        <v>34</v>
      </c>
      <c r="N720" s="1">
        <v>11976.332550000001</v>
      </c>
      <c r="O720" s="1">
        <v>11976.332550000001</v>
      </c>
      <c r="P720" s="3">
        <v>8.7620900000000006</v>
      </c>
      <c r="Q720" s="3">
        <v>3.3828819999999999</v>
      </c>
      <c r="R720" t="s">
        <v>133</v>
      </c>
    </row>
    <row r="721" spans="1:18" x14ac:dyDescent="0.55000000000000004">
      <c r="A721" s="1">
        <v>19001</v>
      </c>
      <c r="B721" s="1" t="s">
        <v>1137</v>
      </c>
      <c r="C721" s="1" t="s">
        <v>1138</v>
      </c>
      <c r="D721" s="4">
        <v>6.6</v>
      </c>
      <c r="E721" s="4">
        <v>4751.3</v>
      </c>
      <c r="F721" s="4">
        <f>Table1[[#This Row],[MW]]*Table1[[#This Row],[MWh/MW]]</f>
        <v>31358.579999999998</v>
      </c>
      <c r="G721" s="1" t="s">
        <v>107</v>
      </c>
      <c r="H721" s="1" t="s">
        <v>133</v>
      </c>
      <c r="I721" s="1" t="s">
        <v>34</v>
      </c>
      <c r="J721" s="1" t="s">
        <v>34</v>
      </c>
      <c r="K721" s="1" t="s">
        <v>34</v>
      </c>
      <c r="L721" s="1" t="s">
        <v>34</v>
      </c>
      <c r="M721" s="1" t="s">
        <v>34</v>
      </c>
      <c r="N721" s="1">
        <v>31592.760799999996</v>
      </c>
      <c r="O721" s="1">
        <v>31592.760799999996</v>
      </c>
      <c r="P721" s="3">
        <v>40.634685099999999</v>
      </c>
      <c r="Q721" s="3">
        <v>7.5460377000000003</v>
      </c>
      <c r="R721" t="s">
        <v>1139</v>
      </c>
    </row>
    <row r="722" spans="1:18" x14ac:dyDescent="0.55000000000000004">
      <c r="A722" s="1">
        <v>19002</v>
      </c>
      <c r="B722" s="1" t="s">
        <v>1137</v>
      </c>
      <c r="C722" s="1" t="s">
        <v>5008</v>
      </c>
      <c r="D722" s="4">
        <v>2</v>
      </c>
      <c r="E722" s="4">
        <v>1496.4</v>
      </c>
      <c r="F722" s="4">
        <f>Table1[[#This Row],[MW]]*Table1[[#This Row],[MWh/MW]]</f>
        <v>2992.8</v>
      </c>
      <c r="G722" s="1" t="s">
        <v>37</v>
      </c>
      <c r="H722" s="1" t="s">
        <v>38</v>
      </c>
      <c r="I722" s="1" t="s">
        <v>39</v>
      </c>
      <c r="J722" s="1" t="s">
        <v>40</v>
      </c>
      <c r="K722" s="3" t="s">
        <v>34</v>
      </c>
      <c r="L722" s="3" t="s">
        <v>41</v>
      </c>
      <c r="M722" s="3" t="s">
        <v>388</v>
      </c>
      <c r="N722" s="1">
        <f>Table1[[#This Row],[MWh]]*Water_intensities!$J$86</f>
        <v>294.55348975478404</v>
      </c>
      <c r="O722" s="1">
        <f>Table1[[#This Row],[MWh]]*Water_intensities!$N$86</f>
        <v>206.18744282834879</v>
      </c>
      <c r="P722" s="3">
        <v>38.816839999999999</v>
      </c>
      <c r="Q722" s="3">
        <v>15.18633</v>
      </c>
      <c r="R722" t="s">
        <v>653</v>
      </c>
    </row>
    <row r="723" spans="1:18" x14ac:dyDescent="0.55000000000000004">
      <c r="A723" s="1">
        <v>19003</v>
      </c>
      <c r="B723" s="1" t="s">
        <v>1137</v>
      </c>
      <c r="C723" s="1" t="s">
        <v>1140</v>
      </c>
      <c r="D723" s="4">
        <v>1</v>
      </c>
      <c r="E723" s="4">
        <v>1955</v>
      </c>
      <c r="F723" s="4">
        <f>Table1[[#This Row],[MW]]*Table1[[#This Row],[MWh/MW]]</f>
        <v>1955</v>
      </c>
      <c r="G723" s="1" t="s">
        <v>28</v>
      </c>
      <c r="H723" s="1" t="s">
        <v>29</v>
      </c>
      <c r="I723" s="1" t="s">
        <v>30</v>
      </c>
      <c r="J723" s="1" t="s">
        <v>31</v>
      </c>
      <c r="K723" s="3" t="s">
        <v>32</v>
      </c>
      <c r="L723" s="3" t="s">
        <v>44</v>
      </c>
      <c r="M723" s="3" t="s">
        <v>34</v>
      </c>
      <c r="N723" s="1">
        <f>Table1[[#This Row],[MWh]]*Water_intensities!$J$56</f>
        <v>633.41949326440533</v>
      </c>
      <c r="O723" s="1">
        <f>Table1[[#This Row],[MWh]]*Water_intensities!$N$56</f>
        <v>443.39364528508372</v>
      </c>
      <c r="P723" s="3">
        <v>39.377222000000003</v>
      </c>
      <c r="Q723" s="3">
        <v>14.844443999999999</v>
      </c>
      <c r="R723" t="s">
        <v>113</v>
      </c>
    </row>
    <row r="724" spans="1:18" x14ac:dyDescent="0.55000000000000004">
      <c r="A724" s="1">
        <v>19004</v>
      </c>
      <c r="B724" s="1" t="s">
        <v>1137</v>
      </c>
      <c r="C724" s="1" t="s">
        <v>1141</v>
      </c>
      <c r="D724" s="4">
        <v>8.6999999999999993</v>
      </c>
      <c r="E724" s="4">
        <v>1955</v>
      </c>
      <c r="F724" s="4">
        <f>Table1[[#This Row],[MW]]*Table1[[#This Row],[MWh/MW]]</f>
        <v>17008.5</v>
      </c>
      <c r="G724" s="1" t="s">
        <v>28</v>
      </c>
      <c r="H724" s="1" t="s">
        <v>29</v>
      </c>
      <c r="I724" s="1" t="s">
        <v>30</v>
      </c>
      <c r="J724" s="1" t="s">
        <v>31</v>
      </c>
      <c r="K724" s="3" t="s">
        <v>32</v>
      </c>
      <c r="L724" s="3" t="s">
        <v>119</v>
      </c>
      <c r="M724" s="3" t="s">
        <v>34</v>
      </c>
      <c r="N724" s="1">
        <f>Table1[[#This Row],[MWh]]*Water_intensities!$J$56</f>
        <v>5510.7495914003266</v>
      </c>
      <c r="O724" s="1">
        <f>Table1[[#This Row],[MWh]]*Water_intensities!$N$56</f>
        <v>3857.5247139802286</v>
      </c>
      <c r="P724" s="3">
        <v>42.739443999999999</v>
      </c>
      <c r="Q724" s="3">
        <v>13.009167</v>
      </c>
      <c r="R724" t="s">
        <v>1142</v>
      </c>
    </row>
    <row r="725" spans="1:18" x14ac:dyDescent="0.55000000000000004">
      <c r="A725" s="1">
        <v>19005</v>
      </c>
      <c r="B725" s="1" t="s">
        <v>1137</v>
      </c>
      <c r="C725" s="1" t="s">
        <v>1143</v>
      </c>
      <c r="D725" s="4">
        <v>0.82499999999999996</v>
      </c>
      <c r="E725" s="4">
        <v>1818</v>
      </c>
      <c r="F725" s="4">
        <f>Table1[[#This Row],[MW]]*Table1[[#This Row],[MWh/MW]]</f>
        <v>1499.85</v>
      </c>
      <c r="G725" s="1" t="s">
        <v>176</v>
      </c>
      <c r="H725" s="1" t="s">
        <v>177</v>
      </c>
      <c r="I725" s="1" t="s">
        <v>178</v>
      </c>
      <c r="J725" s="1" t="s">
        <v>40</v>
      </c>
      <c r="K725" s="3" t="s">
        <v>34</v>
      </c>
      <c r="L725" s="3" t="s">
        <v>34</v>
      </c>
      <c r="M725" s="3" t="s">
        <v>34</v>
      </c>
      <c r="N725" s="1">
        <f>Table1[[#This Row],[MWh]]*Water_intensities!$J$101</f>
        <v>1.9871424503815498E-4</v>
      </c>
      <c r="O725" s="1">
        <f>Table1[[#This Row],[MWh]]*Water_intensities!$N$101</f>
        <v>1.9871424503815498E-4</v>
      </c>
      <c r="P725" s="3">
        <v>42.7369299</v>
      </c>
      <c r="Q725" s="3">
        <v>13.0139405</v>
      </c>
      <c r="R725" t="s">
        <v>4974</v>
      </c>
    </row>
    <row r="726" spans="1:18" x14ac:dyDescent="0.55000000000000004">
      <c r="A726" s="1">
        <v>19006</v>
      </c>
      <c r="B726" s="1" t="s">
        <v>1137</v>
      </c>
      <c r="C726" s="1" t="s">
        <v>1144</v>
      </c>
      <c r="D726" s="4">
        <v>33.1</v>
      </c>
      <c r="E726" s="4">
        <v>1955</v>
      </c>
      <c r="F726" s="4">
        <f>Table1[[#This Row],[MW]]*Table1[[#This Row],[MWh/MW]]</f>
        <v>64710.5</v>
      </c>
      <c r="G726" s="1" t="s">
        <v>28</v>
      </c>
      <c r="H726" s="1" t="s">
        <v>29</v>
      </c>
      <c r="I726" s="1" t="s">
        <v>30</v>
      </c>
      <c r="J726" s="1" t="s">
        <v>31</v>
      </c>
      <c r="K726" s="3" t="s">
        <v>32</v>
      </c>
      <c r="L726" s="3" t="s">
        <v>119</v>
      </c>
      <c r="M726" s="3" t="s">
        <v>34</v>
      </c>
      <c r="N726" s="1">
        <f>Table1[[#This Row],[MWh]]*Water_intensities!$J$56</f>
        <v>20966.185227051817</v>
      </c>
      <c r="O726" s="1">
        <f>Table1[[#This Row],[MWh]]*Water_intensities!$N$56</f>
        <v>14676.329658936273</v>
      </c>
      <c r="P726" s="3">
        <v>38.921817290179199</v>
      </c>
      <c r="Q726" s="3">
        <v>15.41970751323</v>
      </c>
      <c r="R726" t="s">
        <v>1145</v>
      </c>
    </row>
    <row r="727" spans="1:18" x14ac:dyDescent="0.55000000000000004">
      <c r="A727" s="1">
        <v>19007</v>
      </c>
      <c r="B727" s="1" t="s">
        <v>1137</v>
      </c>
      <c r="C727" s="1" t="s">
        <v>1146</v>
      </c>
      <c r="D727" s="4">
        <v>22</v>
      </c>
      <c r="E727" s="4">
        <v>1955</v>
      </c>
      <c r="F727" s="4">
        <f>Table1[[#This Row],[MW]]*Table1[[#This Row],[MWh/MW]]</f>
        <v>43010</v>
      </c>
      <c r="G727" s="1" t="s">
        <v>28</v>
      </c>
      <c r="H727" s="1" t="s">
        <v>29</v>
      </c>
      <c r="I727" s="1" t="s">
        <v>30</v>
      </c>
      <c r="J727" s="1" t="s">
        <v>31</v>
      </c>
      <c r="K727" s="3" t="s">
        <v>32</v>
      </c>
      <c r="L727" s="3" t="s">
        <v>44</v>
      </c>
      <c r="M727" s="3" t="s">
        <v>34</v>
      </c>
      <c r="N727" s="1">
        <f>Table1[[#This Row],[MWh]]*Water_intensities!$J$56</f>
        <v>13935.228851816917</v>
      </c>
      <c r="O727" s="1">
        <f>Table1[[#This Row],[MWh]]*Water_intensities!$N$56</f>
        <v>9754.6601962718432</v>
      </c>
      <c r="P727" s="3">
        <v>37.510460000000002</v>
      </c>
      <c r="Q727" s="3">
        <v>15.519030000000001</v>
      </c>
      <c r="R727" t="s">
        <v>1147</v>
      </c>
    </row>
    <row r="728" spans="1:18" x14ac:dyDescent="0.55000000000000004">
      <c r="A728" s="1">
        <v>19008</v>
      </c>
      <c r="B728" s="1" t="s">
        <v>1137</v>
      </c>
      <c r="C728" s="1" t="s">
        <v>1146</v>
      </c>
      <c r="D728" s="4">
        <v>7.5</v>
      </c>
      <c r="E728" s="4">
        <v>1496.4</v>
      </c>
      <c r="F728" s="4">
        <f>Table1[[#This Row],[MW]]*Table1[[#This Row],[MWh/MW]]</f>
        <v>11223</v>
      </c>
      <c r="G728" s="1" t="s">
        <v>37</v>
      </c>
      <c r="H728" s="1" t="s">
        <v>38</v>
      </c>
      <c r="I728" s="1" t="s">
        <v>39</v>
      </c>
      <c r="J728" s="1" t="s">
        <v>40</v>
      </c>
      <c r="K728" s="3" t="s">
        <v>34</v>
      </c>
      <c r="L728" s="3" t="s">
        <v>41</v>
      </c>
      <c r="M728" s="3" t="s">
        <v>26</v>
      </c>
      <c r="N728" s="1">
        <f>Table1[[#This Row],[MWh]]*Water_intensities!$J$88</f>
        <v>1104.5755865804401</v>
      </c>
      <c r="O728" s="1">
        <f>Table1[[#This Row],[MWh]]*Water_intensities!$N$88</f>
        <v>773.20291060630802</v>
      </c>
      <c r="P728" s="3">
        <v>37.513765605650697</v>
      </c>
      <c r="Q728" s="3">
        <v>15.5171169632769</v>
      </c>
      <c r="R728" t="s">
        <v>1148</v>
      </c>
    </row>
    <row r="729" spans="1:18" x14ac:dyDescent="0.55000000000000004">
      <c r="A729" s="1">
        <v>19009</v>
      </c>
      <c r="B729" s="1" t="s">
        <v>1137</v>
      </c>
      <c r="C729" s="1" t="s">
        <v>1149</v>
      </c>
      <c r="D729" s="4">
        <v>132</v>
      </c>
      <c r="E729" s="4">
        <v>1955</v>
      </c>
      <c r="F729" s="4">
        <f>Table1[[#This Row],[MW]]*Table1[[#This Row],[MWh/MW]]</f>
        <v>258060</v>
      </c>
      <c r="G729" s="1" t="s">
        <v>28</v>
      </c>
      <c r="H729" s="1" t="s">
        <v>21</v>
      </c>
      <c r="I729" s="1" t="s">
        <v>22</v>
      </c>
      <c r="J729" s="1" t="s">
        <v>60</v>
      </c>
      <c r="K729" s="3" t="s">
        <v>61</v>
      </c>
      <c r="L729" s="3" t="s">
        <v>119</v>
      </c>
      <c r="M729" s="3" t="s">
        <v>34</v>
      </c>
      <c r="N729" s="1">
        <f>Table1[[#This Row],[MWh]]*Water_intensities!$J$58</f>
        <v>41865.572740577147</v>
      </c>
      <c r="O729" s="1">
        <f>Table1[[#This Row],[MWh]]*Water_intensities!$N$58</f>
        <v>27870.457703633834</v>
      </c>
      <c r="P729" s="3">
        <v>39.4422</v>
      </c>
      <c r="Q729" s="3">
        <v>15.5786</v>
      </c>
      <c r="R729" t="s">
        <v>1150</v>
      </c>
    </row>
    <row r="730" spans="1:18" x14ac:dyDescent="0.55000000000000004">
      <c r="A730" s="1">
        <v>19010</v>
      </c>
      <c r="B730" s="1" t="s">
        <v>1137</v>
      </c>
      <c r="C730" s="1" t="s">
        <v>1151</v>
      </c>
      <c r="D730" s="4">
        <v>1</v>
      </c>
      <c r="E730" s="4">
        <v>1955</v>
      </c>
      <c r="F730" s="4">
        <f>Table1[[#This Row],[MW]]*Table1[[#This Row],[MWh/MW]]</f>
        <v>1955</v>
      </c>
      <c r="G730" s="1" t="s">
        <v>28</v>
      </c>
      <c r="H730" s="1" t="s">
        <v>29</v>
      </c>
      <c r="I730" s="1" t="s">
        <v>30</v>
      </c>
      <c r="J730" s="1" t="s">
        <v>31</v>
      </c>
      <c r="K730" s="3" t="s">
        <v>32</v>
      </c>
      <c r="L730" s="3" t="s">
        <v>44</v>
      </c>
      <c r="M730" s="3" t="s">
        <v>34</v>
      </c>
      <c r="N730" s="1">
        <f>Table1[[#This Row],[MWh]]*Water_intensities!$J$56</f>
        <v>633.41949326440533</v>
      </c>
      <c r="O730" s="1">
        <f>Table1[[#This Row],[MWh]]*Water_intensities!$N$56</f>
        <v>443.39364528508372</v>
      </c>
      <c r="P730" s="3">
        <v>38.458055999999999</v>
      </c>
      <c r="Q730" s="3">
        <v>15.777778</v>
      </c>
      <c r="R730" t="s">
        <v>113</v>
      </c>
    </row>
    <row r="731" spans="1:18" x14ac:dyDescent="0.55000000000000004">
      <c r="A731" s="1">
        <v>19011</v>
      </c>
      <c r="B731" s="1" t="s">
        <v>1137</v>
      </c>
      <c r="C731" s="1" t="s">
        <v>1152</v>
      </c>
      <c r="D731" s="4">
        <v>1</v>
      </c>
      <c r="E731" s="4">
        <v>1955</v>
      </c>
      <c r="F731" s="4">
        <f>Table1[[#This Row],[MW]]*Table1[[#This Row],[MWh/MW]]</f>
        <v>1955</v>
      </c>
      <c r="G731" s="1" t="s">
        <v>28</v>
      </c>
      <c r="H731" s="1" t="s">
        <v>29</v>
      </c>
      <c r="I731" s="1" t="s">
        <v>30</v>
      </c>
      <c r="J731" s="1" t="s">
        <v>31</v>
      </c>
      <c r="K731" s="3" t="s">
        <v>32</v>
      </c>
      <c r="L731" s="3" t="s">
        <v>44</v>
      </c>
      <c r="M731" s="3" t="s">
        <v>34</v>
      </c>
      <c r="N731" s="1">
        <f>Table1[[#This Row],[MWh]]*Water_intensities!$J$56</f>
        <v>633.41949326440533</v>
      </c>
      <c r="O731" s="1">
        <f>Table1[[#This Row],[MWh]]*Water_intensities!$N$56</f>
        <v>443.39364528508372</v>
      </c>
      <c r="P731" s="3">
        <v>38.815277999999999</v>
      </c>
      <c r="Q731" s="3">
        <v>14.887222</v>
      </c>
      <c r="R731" t="s">
        <v>113</v>
      </c>
    </row>
    <row r="732" spans="1:18" x14ac:dyDescent="0.55000000000000004">
      <c r="A732" s="1">
        <v>19012</v>
      </c>
      <c r="B732" s="1" t="s">
        <v>1137</v>
      </c>
      <c r="C732" s="1" t="s">
        <v>1153</v>
      </c>
      <c r="D732" s="4">
        <v>2.7</v>
      </c>
      <c r="E732" s="4">
        <v>1955</v>
      </c>
      <c r="F732" s="4">
        <f>Table1[[#This Row],[MW]]*Table1[[#This Row],[MWh/MW]]</f>
        <v>5278.5</v>
      </c>
      <c r="G732" s="1" t="s">
        <v>28</v>
      </c>
      <c r="H732" s="1" t="s">
        <v>29</v>
      </c>
      <c r="I732" s="1" t="s">
        <v>30</v>
      </c>
      <c r="J732" s="1" t="s">
        <v>31</v>
      </c>
      <c r="K732" s="3" t="s">
        <v>32</v>
      </c>
      <c r="L732" s="3" t="s">
        <v>44</v>
      </c>
      <c r="M732" s="3" t="s">
        <v>34</v>
      </c>
      <c r="N732" s="1">
        <f>Table1[[#This Row],[MWh]]*Water_intensities!$J$56</f>
        <v>1710.2326318138944</v>
      </c>
      <c r="O732" s="1">
        <f>Table1[[#This Row],[MWh]]*Water_intensities!$N$56</f>
        <v>1197.1628422697261</v>
      </c>
      <c r="P732" s="3">
        <v>36.6525696</v>
      </c>
      <c r="Q732" s="3">
        <v>15.1634121</v>
      </c>
      <c r="R732" t="s">
        <v>1154</v>
      </c>
    </row>
    <row r="733" spans="1:18" x14ac:dyDescent="0.55000000000000004">
      <c r="A733" s="1">
        <v>20001</v>
      </c>
      <c r="B733" s="1" t="s">
        <v>1155</v>
      </c>
      <c r="C733" s="1" t="s">
        <v>1138</v>
      </c>
      <c r="D733" s="4">
        <v>6.6</v>
      </c>
      <c r="E733" s="4">
        <v>4481.3999999999996</v>
      </c>
      <c r="F733" s="4">
        <f>Table1[[#This Row],[MW]]*Table1[[#This Row],[MWh/MW]]</f>
        <v>29577.239999999994</v>
      </c>
      <c r="G733" s="1" t="s">
        <v>107</v>
      </c>
      <c r="H733" s="1" t="s">
        <v>108</v>
      </c>
      <c r="I733" s="1" t="s">
        <v>34</v>
      </c>
      <c r="J733" s="1" t="s">
        <v>34</v>
      </c>
      <c r="K733" s="1" t="s">
        <v>34</v>
      </c>
      <c r="L733" s="1" t="s">
        <v>34</v>
      </c>
      <c r="M733" s="1" t="s">
        <v>34</v>
      </c>
      <c r="N733" s="1">
        <v>0</v>
      </c>
      <c r="O733" s="1">
        <v>0</v>
      </c>
      <c r="P733" s="3">
        <v>38.705080000000002</v>
      </c>
      <c r="Q733" s="3">
        <v>8.8158799999999999</v>
      </c>
      <c r="R733" t="s">
        <v>1157</v>
      </c>
    </row>
    <row r="734" spans="1:18" x14ac:dyDescent="0.55000000000000004">
      <c r="A734" s="1">
        <v>20002</v>
      </c>
      <c r="B734" s="1" t="s">
        <v>1155</v>
      </c>
      <c r="C734" s="1" t="s">
        <v>1158</v>
      </c>
      <c r="D734" s="4">
        <v>0.155</v>
      </c>
      <c r="E734" s="4">
        <v>26</v>
      </c>
      <c r="F734" s="4">
        <f>Table1[[#This Row],[MW]]*Table1[[#This Row],[MWh/MW]]</f>
        <v>4.03</v>
      </c>
      <c r="G734" s="1" t="s">
        <v>28</v>
      </c>
      <c r="H734" s="1" t="s">
        <v>29</v>
      </c>
      <c r="I734" s="1" t="s">
        <v>30</v>
      </c>
      <c r="J734" s="1" t="s">
        <v>31</v>
      </c>
      <c r="K734" s="3" t="s">
        <v>32</v>
      </c>
      <c r="L734" s="3" t="s">
        <v>44</v>
      </c>
      <c r="M734" s="3" t="s">
        <v>34</v>
      </c>
      <c r="N734" s="1">
        <f>Table1[[#This Row],[MWh]]*Water_intensities!$J$56</f>
        <v>1.3057189554248356</v>
      </c>
      <c r="O734" s="1">
        <f>Table1[[#This Row],[MWh]]*Water_intensities!$N$56</f>
        <v>0.91400326879738492</v>
      </c>
      <c r="P734" s="3">
        <v>38.973889</v>
      </c>
      <c r="Q734" s="3">
        <v>13.560833000000001</v>
      </c>
      <c r="R734" t="s">
        <v>113</v>
      </c>
    </row>
    <row r="735" spans="1:18" x14ac:dyDescent="0.55000000000000004">
      <c r="A735" s="1">
        <v>20003</v>
      </c>
      <c r="B735" s="1" t="s">
        <v>1155</v>
      </c>
      <c r="C735" s="1" t="s">
        <v>1159</v>
      </c>
      <c r="D735" s="4">
        <v>204</v>
      </c>
      <c r="E735" s="4">
        <v>2426</v>
      </c>
      <c r="F735" s="4">
        <f>Table1[[#This Row],[MW]]*Table1[[#This Row],[MWh/MW]]</f>
        <v>494904</v>
      </c>
      <c r="G735" s="1" t="s">
        <v>176</v>
      </c>
      <c r="H735" s="1" t="s">
        <v>177</v>
      </c>
      <c r="I735" s="1" t="s">
        <v>178</v>
      </c>
      <c r="J735" s="1" t="s">
        <v>40</v>
      </c>
      <c r="K735" s="3" t="s">
        <v>34</v>
      </c>
      <c r="L735" s="3" t="s">
        <v>34</v>
      </c>
      <c r="M735" s="3" t="s">
        <v>34</v>
      </c>
      <c r="N735" s="1">
        <f>Table1[[#This Row],[MWh]]*Water_intensities!$J$101</f>
        <v>6.5569540104919194E-2</v>
      </c>
      <c r="O735" s="1">
        <f>Table1[[#This Row],[MWh]]*Water_intensities!$N$101</f>
        <v>6.5569540104919194E-2</v>
      </c>
      <c r="P735" s="3">
        <v>39.2598912736646</v>
      </c>
      <c r="Q735" s="3">
        <v>8.5964114234652396</v>
      </c>
      <c r="R735" t="s">
        <v>1160</v>
      </c>
    </row>
    <row r="736" spans="1:18" x14ac:dyDescent="0.55000000000000004">
      <c r="A736" s="1">
        <v>20004</v>
      </c>
      <c r="B736" s="1" t="s">
        <v>1155</v>
      </c>
      <c r="C736" s="1" t="s">
        <v>1161</v>
      </c>
      <c r="D736" s="4">
        <v>3.8</v>
      </c>
      <c r="E736" s="4">
        <v>26</v>
      </c>
      <c r="F736" s="4">
        <f>Table1[[#This Row],[MW]]*Table1[[#This Row],[MWh/MW]]</f>
        <v>98.8</v>
      </c>
      <c r="G736" s="1" t="s">
        <v>28</v>
      </c>
      <c r="H736" s="1" t="s">
        <v>29</v>
      </c>
      <c r="I736" s="1" t="s">
        <v>30</v>
      </c>
      <c r="J736" s="1" t="s">
        <v>31</v>
      </c>
      <c r="K736" s="3" t="s">
        <v>32</v>
      </c>
      <c r="L736" s="3" t="s">
        <v>44</v>
      </c>
      <c r="M736" s="3" t="s">
        <v>34</v>
      </c>
      <c r="N736" s="1">
        <f>Table1[[#This Row],[MWh]]*Water_intensities!$J$56</f>
        <v>32.011174391060486</v>
      </c>
      <c r="O736" s="1">
        <f>Table1[[#This Row],[MWh]]*Water_intensities!$N$56</f>
        <v>22.407822073742338</v>
      </c>
      <c r="P736" s="3">
        <v>38.746890999999998</v>
      </c>
      <c r="Q736" s="3">
        <v>9.0249659999999992</v>
      </c>
      <c r="R736" t="s">
        <v>1162</v>
      </c>
    </row>
    <row r="737" spans="1:18" x14ac:dyDescent="0.55000000000000004">
      <c r="A737" s="1">
        <v>20005</v>
      </c>
      <c r="B737" s="1" t="s">
        <v>1155</v>
      </c>
      <c r="C737" s="1" t="s">
        <v>1163</v>
      </c>
      <c r="D737" s="4">
        <v>1.86</v>
      </c>
      <c r="E737" s="4">
        <v>4481.3999999999996</v>
      </c>
      <c r="F737" s="4">
        <f>Table1[[#This Row],[MW]]*Table1[[#This Row],[MWh/MW]]</f>
        <v>8335.4040000000005</v>
      </c>
      <c r="G737" s="1" t="s">
        <v>107</v>
      </c>
      <c r="H737" s="1" t="s">
        <v>133</v>
      </c>
      <c r="I737" s="1" t="s">
        <v>34</v>
      </c>
      <c r="J737" s="1" t="s">
        <v>34</v>
      </c>
      <c r="K737" s="1" t="s">
        <v>34</v>
      </c>
      <c r="L737" s="1" t="s">
        <v>34</v>
      </c>
      <c r="M737" s="1" t="s">
        <v>34</v>
      </c>
      <c r="N737" s="1">
        <v>0</v>
      </c>
      <c r="O737" s="1">
        <v>0</v>
      </c>
      <c r="P737" s="3">
        <v>38.983333000000002</v>
      </c>
      <c r="Q737" s="3">
        <v>5.8833330000000004</v>
      </c>
      <c r="R737" t="s">
        <v>4980</v>
      </c>
    </row>
    <row r="738" spans="1:18" x14ac:dyDescent="0.55000000000000004">
      <c r="A738" s="1">
        <v>20006</v>
      </c>
      <c r="B738" s="1" t="s">
        <v>1155</v>
      </c>
      <c r="C738" s="1" t="s">
        <v>1164</v>
      </c>
      <c r="D738" s="4">
        <v>0.48599999999999999</v>
      </c>
      <c r="E738" s="4">
        <v>26</v>
      </c>
      <c r="F738" s="4">
        <f>Table1[[#This Row],[MW]]*Table1[[#This Row],[MWh/MW]]</f>
        <v>12.635999999999999</v>
      </c>
      <c r="G738" s="1" t="s">
        <v>28</v>
      </c>
      <c r="H738" s="1" t="s">
        <v>29</v>
      </c>
      <c r="I738" s="1" t="s">
        <v>30</v>
      </c>
      <c r="J738" s="1" t="s">
        <v>31</v>
      </c>
      <c r="K738" s="3" t="s">
        <v>32</v>
      </c>
      <c r="L738" s="3" t="s">
        <v>44</v>
      </c>
      <c r="M738" s="3" t="s">
        <v>34</v>
      </c>
      <c r="N738" s="1">
        <f>Table1[[#This Row],[MWh]]*Water_intensities!$J$56</f>
        <v>4.0940607247514196</v>
      </c>
      <c r="O738" s="1">
        <f>Table1[[#This Row],[MWh]]*Water_intensities!$N$56</f>
        <v>2.8658425073259939</v>
      </c>
      <c r="P738" s="3">
        <v>39.033332999999999</v>
      </c>
      <c r="Q738" s="3">
        <v>10.083333</v>
      </c>
      <c r="R738" t="s">
        <v>113</v>
      </c>
    </row>
    <row r="739" spans="1:18" x14ac:dyDescent="0.55000000000000004">
      <c r="A739" s="1">
        <v>20007</v>
      </c>
      <c r="B739" s="1" t="s">
        <v>1155</v>
      </c>
      <c r="C739" s="1" t="s">
        <v>1165</v>
      </c>
      <c r="D739" s="4">
        <v>0.94099999999999995</v>
      </c>
      <c r="E739" s="4">
        <v>26</v>
      </c>
      <c r="F739" s="4">
        <f>Table1[[#This Row],[MW]]*Table1[[#This Row],[MWh/MW]]</f>
        <v>24.465999999999998</v>
      </c>
      <c r="G739" s="1" t="s">
        <v>28</v>
      </c>
      <c r="H739" s="1" t="s">
        <v>29</v>
      </c>
      <c r="I739" s="1" t="s">
        <v>30</v>
      </c>
      <c r="J739" s="1" t="s">
        <v>31</v>
      </c>
      <c r="K739" s="3" t="s">
        <v>32</v>
      </c>
      <c r="L739" s="3" t="s">
        <v>44</v>
      </c>
      <c r="M739" s="3" t="s">
        <v>34</v>
      </c>
      <c r="N739" s="1">
        <f>Table1[[#This Row],[MWh]]*Water_intensities!$J$56</f>
        <v>7.9269776584178713</v>
      </c>
      <c r="O739" s="1">
        <f>Table1[[#This Row],[MWh]]*Water_intensities!$N$56</f>
        <v>5.5488843608925107</v>
      </c>
      <c r="P739" s="3">
        <v>41.439444000000002</v>
      </c>
      <c r="Q739" s="3">
        <v>11.563611</v>
      </c>
      <c r="R739" t="s">
        <v>113</v>
      </c>
    </row>
    <row r="740" spans="1:18" x14ac:dyDescent="0.55000000000000004">
      <c r="A740" s="1">
        <v>20008</v>
      </c>
      <c r="B740" s="1" t="s">
        <v>1155</v>
      </c>
      <c r="C740" s="1" t="s">
        <v>1166</v>
      </c>
      <c r="D740" s="4">
        <v>30</v>
      </c>
      <c r="E740" s="4">
        <v>2426</v>
      </c>
      <c r="F740" s="4">
        <f>Table1[[#This Row],[MW]]*Table1[[#This Row],[MWh/MW]]</f>
        <v>72780</v>
      </c>
      <c r="G740" s="1" t="s">
        <v>176</v>
      </c>
      <c r="H740" s="1" t="s">
        <v>177</v>
      </c>
      <c r="I740" s="1" t="s">
        <v>178</v>
      </c>
      <c r="J740" s="1" t="s">
        <v>40</v>
      </c>
      <c r="K740" s="3" t="s">
        <v>34</v>
      </c>
      <c r="L740" s="3" t="s">
        <v>34</v>
      </c>
      <c r="M740" s="3" t="s">
        <v>34</v>
      </c>
      <c r="N740" s="1">
        <f>Table1[[#This Row],[MWh]]*Water_intensities!$J$101</f>
        <v>9.642579427193999E-3</v>
      </c>
      <c r="O740" s="1">
        <f>Table1[[#This Row],[MWh]]*Water_intensities!$N$101</f>
        <v>9.642579427193999E-3</v>
      </c>
      <c r="P740" s="3">
        <v>39.573500000000003</v>
      </c>
      <c r="Q740" s="3">
        <v>13.4255</v>
      </c>
      <c r="R740" t="s">
        <v>1167</v>
      </c>
    </row>
    <row r="741" spans="1:18" x14ac:dyDescent="0.55000000000000004">
      <c r="A741" s="1">
        <v>20009</v>
      </c>
      <c r="B741" s="1" t="s">
        <v>1155</v>
      </c>
      <c r="C741" s="1" t="s">
        <v>1168</v>
      </c>
      <c r="D741" s="4">
        <v>90.18</v>
      </c>
      <c r="E741" s="4">
        <v>2426</v>
      </c>
      <c r="F741" s="4">
        <f>Table1[[#This Row],[MW]]*Table1[[#This Row],[MWh/MW]]</f>
        <v>218776.68000000002</v>
      </c>
      <c r="G741" s="1" t="s">
        <v>176</v>
      </c>
      <c r="H741" s="1" t="s">
        <v>177</v>
      </c>
      <c r="I741" s="1" t="s">
        <v>178</v>
      </c>
      <c r="J741" s="1" t="s">
        <v>40</v>
      </c>
      <c r="K741" s="3" t="s">
        <v>34</v>
      </c>
      <c r="L741" s="3" t="s">
        <v>34</v>
      </c>
      <c r="M741" s="3" t="s">
        <v>34</v>
      </c>
      <c r="N741" s="1">
        <f>Table1[[#This Row],[MWh]]*Water_intensities!$J$101</f>
        <v>2.8985593758145165E-2</v>
      </c>
      <c r="O741" s="1">
        <f>Table1[[#This Row],[MWh]]*Water_intensities!$N$101</f>
        <v>2.8985593758145165E-2</v>
      </c>
      <c r="P741" s="3">
        <v>39.573500000000003</v>
      </c>
      <c r="Q741" s="3">
        <v>13.4255</v>
      </c>
      <c r="R741" t="s">
        <v>1167</v>
      </c>
    </row>
    <row r="742" spans="1:18" ht="15" customHeight="1" x14ac:dyDescent="0.55000000000000004">
      <c r="A742" s="1">
        <v>20010</v>
      </c>
      <c r="B742" s="1" t="s">
        <v>1155</v>
      </c>
      <c r="C742" s="1" t="s">
        <v>1169</v>
      </c>
      <c r="D742" s="4">
        <v>0.83899999999999997</v>
      </c>
      <c r="E742" s="4">
        <v>26</v>
      </c>
      <c r="F742" s="4">
        <f>Table1[[#This Row],[MW]]*Table1[[#This Row],[MWh/MW]]</f>
        <v>21.814</v>
      </c>
      <c r="G742" s="1" t="s">
        <v>28</v>
      </c>
      <c r="H742" s="1" t="s">
        <v>29</v>
      </c>
      <c r="I742" s="1" t="s">
        <v>30</v>
      </c>
      <c r="J742" s="1" t="s">
        <v>31</v>
      </c>
      <c r="K742" s="3" t="s">
        <v>32</v>
      </c>
      <c r="L742" s="3" t="s">
        <v>44</v>
      </c>
      <c r="M742" s="3" t="s">
        <v>34</v>
      </c>
      <c r="N742" s="1">
        <f>Table1[[#This Row],[MWh]]*Water_intensities!$J$56</f>
        <v>7.0677303458157228</v>
      </c>
      <c r="O742" s="1">
        <f>Table1[[#This Row],[MWh]]*Water_intensities!$N$56</f>
        <v>4.9474112420710057</v>
      </c>
      <c r="P742" s="3">
        <v>34.533332999999999</v>
      </c>
      <c r="Q742" s="3">
        <v>10.066667000000001</v>
      </c>
      <c r="R742" t="s">
        <v>113</v>
      </c>
    </row>
    <row r="743" spans="1:18" x14ac:dyDescent="0.55000000000000004">
      <c r="A743" s="1">
        <v>20011</v>
      </c>
      <c r="B743" s="1" t="s">
        <v>1155</v>
      </c>
      <c r="C743" s="1" t="s">
        <v>1170</v>
      </c>
      <c r="D743" s="4">
        <v>35</v>
      </c>
      <c r="E743" s="4">
        <v>26</v>
      </c>
      <c r="F743" s="4">
        <f>Table1[[#This Row],[MW]]*Table1[[#This Row],[MWh/MW]]</f>
        <v>910</v>
      </c>
      <c r="G743" s="1" t="s">
        <v>28</v>
      </c>
      <c r="H743" s="1" t="s">
        <v>29</v>
      </c>
      <c r="I743" s="1" t="s">
        <v>30</v>
      </c>
      <c r="J743" s="1" t="s">
        <v>31</v>
      </c>
      <c r="K743" s="3" t="s">
        <v>32</v>
      </c>
      <c r="L743" s="3" t="s">
        <v>44</v>
      </c>
      <c r="M743" s="3" t="s">
        <v>34</v>
      </c>
      <c r="N743" s="1">
        <f>Table1[[#This Row],[MWh]]*Water_intensities!$J$56</f>
        <v>294.83976412818868</v>
      </c>
      <c r="O743" s="1">
        <f>Table1[[#This Row],[MWh]]*Water_intensities!$N$56</f>
        <v>206.38783488973209</v>
      </c>
      <c r="P743" s="3">
        <v>39.333333000000003</v>
      </c>
      <c r="Q743" s="3">
        <v>8.4</v>
      </c>
      <c r="R743" t="s">
        <v>1171</v>
      </c>
    </row>
    <row r="744" spans="1:18" x14ac:dyDescent="0.55000000000000004">
      <c r="A744" s="1">
        <v>20012</v>
      </c>
      <c r="B744" s="1" t="s">
        <v>1155</v>
      </c>
      <c r="C744" s="1" t="s">
        <v>1172</v>
      </c>
      <c r="D744" s="4">
        <v>43.2</v>
      </c>
      <c r="E744" s="4">
        <v>4481.3999999999996</v>
      </c>
      <c r="F744" s="4">
        <f>Table1[[#This Row],[MW]]*Table1[[#This Row],[MWh/MW]]</f>
        <v>193596.48</v>
      </c>
      <c r="G744" s="1" t="s">
        <v>107</v>
      </c>
      <c r="H744" s="1" t="s">
        <v>108</v>
      </c>
      <c r="I744" s="1" t="s">
        <v>34</v>
      </c>
      <c r="J744" s="1" t="s">
        <v>34</v>
      </c>
      <c r="K744" s="1" t="s">
        <v>34</v>
      </c>
      <c r="L744" s="1" t="s">
        <v>34</v>
      </c>
      <c r="M744" s="1" t="s">
        <v>34</v>
      </c>
      <c r="N744" s="1">
        <v>97821419.599999994</v>
      </c>
      <c r="O744" s="1">
        <v>97821419.599999994</v>
      </c>
      <c r="P744" s="3">
        <v>39.352150000000002</v>
      </c>
      <c r="Q744" s="3">
        <v>8.3925099999999997</v>
      </c>
      <c r="R744" t="s">
        <v>124</v>
      </c>
    </row>
    <row r="745" spans="1:18" x14ac:dyDescent="0.55000000000000004">
      <c r="A745" s="1">
        <v>20013</v>
      </c>
      <c r="B745" s="1" t="s">
        <v>1155</v>
      </c>
      <c r="C745" s="1" t="s">
        <v>1173</v>
      </c>
      <c r="D745" s="4">
        <v>32</v>
      </c>
      <c r="E745" s="4">
        <v>4481.3999999999996</v>
      </c>
      <c r="F745" s="4">
        <f>Table1[[#This Row],[MW]]*Table1[[#This Row],[MWh/MW]]</f>
        <v>143404.79999999999</v>
      </c>
      <c r="G745" s="1" t="s">
        <v>107</v>
      </c>
      <c r="H745" s="1" t="s">
        <v>133</v>
      </c>
      <c r="I745" s="1" t="s">
        <v>34</v>
      </c>
      <c r="J745" s="1" t="s">
        <v>34</v>
      </c>
      <c r="K745" s="1" t="s">
        <v>34</v>
      </c>
      <c r="L745" s="1" t="s">
        <v>34</v>
      </c>
      <c r="M745" s="1" t="s">
        <v>34</v>
      </c>
      <c r="N745" s="1">
        <v>52109.388800000001</v>
      </c>
      <c r="O745" s="1">
        <v>52109.388800000001</v>
      </c>
      <c r="P745" s="3">
        <f>P744</f>
        <v>39.352150000000002</v>
      </c>
      <c r="Q745" s="3">
        <f>Q744</f>
        <v>8.3925099999999997</v>
      </c>
      <c r="R745" t="s">
        <v>133</v>
      </c>
    </row>
    <row r="746" spans="1:18" x14ac:dyDescent="0.55000000000000004">
      <c r="A746" s="1">
        <v>20014</v>
      </c>
      <c r="B746" s="1" t="s">
        <v>1155</v>
      </c>
      <c r="C746" s="1" t="s">
        <v>1174</v>
      </c>
      <c r="D746" s="4">
        <v>32</v>
      </c>
      <c r="E746" s="4">
        <v>4481.3999999999996</v>
      </c>
      <c r="F746" s="4">
        <f>Table1[[#This Row],[MW]]*Table1[[#This Row],[MWh/MW]]</f>
        <v>143404.79999999999</v>
      </c>
      <c r="G746" s="1" t="s">
        <v>107</v>
      </c>
      <c r="H746" s="1" t="s">
        <v>133</v>
      </c>
      <c r="I746" s="1" t="s">
        <v>34</v>
      </c>
      <c r="J746" s="1" t="s">
        <v>34</v>
      </c>
      <c r="K746" s="1" t="s">
        <v>34</v>
      </c>
      <c r="L746" s="1" t="s">
        <v>34</v>
      </c>
      <c r="M746" s="1" t="s">
        <v>34</v>
      </c>
      <c r="N746" s="1">
        <v>68121.348715394197</v>
      </c>
      <c r="O746" s="1">
        <v>68121.348715394197</v>
      </c>
      <c r="P746" s="3">
        <f>P744</f>
        <v>39.352150000000002</v>
      </c>
      <c r="Q746" s="3">
        <f>Q744</f>
        <v>8.3925099999999997</v>
      </c>
      <c r="R746" t="s">
        <v>133</v>
      </c>
    </row>
    <row r="747" spans="1:18" x14ac:dyDescent="0.55000000000000004">
      <c r="A747" s="1">
        <v>20015</v>
      </c>
      <c r="B747" s="1" t="s">
        <v>1155</v>
      </c>
      <c r="C747" s="1" t="s">
        <v>1175</v>
      </c>
      <c r="D747" s="19">
        <v>0.01</v>
      </c>
      <c r="E747" s="4">
        <v>1496.4</v>
      </c>
      <c r="F747" s="4">
        <f>Table1[[#This Row],[MW]]*Table1[[#This Row],[MWh/MW]]</f>
        <v>14.964</v>
      </c>
      <c r="G747" s="1" t="s">
        <v>37</v>
      </c>
      <c r="H747" s="1" t="s">
        <v>38</v>
      </c>
      <c r="I747" s="1" t="s">
        <v>130</v>
      </c>
      <c r="J747" s="1" t="s">
        <v>40</v>
      </c>
      <c r="K747" s="3" t="s">
        <v>34</v>
      </c>
      <c r="L747" s="3" t="s">
        <v>41</v>
      </c>
      <c r="M747" s="3" t="s">
        <v>1176</v>
      </c>
      <c r="N747" s="1">
        <f>Table1[[#This Row],[MWh]]*Water_intensities!$J$80</f>
        <v>5.6644901875920001E-2</v>
      </c>
      <c r="O747" s="1">
        <f>Table1[[#This Row],[MWh]]*Water_intensities!$N$80</f>
        <v>3.9651431313144005E-2</v>
      </c>
      <c r="P747" s="3">
        <v>37.397337298261299</v>
      </c>
      <c r="Q747" s="3">
        <v>11.574020284553299</v>
      </c>
      <c r="R747" t="s">
        <v>1177</v>
      </c>
    </row>
    <row r="748" spans="1:18" x14ac:dyDescent="0.55000000000000004">
      <c r="A748" s="1">
        <v>20016</v>
      </c>
      <c r="B748" s="1" t="s">
        <v>1155</v>
      </c>
      <c r="C748" s="1" t="s">
        <v>1178</v>
      </c>
      <c r="D748" s="4">
        <v>460</v>
      </c>
      <c r="E748" s="4">
        <v>4481.3999999999996</v>
      </c>
      <c r="F748" s="4">
        <f>Table1[[#This Row],[MW]]*Table1[[#This Row],[MWh/MW]]</f>
        <v>2061443.9999999998</v>
      </c>
      <c r="G748" s="1" t="s">
        <v>107</v>
      </c>
      <c r="H748" s="1" t="s">
        <v>108</v>
      </c>
      <c r="I748" s="1" t="s">
        <v>34</v>
      </c>
      <c r="J748" s="1" t="s">
        <v>34</v>
      </c>
      <c r="K748" s="1" t="s">
        <v>34</v>
      </c>
      <c r="L748" s="1" t="s">
        <v>34</v>
      </c>
      <c r="M748" s="1" t="s">
        <v>34</v>
      </c>
      <c r="N748" s="1">
        <v>0</v>
      </c>
      <c r="O748" s="1">
        <v>0</v>
      </c>
      <c r="P748" s="3">
        <v>37.21</v>
      </c>
      <c r="Q748" s="3">
        <v>11.68</v>
      </c>
      <c r="R748" t="s">
        <v>124</v>
      </c>
    </row>
    <row r="749" spans="1:18" x14ac:dyDescent="0.55000000000000004">
      <c r="A749" s="1">
        <v>20017</v>
      </c>
      <c r="B749" s="1" t="s">
        <v>1155</v>
      </c>
      <c r="C749" s="1" t="s">
        <v>1179</v>
      </c>
      <c r="D749" s="4">
        <v>0.55000000000000004</v>
      </c>
      <c r="E749" s="4">
        <v>26</v>
      </c>
      <c r="F749" s="4">
        <f>Table1[[#This Row],[MW]]*Table1[[#This Row],[MWh/MW]]</f>
        <v>14.3</v>
      </c>
      <c r="G749" s="1" t="s">
        <v>28</v>
      </c>
      <c r="H749" s="1" t="s">
        <v>29</v>
      </c>
      <c r="I749" s="1" t="s">
        <v>30</v>
      </c>
      <c r="J749" s="1" t="s">
        <v>31</v>
      </c>
      <c r="K749" s="3" t="s">
        <v>32</v>
      </c>
      <c r="L749" s="3" t="s">
        <v>44</v>
      </c>
      <c r="M749" s="3" t="s">
        <v>34</v>
      </c>
      <c r="N749" s="1">
        <f>Table1[[#This Row],[MWh]]*Water_intensities!$J$56</f>
        <v>4.6331962934429649</v>
      </c>
      <c r="O749" s="1">
        <f>Table1[[#This Row],[MWh]]*Water_intensities!$N$56</f>
        <v>3.2432374054100754</v>
      </c>
      <c r="P749" s="3">
        <v>39.290202000000001</v>
      </c>
      <c r="Q749" s="3">
        <v>14.281637</v>
      </c>
      <c r="R749" t="s">
        <v>113</v>
      </c>
    </row>
    <row r="750" spans="1:18" x14ac:dyDescent="0.55000000000000004">
      <c r="A750" s="1">
        <v>20018</v>
      </c>
      <c r="B750" s="1" t="s">
        <v>1155</v>
      </c>
      <c r="C750" s="1" t="s">
        <v>1180</v>
      </c>
      <c r="D750" s="4">
        <v>0.77</v>
      </c>
      <c r="E750" s="4">
        <v>26</v>
      </c>
      <c r="F750" s="4">
        <f>Table1[[#This Row],[MW]]*Table1[[#This Row],[MWh/MW]]</f>
        <v>20.02</v>
      </c>
      <c r="G750" s="1" t="s">
        <v>28</v>
      </c>
      <c r="H750" s="1" t="s">
        <v>29</v>
      </c>
      <c r="I750" s="1" t="s">
        <v>30</v>
      </c>
      <c r="J750" s="1" t="s">
        <v>31</v>
      </c>
      <c r="K750" s="3" t="s">
        <v>32</v>
      </c>
      <c r="L750" s="3" t="s">
        <v>44</v>
      </c>
      <c r="M750" s="3" t="s">
        <v>34</v>
      </c>
      <c r="N750" s="1">
        <f>Table1[[#This Row],[MWh]]*Water_intensities!$J$56</f>
        <v>6.4864748108201509</v>
      </c>
      <c r="O750" s="1">
        <f>Table1[[#This Row],[MWh]]*Water_intensities!$N$56</f>
        <v>4.5405323675741052</v>
      </c>
      <c r="P750" s="3">
        <v>36.242426999999999</v>
      </c>
      <c r="Q750" s="3">
        <v>7.2722490000000004</v>
      </c>
      <c r="R750" t="s">
        <v>113</v>
      </c>
    </row>
    <row r="751" spans="1:18" x14ac:dyDescent="0.55000000000000004">
      <c r="A751" s="1">
        <v>20019</v>
      </c>
      <c r="B751" s="1" t="s">
        <v>1155</v>
      </c>
      <c r="C751" s="1" t="s">
        <v>1181</v>
      </c>
      <c r="D751" s="4">
        <v>1</v>
      </c>
      <c r="E751" s="4">
        <v>199</v>
      </c>
      <c r="F751" s="4">
        <f>Table1[[#This Row],[MW]]*Table1[[#This Row],[MWh/MW]]</f>
        <v>199</v>
      </c>
      <c r="G751" s="1" t="s">
        <v>474</v>
      </c>
      <c r="H751" s="1" t="s">
        <v>21</v>
      </c>
      <c r="I751" s="1" t="s">
        <v>22</v>
      </c>
      <c r="J751" s="1" t="s">
        <v>40</v>
      </c>
      <c r="K751" s="3" t="s">
        <v>34</v>
      </c>
      <c r="L751" s="3" t="s">
        <v>1182</v>
      </c>
      <c r="M751" s="3" t="s">
        <v>34</v>
      </c>
      <c r="N751" s="1">
        <f>Table1[[#This Row],[MWh]]*Water_intensities!$J$3</f>
        <v>32.284154752285716</v>
      </c>
      <c r="O751" s="1">
        <f>Table1[[#This Row],[MWh]]*Water_intensities!$N$3</f>
        <v>22.598908326600004</v>
      </c>
      <c r="P751" s="3">
        <v>37.273109234530999</v>
      </c>
      <c r="Q751" s="3">
        <v>8.3672874189210908</v>
      </c>
      <c r="R751" t="s">
        <v>1183</v>
      </c>
    </row>
    <row r="752" spans="1:18" x14ac:dyDescent="0.55000000000000004">
      <c r="A752" s="1">
        <v>20020</v>
      </c>
      <c r="B752" s="1" t="s">
        <v>1155</v>
      </c>
      <c r="C752" s="1" t="s">
        <v>1184</v>
      </c>
      <c r="D752" s="4">
        <v>0.153</v>
      </c>
      <c r="E752" s="4">
        <v>4481.3999999999996</v>
      </c>
      <c r="F752" s="4">
        <f>Table1[[#This Row],[MW]]*Table1[[#This Row],[MWh/MW]]</f>
        <v>685.65419999999995</v>
      </c>
      <c r="G752" s="1" t="s">
        <v>107</v>
      </c>
      <c r="H752" s="1" t="s">
        <v>133</v>
      </c>
      <c r="I752" s="1" t="s">
        <v>34</v>
      </c>
      <c r="J752" s="1" t="s">
        <v>34</v>
      </c>
      <c r="K752" s="1" t="s">
        <v>34</v>
      </c>
      <c r="L752" s="1" t="s">
        <v>34</v>
      </c>
      <c r="M752" s="1" t="s">
        <v>34</v>
      </c>
      <c r="N752" s="1">
        <v>0</v>
      </c>
      <c r="O752" s="1">
        <v>0</v>
      </c>
      <c r="P752" s="3">
        <v>36.352193</v>
      </c>
      <c r="Q752" s="3">
        <v>8.4561360000000008</v>
      </c>
      <c r="R752" t="s">
        <v>4980</v>
      </c>
    </row>
    <row r="753" spans="1:18" x14ac:dyDescent="0.55000000000000004">
      <c r="A753" s="1">
        <v>20021</v>
      </c>
      <c r="B753" s="1" t="s">
        <v>1155</v>
      </c>
      <c r="C753" s="1" t="s">
        <v>1185</v>
      </c>
      <c r="D753" s="4">
        <v>0.28599999999999998</v>
      </c>
      <c r="E753" s="4">
        <v>26</v>
      </c>
      <c r="F753" s="4">
        <f>Table1[[#This Row],[MW]]*Table1[[#This Row],[MWh/MW]]</f>
        <v>7.4359999999999991</v>
      </c>
      <c r="G753" s="1" t="s">
        <v>28</v>
      </c>
      <c r="H753" s="1" t="s">
        <v>29</v>
      </c>
      <c r="I753" s="1" t="s">
        <v>30</v>
      </c>
      <c r="J753" s="1" t="s">
        <v>31</v>
      </c>
      <c r="K753" s="3" t="s">
        <v>32</v>
      </c>
      <c r="L753" s="3" t="s">
        <v>44</v>
      </c>
      <c r="M753" s="3" t="s">
        <v>34</v>
      </c>
      <c r="N753" s="1">
        <f>Table1[[#This Row],[MWh]]*Water_intensities!$J$56</f>
        <v>2.4092620725903413</v>
      </c>
      <c r="O753" s="1">
        <f>Table1[[#This Row],[MWh]]*Water_intensities!$N$56</f>
        <v>1.6864834508132391</v>
      </c>
      <c r="P753" s="3">
        <v>43.557222000000003</v>
      </c>
      <c r="Q753" s="3">
        <v>8.2205560000000002</v>
      </c>
      <c r="R753" t="s">
        <v>113</v>
      </c>
    </row>
    <row r="754" spans="1:18" x14ac:dyDescent="0.55000000000000004">
      <c r="A754" s="1">
        <v>20022</v>
      </c>
      <c r="B754" s="1" t="s">
        <v>1155</v>
      </c>
      <c r="C754" s="1" t="s">
        <v>1186</v>
      </c>
      <c r="D754" s="4">
        <v>0.8</v>
      </c>
      <c r="E754" s="4">
        <v>4481.3999999999996</v>
      </c>
      <c r="F754" s="4">
        <f>Table1[[#This Row],[MW]]*Table1[[#This Row],[MWh/MW]]</f>
        <v>3585.12</v>
      </c>
      <c r="G754" s="1" t="s">
        <v>107</v>
      </c>
      <c r="H754" s="1" t="s">
        <v>133</v>
      </c>
      <c r="I754" s="1" t="s">
        <v>34</v>
      </c>
      <c r="J754" s="1" t="s">
        <v>34</v>
      </c>
      <c r="K754" s="1" t="s">
        <v>34</v>
      </c>
      <c r="L754" s="1" t="s">
        <v>34</v>
      </c>
      <c r="M754" s="1" t="s">
        <v>34</v>
      </c>
      <c r="N754" s="1">
        <v>0</v>
      </c>
      <c r="O754" s="1">
        <v>0</v>
      </c>
      <c r="P754" s="3">
        <v>36.461360999999997</v>
      </c>
      <c r="Q754" s="3">
        <v>8.0813260000000007</v>
      </c>
      <c r="R754" t="s">
        <v>4980</v>
      </c>
    </row>
    <row r="755" spans="1:18" x14ac:dyDescent="0.55000000000000004">
      <c r="A755" s="1">
        <v>20023</v>
      </c>
      <c r="B755" s="1" t="s">
        <v>1155</v>
      </c>
      <c r="C755" s="1" t="s">
        <v>1187</v>
      </c>
      <c r="D755" s="4">
        <v>40.299999999999898</v>
      </c>
      <c r="E755" s="4">
        <v>26</v>
      </c>
      <c r="F755" s="4">
        <f>Table1[[#This Row],[MW]]*Table1[[#This Row],[MWh/MW]]</f>
        <v>1047.7999999999975</v>
      </c>
      <c r="G755" s="1" t="s">
        <v>28</v>
      </c>
      <c r="H755" s="1" t="s">
        <v>29</v>
      </c>
      <c r="I755" s="1" t="s">
        <v>30</v>
      </c>
      <c r="J755" s="1" t="s">
        <v>31</v>
      </c>
      <c r="K755" s="3" t="s">
        <v>32</v>
      </c>
      <c r="L755" s="3" t="s">
        <v>44</v>
      </c>
      <c r="M755" s="3" t="s">
        <v>34</v>
      </c>
      <c r="N755" s="1">
        <f>Table1[[#This Row],[MWh]]*Water_intensities!$J$56</f>
        <v>339.48692841045641</v>
      </c>
      <c r="O755" s="1">
        <f>Table1[[#This Row],[MWh]]*Water_intensities!$N$56</f>
        <v>237.64084988731949</v>
      </c>
      <c r="P755" s="3">
        <v>41.866110999999997</v>
      </c>
      <c r="Q755" s="3">
        <v>9.5930560000000007</v>
      </c>
      <c r="R755" t="s">
        <v>1188</v>
      </c>
    </row>
    <row r="756" spans="1:18" x14ac:dyDescent="0.55000000000000004">
      <c r="A756" s="1">
        <v>20024</v>
      </c>
      <c r="B756" s="1" t="s">
        <v>1155</v>
      </c>
      <c r="C756" s="1" t="s">
        <v>1189</v>
      </c>
      <c r="D756" s="4">
        <v>0.19500000000000001</v>
      </c>
      <c r="E756" s="4">
        <v>4481.3999999999996</v>
      </c>
      <c r="F756" s="4">
        <f>Table1[[#This Row],[MW]]*Table1[[#This Row],[MWh/MW]]</f>
        <v>873.87299999999993</v>
      </c>
      <c r="G756" s="1" t="s">
        <v>107</v>
      </c>
      <c r="H756" s="1" t="s">
        <v>133</v>
      </c>
      <c r="I756" s="1" t="s">
        <v>34</v>
      </c>
      <c r="J756" s="1" t="s">
        <v>34</v>
      </c>
      <c r="K756" s="1" t="s">
        <v>34</v>
      </c>
      <c r="L756" s="1" t="s">
        <v>34</v>
      </c>
      <c r="M756" s="1" t="s">
        <v>34</v>
      </c>
      <c r="N756" s="1">
        <v>0</v>
      </c>
      <c r="O756" s="1">
        <v>0</v>
      </c>
      <c r="P756" s="3">
        <v>36.833333000000003</v>
      </c>
      <c r="Q756" s="3">
        <v>7.6666670000000003</v>
      </c>
      <c r="R756" t="s">
        <v>4980</v>
      </c>
    </row>
    <row r="757" spans="1:18" x14ac:dyDescent="0.55000000000000004">
      <c r="A757" s="1">
        <v>20025</v>
      </c>
      <c r="B757" s="1" t="s">
        <v>1155</v>
      </c>
      <c r="C757" s="1" t="s">
        <v>1190</v>
      </c>
      <c r="D757" s="4">
        <v>0.48599999999999999</v>
      </c>
      <c r="E757" s="4">
        <v>26</v>
      </c>
      <c r="F757" s="4">
        <f>Table1[[#This Row],[MW]]*Table1[[#This Row],[MWh/MW]]</f>
        <v>12.635999999999999</v>
      </c>
      <c r="G757" s="1" t="s">
        <v>28</v>
      </c>
      <c r="H757" s="1" t="s">
        <v>29</v>
      </c>
      <c r="I757" s="1" t="s">
        <v>30</v>
      </c>
      <c r="J757" s="1" t="s">
        <v>31</v>
      </c>
      <c r="K757" s="3" t="s">
        <v>32</v>
      </c>
      <c r="L757" s="3" t="s">
        <v>44</v>
      </c>
      <c r="M757" s="3" t="s">
        <v>34</v>
      </c>
      <c r="N757" s="1">
        <f>Table1[[#This Row],[MWh]]*Water_intensities!$J$56</f>
        <v>4.0940607247514196</v>
      </c>
      <c r="O757" s="1">
        <f>Table1[[#This Row],[MWh]]*Water_intensities!$N$56</f>
        <v>2.8658425073259939</v>
      </c>
      <c r="P757" s="3">
        <v>41.085278000000002</v>
      </c>
      <c r="Q757" s="3">
        <v>11.736110999999999</v>
      </c>
      <c r="R757" t="s">
        <v>113</v>
      </c>
    </row>
    <row r="758" spans="1:18" x14ac:dyDescent="0.55000000000000004">
      <c r="A758" s="1">
        <v>20026</v>
      </c>
      <c r="B758" s="1" t="s">
        <v>1155</v>
      </c>
      <c r="C758" s="1" t="s">
        <v>1191</v>
      </c>
      <c r="D758" s="4">
        <v>133.89999999999901</v>
      </c>
      <c r="E758" s="4">
        <v>4481.3999999999996</v>
      </c>
      <c r="F758" s="4">
        <f>Table1[[#This Row],[MW]]*Table1[[#This Row],[MWh/MW]]</f>
        <v>600059.45999999554</v>
      </c>
      <c r="G758" s="1" t="s">
        <v>107</v>
      </c>
      <c r="H758" s="1" t="s">
        <v>108</v>
      </c>
      <c r="I758" s="1" t="s">
        <v>34</v>
      </c>
      <c r="J758" s="1" t="s">
        <v>34</v>
      </c>
      <c r="K758" s="1" t="s">
        <v>34</v>
      </c>
      <c r="L758" s="1" t="s">
        <v>34</v>
      </c>
      <c r="M758" s="1" t="s">
        <v>34</v>
      </c>
      <c r="N758" s="1">
        <v>400048808.57999998</v>
      </c>
      <c r="O758" s="1">
        <v>400048808.57999998</v>
      </c>
      <c r="P758" s="3">
        <v>37.383299999999998</v>
      </c>
      <c r="Q758" s="3">
        <v>9.5500000000000007</v>
      </c>
      <c r="R758" t="s">
        <v>124</v>
      </c>
    </row>
    <row r="759" spans="1:18" x14ac:dyDescent="0.55000000000000004">
      <c r="A759" s="1">
        <v>20027</v>
      </c>
      <c r="B759" s="1" t="s">
        <v>1155</v>
      </c>
      <c r="C759" s="1" t="s">
        <v>1192</v>
      </c>
      <c r="D759" s="4">
        <v>31</v>
      </c>
      <c r="E759" s="4">
        <v>199</v>
      </c>
      <c r="F759" s="4">
        <f>Table1[[#This Row],[MW]]*Table1[[#This Row],[MWh/MW]]</f>
        <v>6169</v>
      </c>
      <c r="G759" s="1" t="s">
        <v>474</v>
      </c>
      <c r="H759" s="1" t="s">
        <v>21</v>
      </c>
      <c r="I759" s="1" t="s">
        <v>22</v>
      </c>
      <c r="J759" s="1" t="s">
        <v>118</v>
      </c>
      <c r="K759" s="3" t="s">
        <v>24</v>
      </c>
      <c r="L759" s="1" t="s">
        <v>841</v>
      </c>
      <c r="M759" s="3" t="s">
        <v>1176</v>
      </c>
      <c r="N759" s="1">
        <f>Table1[[#This Row],[MWh]]*Water_intensities!$J$12</f>
        <v>15248.99004184546</v>
      </c>
      <c r="O759" s="1">
        <f>Table1[[#This Row],[MWh]]*Water_intensities!$N$12</f>
        <v>11909.6246881182</v>
      </c>
      <c r="P759" s="3">
        <v>37.421236</v>
      </c>
      <c r="Q759" s="3">
        <v>9.7947120000000005</v>
      </c>
      <c r="R759" t="s">
        <v>1193</v>
      </c>
    </row>
    <row r="760" spans="1:18" x14ac:dyDescent="0.55000000000000004">
      <c r="A760" s="1">
        <v>20028</v>
      </c>
      <c r="B760" s="1" t="s">
        <v>1155</v>
      </c>
      <c r="C760" s="1" t="s">
        <v>1194</v>
      </c>
      <c r="D760" s="4">
        <v>97</v>
      </c>
      <c r="E760" s="4">
        <v>4481.3999999999996</v>
      </c>
      <c r="F760" s="4">
        <f>Table1[[#This Row],[MW]]*Table1[[#This Row],[MWh/MW]]</f>
        <v>434695.8</v>
      </c>
      <c r="G760" s="1" t="s">
        <v>107</v>
      </c>
      <c r="H760" s="1" t="s">
        <v>108</v>
      </c>
      <c r="I760" s="1" t="s">
        <v>34</v>
      </c>
      <c r="J760" s="1" t="s">
        <v>34</v>
      </c>
      <c r="K760" s="1" t="s">
        <v>34</v>
      </c>
      <c r="L760" s="1" t="s">
        <v>34</v>
      </c>
      <c r="M760" s="1" t="s">
        <v>34</v>
      </c>
      <c r="N760" s="1">
        <v>54243615.514800265</v>
      </c>
      <c r="O760" s="1">
        <v>54243615.514800265</v>
      </c>
      <c r="P760" s="3">
        <v>35.733333000000002</v>
      </c>
      <c r="Q760" s="3">
        <v>8.6</v>
      </c>
      <c r="R760" t="s">
        <v>124</v>
      </c>
    </row>
    <row r="761" spans="1:18" x14ac:dyDescent="0.55000000000000004">
      <c r="A761" s="1">
        <v>20029</v>
      </c>
      <c r="B761" s="1" t="s">
        <v>1155</v>
      </c>
      <c r="C761" s="1" t="s">
        <v>1195</v>
      </c>
      <c r="D761" s="4">
        <v>254</v>
      </c>
      <c r="E761" s="4">
        <v>4481.3999999999996</v>
      </c>
      <c r="F761" s="4">
        <f>Table1[[#This Row],[MW]]*Table1[[#This Row],[MWh/MW]]</f>
        <v>1138275.5999999999</v>
      </c>
      <c r="G761" s="1" t="s">
        <v>107</v>
      </c>
      <c r="H761" s="1" t="s">
        <v>108</v>
      </c>
      <c r="I761" s="1" t="s">
        <v>34</v>
      </c>
      <c r="J761" s="1" t="s">
        <v>34</v>
      </c>
      <c r="K761" s="1" t="s">
        <v>34</v>
      </c>
      <c r="L761" s="1" t="s">
        <v>34</v>
      </c>
      <c r="M761" s="1" t="s">
        <v>34</v>
      </c>
      <c r="N761" s="1">
        <v>613107.52490274364</v>
      </c>
      <c r="O761" s="1">
        <v>613107.52490274364</v>
      </c>
      <c r="P761" s="3">
        <v>42.016666999999998</v>
      </c>
      <c r="Q761" s="3">
        <v>4.266667</v>
      </c>
      <c r="R761" t="s">
        <v>589</v>
      </c>
    </row>
    <row r="762" spans="1:18" x14ac:dyDescent="0.55000000000000004">
      <c r="A762" s="1">
        <v>20030</v>
      </c>
      <c r="B762" s="1" t="s">
        <v>1155</v>
      </c>
      <c r="C762" s="1" t="s">
        <v>1196</v>
      </c>
      <c r="D762" s="4">
        <v>1.0780000000000001</v>
      </c>
      <c r="E762" s="4">
        <v>26</v>
      </c>
      <c r="F762" s="4">
        <f>Table1[[#This Row],[MW]]*Table1[[#This Row],[MWh/MW]]</f>
        <v>28.028000000000002</v>
      </c>
      <c r="G762" s="1" t="s">
        <v>28</v>
      </c>
      <c r="H762" s="1" t="s">
        <v>29</v>
      </c>
      <c r="I762" s="1" t="s">
        <v>30</v>
      </c>
      <c r="J762" s="1" t="s">
        <v>31</v>
      </c>
      <c r="K762" s="3" t="s">
        <v>32</v>
      </c>
      <c r="L762" s="3" t="s">
        <v>44</v>
      </c>
      <c r="M762" s="3" t="s">
        <v>34</v>
      </c>
      <c r="N762" s="1">
        <f>Table1[[#This Row],[MWh]]*Water_intensities!$J$56</f>
        <v>9.0810647351482121</v>
      </c>
      <c r="O762" s="1">
        <f>Table1[[#This Row],[MWh]]*Water_intensities!$N$56</f>
        <v>6.3567453146037485</v>
      </c>
      <c r="P762" s="3">
        <v>35.833333000000003</v>
      </c>
      <c r="Q762" s="3">
        <v>9.1666670000000003</v>
      </c>
      <c r="R762" t="s">
        <v>1197</v>
      </c>
    </row>
    <row r="763" spans="1:18" x14ac:dyDescent="0.55000000000000004">
      <c r="A763" s="1">
        <v>20031</v>
      </c>
      <c r="B763" s="1" t="s">
        <v>1155</v>
      </c>
      <c r="C763" s="1" t="s">
        <v>1198</v>
      </c>
      <c r="D763" s="4">
        <v>183.89999999999901</v>
      </c>
      <c r="E763" s="4">
        <v>4481.3999999999996</v>
      </c>
      <c r="F763" s="4">
        <f>Table1[[#This Row],[MW]]*Table1[[#This Row],[MWh/MW]]</f>
        <v>824129.45999999554</v>
      </c>
      <c r="G763" s="1" t="s">
        <v>107</v>
      </c>
      <c r="H763" s="1" t="s">
        <v>108</v>
      </c>
      <c r="I763" s="1" t="s">
        <v>34</v>
      </c>
      <c r="J763" s="1" t="s">
        <v>34</v>
      </c>
      <c r="K763" s="1" t="s">
        <v>34</v>
      </c>
      <c r="L763" s="1" t="s">
        <v>34</v>
      </c>
      <c r="M763" s="1" t="s">
        <v>34</v>
      </c>
      <c r="N763" s="1">
        <v>51154812.730311751</v>
      </c>
      <c r="O763" s="1">
        <v>51154812.730311751</v>
      </c>
      <c r="P763" s="3">
        <v>37.390999999999998</v>
      </c>
      <c r="Q763" s="3">
        <v>7.9290000000000003</v>
      </c>
      <c r="R763" t="s">
        <v>124</v>
      </c>
    </row>
    <row r="764" spans="1:18" x14ac:dyDescent="0.55000000000000004">
      <c r="A764" s="1">
        <v>20032</v>
      </c>
      <c r="B764" s="1" t="s">
        <v>1155</v>
      </c>
      <c r="C764" s="1" t="s">
        <v>1199</v>
      </c>
      <c r="D764" s="4">
        <v>420</v>
      </c>
      <c r="E764" s="4">
        <v>4481.3999999999996</v>
      </c>
      <c r="F764" s="4">
        <f>Table1[[#This Row],[MW]]*Table1[[#This Row],[MWh/MW]]</f>
        <v>1882187.9999999998</v>
      </c>
      <c r="G764" s="1" t="s">
        <v>107</v>
      </c>
      <c r="H764" s="1" t="s">
        <v>133</v>
      </c>
      <c r="I764" s="1" t="s">
        <v>34</v>
      </c>
      <c r="J764" s="1" t="s">
        <v>34</v>
      </c>
      <c r="K764" s="1" t="s">
        <v>34</v>
      </c>
      <c r="L764" s="1" t="s">
        <v>34</v>
      </c>
      <c r="M764" s="1" t="s">
        <v>34</v>
      </c>
      <c r="N764" s="1">
        <v>91820.958047518609</v>
      </c>
      <c r="O764" s="1">
        <v>91820.958047518609</v>
      </c>
      <c r="P764" s="3">
        <v>37.390999999999998</v>
      </c>
      <c r="Q764" s="3">
        <v>7.9290000000000003</v>
      </c>
      <c r="R764" t="s">
        <v>124</v>
      </c>
    </row>
    <row r="765" spans="1:18" x14ac:dyDescent="0.55000000000000004">
      <c r="A765" s="1">
        <v>20033</v>
      </c>
      <c r="B765" s="1" t="s">
        <v>1155</v>
      </c>
      <c r="C765" s="1" t="s">
        <v>1200</v>
      </c>
      <c r="D765" s="4">
        <v>1870</v>
      </c>
      <c r="E765" s="4">
        <v>4481.3999999999996</v>
      </c>
      <c r="F765" s="4">
        <f>Table1[[#This Row],[MW]]*Table1[[#This Row],[MWh/MW]]</f>
        <v>8380217.9999999991</v>
      </c>
      <c r="G765" s="1" t="s">
        <v>107</v>
      </c>
      <c r="H765" s="1" t="s">
        <v>108</v>
      </c>
      <c r="I765" s="1" t="s">
        <v>34</v>
      </c>
      <c r="J765" s="1" t="s">
        <v>34</v>
      </c>
      <c r="K765" s="1" t="s">
        <v>34</v>
      </c>
      <c r="L765" s="1" t="s">
        <v>34</v>
      </c>
      <c r="M765" s="1" t="s">
        <v>34</v>
      </c>
      <c r="N765" s="1">
        <v>185504130</v>
      </c>
      <c r="O765" s="1">
        <v>185504130</v>
      </c>
      <c r="P765" s="3">
        <v>37.304164999999998</v>
      </c>
      <c r="Q765" s="3">
        <v>6.8560730000000003</v>
      </c>
      <c r="R765" t="s">
        <v>124</v>
      </c>
    </row>
    <row r="766" spans="1:18" x14ac:dyDescent="0.55000000000000004">
      <c r="A766" s="1">
        <v>20034</v>
      </c>
      <c r="B766" s="1" t="s">
        <v>1155</v>
      </c>
      <c r="C766" s="1" t="s">
        <v>1201</v>
      </c>
      <c r="D766" s="4">
        <v>0.30499999999999999</v>
      </c>
      <c r="E766" s="4">
        <v>26</v>
      </c>
      <c r="F766" s="4">
        <f>Table1[[#This Row],[MW]]*Table1[[#This Row],[MWh/MW]]</f>
        <v>7.93</v>
      </c>
      <c r="G766" s="1" t="s">
        <v>28</v>
      </c>
      <c r="H766" s="1" t="s">
        <v>29</v>
      </c>
      <c r="I766" s="1" t="s">
        <v>30</v>
      </c>
      <c r="J766" s="1" t="s">
        <v>31</v>
      </c>
      <c r="K766" s="3" t="s">
        <v>32</v>
      </c>
      <c r="L766" s="3" t="s">
        <v>44</v>
      </c>
      <c r="M766" s="3" t="s">
        <v>34</v>
      </c>
      <c r="N766" s="1">
        <f>Table1[[#This Row],[MWh]]*Water_intensities!$J$56</f>
        <v>2.5693179445456442</v>
      </c>
      <c r="O766" s="1">
        <f>Table1[[#This Row],[MWh]]*Water_intensities!$N$56</f>
        <v>1.7985225611819509</v>
      </c>
      <c r="P766" s="3">
        <v>40.710787099999997</v>
      </c>
      <c r="Q766" s="3">
        <v>7.1402467999999999</v>
      </c>
      <c r="R766" t="s">
        <v>113</v>
      </c>
    </row>
    <row r="767" spans="1:18" x14ac:dyDescent="0.55000000000000004">
      <c r="A767" s="1">
        <v>20035</v>
      </c>
      <c r="B767" s="1" t="s">
        <v>1155</v>
      </c>
      <c r="C767" s="1" t="s">
        <v>1202</v>
      </c>
      <c r="D767" s="4">
        <v>0.79100000000000004</v>
      </c>
      <c r="E767" s="4">
        <v>26</v>
      </c>
      <c r="F767" s="4">
        <f>Table1[[#This Row],[MW]]*Table1[[#This Row],[MWh/MW]]</f>
        <v>20.566000000000003</v>
      </c>
      <c r="G767" s="1" t="s">
        <v>28</v>
      </c>
      <c r="H767" s="1" t="s">
        <v>29</v>
      </c>
      <c r="I767" s="1" t="s">
        <v>30</v>
      </c>
      <c r="J767" s="1" t="s">
        <v>31</v>
      </c>
      <c r="K767" s="3" t="s">
        <v>32</v>
      </c>
      <c r="L767" s="3" t="s">
        <v>44</v>
      </c>
      <c r="M767" s="3" t="s">
        <v>34</v>
      </c>
      <c r="N767" s="1">
        <f>Table1[[#This Row],[MWh]]*Water_intensities!$J$56</f>
        <v>6.6633786692970647</v>
      </c>
      <c r="O767" s="1">
        <f>Table1[[#This Row],[MWh]]*Water_intensities!$N$56</f>
        <v>4.6643650685079452</v>
      </c>
      <c r="P767" s="3">
        <v>43.130277999999997</v>
      </c>
      <c r="Q767" s="3">
        <v>6.0225</v>
      </c>
      <c r="R767" t="s">
        <v>113</v>
      </c>
    </row>
    <row r="768" spans="1:18" x14ac:dyDescent="0.55000000000000004">
      <c r="A768" s="1">
        <v>20036</v>
      </c>
      <c r="B768" s="1" t="s">
        <v>1155</v>
      </c>
      <c r="C768" s="1" t="s">
        <v>1203</v>
      </c>
      <c r="D768" s="4">
        <v>1.665</v>
      </c>
      <c r="E768" s="4">
        <v>26</v>
      </c>
      <c r="F768" s="4">
        <f>Table1[[#This Row],[MW]]*Table1[[#This Row],[MWh/MW]]</f>
        <v>43.29</v>
      </c>
      <c r="G768" s="1" t="s">
        <v>28</v>
      </c>
      <c r="H768" s="1" t="s">
        <v>29</v>
      </c>
      <c r="I768" s="1" t="s">
        <v>30</v>
      </c>
      <c r="J768" s="1" t="s">
        <v>31</v>
      </c>
      <c r="K768" s="3" t="s">
        <v>32</v>
      </c>
      <c r="L768" s="3" t="s">
        <v>44</v>
      </c>
      <c r="M768" s="3" t="s">
        <v>34</v>
      </c>
      <c r="N768" s="1">
        <f>Table1[[#This Row],[MWh]]*Water_intensities!$J$56</f>
        <v>14.025948779240975</v>
      </c>
      <c r="O768" s="1">
        <f>Table1[[#This Row],[MWh]]*Water_intensities!$N$56</f>
        <v>9.8181641454686837</v>
      </c>
      <c r="P768" s="3">
        <v>42.126080517748797</v>
      </c>
      <c r="Q768" s="3">
        <v>9.3005776177311201</v>
      </c>
      <c r="R768" t="s">
        <v>1204</v>
      </c>
    </row>
    <row r="769" spans="1:18" x14ac:dyDescent="0.55000000000000004">
      <c r="A769" s="1">
        <v>20037</v>
      </c>
      <c r="B769" s="1" t="s">
        <v>1155</v>
      </c>
      <c r="C769" s="1" t="s">
        <v>1205</v>
      </c>
      <c r="D769" s="4">
        <v>0.15</v>
      </c>
      <c r="E769" s="4">
        <v>26</v>
      </c>
      <c r="F769" s="4">
        <f>Table1[[#This Row],[MW]]*Table1[[#This Row],[MWh/MW]]</f>
        <v>3.9</v>
      </c>
      <c r="G769" s="1" t="s">
        <v>28</v>
      </c>
      <c r="H769" s="1" t="s">
        <v>29</v>
      </c>
      <c r="I769" s="1" t="s">
        <v>30</v>
      </c>
      <c r="J769" s="1" t="s">
        <v>31</v>
      </c>
      <c r="K769" s="3" t="s">
        <v>32</v>
      </c>
      <c r="L769" s="3" t="s">
        <v>44</v>
      </c>
      <c r="M769" s="3" t="s">
        <v>34</v>
      </c>
      <c r="N769" s="1">
        <f>Table1[[#This Row],[MWh]]*Water_intensities!$J$56</f>
        <v>1.2635989891208086</v>
      </c>
      <c r="O769" s="1">
        <f>Table1[[#This Row],[MWh]]*Water_intensities!$N$56</f>
        <v>0.88451929238456606</v>
      </c>
      <c r="P769" s="3">
        <v>39.429740000000002</v>
      </c>
      <c r="Q769" s="3">
        <v>13.978414000000001</v>
      </c>
      <c r="R769" t="s">
        <v>113</v>
      </c>
    </row>
    <row r="770" spans="1:18" x14ac:dyDescent="0.55000000000000004">
      <c r="A770" s="1">
        <v>20038</v>
      </c>
      <c r="B770" s="1" t="s">
        <v>1155</v>
      </c>
      <c r="C770" s="1" t="s">
        <v>1206</v>
      </c>
      <c r="D770" s="4">
        <v>0.70499999999999996</v>
      </c>
      <c r="E770" s="4">
        <v>26</v>
      </c>
      <c r="F770" s="4">
        <f>Table1[[#This Row],[MW]]*Table1[[#This Row],[MWh/MW]]</f>
        <v>18.329999999999998</v>
      </c>
      <c r="G770" s="1" t="s">
        <v>28</v>
      </c>
      <c r="H770" s="1" t="s">
        <v>29</v>
      </c>
      <c r="I770" s="1" t="s">
        <v>30</v>
      </c>
      <c r="J770" s="1" t="s">
        <v>31</v>
      </c>
      <c r="K770" s="3" t="s">
        <v>32</v>
      </c>
      <c r="L770" s="3" t="s">
        <v>44</v>
      </c>
      <c r="M770" s="3" t="s">
        <v>34</v>
      </c>
      <c r="N770" s="1">
        <f>Table1[[#This Row],[MWh]]*Water_intensities!$J$56</f>
        <v>5.9389152488677999</v>
      </c>
      <c r="O770" s="1">
        <f>Table1[[#This Row],[MWh]]*Water_intensities!$N$56</f>
        <v>4.1572406742074604</v>
      </c>
      <c r="P770" s="3">
        <v>36.65</v>
      </c>
      <c r="Q770" s="3">
        <v>5.65</v>
      </c>
      <c r="R770" t="s">
        <v>113</v>
      </c>
    </row>
    <row r="771" spans="1:18" x14ac:dyDescent="0.55000000000000004">
      <c r="A771" s="1">
        <v>20039</v>
      </c>
      <c r="B771" s="1" t="s">
        <v>1155</v>
      </c>
      <c r="C771" s="1" t="s">
        <v>1207</v>
      </c>
      <c r="D771" s="4">
        <v>13.44</v>
      </c>
      <c r="E771" s="4">
        <v>26</v>
      </c>
      <c r="F771" s="4">
        <f>Table1[[#This Row],[MW]]*Table1[[#This Row],[MWh/MW]]</f>
        <v>349.44</v>
      </c>
      <c r="G771" s="1" t="s">
        <v>28</v>
      </c>
      <c r="H771" s="1" t="s">
        <v>29</v>
      </c>
      <c r="I771" s="1" t="s">
        <v>30</v>
      </c>
      <c r="J771" s="1" t="s">
        <v>31</v>
      </c>
      <c r="K771" s="3" t="s">
        <v>32</v>
      </c>
      <c r="L771" s="3" t="s">
        <v>44</v>
      </c>
      <c r="M771" s="3" t="s">
        <v>34</v>
      </c>
      <c r="N771" s="1">
        <f>Table1[[#This Row],[MWh]]*Water_intensities!$J$56</f>
        <v>113.21846942522444</v>
      </c>
      <c r="O771" s="1">
        <f>Table1[[#This Row],[MWh]]*Water_intensities!$N$56</f>
        <v>79.252928597657117</v>
      </c>
      <c r="P771" s="3">
        <v>38.769440000000003</v>
      </c>
      <c r="Q771" s="3">
        <v>8.8904999999999994</v>
      </c>
      <c r="R771" t="s">
        <v>1208</v>
      </c>
    </row>
    <row r="772" spans="1:18" x14ac:dyDescent="0.55000000000000004">
      <c r="A772" s="1">
        <v>20040</v>
      </c>
      <c r="B772" s="1" t="s">
        <v>1155</v>
      </c>
      <c r="C772" s="1" t="s">
        <v>1209</v>
      </c>
      <c r="D772" s="4">
        <v>0.3</v>
      </c>
      <c r="E772" s="4">
        <v>26</v>
      </c>
      <c r="F772" s="4">
        <f>Table1[[#This Row],[MW]]*Table1[[#This Row],[MWh/MW]]</f>
        <v>7.8</v>
      </c>
      <c r="G772" s="1" t="s">
        <v>28</v>
      </c>
      <c r="H772" s="1" t="s">
        <v>29</v>
      </c>
      <c r="I772" s="1" t="s">
        <v>30</v>
      </c>
      <c r="J772" s="1" t="s">
        <v>31</v>
      </c>
      <c r="K772" s="3" t="s">
        <v>32</v>
      </c>
      <c r="L772" s="3" t="s">
        <v>44</v>
      </c>
      <c r="M772" s="3" t="s">
        <v>34</v>
      </c>
      <c r="N772" s="1">
        <f>Table1[[#This Row],[MWh]]*Water_intensities!$J$56</f>
        <v>2.5271979782416172</v>
      </c>
      <c r="O772" s="1">
        <f>Table1[[#This Row],[MWh]]*Water_intensities!$N$56</f>
        <v>1.7690385847691321</v>
      </c>
      <c r="P772" s="3">
        <v>44.278055999999999</v>
      </c>
      <c r="Q772" s="3">
        <v>6.74</v>
      </c>
      <c r="R772" t="s">
        <v>113</v>
      </c>
    </row>
    <row r="773" spans="1:18" ht="15" customHeight="1" x14ac:dyDescent="0.55000000000000004">
      <c r="A773" s="1">
        <v>20041</v>
      </c>
      <c r="B773" s="1" t="s">
        <v>1155</v>
      </c>
      <c r="C773" s="1" t="s">
        <v>1210</v>
      </c>
      <c r="D773" s="4">
        <v>1.2909999999999999</v>
      </c>
      <c r="E773" s="4">
        <v>26</v>
      </c>
      <c r="F773" s="4">
        <f>Table1[[#This Row],[MW]]*Table1[[#This Row],[MWh/MW]]</f>
        <v>33.565999999999995</v>
      </c>
      <c r="G773" s="1" t="s">
        <v>28</v>
      </c>
      <c r="H773" s="1" t="s">
        <v>29</v>
      </c>
      <c r="I773" s="1" t="s">
        <v>30</v>
      </c>
      <c r="J773" s="1" t="s">
        <v>31</v>
      </c>
      <c r="K773" s="3" t="s">
        <v>32</v>
      </c>
      <c r="L773" s="3" t="s">
        <v>44</v>
      </c>
      <c r="M773" s="3" t="s">
        <v>34</v>
      </c>
      <c r="N773" s="1">
        <f>Table1[[#This Row],[MWh]]*Water_intensities!$J$56</f>
        <v>10.875375299699758</v>
      </c>
      <c r="O773" s="1">
        <f>Table1[[#This Row],[MWh]]*Water_intensities!$N$56</f>
        <v>7.6127627097898305</v>
      </c>
      <c r="P773" s="3">
        <v>39.522778000000002</v>
      </c>
      <c r="Q773" s="3">
        <v>12.505833000000001</v>
      </c>
      <c r="R773" t="s">
        <v>1197</v>
      </c>
    </row>
    <row r="774" spans="1:18" ht="15" customHeight="1" x14ac:dyDescent="0.55000000000000004">
      <c r="A774" s="1">
        <v>20042</v>
      </c>
      <c r="B774" s="1" t="s">
        <v>1155</v>
      </c>
      <c r="C774" s="1" t="s">
        <v>1211</v>
      </c>
      <c r="D774" s="4">
        <v>0.155</v>
      </c>
      <c r="E774" s="4">
        <v>26</v>
      </c>
      <c r="F774" s="4">
        <f>Table1[[#This Row],[MW]]*Table1[[#This Row],[MWh/MW]]</f>
        <v>4.03</v>
      </c>
      <c r="G774" s="1" t="s">
        <v>28</v>
      </c>
      <c r="H774" s="1" t="s">
        <v>29</v>
      </c>
      <c r="I774" s="1" t="s">
        <v>30</v>
      </c>
      <c r="J774" s="1" t="s">
        <v>31</v>
      </c>
      <c r="K774" s="3" t="s">
        <v>32</v>
      </c>
      <c r="L774" s="3" t="s">
        <v>44</v>
      </c>
      <c r="M774" s="3" t="s">
        <v>34</v>
      </c>
      <c r="N774" s="1">
        <f>Table1[[#This Row],[MWh]]*Water_intensities!$J$56</f>
        <v>1.3057189554248356</v>
      </c>
      <c r="O774" s="1">
        <f>Table1[[#This Row],[MWh]]*Water_intensities!$N$56</f>
        <v>0.91400326879738492</v>
      </c>
      <c r="P774" s="3">
        <v>39.033332999999999</v>
      </c>
      <c r="Q774" s="3">
        <v>12.033333000000001</v>
      </c>
      <c r="R774" t="s">
        <v>113</v>
      </c>
    </row>
    <row r="775" spans="1:18" x14ac:dyDescent="0.55000000000000004">
      <c r="A775" s="1">
        <v>20043</v>
      </c>
      <c r="B775" s="1" t="s">
        <v>1155</v>
      </c>
      <c r="C775" s="1" t="s">
        <v>1212</v>
      </c>
      <c r="D775" s="4">
        <v>0.57899999999999996</v>
      </c>
      <c r="E775" s="4">
        <v>26</v>
      </c>
      <c r="F775" s="4">
        <f>Table1[[#This Row],[MW]]*Table1[[#This Row],[MWh/MW]]</f>
        <v>15.053999999999998</v>
      </c>
      <c r="G775" s="1" t="s">
        <v>28</v>
      </c>
      <c r="H775" s="1" t="s">
        <v>29</v>
      </c>
      <c r="I775" s="1" t="s">
        <v>30</v>
      </c>
      <c r="J775" s="1" t="s">
        <v>31</v>
      </c>
      <c r="K775" s="3" t="s">
        <v>32</v>
      </c>
      <c r="L775" s="3" t="s">
        <v>44</v>
      </c>
      <c r="M775" s="3" t="s">
        <v>34</v>
      </c>
      <c r="N775" s="1">
        <f>Table1[[#This Row],[MWh]]*Water_intensities!$J$56</f>
        <v>4.8774920980063206</v>
      </c>
      <c r="O775" s="1">
        <f>Table1[[#This Row],[MWh]]*Water_intensities!$N$56</f>
        <v>3.4142444686044247</v>
      </c>
      <c r="P775" s="3">
        <v>39.666666999999997</v>
      </c>
      <c r="Q775" s="3">
        <v>10.3</v>
      </c>
      <c r="R775" t="s">
        <v>113</v>
      </c>
    </row>
    <row r="776" spans="1:18" ht="15" customHeight="1" x14ac:dyDescent="0.55000000000000004">
      <c r="A776" s="1">
        <v>20044</v>
      </c>
      <c r="B776" s="1" t="s">
        <v>1155</v>
      </c>
      <c r="C776" s="1" t="s">
        <v>1213</v>
      </c>
      <c r="D776" s="4">
        <v>153</v>
      </c>
      <c r="E776" s="4">
        <v>4481.3999999999996</v>
      </c>
      <c r="F776" s="4">
        <f>Table1[[#This Row],[MW]]*Table1[[#This Row],[MWh/MW]]</f>
        <v>685654.2</v>
      </c>
      <c r="G776" s="1" t="s">
        <v>107</v>
      </c>
      <c r="H776" s="1" t="s">
        <v>108</v>
      </c>
      <c r="I776" s="1" t="s">
        <v>34</v>
      </c>
      <c r="J776" s="1" t="s">
        <v>34</v>
      </c>
      <c r="K776" s="1" t="s">
        <v>34</v>
      </c>
      <c r="L776" s="1" t="s">
        <v>34</v>
      </c>
      <c r="M776" s="1" t="s">
        <v>34</v>
      </c>
      <c r="N776" s="1">
        <v>0</v>
      </c>
      <c r="O776" s="1">
        <v>0</v>
      </c>
      <c r="P776" s="3">
        <v>39.417499999999997</v>
      </c>
      <c r="Q776" s="3">
        <v>7.1494</v>
      </c>
      <c r="R776" t="s">
        <v>124</v>
      </c>
    </row>
    <row r="777" spans="1:18" x14ac:dyDescent="0.55000000000000004">
      <c r="A777" s="1">
        <v>20045</v>
      </c>
      <c r="B777" s="1" t="s">
        <v>1155</v>
      </c>
      <c r="C777" s="1" t="s">
        <v>1214</v>
      </c>
      <c r="D777" s="4">
        <v>6.6</v>
      </c>
      <c r="E777" s="4">
        <v>199</v>
      </c>
      <c r="F777" s="4">
        <f>Table1[[#This Row],[MW]]*Table1[[#This Row],[MWh/MW]]</f>
        <v>1313.3999999999999</v>
      </c>
      <c r="G777" s="1" t="s">
        <v>474</v>
      </c>
      <c r="H777" s="1" t="s">
        <v>21</v>
      </c>
      <c r="I777" s="1" t="s">
        <v>22</v>
      </c>
      <c r="J777" s="1" t="s">
        <v>40</v>
      </c>
      <c r="K777" s="3" t="s">
        <v>34</v>
      </c>
      <c r="L777" s="3" t="s">
        <v>841</v>
      </c>
      <c r="M777" s="3" t="s">
        <v>34</v>
      </c>
      <c r="N777" s="1">
        <f>Table1[[#This Row],[MWh]]*Water_intensities!$J$3</f>
        <v>213.07542136508573</v>
      </c>
      <c r="O777" s="1">
        <f>Table1[[#This Row],[MWh]]*Water_intensities!$N$3</f>
        <v>149.15279495556001</v>
      </c>
      <c r="P777" s="3">
        <v>39.922409999999999</v>
      </c>
      <c r="Q777" s="3">
        <v>8.8367299999999993</v>
      </c>
      <c r="R777" t="s">
        <v>1215</v>
      </c>
    </row>
    <row r="778" spans="1:18" x14ac:dyDescent="0.55000000000000004">
      <c r="A778" s="1">
        <v>20046</v>
      </c>
      <c r="B778" s="1" t="s">
        <v>1155</v>
      </c>
      <c r="C778" s="1" t="s">
        <v>1216</v>
      </c>
      <c r="D778" s="4">
        <v>0.14000000000000001</v>
      </c>
      <c r="E778" s="4">
        <v>26</v>
      </c>
      <c r="F778" s="4">
        <f>Table1[[#This Row],[MW]]*Table1[[#This Row],[MWh/MW]]</f>
        <v>3.6400000000000006</v>
      </c>
      <c r="G778" s="1" t="s">
        <v>28</v>
      </c>
      <c r="H778" s="1" t="s">
        <v>29</v>
      </c>
      <c r="I778" s="1" t="s">
        <v>30</v>
      </c>
      <c r="J778" s="1" t="s">
        <v>31</v>
      </c>
      <c r="K778" s="3" t="s">
        <v>32</v>
      </c>
      <c r="L778" s="3" t="s">
        <v>44</v>
      </c>
      <c r="M778" s="3" t="s">
        <v>34</v>
      </c>
      <c r="N778" s="1">
        <f>Table1[[#This Row],[MWh]]*Water_intensities!$J$56</f>
        <v>1.1793590565127547</v>
      </c>
      <c r="O778" s="1">
        <f>Table1[[#This Row],[MWh]]*Water_intensities!$N$56</f>
        <v>0.82555133955892845</v>
      </c>
      <c r="P778" s="3">
        <v>36.200000000000003</v>
      </c>
      <c r="Q778" s="3">
        <v>12.966666999999999</v>
      </c>
      <c r="R778" t="s">
        <v>113</v>
      </c>
    </row>
    <row r="779" spans="1:18" x14ac:dyDescent="0.55000000000000004">
      <c r="A779" s="1">
        <v>20047</v>
      </c>
      <c r="B779" s="1" t="s">
        <v>1155</v>
      </c>
      <c r="C779" s="1" t="s">
        <v>1217</v>
      </c>
      <c r="D779" s="4">
        <v>0.64</v>
      </c>
      <c r="E779" s="4">
        <v>26</v>
      </c>
      <c r="F779" s="4">
        <f>Table1[[#This Row],[MW]]*Table1[[#This Row],[MWh/MW]]</f>
        <v>16.64</v>
      </c>
      <c r="G779" s="1" t="s">
        <v>28</v>
      </c>
      <c r="H779" s="1" t="s">
        <v>29</v>
      </c>
      <c r="I779" s="1" t="s">
        <v>30</v>
      </c>
      <c r="J779" s="1" t="s">
        <v>31</v>
      </c>
      <c r="K779" s="3" t="s">
        <v>32</v>
      </c>
      <c r="L779" s="3" t="s">
        <v>44</v>
      </c>
      <c r="M779" s="3" t="s">
        <v>34</v>
      </c>
      <c r="N779" s="1">
        <f>Table1[[#This Row],[MWh]]*Water_intensities!$J$56</f>
        <v>5.3913556869154498</v>
      </c>
      <c r="O779" s="1">
        <f>Table1[[#This Row],[MWh]]*Water_intensities!$N$56</f>
        <v>3.7739489808408151</v>
      </c>
      <c r="P779" s="3">
        <v>39.058419000000001</v>
      </c>
      <c r="Q779" s="3">
        <v>3.5167000000000002</v>
      </c>
      <c r="R779" t="s">
        <v>113</v>
      </c>
    </row>
    <row r="780" spans="1:18" x14ac:dyDescent="0.55000000000000004">
      <c r="A780" s="1">
        <v>20048</v>
      </c>
      <c r="B780" s="1" t="s">
        <v>1155</v>
      </c>
      <c r="C780" s="1" t="s">
        <v>1218</v>
      </c>
      <c r="D780" s="4">
        <v>0.71899999999999997</v>
      </c>
      <c r="E780" s="4">
        <v>26</v>
      </c>
      <c r="F780" s="4">
        <f>Table1[[#This Row],[MW]]*Table1[[#This Row],[MWh/MW]]</f>
        <v>18.693999999999999</v>
      </c>
      <c r="G780" s="1" t="s">
        <v>28</v>
      </c>
      <c r="H780" s="1" t="s">
        <v>29</v>
      </c>
      <c r="I780" s="1" t="s">
        <v>30</v>
      </c>
      <c r="J780" s="1" t="s">
        <v>31</v>
      </c>
      <c r="K780" s="3" t="s">
        <v>32</v>
      </c>
      <c r="L780" s="3" t="s">
        <v>44</v>
      </c>
      <c r="M780" s="3" t="s">
        <v>34</v>
      </c>
      <c r="N780" s="1">
        <f>Table1[[#This Row],[MWh]]*Water_intensities!$J$56</f>
        <v>6.0568511545190757</v>
      </c>
      <c r="O780" s="1">
        <f>Table1[[#This Row],[MWh]]*Water_intensities!$N$56</f>
        <v>4.2397958081633531</v>
      </c>
      <c r="P780" s="3">
        <v>39.048586</v>
      </c>
      <c r="Q780" s="3">
        <v>3.5434909999999999</v>
      </c>
      <c r="R780" t="s">
        <v>113</v>
      </c>
    </row>
    <row r="781" spans="1:18" x14ac:dyDescent="0.55000000000000004">
      <c r="A781" s="1">
        <v>20049</v>
      </c>
      <c r="B781" s="1" t="s">
        <v>1155</v>
      </c>
      <c r="C781" s="1" t="s">
        <v>1219</v>
      </c>
      <c r="D781" s="4">
        <v>0.84</v>
      </c>
      <c r="E781" s="4">
        <v>26</v>
      </c>
      <c r="F781" s="4">
        <f>Table1[[#This Row],[MW]]*Table1[[#This Row],[MWh/MW]]</f>
        <v>21.84</v>
      </c>
      <c r="G781" s="1" t="s">
        <v>28</v>
      </c>
      <c r="H781" s="1" t="s">
        <v>29</v>
      </c>
      <c r="I781" s="1" t="s">
        <v>30</v>
      </c>
      <c r="J781" s="1" t="s">
        <v>31</v>
      </c>
      <c r="K781" s="3" t="s">
        <v>32</v>
      </c>
      <c r="L781" s="3" t="s">
        <v>44</v>
      </c>
      <c r="M781" s="3" t="s">
        <v>34</v>
      </c>
      <c r="N781" s="1">
        <f>Table1[[#This Row],[MWh]]*Water_intensities!$J$56</f>
        <v>7.0761543390765276</v>
      </c>
      <c r="O781" s="1">
        <f>Table1[[#This Row],[MWh]]*Water_intensities!$N$56</f>
        <v>4.9533080373535698</v>
      </c>
      <c r="P781" s="3">
        <v>38.466667000000001</v>
      </c>
      <c r="Q781" s="3">
        <v>11.733333</v>
      </c>
      <c r="R781" t="s">
        <v>113</v>
      </c>
    </row>
    <row r="782" spans="1:18" x14ac:dyDescent="0.55000000000000004">
      <c r="A782" s="1">
        <v>20050</v>
      </c>
      <c r="B782" s="1" t="s">
        <v>1155</v>
      </c>
      <c r="C782" s="1" t="s">
        <v>1220</v>
      </c>
      <c r="D782" s="4">
        <v>2.153</v>
      </c>
      <c r="E782" s="4">
        <v>26</v>
      </c>
      <c r="F782" s="4">
        <f>Table1[[#This Row],[MW]]*Table1[[#This Row],[MWh/MW]]</f>
        <v>55.978000000000002</v>
      </c>
      <c r="G782" s="1" t="s">
        <v>28</v>
      </c>
      <c r="H782" s="1" t="s">
        <v>29</v>
      </c>
      <c r="I782" s="1" t="s">
        <v>30</v>
      </c>
      <c r="J782" s="1" t="s">
        <v>31</v>
      </c>
      <c r="K782" s="3" t="s">
        <v>32</v>
      </c>
      <c r="L782" s="3" t="s">
        <v>44</v>
      </c>
      <c r="M782" s="3" t="s">
        <v>34</v>
      </c>
      <c r="N782" s="1">
        <f>Table1[[#This Row],[MWh]]*Water_intensities!$J$56</f>
        <v>18.136857490514007</v>
      </c>
      <c r="O782" s="1">
        <f>Table1[[#This Row],[MWh]]*Water_intensities!$N$56</f>
        <v>12.695800243359805</v>
      </c>
      <c r="P782" s="3">
        <v>39.562358000000003</v>
      </c>
      <c r="Q782" s="3">
        <v>5.3399549999999998</v>
      </c>
      <c r="R782" t="s">
        <v>296</v>
      </c>
    </row>
    <row r="783" spans="1:18" x14ac:dyDescent="0.55000000000000004">
      <c r="A783" s="1">
        <v>20051</v>
      </c>
      <c r="B783" s="1" t="s">
        <v>1155</v>
      </c>
      <c r="C783" s="1" t="s">
        <v>1221</v>
      </c>
      <c r="D783" s="4">
        <v>0.15</v>
      </c>
      <c r="E783" s="4">
        <v>26</v>
      </c>
      <c r="F783" s="4">
        <f>Table1[[#This Row],[MW]]*Table1[[#This Row],[MWh/MW]]</f>
        <v>3.9</v>
      </c>
      <c r="G783" s="1" t="s">
        <v>28</v>
      </c>
      <c r="H783" s="1" t="s">
        <v>29</v>
      </c>
      <c r="I783" s="1" t="s">
        <v>30</v>
      </c>
      <c r="J783" s="1" t="s">
        <v>31</v>
      </c>
      <c r="K783" s="3" t="s">
        <v>32</v>
      </c>
      <c r="L783" s="3" t="s">
        <v>44</v>
      </c>
      <c r="M783" s="3" t="s">
        <v>34</v>
      </c>
      <c r="N783" s="1">
        <f>Table1[[#This Row],[MWh]]*Water_intensities!$J$56</f>
        <v>1.2635989891208086</v>
      </c>
      <c r="O783" s="1">
        <f>Table1[[#This Row],[MWh]]*Water_intensities!$N$56</f>
        <v>0.88451929238456606</v>
      </c>
      <c r="P783" s="3">
        <v>35.5</v>
      </c>
      <c r="Q783" s="3">
        <v>9.5</v>
      </c>
      <c r="R783" t="s">
        <v>113</v>
      </c>
    </row>
    <row r="784" spans="1:18" x14ac:dyDescent="0.55000000000000004">
      <c r="A784" s="1">
        <v>20052</v>
      </c>
      <c r="B784" s="1" t="s">
        <v>1155</v>
      </c>
      <c r="C784" s="1" t="s">
        <v>1222</v>
      </c>
      <c r="D784" s="4">
        <v>2.2719999999999998</v>
      </c>
      <c r="E784" s="4">
        <v>26</v>
      </c>
      <c r="F784" s="4">
        <f>Table1[[#This Row],[MW]]*Table1[[#This Row],[MWh/MW]]</f>
        <v>59.071999999999996</v>
      </c>
      <c r="G784" s="1" t="s">
        <v>28</v>
      </c>
      <c r="H784" s="1" t="s">
        <v>29</v>
      </c>
      <c r="I784" s="1" t="s">
        <v>30</v>
      </c>
      <c r="J784" s="1" t="s">
        <v>31</v>
      </c>
      <c r="K784" s="3" t="s">
        <v>32</v>
      </c>
      <c r="L784" s="3" t="s">
        <v>44</v>
      </c>
      <c r="M784" s="3" t="s">
        <v>34</v>
      </c>
      <c r="N784" s="1">
        <f>Table1[[#This Row],[MWh]]*Water_intensities!$J$56</f>
        <v>19.139312688549847</v>
      </c>
      <c r="O784" s="1">
        <f>Table1[[#This Row],[MWh]]*Water_intensities!$N$56</f>
        <v>13.397518881984892</v>
      </c>
      <c r="P784" s="3">
        <v>36.549999999999997</v>
      </c>
      <c r="Q784" s="3">
        <v>9.0833329999999997</v>
      </c>
      <c r="R784" t="s">
        <v>1223</v>
      </c>
    </row>
    <row r="785" spans="1:18" x14ac:dyDescent="0.55000000000000004">
      <c r="A785" s="1">
        <v>20053</v>
      </c>
      <c r="B785" s="1" t="s">
        <v>1155</v>
      </c>
      <c r="C785" s="1" t="s">
        <v>1224</v>
      </c>
      <c r="D785" s="4">
        <v>1.2010000000000001</v>
      </c>
      <c r="E785" s="4">
        <v>26</v>
      </c>
      <c r="F785" s="4">
        <f>Table1[[#This Row],[MW]]*Table1[[#This Row],[MWh/MW]]</f>
        <v>31.226000000000003</v>
      </c>
      <c r="G785" s="1" t="s">
        <v>28</v>
      </c>
      <c r="H785" s="1" t="s">
        <v>29</v>
      </c>
      <c r="I785" s="1" t="s">
        <v>30</v>
      </c>
      <c r="J785" s="1" t="s">
        <v>31</v>
      </c>
      <c r="K785" s="3" t="s">
        <v>32</v>
      </c>
      <c r="L785" s="3" t="s">
        <v>44</v>
      </c>
      <c r="M785" s="3" t="s">
        <v>34</v>
      </c>
      <c r="N785" s="1">
        <f>Table1[[#This Row],[MWh]]*Water_intensities!$J$56</f>
        <v>10.117215906227274</v>
      </c>
      <c r="O785" s="1">
        <f>Table1[[#This Row],[MWh]]*Water_intensities!$N$56</f>
        <v>7.0820511343590926</v>
      </c>
      <c r="P785" s="3">
        <v>38.746890999999998</v>
      </c>
      <c r="Q785" s="3">
        <v>9.0249659999999992</v>
      </c>
      <c r="R785" t="s">
        <v>113</v>
      </c>
    </row>
    <row r="786" spans="1:18" ht="15" customHeight="1" x14ac:dyDescent="0.55000000000000004">
      <c r="A786" s="1">
        <v>20054</v>
      </c>
      <c r="B786" s="1" t="s">
        <v>1155</v>
      </c>
      <c r="C786" s="1" t="s">
        <v>1225</v>
      </c>
      <c r="D786" s="4">
        <v>0.15</v>
      </c>
      <c r="E786" s="4">
        <v>1496.4</v>
      </c>
      <c r="F786" s="4">
        <f>Table1[[#This Row],[MW]]*Table1[[#This Row],[MWh/MW]]</f>
        <v>224.46</v>
      </c>
      <c r="G786" s="1" t="s">
        <v>37</v>
      </c>
      <c r="H786" s="1" t="s">
        <v>38</v>
      </c>
      <c r="I786" s="1" t="s">
        <v>130</v>
      </c>
      <c r="J786" s="1" t="s">
        <v>40</v>
      </c>
      <c r="K786" s="3" t="s">
        <v>34</v>
      </c>
      <c r="L786" s="3" t="s">
        <v>41</v>
      </c>
      <c r="M786" s="3" t="s">
        <v>1226</v>
      </c>
      <c r="N786" s="1">
        <f>Table1[[#This Row],[MWh]]*Water_intensities!$J$82</f>
        <v>0.84967352813880004</v>
      </c>
      <c r="O786" s="1">
        <f>Table1[[#This Row],[MWh]]*Water_intensities!$N$82</f>
        <v>0.59477146969715999</v>
      </c>
      <c r="P786" s="3">
        <v>38.917633600000002</v>
      </c>
      <c r="Q786" s="3">
        <v>10.2762002</v>
      </c>
      <c r="R786" t="s">
        <v>1177</v>
      </c>
    </row>
    <row r="787" spans="1:18" x14ac:dyDescent="0.55000000000000004">
      <c r="A787" s="1">
        <v>20055</v>
      </c>
      <c r="B787" s="1" t="s">
        <v>1155</v>
      </c>
      <c r="C787" s="1" t="s">
        <v>1227</v>
      </c>
      <c r="D787" s="4">
        <v>50</v>
      </c>
      <c r="E787" s="4">
        <v>199</v>
      </c>
      <c r="F787" s="4">
        <f>Table1[[#This Row],[MW]]*Table1[[#This Row],[MWh/MW]]</f>
        <v>9950</v>
      </c>
      <c r="G787" s="1" t="s">
        <v>474</v>
      </c>
      <c r="H787" s="1" t="s">
        <v>21</v>
      </c>
      <c r="I787" s="1" t="s">
        <v>22</v>
      </c>
      <c r="J787" s="1" t="s">
        <v>118</v>
      </c>
      <c r="K787" s="3" t="s">
        <v>24</v>
      </c>
      <c r="L787" s="3" t="s">
        <v>1228</v>
      </c>
      <c r="M787" s="3" t="s">
        <v>1226</v>
      </c>
      <c r="N787" s="1">
        <f>Table1[[#This Row],[MWh]]*Water_intensities!$J$14</f>
        <v>24595.145228783</v>
      </c>
      <c r="O787" s="1">
        <f>Table1[[#This Row],[MWh]]*Water_intensities!$N$14</f>
        <v>19209.072077609999</v>
      </c>
      <c r="P787" s="3">
        <v>38.709220000000002</v>
      </c>
      <c r="Q787" s="3">
        <v>8.9750999999999994</v>
      </c>
      <c r="R787" t="s">
        <v>1229</v>
      </c>
    </row>
    <row r="788" spans="1:18" x14ac:dyDescent="0.55000000000000004">
      <c r="A788" s="1">
        <v>20056</v>
      </c>
      <c r="B788" s="1" t="s">
        <v>1155</v>
      </c>
      <c r="C788" s="1" t="s">
        <v>1230</v>
      </c>
      <c r="D788" s="4">
        <v>0.155</v>
      </c>
      <c r="E788" s="4">
        <v>26</v>
      </c>
      <c r="F788" s="4">
        <f>Table1[[#This Row],[MW]]*Table1[[#This Row],[MWh/MW]]</f>
        <v>4.03</v>
      </c>
      <c r="G788" s="1" t="s">
        <v>28</v>
      </c>
      <c r="H788" s="1" t="s">
        <v>29</v>
      </c>
      <c r="I788" s="1" t="s">
        <v>30</v>
      </c>
      <c r="J788" s="1" t="s">
        <v>31</v>
      </c>
      <c r="K788" s="3" t="s">
        <v>32</v>
      </c>
      <c r="L788" s="3" t="s">
        <v>44</v>
      </c>
      <c r="M788" s="3" t="s">
        <v>34</v>
      </c>
      <c r="N788" s="1">
        <f>Table1[[#This Row],[MWh]]*Water_intensities!$J$56</f>
        <v>1.3057189554248356</v>
      </c>
      <c r="O788" s="1">
        <f>Table1[[#This Row],[MWh]]*Water_intensities!$N$56</f>
        <v>0.91400326879738492</v>
      </c>
      <c r="P788" s="3">
        <v>39.039155000000001</v>
      </c>
      <c r="Q788" s="3">
        <v>12.636998999999999</v>
      </c>
      <c r="R788" t="s">
        <v>113</v>
      </c>
    </row>
    <row r="789" spans="1:18" x14ac:dyDescent="0.55000000000000004">
      <c r="A789" s="1">
        <v>20057</v>
      </c>
      <c r="B789" s="1" t="s">
        <v>1155</v>
      </c>
      <c r="C789" s="1" t="s">
        <v>1231</v>
      </c>
      <c r="D789" s="4">
        <v>0.28999999999999998</v>
      </c>
      <c r="E789" s="4">
        <v>26</v>
      </c>
      <c r="F789" s="4">
        <f>Table1[[#This Row],[MW]]*Table1[[#This Row],[MWh/MW]]</f>
        <v>7.5399999999999991</v>
      </c>
      <c r="G789" s="1" t="s">
        <v>28</v>
      </c>
      <c r="H789" s="1" t="s">
        <v>29</v>
      </c>
      <c r="I789" s="1" t="s">
        <v>30</v>
      </c>
      <c r="J789" s="1" t="s">
        <v>31</v>
      </c>
      <c r="K789" s="3" t="s">
        <v>32</v>
      </c>
      <c r="L789" s="3" t="s">
        <v>44</v>
      </c>
      <c r="M789" s="3" t="s">
        <v>34</v>
      </c>
      <c r="N789" s="1">
        <f>Table1[[#This Row],[MWh]]*Water_intensities!$J$56</f>
        <v>2.4429580456335631</v>
      </c>
      <c r="O789" s="1">
        <f>Table1[[#This Row],[MWh]]*Water_intensities!$N$56</f>
        <v>1.7100706319434942</v>
      </c>
      <c r="P789" s="3">
        <v>36.629275999999997</v>
      </c>
      <c r="Q789" s="3">
        <v>14.264612</v>
      </c>
      <c r="R789" t="s">
        <v>113</v>
      </c>
    </row>
    <row r="790" spans="1:18" x14ac:dyDescent="0.55000000000000004">
      <c r="A790" s="1">
        <v>20058</v>
      </c>
      <c r="B790" s="1" t="s">
        <v>1155</v>
      </c>
      <c r="C790" s="1" t="s">
        <v>1232</v>
      </c>
      <c r="D790" s="4">
        <v>2.4</v>
      </c>
      <c r="E790" s="4">
        <v>26</v>
      </c>
      <c r="F790" s="4">
        <f>Table1[[#This Row],[MW]]*Table1[[#This Row],[MWh/MW]]</f>
        <v>62.4</v>
      </c>
      <c r="G790" s="1" t="s">
        <v>28</v>
      </c>
      <c r="H790" s="1" t="s">
        <v>29</v>
      </c>
      <c r="I790" s="1" t="s">
        <v>30</v>
      </c>
      <c r="J790" s="1" t="s">
        <v>31</v>
      </c>
      <c r="K790" s="3" t="s">
        <v>32</v>
      </c>
      <c r="L790" s="3" t="s">
        <v>44</v>
      </c>
      <c r="M790" s="3" t="s">
        <v>34</v>
      </c>
      <c r="N790" s="1">
        <f>Table1[[#This Row],[MWh]]*Water_intensities!$J$56</f>
        <v>20.217583825932937</v>
      </c>
      <c r="O790" s="1">
        <f>Table1[[#This Row],[MWh]]*Water_intensities!$N$56</f>
        <v>14.152308678153057</v>
      </c>
      <c r="P790" s="3">
        <v>38.746890999999998</v>
      </c>
      <c r="Q790" s="3">
        <v>9.0249659999999992</v>
      </c>
      <c r="R790" t="s">
        <v>1233</v>
      </c>
    </row>
    <row r="791" spans="1:18" x14ac:dyDescent="0.55000000000000004">
      <c r="A791" s="1">
        <v>20059</v>
      </c>
      <c r="B791" s="1" t="s">
        <v>1155</v>
      </c>
      <c r="C791" s="1" t="s">
        <v>1234</v>
      </c>
      <c r="D791" s="4">
        <v>1.036</v>
      </c>
      <c r="E791" s="4">
        <v>26</v>
      </c>
      <c r="F791" s="4">
        <f>Table1[[#This Row],[MW]]*Table1[[#This Row],[MWh/MW]]</f>
        <v>26.936</v>
      </c>
      <c r="G791" s="1" t="s">
        <v>28</v>
      </c>
      <c r="H791" s="1" t="s">
        <v>29</v>
      </c>
      <c r="I791" s="1" t="s">
        <v>30</v>
      </c>
      <c r="J791" s="1" t="s">
        <v>31</v>
      </c>
      <c r="K791" s="3" t="s">
        <v>32</v>
      </c>
      <c r="L791" s="3" t="s">
        <v>44</v>
      </c>
      <c r="M791" s="3" t="s">
        <v>34</v>
      </c>
      <c r="N791" s="1">
        <f>Table1[[#This Row],[MWh]]*Water_intensities!$J$56</f>
        <v>8.7272570181943845</v>
      </c>
      <c r="O791" s="1">
        <f>Table1[[#This Row],[MWh]]*Water_intensities!$N$56</f>
        <v>6.1090799127360693</v>
      </c>
      <c r="P791" s="3">
        <v>38.402777999999998</v>
      </c>
      <c r="Q791" s="3">
        <v>14.138332999999999</v>
      </c>
      <c r="R791" t="s">
        <v>296</v>
      </c>
    </row>
    <row r="792" spans="1:18" x14ac:dyDescent="0.55000000000000004">
      <c r="A792" s="1">
        <v>20060</v>
      </c>
      <c r="B792" s="1" t="s">
        <v>1155</v>
      </c>
      <c r="C792" s="1" t="s">
        <v>1235</v>
      </c>
      <c r="D792" s="4">
        <v>5</v>
      </c>
      <c r="E792" s="4">
        <v>4481.3999999999996</v>
      </c>
      <c r="F792" s="4">
        <f>Table1[[#This Row],[MW]]*Table1[[#This Row],[MWh/MW]]</f>
        <v>22407</v>
      </c>
      <c r="G792" s="1" t="s">
        <v>107</v>
      </c>
      <c r="H792" s="1" t="s">
        <v>133</v>
      </c>
      <c r="I792" s="1" t="s">
        <v>34</v>
      </c>
      <c r="J792" s="1" t="s">
        <v>34</v>
      </c>
      <c r="K792" s="1" t="s">
        <v>34</v>
      </c>
      <c r="L792" s="1" t="s">
        <v>34</v>
      </c>
      <c r="M792" s="1" t="s">
        <v>34</v>
      </c>
      <c r="N792" s="1">
        <v>0</v>
      </c>
      <c r="O792" s="1">
        <v>0</v>
      </c>
      <c r="P792" s="3">
        <v>35.439726999999998</v>
      </c>
      <c r="Q792" s="3">
        <v>8.3976159999999993</v>
      </c>
      <c r="R792" t="s">
        <v>133</v>
      </c>
    </row>
    <row r="793" spans="1:18" x14ac:dyDescent="0.55000000000000004">
      <c r="A793" s="1">
        <v>20061</v>
      </c>
      <c r="B793" s="1" t="s">
        <v>1155</v>
      </c>
      <c r="C793" s="1" t="s">
        <v>1236</v>
      </c>
      <c r="D793" s="4">
        <v>300</v>
      </c>
      <c r="E793" s="4">
        <v>4481.3999999999996</v>
      </c>
      <c r="F793" s="4">
        <f>Table1[[#This Row],[MW]]*Table1[[#This Row],[MWh/MW]]</f>
        <v>1344420</v>
      </c>
      <c r="G793" s="1" t="s">
        <v>107</v>
      </c>
      <c r="H793" s="1" t="s">
        <v>108</v>
      </c>
      <c r="I793" s="1" t="s">
        <v>34</v>
      </c>
      <c r="J793" s="1" t="s">
        <v>34</v>
      </c>
      <c r="K793" s="1" t="s">
        <v>34</v>
      </c>
      <c r="L793" s="1" t="s">
        <v>34</v>
      </c>
      <c r="M793" s="1" t="s">
        <v>34</v>
      </c>
      <c r="N793" s="1">
        <v>129169414.90800001</v>
      </c>
      <c r="O793" s="1">
        <v>129169414.90800001</v>
      </c>
      <c r="P793" s="3">
        <v>38.71</v>
      </c>
      <c r="Q793" s="3">
        <v>13.3</v>
      </c>
      <c r="R793" t="s">
        <v>124</v>
      </c>
    </row>
    <row r="794" spans="1:18" x14ac:dyDescent="0.55000000000000004">
      <c r="A794" s="1">
        <v>20062</v>
      </c>
      <c r="B794" s="1" t="s">
        <v>1155</v>
      </c>
      <c r="C794" s="1" t="s">
        <v>1237</v>
      </c>
      <c r="D794" s="4">
        <v>60</v>
      </c>
      <c r="E794" s="4">
        <v>199</v>
      </c>
      <c r="F794" s="4">
        <f>Table1[[#This Row],[MW]]*Table1[[#This Row],[MWh/MW]]</f>
        <v>11940</v>
      </c>
      <c r="G794" s="1" t="s">
        <v>474</v>
      </c>
      <c r="H794" s="1" t="s">
        <v>21</v>
      </c>
      <c r="I794" s="1" t="s">
        <v>22</v>
      </c>
      <c r="J794" s="1" t="s">
        <v>118</v>
      </c>
      <c r="K794" s="3" t="s">
        <v>24</v>
      </c>
      <c r="L794" s="1" t="s">
        <v>841</v>
      </c>
      <c r="M794" s="3" t="s">
        <v>26</v>
      </c>
      <c r="N794" s="1">
        <f>Table1[[#This Row],[MWh]]*Water_intensities!$J$10</f>
        <v>54237.379983840001</v>
      </c>
      <c r="O794" s="1">
        <f>Table1[[#This Row],[MWh]]*Water_intensities!$N$10</f>
        <v>49717.598318520002</v>
      </c>
      <c r="P794" s="3">
        <v>41.389659999999999</v>
      </c>
      <c r="Q794" s="3">
        <v>11.5504</v>
      </c>
      <c r="R794" t="s">
        <v>1238</v>
      </c>
    </row>
    <row r="795" spans="1:18" x14ac:dyDescent="0.55000000000000004">
      <c r="A795" s="1">
        <v>20063</v>
      </c>
      <c r="B795" s="1" t="s">
        <v>1155</v>
      </c>
      <c r="C795" s="1" t="s">
        <v>1239</v>
      </c>
      <c r="D795" s="4">
        <v>0.14000000000000001</v>
      </c>
      <c r="E795" s="4">
        <v>26</v>
      </c>
      <c r="F795" s="4">
        <f>Table1[[#This Row],[MW]]*Table1[[#This Row],[MWh/MW]]</f>
        <v>3.6400000000000006</v>
      </c>
      <c r="G795" s="1" t="s">
        <v>28</v>
      </c>
      <c r="H795" s="1" t="s">
        <v>29</v>
      </c>
      <c r="I795" s="1" t="s">
        <v>30</v>
      </c>
      <c r="J795" s="1" t="s">
        <v>31</v>
      </c>
      <c r="K795" s="3" t="s">
        <v>32</v>
      </c>
      <c r="L795" s="3" t="s">
        <v>44</v>
      </c>
      <c r="M795" s="3" t="s">
        <v>34</v>
      </c>
      <c r="N795" s="1">
        <f>Table1[[#This Row],[MWh]]*Water_intensities!$J$56</f>
        <v>1.1793590565127547</v>
      </c>
      <c r="O795" s="1">
        <f>Table1[[#This Row],[MWh]]*Water_intensities!$N$56</f>
        <v>0.82555133955892845</v>
      </c>
      <c r="P795" s="3">
        <v>39.249536999999997</v>
      </c>
      <c r="Q795" s="3">
        <v>11.323214999999999</v>
      </c>
      <c r="R795" t="s">
        <v>113</v>
      </c>
    </row>
    <row r="796" spans="1:18" x14ac:dyDescent="0.55000000000000004">
      <c r="A796" s="1">
        <v>20064</v>
      </c>
      <c r="B796" s="1" t="s">
        <v>1155</v>
      </c>
      <c r="C796" s="1" t="s">
        <v>1240</v>
      </c>
      <c r="D796" s="4">
        <v>0.48599999999999999</v>
      </c>
      <c r="E796" s="4">
        <v>26</v>
      </c>
      <c r="F796" s="4">
        <f>Table1[[#This Row],[MW]]*Table1[[#This Row],[MWh/MW]]</f>
        <v>12.635999999999999</v>
      </c>
      <c r="G796" s="1" t="s">
        <v>28</v>
      </c>
      <c r="H796" s="1" t="s">
        <v>29</v>
      </c>
      <c r="I796" s="1" t="s">
        <v>30</v>
      </c>
      <c r="J796" s="1" t="s">
        <v>31</v>
      </c>
      <c r="K796" s="3" t="s">
        <v>32</v>
      </c>
      <c r="L796" s="3" t="s">
        <v>44</v>
      </c>
      <c r="M796" s="3" t="s">
        <v>34</v>
      </c>
      <c r="N796" s="1">
        <f>Table1[[#This Row],[MWh]]*Water_intensities!$J$56</f>
        <v>4.0940607247514196</v>
      </c>
      <c r="O796" s="1">
        <f>Table1[[#This Row],[MWh]]*Water_intensities!$N$56</f>
        <v>2.8658425073259939</v>
      </c>
      <c r="P796" s="3">
        <v>35.450000000000003</v>
      </c>
      <c r="Q796" s="3">
        <v>7.2</v>
      </c>
      <c r="R796" t="s">
        <v>113</v>
      </c>
    </row>
    <row r="797" spans="1:18" x14ac:dyDescent="0.55000000000000004">
      <c r="A797" s="1">
        <v>20065</v>
      </c>
      <c r="B797" s="1" t="s">
        <v>1155</v>
      </c>
      <c r="C797" s="1" t="s">
        <v>1241</v>
      </c>
      <c r="D797" s="4">
        <v>84.4</v>
      </c>
      <c r="E797" s="4">
        <v>4481.3999999999996</v>
      </c>
      <c r="F797" s="4">
        <f>Table1[[#This Row],[MW]]*Table1[[#This Row],[MWh/MW]]</f>
        <v>378230.16</v>
      </c>
      <c r="G797" s="1" t="s">
        <v>107</v>
      </c>
      <c r="H797" s="1" t="s">
        <v>133</v>
      </c>
      <c r="I797" s="1" t="s">
        <v>34</v>
      </c>
      <c r="J797" s="1" t="s">
        <v>34</v>
      </c>
      <c r="K797" s="1" t="s">
        <v>34</v>
      </c>
      <c r="L797" s="1" t="s">
        <v>34</v>
      </c>
      <c r="M797" s="1" t="s">
        <v>34</v>
      </c>
      <c r="N797" s="1">
        <v>0</v>
      </c>
      <c r="O797" s="1">
        <v>0</v>
      </c>
      <c r="P797" s="3">
        <v>37.5833333</v>
      </c>
      <c r="Q797" s="3">
        <v>11.4833333</v>
      </c>
      <c r="R797" t="s">
        <v>133</v>
      </c>
    </row>
    <row r="798" spans="1:18" x14ac:dyDescent="0.55000000000000004">
      <c r="A798" s="1">
        <v>20066</v>
      </c>
      <c r="B798" s="1" t="s">
        <v>1155</v>
      </c>
      <c r="C798" s="1" t="s">
        <v>1242</v>
      </c>
      <c r="D798" s="4">
        <v>0.14000000000000001</v>
      </c>
      <c r="E798" s="4">
        <v>26</v>
      </c>
      <c r="F798" s="4">
        <f>Table1[[#This Row],[MW]]*Table1[[#This Row],[MWh/MW]]</f>
        <v>3.6400000000000006</v>
      </c>
      <c r="G798" s="1" t="s">
        <v>28</v>
      </c>
      <c r="H798" s="1" t="s">
        <v>29</v>
      </c>
      <c r="I798" s="1" t="s">
        <v>30</v>
      </c>
      <c r="J798" s="1" t="s">
        <v>31</v>
      </c>
      <c r="K798" s="3" t="s">
        <v>32</v>
      </c>
      <c r="L798" s="3" t="s">
        <v>44</v>
      </c>
      <c r="M798" s="3" t="s">
        <v>34</v>
      </c>
      <c r="N798" s="1">
        <f>Table1[[#This Row],[MWh]]*Water_intensities!$J$56</f>
        <v>1.1793590565127547</v>
      </c>
      <c r="O798" s="1">
        <f>Table1[[#This Row],[MWh]]*Water_intensities!$N$56</f>
        <v>0.82555133955892845</v>
      </c>
      <c r="P798" s="3">
        <v>45.340833000000003</v>
      </c>
      <c r="Q798" s="3">
        <v>6.9744440000000001</v>
      </c>
      <c r="R798" t="s">
        <v>113</v>
      </c>
    </row>
    <row r="799" spans="1:18" x14ac:dyDescent="0.55000000000000004">
      <c r="A799" s="1">
        <v>20067</v>
      </c>
      <c r="B799" s="1" t="s">
        <v>1155</v>
      </c>
      <c r="C799" s="1" t="s">
        <v>1243</v>
      </c>
      <c r="D799" s="4">
        <v>31.5</v>
      </c>
      <c r="E799" s="4">
        <v>199</v>
      </c>
      <c r="F799" s="4">
        <f>Table1[[#This Row],[MW]]*Table1[[#This Row],[MWh/MW]]</f>
        <v>6268.5</v>
      </c>
      <c r="G799" s="1" t="s">
        <v>474</v>
      </c>
      <c r="H799" s="1" t="s">
        <v>21</v>
      </c>
      <c r="I799" s="1" t="s">
        <v>22</v>
      </c>
      <c r="J799" s="1" t="s">
        <v>23</v>
      </c>
      <c r="K799" s="3" t="s">
        <v>24</v>
      </c>
      <c r="L799" s="1" t="s">
        <v>841</v>
      </c>
      <c r="M799" s="3" t="s">
        <v>1226</v>
      </c>
      <c r="N799" s="1">
        <f>Table1[[#This Row],[MWh]]*Water_intensities!$J$14</f>
        <v>15494.941494133291</v>
      </c>
      <c r="O799" s="1">
        <f>Table1[[#This Row],[MWh]]*Water_intensities!$N$14</f>
        <v>12101.715408894301</v>
      </c>
      <c r="P799" s="3">
        <v>39.309531</v>
      </c>
      <c r="Q799" s="3">
        <v>8.3767399999999999</v>
      </c>
      <c r="R799" t="s">
        <v>1244</v>
      </c>
    </row>
    <row r="800" spans="1:18" x14ac:dyDescent="0.55000000000000004">
      <c r="A800" s="1">
        <v>20068</v>
      </c>
      <c r="B800" s="1" t="s">
        <v>1155</v>
      </c>
      <c r="C800" s="1" t="s">
        <v>1245</v>
      </c>
      <c r="D800" s="4">
        <v>0.28000000000000003</v>
      </c>
      <c r="E800" s="4">
        <v>26</v>
      </c>
      <c r="F800" s="4">
        <f>Table1[[#This Row],[MW]]*Table1[[#This Row],[MWh/MW]]</f>
        <v>7.2800000000000011</v>
      </c>
      <c r="G800" s="1" t="s">
        <v>28</v>
      </c>
      <c r="H800" s="1" t="s">
        <v>29</v>
      </c>
      <c r="I800" s="1" t="s">
        <v>30</v>
      </c>
      <c r="J800" s="1" t="s">
        <v>31</v>
      </c>
      <c r="K800" s="3" t="s">
        <v>32</v>
      </c>
      <c r="L800" s="3" t="s">
        <v>44</v>
      </c>
      <c r="M800" s="3" t="s">
        <v>34</v>
      </c>
      <c r="N800" s="1">
        <f>Table1[[#This Row],[MWh]]*Water_intensities!$J$56</f>
        <v>2.3587181130255095</v>
      </c>
      <c r="O800" s="1">
        <f>Table1[[#This Row],[MWh]]*Water_intensities!$N$56</f>
        <v>1.6511026791178569</v>
      </c>
      <c r="P800" s="3">
        <v>39.433332999999998</v>
      </c>
      <c r="Q800" s="3">
        <v>10.6</v>
      </c>
      <c r="R800" t="s">
        <v>113</v>
      </c>
    </row>
    <row r="801" spans="1:18" x14ac:dyDescent="0.55000000000000004">
      <c r="A801" s="1">
        <v>20069</v>
      </c>
      <c r="B801" s="1" t="s">
        <v>1155</v>
      </c>
      <c r="C801" s="1" t="s">
        <v>1246</v>
      </c>
      <c r="D801" s="4">
        <v>0.34399999999999997</v>
      </c>
      <c r="E801" s="4">
        <v>4481.3999999999996</v>
      </c>
      <c r="F801" s="4">
        <f>Table1[[#This Row],[MW]]*Table1[[#This Row],[MWh/MW]]</f>
        <v>1541.6015999999997</v>
      </c>
      <c r="G801" s="1" t="s">
        <v>107</v>
      </c>
      <c r="H801" s="1" t="s">
        <v>133</v>
      </c>
      <c r="I801" s="1" t="s">
        <v>34</v>
      </c>
      <c r="J801" s="1" t="s">
        <v>34</v>
      </c>
      <c r="K801" s="1" t="s">
        <v>34</v>
      </c>
      <c r="L801" s="1" t="s">
        <v>34</v>
      </c>
      <c r="M801" s="1" t="s">
        <v>34</v>
      </c>
      <c r="N801" s="1">
        <v>0</v>
      </c>
      <c r="O801" s="1">
        <v>0</v>
      </c>
      <c r="P801" s="3">
        <v>39.848452999999999</v>
      </c>
      <c r="Q801" s="3">
        <v>6.4218929999999999</v>
      </c>
      <c r="R801" t="s">
        <v>4980</v>
      </c>
    </row>
    <row r="802" spans="1:18" x14ac:dyDescent="0.55000000000000004">
      <c r="A802" s="1">
        <v>21001</v>
      </c>
      <c r="B802" s="1" t="s">
        <v>1247</v>
      </c>
      <c r="C802" s="1" t="s">
        <v>1248</v>
      </c>
      <c r="D802" s="19">
        <v>0.03</v>
      </c>
      <c r="E802" s="4">
        <v>1129</v>
      </c>
      <c r="F802" s="4">
        <f>Table1[[#This Row],[MW]]*Table1[[#This Row],[MWh/MW]]</f>
        <v>33.869999999999997</v>
      </c>
      <c r="G802" s="1" t="s">
        <v>28</v>
      </c>
      <c r="H802" s="1" t="s">
        <v>29</v>
      </c>
      <c r="I802" s="1" t="s">
        <v>30</v>
      </c>
      <c r="J802" s="1" t="s">
        <v>31</v>
      </c>
      <c r="K802" s="3" t="s">
        <v>32</v>
      </c>
      <c r="L802" s="3" t="s">
        <v>44</v>
      </c>
      <c r="M802" s="3" t="s">
        <v>34</v>
      </c>
      <c r="N802" s="1">
        <f>Table1[[#This Row],[MWh]]*Water_intensities!$J$56</f>
        <v>10.973871220903021</v>
      </c>
      <c r="O802" s="1">
        <f>Table1[[#This Row],[MWh]]*Water_intensities!$N$56</f>
        <v>7.681709854632115</v>
      </c>
      <c r="P802" s="3">
        <v>11.60798</v>
      </c>
      <c r="Q802" s="3">
        <v>1.637305</v>
      </c>
      <c r="R802" t="s">
        <v>296</v>
      </c>
    </row>
    <row r="803" spans="1:18" x14ac:dyDescent="0.55000000000000004">
      <c r="A803" s="1">
        <v>21002</v>
      </c>
      <c r="B803" s="1" t="s">
        <v>1247</v>
      </c>
      <c r="C803" s="1" t="s">
        <v>1249</v>
      </c>
      <c r="D803" s="4">
        <v>70</v>
      </c>
      <c r="E803" s="4">
        <v>3923</v>
      </c>
      <c r="F803" s="4">
        <f>Table1[[#This Row],[MW]]*Table1[[#This Row],[MWh/MW]]</f>
        <v>274610</v>
      </c>
      <c r="G803" s="1" t="s">
        <v>20</v>
      </c>
      <c r="H803" s="1" t="s">
        <v>29</v>
      </c>
      <c r="I803" s="1" t="s">
        <v>52</v>
      </c>
      <c r="J803" s="1" t="s">
        <v>31</v>
      </c>
      <c r="K803" s="3" t="s">
        <v>32</v>
      </c>
      <c r="L803" s="3" t="s">
        <v>49</v>
      </c>
      <c r="M803" s="3" t="s">
        <v>34</v>
      </c>
      <c r="N803" s="1">
        <f>Table1[[#This Row],[MWh]]*Water_intensities!$J$46</f>
        <v>88973.568821144931</v>
      </c>
      <c r="O803" s="1">
        <f>Table1[[#This Row],[MWh]]*Water_intensities!$N$46</f>
        <v>62281.498174801454</v>
      </c>
      <c r="P803" s="3">
        <v>9.5209422417399896</v>
      </c>
      <c r="Q803" s="3">
        <v>0.31430132826254498</v>
      </c>
      <c r="R803" t="s">
        <v>1250</v>
      </c>
    </row>
    <row r="804" spans="1:18" x14ac:dyDescent="0.55000000000000004">
      <c r="A804" s="1">
        <v>21003</v>
      </c>
      <c r="B804" s="1" t="s">
        <v>1247</v>
      </c>
      <c r="C804" s="1" t="s">
        <v>1251</v>
      </c>
      <c r="D804" s="4">
        <v>0.11</v>
      </c>
      <c r="E804" s="4">
        <v>1129</v>
      </c>
      <c r="F804" s="4">
        <f>Table1[[#This Row],[MW]]*Table1[[#This Row],[MWh/MW]]</f>
        <v>124.19</v>
      </c>
      <c r="G804" s="1" t="s">
        <v>28</v>
      </c>
      <c r="H804" s="1" t="s">
        <v>29</v>
      </c>
      <c r="I804" s="1" t="s">
        <v>30</v>
      </c>
      <c r="J804" s="1" t="s">
        <v>31</v>
      </c>
      <c r="K804" s="3" t="s">
        <v>32</v>
      </c>
      <c r="L804" s="3" t="s">
        <v>44</v>
      </c>
      <c r="M804" s="3" t="s">
        <v>34</v>
      </c>
      <c r="N804" s="1">
        <f>Table1[[#This Row],[MWh]]*Water_intensities!$J$56</f>
        <v>40.237527809977749</v>
      </c>
      <c r="O804" s="1">
        <f>Table1[[#This Row],[MWh]]*Water_intensities!$N$56</f>
        <v>28.166269466984424</v>
      </c>
      <c r="P804" s="3">
        <v>10.383333</v>
      </c>
      <c r="Q804" s="3">
        <v>-0.33333299999999999</v>
      </c>
      <c r="R804" t="s">
        <v>113</v>
      </c>
    </row>
    <row r="805" spans="1:18" x14ac:dyDescent="0.55000000000000004">
      <c r="A805" s="1">
        <v>21004</v>
      </c>
      <c r="B805" s="1" t="s">
        <v>1247</v>
      </c>
      <c r="C805" s="1" t="s">
        <v>1252</v>
      </c>
      <c r="D805" s="4">
        <v>1.76</v>
      </c>
      <c r="E805" s="4">
        <v>1129</v>
      </c>
      <c r="F805" s="4">
        <f>Table1[[#This Row],[MW]]*Table1[[#This Row],[MWh/MW]]</f>
        <v>1987.04</v>
      </c>
      <c r="G805" s="1" t="s">
        <v>28</v>
      </c>
      <c r="H805" s="1" t="s">
        <v>29</v>
      </c>
      <c r="I805" s="1" t="s">
        <v>30</v>
      </c>
      <c r="J805" s="1" t="s">
        <v>31</v>
      </c>
      <c r="K805" s="3" t="s">
        <v>32</v>
      </c>
      <c r="L805" s="3" t="s">
        <v>44</v>
      </c>
      <c r="M805" s="3" t="s">
        <v>34</v>
      </c>
      <c r="N805" s="1">
        <f>Table1[[#This Row],[MWh]]*Water_intensities!$J$56</f>
        <v>643.80044495964398</v>
      </c>
      <c r="O805" s="1">
        <f>Table1[[#This Row],[MWh]]*Water_intensities!$N$56</f>
        <v>450.66031147175079</v>
      </c>
      <c r="P805" s="3">
        <v>11.500648</v>
      </c>
      <c r="Q805" s="3">
        <v>2.0759720000000002</v>
      </c>
      <c r="R805" t="s">
        <v>296</v>
      </c>
    </row>
    <row r="806" spans="1:18" x14ac:dyDescent="0.55000000000000004">
      <c r="A806" s="1">
        <v>21005</v>
      </c>
      <c r="B806" s="1" t="s">
        <v>1247</v>
      </c>
      <c r="C806" s="1" t="s">
        <v>1253</v>
      </c>
      <c r="D806" s="4">
        <v>6.23</v>
      </c>
      <c r="E806" s="4">
        <v>4826.8</v>
      </c>
      <c r="F806" s="4">
        <f>Table1[[#This Row],[MW]]*Table1[[#This Row],[MWh/MW]]</f>
        <v>30070.964000000004</v>
      </c>
      <c r="G806" s="1" t="s">
        <v>107</v>
      </c>
      <c r="H806" s="1" t="s">
        <v>133</v>
      </c>
      <c r="I806" s="1" t="s">
        <v>34</v>
      </c>
      <c r="J806" s="1" t="s">
        <v>34</v>
      </c>
      <c r="K806" s="1" t="s">
        <v>34</v>
      </c>
      <c r="L806" s="1" t="s">
        <v>34</v>
      </c>
      <c r="M806" s="1" t="s">
        <v>34</v>
      </c>
      <c r="N806" s="1">
        <v>15285.120900000002</v>
      </c>
      <c r="O806" s="1">
        <v>15285.120900000002</v>
      </c>
      <c r="P806" s="3">
        <v>11.461071</v>
      </c>
      <c r="Q806" s="3">
        <v>-2.2387359999999998</v>
      </c>
      <c r="R806" t="s">
        <v>133</v>
      </c>
    </row>
    <row r="807" spans="1:18" x14ac:dyDescent="0.55000000000000004">
      <c r="A807" s="1">
        <v>21006</v>
      </c>
      <c r="B807" s="1" t="s">
        <v>1247</v>
      </c>
      <c r="C807" s="1" t="s">
        <v>1254</v>
      </c>
      <c r="D807" s="4">
        <v>35</v>
      </c>
      <c r="E807" s="4">
        <v>3923</v>
      </c>
      <c r="F807" s="4">
        <f>Table1[[#This Row],[MW]]*Table1[[#This Row],[MWh/MW]]</f>
        <v>137305</v>
      </c>
      <c r="G807" s="1" t="s">
        <v>20</v>
      </c>
      <c r="H807" s="1" t="s">
        <v>29</v>
      </c>
      <c r="I807" s="1" t="s">
        <v>52</v>
      </c>
      <c r="J807" s="1" t="s">
        <v>31</v>
      </c>
      <c r="K807" s="3" t="s">
        <v>32</v>
      </c>
      <c r="L807" s="3" t="s">
        <v>49</v>
      </c>
      <c r="M807" s="3" t="s">
        <v>34</v>
      </c>
      <c r="N807" s="1">
        <f>Table1[[#This Row],[MWh]]*Water_intensities!$J$46</f>
        <v>44486.784410572465</v>
      </c>
      <c r="O807" s="1">
        <f>Table1[[#This Row],[MWh]]*Water_intensities!$N$46</f>
        <v>31140.749087400727</v>
      </c>
      <c r="P807" s="3">
        <v>8.7194800000000008</v>
      </c>
      <c r="Q807" s="3">
        <v>-0.69674999999999998</v>
      </c>
      <c r="R807" t="s">
        <v>1255</v>
      </c>
    </row>
    <row r="808" spans="1:18" x14ac:dyDescent="0.55000000000000004">
      <c r="A808" s="1">
        <v>21007</v>
      </c>
      <c r="B808" s="1" t="s">
        <v>1247</v>
      </c>
      <c r="C808" s="1" t="s">
        <v>1256</v>
      </c>
      <c r="D808" s="4">
        <v>0.64</v>
      </c>
      <c r="E808" s="4">
        <v>1129</v>
      </c>
      <c r="F808" s="4">
        <f>Table1[[#This Row],[MW]]*Table1[[#This Row],[MWh/MW]]</f>
        <v>722.56000000000006</v>
      </c>
      <c r="G808" s="1" t="s">
        <v>28</v>
      </c>
      <c r="H808" s="1" t="s">
        <v>29</v>
      </c>
      <c r="I808" s="1" t="s">
        <v>30</v>
      </c>
      <c r="J808" s="1" t="s">
        <v>31</v>
      </c>
      <c r="K808" s="3" t="s">
        <v>32</v>
      </c>
      <c r="L808" s="3" t="s">
        <v>44</v>
      </c>
      <c r="M808" s="3" t="s">
        <v>34</v>
      </c>
      <c r="N808" s="1">
        <f>Table1[[#This Row],[MWh]]*Water_intensities!$J$56</f>
        <v>234.10925271259782</v>
      </c>
      <c r="O808" s="1">
        <f>Table1[[#This Row],[MWh]]*Water_intensities!$N$56</f>
        <v>163.87647689881848</v>
      </c>
      <c r="P808" s="3">
        <v>9.5822850000000006</v>
      </c>
      <c r="Q808" s="3">
        <v>1.000186</v>
      </c>
      <c r="R808" t="s">
        <v>113</v>
      </c>
    </row>
    <row r="809" spans="1:18" x14ac:dyDescent="0.55000000000000004">
      <c r="A809" s="1">
        <v>21008</v>
      </c>
      <c r="B809" s="1" t="s">
        <v>1247</v>
      </c>
      <c r="C809" s="1" t="s">
        <v>1257</v>
      </c>
      <c r="D809" s="4">
        <v>0.82</v>
      </c>
      <c r="E809" s="4">
        <v>1129</v>
      </c>
      <c r="F809" s="4">
        <f>Table1[[#This Row],[MW]]*Table1[[#This Row],[MWh/MW]]</f>
        <v>925.78</v>
      </c>
      <c r="G809" s="1" t="s">
        <v>28</v>
      </c>
      <c r="H809" s="1" t="s">
        <v>29</v>
      </c>
      <c r="I809" s="1" t="s">
        <v>30</v>
      </c>
      <c r="J809" s="1" t="s">
        <v>31</v>
      </c>
      <c r="K809" s="3" t="s">
        <v>32</v>
      </c>
      <c r="L809" s="3" t="s">
        <v>44</v>
      </c>
      <c r="M809" s="3" t="s">
        <v>34</v>
      </c>
      <c r="N809" s="1">
        <f>Table1[[#This Row],[MWh]]*Water_intensities!$J$56</f>
        <v>299.95248003801595</v>
      </c>
      <c r="O809" s="1">
        <f>Table1[[#This Row],[MWh]]*Water_intensities!$N$56</f>
        <v>209.96673602661116</v>
      </c>
      <c r="P809" s="3">
        <v>10.590216</v>
      </c>
      <c r="Q809" s="3">
        <v>-1.2103790000000001</v>
      </c>
      <c r="R809" t="s">
        <v>113</v>
      </c>
    </row>
    <row r="810" spans="1:18" x14ac:dyDescent="0.55000000000000004">
      <c r="A810" s="1">
        <v>21009</v>
      </c>
      <c r="B810" s="1" t="s">
        <v>1247</v>
      </c>
      <c r="C810" s="1" t="s">
        <v>1258</v>
      </c>
      <c r="D810" s="4">
        <v>3.4</v>
      </c>
      <c r="E810" s="4">
        <v>3923</v>
      </c>
      <c r="F810" s="4">
        <f>Table1[[#This Row],[MW]]*Table1[[#This Row],[MWh/MW]]</f>
        <v>13338.199999999999</v>
      </c>
      <c r="G810" s="1" t="s">
        <v>20</v>
      </c>
      <c r="H810" s="1" t="s">
        <v>29</v>
      </c>
      <c r="I810" s="1" t="s">
        <v>52</v>
      </c>
      <c r="J810" s="1" t="s">
        <v>31</v>
      </c>
      <c r="K810" s="3" t="s">
        <v>32</v>
      </c>
      <c r="L810" s="3" t="s">
        <v>53</v>
      </c>
      <c r="M810" s="3" t="s">
        <v>34</v>
      </c>
      <c r="N810" s="1">
        <f>Table1[[#This Row],[MWh]]*Water_intensities!$J$46</f>
        <v>4321.5733427413252</v>
      </c>
      <c r="O810" s="1">
        <f>Table1[[#This Row],[MWh]]*Water_intensities!$N$46</f>
        <v>3025.1013399189278</v>
      </c>
      <c r="P810" s="3">
        <v>10.018343265900601</v>
      </c>
      <c r="Q810" s="3">
        <v>-2.77838894381135</v>
      </c>
      <c r="R810" t="s">
        <v>1259</v>
      </c>
    </row>
    <row r="811" spans="1:18" x14ac:dyDescent="0.55000000000000004">
      <c r="A811" s="1">
        <v>21010</v>
      </c>
      <c r="B811" s="1" t="s">
        <v>1247</v>
      </c>
      <c r="C811" s="1" t="s">
        <v>1260</v>
      </c>
      <c r="D811" s="4">
        <v>160</v>
      </c>
      <c r="E811" s="4">
        <v>4826.8</v>
      </c>
      <c r="F811" s="4">
        <f>Table1[[#This Row],[MW]]*Table1[[#This Row],[MWh/MW]]</f>
        <v>772288</v>
      </c>
      <c r="G811" s="1" t="s">
        <v>107</v>
      </c>
      <c r="H811" s="1" t="s">
        <v>108</v>
      </c>
      <c r="I811" s="1" t="s">
        <v>34</v>
      </c>
      <c r="J811" s="1" t="s">
        <v>34</v>
      </c>
      <c r="K811" s="1" t="s">
        <v>34</v>
      </c>
      <c r="L811" s="1" t="s">
        <v>34</v>
      </c>
      <c r="M811" s="1" t="s">
        <v>34</v>
      </c>
      <c r="N811" s="1">
        <v>0</v>
      </c>
      <c r="O811" s="1">
        <v>0</v>
      </c>
      <c r="P811" s="3">
        <v>13.552047999999999</v>
      </c>
      <c r="Q811" s="3">
        <v>-1.773285</v>
      </c>
      <c r="R811" t="s">
        <v>589</v>
      </c>
    </row>
    <row r="812" spans="1:18" x14ac:dyDescent="0.55000000000000004">
      <c r="A812" s="1">
        <v>21011</v>
      </c>
      <c r="B812" s="1" t="s">
        <v>1247</v>
      </c>
      <c r="C812" s="1" t="s">
        <v>1261</v>
      </c>
      <c r="D812" s="4">
        <v>0.4</v>
      </c>
      <c r="E812" s="4">
        <v>4826.8</v>
      </c>
      <c r="F812" s="4">
        <f>Table1[[#This Row],[MW]]*Table1[[#This Row],[MWh/MW]]</f>
        <v>1930.7200000000003</v>
      </c>
      <c r="G812" s="1" t="s">
        <v>107</v>
      </c>
      <c r="H812" s="1" t="s">
        <v>133</v>
      </c>
      <c r="I812" s="1" t="s">
        <v>34</v>
      </c>
      <c r="J812" s="1" t="s">
        <v>34</v>
      </c>
      <c r="K812" s="1" t="s">
        <v>34</v>
      </c>
      <c r="L812" s="1" t="s">
        <v>34</v>
      </c>
      <c r="M812" s="1" t="s">
        <v>34</v>
      </c>
      <c r="N812" s="1">
        <v>0</v>
      </c>
      <c r="O812" s="1">
        <v>0</v>
      </c>
      <c r="P812" s="3">
        <v>12.4667204</v>
      </c>
      <c r="Q812" s="3">
        <v>-1.1413443999999999</v>
      </c>
      <c r="R812" t="s">
        <v>133</v>
      </c>
    </row>
    <row r="813" spans="1:18" x14ac:dyDescent="0.55000000000000004">
      <c r="A813" s="1">
        <v>21012</v>
      </c>
      <c r="B813" s="1" t="s">
        <v>1247</v>
      </c>
      <c r="C813" s="1" t="s">
        <v>1262</v>
      </c>
      <c r="D813" s="4">
        <v>57.599999999999902</v>
      </c>
      <c r="E813" s="4">
        <v>4826.8</v>
      </c>
      <c r="F813" s="4">
        <f>Table1[[#This Row],[MW]]*Table1[[#This Row],[MWh/MW]]</f>
        <v>278023.67999999953</v>
      </c>
      <c r="G813" s="1" t="s">
        <v>107</v>
      </c>
      <c r="H813" s="1" t="s">
        <v>133</v>
      </c>
      <c r="I813" s="1" t="s">
        <v>34</v>
      </c>
      <c r="J813" s="1" t="s">
        <v>34</v>
      </c>
      <c r="K813" s="1" t="s">
        <v>34</v>
      </c>
      <c r="L813" s="1" t="s">
        <v>34</v>
      </c>
      <c r="M813" s="1" t="s">
        <v>34</v>
      </c>
      <c r="N813" s="1">
        <v>0</v>
      </c>
      <c r="O813" s="1">
        <v>0</v>
      </c>
      <c r="P813" s="3">
        <v>10.281000000000001</v>
      </c>
      <c r="Q813" s="3">
        <v>0.45500000000000002</v>
      </c>
      <c r="R813" t="s">
        <v>133</v>
      </c>
    </row>
    <row r="814" spans="1:18" x14ac:dyDescent="0.55000000000000004">
      <c r="A814" s="1">
        <v>21013</v>
      </c>
      <c r="B814" s="1" t="s">
        <v>1247</v>
      </c>
      <c r="C814" s="1" t="s">
        <v>1263</v>
      </c>
      <c r="D814" s="4">
        <v>4.7300000000000004</v>
      </c>
      <c r="E814" s="4">
        <v>1129</v>
      </c>
      <c r="F814" s="4">
        <f>Table1[[#This Row],[MW]]*Table1[[#This Row],[MWh/MW]]</f>
        <v>5340.17</v>
      </c>
      <c r="G814" s="1" t="s">
        <v>28</v>
      </c>
      <c r="H814" s="1" t="s">
        <v>29</v>
      </c>
      <c r="I814" s="1" t="s">
        <v>30</v>
      </c>
      <c r="J814" s="1" t="s">
        <v>31</v>
      </c>
      <c r="K814" s="3" t="s">
        <v>32</v>
      </c>
      <c r="L814" s="3" t="s">
        <v>44</v>
      </c>
      <c r="M814" s="3" t="s">
        <v>34</v>
      </c>
      <c r="N814" s="1">
        <f>Table1[[#This Row],[MWh]]*Water_intensities!$J$56</f>
        <v>1730.2136958290432</v>
      </c>
      <c r="O814" s="1">
        <f>Table1[[#This Row],[MWh]]*Water_intensities!$N$56</f>
        <v>1211.1495870803303</v>
      </c>
      <c r="P814" s="3">
        <v>12.4705473981405</v>
      </c>
      <c r="Q814" s="3">
        <v>-1.1439396998868401</v>
      </c>
      <c r="R814" t="s">
        <v>1264</v>
      </c>
    </row>
    <row r="815" spans="1:18" x14ac:dyDescent="0.55000000000000004">
      <c r="A815" s="1">
        <v>21014</v>
      </c>
      <c r="B815" s="1" t="s">
        <v>1247</v>
      </c>
      <c r="C815" s="1" t="s">
        <v>1265</v>
      </c>
      <c r="D815" s="4">
        <v>4.5</v>
      </c>
      <c r="E815" s="4">
        <v>1129</v>
      </c>
      <c r="F815" s="4">
        <f>Table1[[#This Row],[MW]]*Table1[[#This Row],[MWh/MW]]</f>
        <v>5080.5</v>
      </c>
      <c r="G815" s="1" t="s">
        <v>28</v>
      </c>
      <c r="H815" s="1" t="s">
        <v>29</v>
      </c>
      <c r="I815" s="1" t="s">
        <v>30</v>
      </c>
      <c r="J815" s="1" t="s">
        <v>31</v>
      </c>
      <c r="K815" s="3" t="s">
        <v>32</v>
      </c>
      <c r="L815" s="3" t="s">
        <v>44</v>
      </c>
      <c r="M815" s="3" t="s">
        <v>34</v>
      </c>
      <c r="N815" s="1">
        <f>Table1[[#This Row],[MWh]]*Water_intensities!$J$56</f>
        <v>1646.0806831354532</v>
      </c>
      <c r="O815" s="1">
        <f>Table1[[#This Row],[MWh]]*Water_intensities!$N$56</f>
        <v>1152.2564781948174</v>
      </c>
      <c r="P815" s="3">
        <v>10.2210045538499</v>
      </c>
      <c r="Q815" s="3">
        <v>-0.71410043046629301</v>
      </c>
      <c r="R815" t="s">
        <v>1266</v>
      </c>
    </row>
    <row r="816" spans="1:18" x14ac:dyDescent="0.55000000000000004">
      <c r="A816" s="1">
        <v>21015</v>
      </c>
      <c r="B816" s="1" t="s">
        <v>1247</v>
      </c>
      <c r="C816" s="1" t="s">
        <v>1267</v>
      </c>
      <c r="D816" s="4">
        <v>1.01</v>
      </c>
      <c r="E816" s="4">
        <v>1129</v>
      </c>
      <c r="F816" s="4">
        <f>Table1[[#This Row],[MW]]*Table1[[#This Row],[MWh/MW]]</f>
        <v>1140.29</v>
      </c>
      <c r="G816" s="1" t="s">
        <v>28</v>
      </c>
      <c r="H816" s="1" t="s">
        <v>29</v>
      </c>
      <c r="I816" s="1" t="s">
        <v>30</v>
      </c>
      <c r="J816" s="1" t="s">
        <v>31</v>
      </c>
      <c r="K816" s="3" t="s">
        <v>32</v>
      </c>
      <c r="L816" s="3" t="s">
        <v>44</v>
      </c>
      <c r="M816" s="3" t="s">
        <v>34</v>
      </c>
      <c r="N816" s="1">
        <f>Table1[[#This Row],[MWh]]*Water_intensities!$J$56</f>
        <v>369.45366443706843</v>
      </c>
      <c r="O816" s="1">
        <f>Table1[[#This Row],[MWh]]*Water_intensities!$N$56</f>
        <v>258.6175651059479</v>
      </c>
      <c r="P816" s="3">
        <v>12.779339</v>
      </c>
      <c r="Q816" s="3">
        <v>-0.831318</v>
      </c>
      <c r="R816" t="s">
        <v>113</v>
      </c>
    </row>
    <row r="817" spans="1:18" x14ac:dyDescent="0.55000000000000004">
      <c r="A817" s="1">
        <v>21016</v>
      </c>
      <c r="B817" s="1" t="s">
        <v>1247</v>
      </c>
      <c r="C817" s="1" t="s">
        <v>1268</v>
      </c>
      <c r="D817" s="4">
        <v>0.45600000000000002</v>
      </c>
      <c r="E817" s="4">
        <v>1129</v>
      </c>
      <c r="F817" s="4">
        <f>Table1[[#This Row],[MW]]*Table1[[#This Row],[MWh/MW]]</f>
        <v>514.82400000000007</v>
      </c>
      <c r="G817" s="1" t="s">
        <v>28</v>
      </c>
      <c r="H817" s="1" t="s">
        <v>29</v>
      </c>
      <c r="I817" s="1" t="s">
        <v>30</v>
      </c>
      <c r="J817" s="1" t="s">
        <v>31</v>
      </c>
      <c r="K817" s="3" t="s">
        <v>32</v>
      </c>
      <c r="L817" s="3" t="s">
        <v>44</v>
      </c>
      <c r="M817" s="3" t="s">
        <v>34</v>
      </c>
      <c r="N817" s="1">
        <f>Table1[[#This Row],[MWh]]*Water_intensities!$J$56</f>
        <v>166.80284255772597</v>
      </c>
      <c r="O817" s="1">
        <f>Table1[[#This Row],[MWh]]*Water_intensities!$N$56</f>
        <v>116.76198979040818</v>
      </c>
      <c r="P817" s="3">
        <v>14.259052000000001</v>
      </c>
      <c r="Q817" s="3">
        <v>-1.584311</v>
      </c>
      <c r="R817" t="s">
        <v>113</v>
      </c>
    </row>
    <row r="818" spans="1:18" x14ac:dyDescent="0.55000000000000004">
      <c r="A818" s="1">
        <v>21017</v>
      </c>
      <c r="B818" s="1" t="s">
        <v>1247</v>
      </c>
      <c r="C818" s="1" t="s">
        <v>1269</v>
      </c>
      <c r="D818" s="4">
        <v>1.3520000000000001</v>
      </c>
      <c r="E818" s="4">
        <v>1129</v>
      </c>
      <c r="F818" s="4">
        <f>Table1[[#This Row],[MW]]*Table1[[#This Row],[MWh/MW]]</f>
        <v>1526.4080000000001</v>
      </c>
      <c r="G818" s="1" t="s">
        <v>28</v>
      </c>
      <c r="H818" s="1" t="s">
        <v>29</v>
      </c>
      <c r="I818" s="1" t="s">
        <v>30</v>
      </c>
      <c r="J818" s="1" t="s">
        <v>31</v>
      </c>
      <c r="K818" s="3" t="s">
        <v>32</v>
      </c>
      <c r="L818" s="3" t="s">
        <v>44</v>
      </c>
      <c r="M818" s="3" t="s">
        <v>34</v>
      </c>
      <c r="N818" s="1">
        <f>Table1[[#This Row],[MWh]]*Water_intensities!$J$56</f>
        <v>494.55579635536293</v>
      </c>
      <c r="O818" s="1">
        <f>Table1[[#This Row],[MWh]]*Water_intensities!$N$56</f>
        <v>346.18905744875406</v>
      </c>
      <c r="P818" s="3">
        <v>12.864193999999999</v>
      </c>
      <c r="Q818" s="3">
        <v>0.57381099999999996</v>
      </c>
      <c r="R818" t="s">
        <v>113</v>
      </c>
    </row>
    <row r="819" spans="1:18" x14ac:dyDescent="0.55000000000000004">
      <c r="A819" s="1">
        <v>21018</v>
      </c>
      <c r="B819" s="1" t="s">
        <v>1247</v>
      </c>
      <c r="C819" s="1" t="s">
        <v>1270</v>
      </c>
      <c r="D819" s="4">
        <v>0.47</v>
      </c>
      <c r="E819" s="4">
        <v>4826.8</v>
      </c>
      <c r="F819" s="4">
        <f>Table1[[#This Row],[MW]]*Table1[[#This Row],[MWh/MW]]</f>
        <v>2268.596</v>
      </c>
      <c r="G819" s="1" t="s">
        <v>107</v>
      </c>
      <c r="H819" s="1" t="s">
        <v>133</v>
      </c>
      <c r="I819" s="1" t="s">
        <v>34</v>
      </c>
      <c r="J819" s="1" t="s">
        <v>34</v>
      </c>
      <c r="K819" s="1" t="s">
        <v>34</v>
      </c>
      <c r="L819" s="1" t="s">
        <v>34</v>
      </c>
      <c r="M819" s="1" t="s">
        <v>34</v>
      </c>
      <c r="N819" s="1">
        <v>0</v>
      </c>
      <c r="O819" s="1">
        <v>0</v>
      </c>
      <c r="P819" s="3">
        <v>11.906282900000001</v>
      </c>
      <c r="Q819" s="3">
        <v>-1.9023376999999999</v>
      </c>
      <c r="R819" t="s">
        <v>133</v>
      </c>
    </row>
    <row r="820" spans="1:18" x14ac:dyDescent="0.55000000000000004">
      <c r="A820" s="1">
        <v>21019</v>
      </c>
      <c r="B820" s="1" t="s">
        <v>1247</v>
      </c>
      <c r="C820" s="1" t="s">
        <v>1271</v>
      </c>
      <c r="D820" s="4">
        <v>0.16700000000000001</v>
      </c>
      <c r="E820" s="4">
        <v>1129</v>
      </c>
      <c r="F820" s="4">
        <f>Table1[[#This Row],[MW]]*Table1[[#This Row],[MWh/MW]]</f>
        <v>188.54300000000001</v>
      </c>
      <c r="G820" s="1" t="s">
        <v>28</v>
      </c>
      <c r="H820" s="1" t="s">
        <v>29</v>
      </c>
      <c r="I820" s="1" t="s">
        <v>30</v>
      </c>
      <c r="J820" s="1" t="s">
        <v>31</v>
      </c>
      <c r="K820" s="3" t="s">
        <v>32</v>
      </c>
      <c r="L820" s="3" t="s">
        <v>44</v>
      </c>
      <c r="M820" s="3" t="s">
        <v>34</v>
      </c>
      <c r="N820" s="1">
        <f>Table1[[#This Row],[MWh]]*Water_intensities!$J$56</f>
        <v>61.087883129693495</v>
      </c>
      <c r="O820" s="1">
        <f>Table1[[#This Row],[MWh]]*Water_intensities!$N$56</f>
        <v>42.761518190785445</v>
      </c>
      <c r="P820" s="3">
        <v>12.332198</v>
      </c>
      <c r="Q820" s="3">
        <v>-2.0370870000000001</v>
      </c>
      <c r="R820" t="s">
        <v>113</v>
      </c>
    </row>
    <row r="821" spans="1:18" x14ac:dyDescent="0.55000000000000004">
      <c r="A821" s="1">
        <v>21020</v>
      </c>
      <c r="B821" s="1" t="s">
        <v>1247</v>
      </c>
      <c r="C821" s="1" t="s">
        <v>1272</v>
      </c>
      <c r="D821" s="4">
        <v>0.83</v>
      </c>
      <c r="E821" s="4">
        <v>1129</v>
      </c>
      <c r="F821" s="4">
        <f>Table1[[#This Row],[MW]]*Table1[[#This Row],[MWh/MW]]</f>
        <v>937.06999999999994</v>
      </c>
      <c r="G821" s="1" t="s">
        <v>28</v>
      </c>
      <c r="H821" s="1" t="s">
        <v>29</v>
      </c>
      <c r="I821" s="1" t="s">
        <v>30</v>
      </c>
      <c r="J821" s="1" t="s">
        <v>31</v>
      </c>
      <c r="K821" s="3" t="s">
        <v>32</v>
      </c>
      <c r="L821" s="3" t="s">
        <v>44</v>
      </c>
      <c r="M821" s="3" t="s">
        <v>34</v>
      </c>
      <c r="N821" s="1">
        <f>Table1[[#This Row],[MWh]]*Water_intensities!$J$56</f>
        <v>303.61043711165024</v>
      </c>
      <c r="O821" s="1">
        <f>Table1[[#This Row],[MWh]]*Water_intensities!$N$56</f>
        <v>212.5273059781552</v>
      </c>
      <c r="P821" s="3">
        <v>10.655404000000001</v>
      </c>
      <c r="Q821" s="3">
        <v>-3.431978</v>
      </c>
      <c r="R821" t="s">
        <v>113</v>
      </c>
    </row>
    <row r="822" spans="1:18" x14ac:dyDescent="0.55000000000000004">
      <c r="A822" s="1">
        <v>21021</v>
      </c>
      <c r="B822" s="1" t="s">
        <v>1247</v>
      </c>
      <c r="C822" s="1" t="s">
        <v>1273</v>
      </c>
      <c r="D822" s="4">
        <v>0.2</v>
      </c>
      <c r="E822" s="4">
        <v>4826.8</v>
      </c>
      <c r="F822" s="4">
        <f>Table1[[#This Row],[MW]]*Table1[[#This Row],[MWh/MW]]</f>
        <v>965.36000000000013</v>
      </c>
      <c r="G822" s="1" t="s">
        <v>107</v>
      </c>
      <c r="H822" s="1" t="s">
        <v>133</v>
      </c>
      <c r="I822" s="1" t="s">
        <v>34</v>
      </c>
      <c r="J822" s="1" t="s">
        <v>34</v>
      </c>
      <c r="K822" s="1" t="s">
        <v>34</v>
      </c>
      <c r="L822" s="1" t="s">
        <v>34</v>
      </c>
      <c r="M822" s="1" t="s">
        <v>34</v>
      </c>
      <c r="N822" s="1">
        <v>0</v>
      </c>
      <c r="O822" s="1">
        <v>0</v>
      </c>
      <c r="P822" s="3">
        <v>12.378864</v>
      </c>
      <c r="Q822" s="3">
        <v>-1.4135120000000001</v>
      </c>
      <c r="R822" t="s">
        <v>133</v>
      </c>
    </row>
    <row r="823" spans="1:18" x14ac:dyDescent="0.55000000000000004">
      <c r="A823" s="1">
        <v>21022</v>
      </c>
      <c r="B823" s="1" t="s">
        <v>1247</v>
      </c>
      <c r="C823" s="1" t="s">
        <v>1274</v>
      </c>
      <c r="D823" s="4">
        <v>0.25</v>
      </c>
      <c r="E823" s="4">
        <v>1129</v>
      </c>
      <c r="F823" s="4">
        <f>Table1[[#This Row],[MW]]*Table1[[#This Row],[MWh/MW]]</f>
        <v>282.25</v>
      </c>
      <c r="G823" s="1" t="s">
        <v>28</v>
      </c>
      <c r="H823" s="1" t="s">
        <v>29</v>
      </c>
      <c r="I823" s="1" t="s">
        <v>30</v>
      </c>
      <c r="J823" s="1" t="s">
        <v>31</v>
      </c>
      <c r="K823" s="3" t="s">
        <v>32</v>
      </c>
      <c r="L823" s="3" t="s">
        <v>44</v>
      </c>
      <c r="M823" s="3" t="s">
        <v>34</v>
      </c>
      <c r="N823" s="1">
        <f>Table1[[#This Row],[MWh]]*Water_intensities!$J$56</f>
        <v>91.448926840858519</v>
      </c>
      <c r="O823" s="1">
        <f>Table1[[#This Row],[MWh]]*Water_intensities!$N$56</f>
        <v>64.014248788600966</v>
      </c>
      <c r="P823" s="3">
        <v>13.959382</v>
      </c>
      <c r="Q823" s="3">
        <v>1.006518</v>
      </c>
      <c r="R823" t="s">
        <v>113</v>
      </c>
    </row>
    <row r="824" spans="1:18" x14ac:dyDescent="0.55000000000000004">
      <c r="A824" s="1">
        <v>21023</v>
      </c>
      <c r="B824" s="1" t="s">
        <v>1247</v>
      </c>
      <c r="C824" s="1" t="s">
        <v>1275</v>
      </c>
      <c r="D824" s="4">
        <v>0.2</v>
      </c>
      <c r="E824" s="4">
        <v>1129</v>
      </c>
      <c r="F824" s="4">
        <f>Table1[[#This Row],[MW]]*Table1[[#This Row],[MWh/MW]]</f>
        <v>225.8</v>
      </c>
      <c r="G824" s="1" t="s">
        <v>28</v>
      </c>
      <c r="H824" s="1" t="s">
        <v>29</v>
      </c>
      <c r="I824" s="1" t="s">
        <v>30</v>
      </c>
      <c r="J824" s="1" t="s">
        <v>31</v>
      </c>
      <c r="K824" s="3" t="s">
        <v>32</v>
      </c>
      <c r="L824" s="3" t="s">
        <v>44</v>
      </c>
      <c r="M824" s="3" t="s">
        <v>34</v>
      </c>
      <c r="N824" s="1">
        <f>Table1[[#This Row],[MWh]]*Water_intensities!$J$56</f>
        <v>73.159141472686812</v>
      </c>
      <c r="O824" s="1">
        <f>Table1[[#This Row],[MWh]]*Water_intensities!$N$56</f>
        <v>51.211399030880777</v>
      </c>
      <c r="P824" s="3">
        <v>11.6</v>
      </c>
      <c r="Q824" s="3">
        <v>-1.183333</v>
      </c>
      <c r="R824" t="s">
        <v>113</v>
      </c>
    </row>
    <row r="825" spans="1:18" x14ac:dyDescent="0.55000000000000004">
      <c r="A825" s="1">
        <v>21024</v>
      </c>
      <c r="B825" s="1" t="s">
        <v>1247</v>
      </c>
      <c r="C825" s="1" t="s">
        <v>1276</v>
      </c>
      <c r="D825" s="4">
        <v>0.25</v>
      </c>
      <c r="E825" s="4">
        <v>1129</v>
      </c>
      <c r="F825" s="4">
        <f>Table1[[#This Row],[MW]]*Table1[[#This Row],[MWh/MW]]</f>
        <v>282.25</v>
      </c>
      <c r="G825" s="1" t="s">
        <v>28</v>
      </c>
      <c r="H825" s="1" t="s">
        <v>29</v>
      </c>
      <c r="I825" s="1" t="s">
        <v>30</v>
      </c>
      <c r="J825" s="1" t="s">
        <v>31</v>
      </c>
      <c r="K825" s="3" t="s">
        <v>32</v>
      </c>
      <c r="L825" s="3" t="s">
        <v>44</v>
      </c>
      <c r="M825" s="3" t="s">
        <v>34</v>
      </c>
      <c r="N825" s="1">
        <f>Table1[[#This Row],[MWh]]*Water_intensities!$J$56</f>
        <v>91.448926840858519</v>
      </c>
      <c r="O825" s="1">
        <f>Table1[[#This Row],[MWh]]*Water_intensities!$N$56</f>
        <v>64.014248788600966</v>
      </c>
      <c r="P825" s="3">
        <v>12.132001000000001</v>
      </c>
      <c r="Q825" s="3">
        <v>2.1516120000000001</v>
      </c>
      <c r="R825" t="s">
        <v>113</v>
      </c>
    </row>
    <row r="826" spans="1:18" x14ac:dyDescent="0.55000000000000004">
      <c r="A826" s="1">
        <v>21025</v>
      </c>
      <c r="B826" s="1" t="s">
        <v>1247</v>
      </c>
      <c r="C826" s="1" t="s">
        <v>1277</v>
      </c>
      <c r="D826" s="4">
        <v>0.83</v>
      </c>
      <c r="E826" s="4">
        <v>1129</v>
      </c>
      <c r="F826" s="4">
        <f>Table1[[#This Row],[MW]]*Table1[[#This Row],[MWh/MW]]</f>
        <v>937.06999999999994</v>
      </c>
      <c r="G826" s="1" t="s">
        <v>28</v>
      </c>
      <c r="H826" s="1" t="s">
        <v>29</v>
      </c>
      <c r="I826" s="1" t="s">
        <v>30</v>
      </c>
      <c r="J826" s="1" t="s">
        <v>31</v>
      </c>
      <c r="K826" s="3" t="s">
        <v>32</v>
      </c>
      <c r="L826" s="3" t="s">
        <v>44</v>
      </c>
      <c r="M826" s="3" t="s">
        <v>34</v>
      </c>
      <c r="N826" s="1">
        <f>Table1[[#This Row],[MWh]]*Water_intensities!$J$56</f>
        <v>303.61043711165024</v>
      </c>
      <c r="O826" s="1">
        <f>Table1[[#This Row],[MWh]]*Water_intensities!$N$56</f>
        <v>212.5273059781552</v>
      </c>
      <c r="P826" s="3">
        <v>11.549042999999999</v>
      </c>
      <c r="Q826" s="3">
        <v>0.78205499999999994</v>
      </c>
      <c r="R826" t="s">
        <v>113</v>
      </c>
    </row>
    <row r="827" spans="1:18" x14ac:dyDescent="0.55000000000000004">
      <c r="A827" s="1">
        <v>21026</v>
      </c>
      <c r="B827" s="1" t="s">
        <v>1247</v>
      </c>
      <c r="C827" s="1" t="s">
        <v>1278</v>
      </c>
      <c r="D827" s="4">
        <v>0.254</v>
      </c>
      <c r="E827" s="4">
        <v>1129</v>
      </c>
      <c r="F827" s="4">
        <f>Table1[[#This Row],[MW]]*Table1[[#This Row],[MWh/MW]]</f>
        <v>286.76600000000002</v>
      </c>
      <c r="G827" s="1" t="s">
        <v>28</v>
      </c>
      <c r="H827" s="1" t="s">
        <v>29</v>
      </c>
      <c r="I827" s="1" t="s">
        <v>30</v>
      </c>
      <c r="J827" s="1" t="s">
        <v>31</v>
      </c>
      <c r="K827" s="3" t="s">
        <v>32</v>
      </c>
      <c r="L827" s="3" t="s">
        <v>44</v>
      </c>
      <c r="M827" s="3" t="s">
        <v>34</v>
      </c>
      <c r="N827" s="1">
        <f>Table1[[#This Row],[MWh]]*Water_intensities!$J$56</f>
        <v>92.912109670312262</v>
      </c>
      <c r="O827" s="1">
        <f>Table1[[#This Row],[MWh]]*Water_intensities!$N$56</f>
        <v>65.03847676921859</v>
      </c>
      <c r="P827" s="3">
        <v>11.000681999999999</v>
      </c>
      <c r="Q827" s="3">
        <v>-2.4224510000000001</v>
      </c>
      <c r="R827" t="s">
        <v>113</v>
      </c>
    </row>
    <row r="828" spans="1:18" x14ac:dyDescent="0.55000000000000004">
      <c r="A828" s="1">
        <v>21027</v>
      </c>
      <c r="B828" s="1" t="s">
        <v>1247</v>
      </c>
      <c r="C828" s="1" t="s">
        <v>1279</v>
      </c>
      <c r="D828" s="4">
        <v>2.8149999999999999</v>
      </c>
      <c r="E828" s="4">
        <v>1129</v>
      </c>
      <c r="F828" s="4">
        <f>Table1[[#This Row],[MW]]*Table1[[#This Row],[MWh/MW]]</f>
        <v>3178.1349999999998</v>
      </c>
      <c r="G828" s="1" t="s">
        <v>28</v>
      </c>
      <c r="H828" s="1" t="s">
        <v>29</v>
      </c>
      <c r="I828" s="1" t="s">
        <v>30</v>
      </c>
      <c r="J828" s="1" t="s">
        <v>31</v>
      </c>
      <c r="K828" s="3" t="s">
        <v>32</v>
      </c>
      <c r="L828" s="3" t="s">
        <v>119</v>
      </c>
      <c r="M828" s="3" t="s">
        <v>34</v>
      </c>
      <c r="N828" s="1">
        <f>Table1[[#This Row],[MWh]]*Water_intensities!$J$56</f>
        <v>1029.7149162280668</v>
      </c>
      <c r="O828" s="1">
        <f>Table1[[#This Row],[MWh]]*Water_intensities!$N$56</f>
        <v>720.80044135964681</v>
      </c>
      <c r="P828" s="3">
        <v>13.2359688757263</v>
      </c>
      <c r="Q828" s="3">
        <v>-1.54039279600182</v>
      </c>
      <c r="R828" t="s">
        <v>1280</v>
      </c>
    </row>
    <row r="829" spans="1:18" x14ac:dyDescent="0.55000000000000004">
      <c r="A829" s="1">
        <v>21028</v>
      </c>
      <c r="B829" s="1" t="s">
        <v>1247</v>
      </c>
      <c r="C829" s="1" t="s">
        <v>1281</v>
      </c>
      <c r="D829" s="4">
        <v>2.7</v>
      </c>
      <c r="E829" s="4">
        <v>1129</v>
      </c>
      <c r="F829" s="4">
        <f>Table1[[#This Row],[MW]]*Table1[[#This Row],[MWh/MW]]</f>
        <v>3048.3</v>
      </c>
      <c r="G829" s="1" t="s">
        <v>28</v>
      </c>
      <c r="H829" s="1" t="s">
        <v>29</v>
      </c>
      <c r="I829" s="1" t="s">
        <v>30</v>
      </c>
      <c r="J829" s="1" t="s">
        <v>31</v>
      </c>
      <c r="K829" s="3" t="s">
        <v>32</v>
      </c>
      <c r="L829" s="3" t="s">
        <v>44</v>
      </c>
      <c r="M829" s="3" t="s">
        <v>34</v>
      </c>
      <c r="N829" s="1">
        <f>Table1[[#This Row],[MWh]]*Water_intensities!$J$56</f>
        <v>987.64840988127207</v>
      </c>
      <c r="O829" s="1">
        <f>Table1[[#This Row],[MWh]]*Water_intensities!$N$56</f>
        <v>691.35388691689047</v>
      </c>
      <c r="P829" s="3">
        <v>11.055937</v>
      </c>
      <c r="Q829" s="3">
        <v>-1.86846</v>
      </c>
      <c r="R829" t="s">
        <v>1282</v>
      </c>
    </row>
    <row r="830" spans="1:18" ht="15" customHeight="1" x14ac:dyDescent="0.55000000000000004">
      <c r="A830" s="1">
        <v>21029</v>
      </c>
      <c r="B830" s="1" t="s">
        <v>1247</v>
      </c>
      <c r="C830" s="1" t="s">
        <v>1283</v>
      </c>
      <c r="D830" s="4">
        <v>8.8000000000000007</v>
      </c>
      <c r="E830" s="4">
        <v>1129</v>
      </c>
      <c r="F830" s="4">
        <f>Table1[[#This Row],[MW]]*Table1[[#This Row],[MWh/MW]]</f>
        <v>9935.2000000000007</v>
      </c>
      <c r="G830" s="1" t="s">
        <v>28</v>
      </c>
      <c r="H830" s="1" t="s">
        <v>29</v>
      </c>
      <c r="I830" s="1" t="s">
        <v>30</v>
      </c>
      <c r="J830" s="1" t="s">
        <v>31</v>
      </c>
      <c r="K830" s="3" t="s">
        <v>32</v>
      </c>
      <c r="L830" s="3" t="s">
        <v>44</v>
      </c>
      <c r="M830" s="3" t="s">
        <v>34</v>
      </c>
      <c r="N830" s="1">
        <f>Table1[[#This Row],[MWh]]*Water_intensities!$J$56</f>
        <v>3219.0022247982201</v>
      </c>
      <c r="O830" s="1">
        <f>Table1[[#This Row],[MWh]]*Water_intensities!$N$56</f>
        <v>2253.3015573587541</v>
      </c>
      <c r="P830" s="3">
        <v>13.325773</v>
      </c>
      <c r="Q830" s="3">
        <v>-1.6683829999999999</v>
      </c>
      <c r="R830" t="s">
        <v>1284</v>
      </c>
    </row>
    <row r="831" spans="1:18" x14ac:dyDescent="0.55000000000000004">
      <c r="A831" s="1">
        <v>21030</v>
      </c>
      <c r="B831" s="1" t="s">
        <v>1247</v>
      </c>
      <c r="C831" s="1" t="s">
        <v>1285</v>
      </c>
      <c r="D831" s="4">
        <v>0.112</v>
      </c>
      <c r="E831" s="4">
        <v>1129</v>
      </c>
      <c r="F831" s="4">
        <f>Table1[[#This Row],[MW]]*Table1[[#This Row],[MWh/MW]]</f>
        <v>126.44800000000001</v>
      </c>
      <c r="G831" s="1" t="s">
        <v>28</v>
      </c>
      <c r="H831" s="1" t="s">
        <v>29</v>
      </c>
      <c r="I831" s="1" t="s">
        <v>30</v>
      </c>
      <c r="J831" s="1" t="s">
        <v>31</v>
      </c>
      <c r="K831" s="3" t="s">
        <v>32</v>
      </c>
      <c r="L831" s="3" t="s">
        <v>44</v>
      </c>
      <c r="M831" s="3" t="s">
        <v>34</v>
      </c>
      <c r="N831" s="1">
        <f>Table1[[#This Row],[MWh]]*Water_intensities!$J$56</f>
        <v>40.96911922470462</v>
      </c>
      <c r="O831" s="1">
        <f>Table1[[#This Row],[MWh]]*Water_intensities!$N$56</f>
        <v>28.678383457293233</v>
      </c>
      <c r="P831" s="3">
        <v>12.020013000000001</v>
      </c>
      <c r="Q831" s="3">
        <v>-1.76098</v>
      </c>
      <c r="R831" t="s">
        <v>1286</v>
      </c>
    </row>
    <row r="832" spans="1:18" x14ac:dyDescent="0.55000000000000004">
      <c r="A832" s="1">
        <v>21031</v>
      </c>
      <c r="B832" s="1" t="s">
        <v>1247</v>
      </c>
      <c r="C832" s="1" t="s">
        <v>1287</v>
      </c>
      <c r="D832" s="4">
        <v>1.08</v>
      </c>
      <c r="E832" s="4">
        <v>1129</v>
      </c>
      <c r="F832" s="4">
        <f>Table1[[#This Row],[MW]]*Table1[[#This Row],[MWh/MW]]</f>
        <v>1219.3200000000002</v>
      </c>
      <c r="G832" s="1" t="s">
        <v>28</v>
      </c>
      <c r="H832" s="1" t="s">
        <v>29</v>
      </c>
      <c r="I832" s="1" t="s">
        <v>30</v>
      </c>
      <c r="J832" s="1" t="s">
        <v>31</v>
      </c>
      <c r="K832" s="3" t="s">
        <v>32</v>
      </c>
      <c r="L832" s="3" t="s">
        <v>44</v>
      </c>
      <c r="M832" s="3" t="s">
        <v>34</v>
      </c>
      <c r="N832" s="1">
        <f>Table1[[#This Row],[MWh]]*Water_intensities!$J$56</f>
        <v>395.05936395250887</v>
      </c>
      <c r="O832" s="1">
        <f>Table1[[#This Row],[MWh]]*Water_intensities!$N$56</f>
        <v>276.54155476675624</v>
      </c>
      <c r="P832" s="3">
        <v>10.764885</v>
      </c>
      <c r="Q832" s="3">
        <v>-0.17827000000000001</v>
      </c>
      <c r="R832" t="s">
        <v>113</v>
      </c>
    </row>
    <row r="833" spans="1:18" x14ac:dyDescent="0.55000000000000004">
      <c r="A833" s="1">
        <v>21032</v>
      </c>
      <c r="B833" s="1" t="s">
        <v>1247</v>
      </c>
      <c r="C833" s="1" t="s">
        <v>1288</v>
      </c>
      <c r="D833" s="4">
        <v>0.45</v>
      </c>
      <c r="E833" s="4">
        <v>1129</v>
      </c>
      <c r="F833" s="4">
        <f>Table1[[#This Row],[MW]]*Table1[[#This Row],[MWh/MW]]</f>
        <v>508.05</v>
      </c>
      <c r="G833" s="1" t="s">
        <v>28</v>
      </c>
      <c r="H833" s="1" t="s">
        <v>29</v>
      </c>
      <c r="I833" s="1" t="s">
        <v>30</v>
      </c>
      <c r="J833" s="1" t="s">
        <v>31</v>
      </c>
      <c r="K833" s="3" t="s">
        <v>32</v>
      </c>
      <c r="L833" s="3" t="s">
        <v>44</v>
      </c>
      <c r="M833" s="3" t="s">
        <v>34</v>
      </c>
      <c r="N833" s="1">
        <f>Table1[[#This Row],[MWh]]*Water_intensities!$J$56</f>
        <v>164.60806831354535</v>
      </c>
      <c r="O833" s="1">
        <f>Table1[[#This Row],[MWh]]*Water_intensities!$N$56</f>
        <v>115.22564781948174</v>
      </c>
      <c r="P833" s="3">
        <v>9.2618360000000006</v>
      </c>
      <c r="Q833" s="3">
        <v>-1.5746420000000001</v>
      </c>
      <c r="R833" t="s">
        <v>113</v>
      </c>
    </row>
    <row r="834" spans="1:18" x14ac:dyDescent="0.55000000000000004">
      <c r="A834" s="1">
        <v>21033</v>
      </c>
      <c r="B834" s="1" t="s">
        <v>1247</v>
      </c>
      <c r="C834" s="1" t="s">
        <v>1289</v>
      </c>
      <c r="D834" s="4">
        <v>128</v>
      </c>
      <c r="E834" s="4">
        <v>3923</v>
      </c>
      <c r="F834" s="4">
        <f>Table1[[#This Row],[MW]]*Table1[[#This Row],[MWh/MW]]</f>
        <v>502144</v>
      </c>
      <c r="G834" s="1" t="s">
        <v>20</v>
      </c>
      <c r="H834" s="1" t="s">
        <v>29</v>
      </c>
      <c r="I834" s="1" t="s">
        <v>52</v>
      </c>
      <c r="J834" s="1" t="s">
        <v>31</v>
      </c>
      <c r="K834" s="3" t="s">
        <v>32</v>
      </c>
      <c r="L834" s="3" t="s">
        <v>49</v>
      </c>
      <c r="M834" s="3" t="s">
        <v>34</v>
      </c>
      <c r="N834" s="1">
        <f>Table1[[#This Row],[MWh]]*Water_intensities!$J$46</f>
        <v>162694.5258443793</v>
      </c>
      <c r="O834" s="1">
        <f>Table1[[#This Row],[MWh]]*Water_intensities!$N$46</f>
        <v>113886.16809106553</v>
      </c>
      <c r="P834" s="3">
        <v>9.5051865561022204</v>
      </c>
      <c r="Q834" s="3">
        <v>0.34600198669993398</v>
      </c>
      <c r="R834" t="s">
        <v>1290</v>
      </c>
    </row>
    <row r="835" spans="1:18" x14ac:dyDescent="0.55000000000000004">
      <c r="A835" s="1">
        <v>21034</v>
      </c>
      <c r="B835" s="1" t="s">
        <v>1247</v>
      </c>
      <c r="C835" s="1" t="s">
        <v>1291</v>
      </c>
      <c r="D835" s="4">
        <v>4.9499999999999904</v>
      </c>
      <c r="E835" s="4">
        <v>1129</v>
      </c>
      <c r="F835" s="4">
        <f>Table1[[#This Row],[MW]]*Table1[[#This Row],[MWh/MW]]</f>
        <v>5588.5499999999893</v>
      </c>
      <c r="G835" s="1" t="s">
        <v>28</v>
      </c>
      <c r="H835" s="1" t="s">
        <v>29</v>
      </c>
      <c r="I835" s="1" t="s">
        <v>30</v>
      </c>
      <c r="J835" s="1" t="s">
        <v>31</v>
      </c>
      <c r="K835" s="3" t="s">
        <v>32</v>
      </c>
      <c r="L835" s="3" t="s">
        <v>44</v>
      </c>
      <c r="M835" s="3" t="s">
        <v>34</v>
      </c>
      <c r="N835" s="1">
        <f>Table1[[#This Row],[MWh]]*Water_intensities!$J$56</f>
        <v>1810.6887514489952</v>
      </c>
      <c r="O835" s="1">
        <f>Table1[[#This Row],[MWh]]*Water_intensities!$N$56</f>
        <v>1267.4821260142967</v>
      </c>
      <c r="P835" s="3">
        <v>11.5890658552815</v>
      </c>
      <c r="Q835" s="3">
        <v>1.5949262504960799</v>
      </c>
      <c r="R835" t="s">
        <v>1264</v>
      </c>
    </row>
    <row r="836" spans="1:18" x14ac:dyDescent="0.55000000000000004">
      <c r="A836" s="1">
        <v>21035</v>
      </c>
      <c r="B836" s="1" t="s">
        <v>1247</v>
      </c>
      <c r="C836" s="1" t="s">
        <v>1292</v>
      </c>
      <c r="D836" s="4">
        <v>105</v>
      </c>
      <c r="E836" s="4">
        <v>3923</v>
      </c>
      <c r="F836" s="4">
        <f>Table1[[#This Row],[MW]]*Table1[[#This Row],[MWh/MW]]</f>
        <v>411915</v>
      </c>
      <c r="G836" s="1" t="s">
        <v>20</v>
      </c>
      <c r="H836" s="1" t="s">
        <v>56</v>
      </c>
      <c r="I836" s="1" t="s">
        <v>57</v>
      </c>
      <c r="J836" s="1" t="s">
        <v>40</v>
      </c>
      <c r="K836" s="3" t="s">
        <v>34</v>
      </c>
      <c r="L836" s="3" t="s">
        <v>53</v>
      </c>
      <c r="M836" s="3" t="s">
        <v>34</v>
      </c>
      <c r="N836" s="1">
        <f>Table1[[#This Row],[MWh]]*Water_intensities!$J$36</f>
        <v>662688.85467744758</v>
      </c>
      <c r="O836" s="1">
        <f>Table1[[#This Row],[MWh]]*Water_intensities!$N$36</f>
        <v>530151.08374195802</v>
      </c>
      <c r="P836" s="3">
        <v>8.7815089999999998</v>
      </c>
      <c r="Q836" s="3">
        <v>-0.71932799999999997</v>
      </c>
      <c r="R836" t="s">
        <v>1293</v>
      </c>
    </row>
    <row r="837" spans="1:18" x14ac:dyDescent="0.55000000000000004">
      <c r="A837" s="1">
        <v>21036</v>
      </c>
      <c r="B837" s="1" t="s">
        <v>1247</v>
      </c>
      <c r="C837" s="1" t="s">
        <v>1294</v>
      </c>
      <c r="D837" s="4">
        <v>16.5</v>
      </c>
      <c r="E837" s="4">
        <v>1129</v>
      </c>
      <c r="F837" s="4">
        <f>Table1[[#This Row],[MW]]*Table1[[#This Row],[MWh/MW]]</f>
        <v>18628.5</v>
      </c>
      <c r="G837" s="1" t="s">
        <v>28</v>
      </c>
      <c r="H837" s="1" t="s">
        <v>29</v>
      </c>
      <c r="I837" s="1" t="s">
        <v>30</v>
      </c>
      <c r="J837" s="1" t="s">
        <v>31</v>
      </c>
      <c r="K837" s="3" t="s">
        <v>32</v>
      </c>
      <c r="L837" s="3" t="s">
        <v>119</v>
      </c>
      <c r="M837" s="3" t="s">
        <v>34</v>
      </c>
      <c r="N837" s="1">
        <f>Table1[[#This Row],[MWh]]*Water_intensities!$J$56</f>
        <v>6035.6291714966619</v>
      </c>
      <c r="O837" s="1">
        <f>Table1[[#This Row],[MWh]]*Water_intensities!$N$56</f>
        <v>4224.9404200476638</v>
      </c>
      <c r="P837" s="3">
        <v>8.7554164031889297</v>
      </c>
      <c r="Q837" s="3">
        <v>-0.75653344283455304</v>
      </c>
      <c r="R837" t="s">
        <v>1129</v>
      </c>
    </row>
    <row r="838" spans="1:18" x14ac:dyDescent="0.55000000000000004">
      <c r="A838" s="1">
        <v>21037</v>
      </c>
      <c r="B838" s="1" t="s">
        <v>1247</v>
      </c>
      <c r="C838" s="1" t="s">
        <v>1295</v>
      </c>
      <c r="D838" s="4">
        <v>51.799999999999898</v>
      </c>
      <c r="E838" s="4">
        <v>1129</v>
      </c>
      <c r="F838" s="4">
        <f>Table1[[#This Row],[MW]]*Table1[[#This Row],[MWh/MW]]</f>
        <v>58482.199999999888</v>
      </c>
      <c r="G838" s="1" t="s">
        <v>28</v>
      </c>
      <c r="H838" s="1" t="s">
        <v>29</v>
      </c>
      <c r="I838" s="1" t="s">
        <v>30</v>
      </c>
      <c r="J838" s="1" t="s">
        <v>31</v>
      </c>
      <c r="K838" s="3" t="s">
        <v>32</v>
      </c>
      <c r="L838" s="3" t="s">
        <v>119</v>
      </c>
      <c r="M838" s="3" t="s">
        <v>34</v>
      </c>
      <c r="N838" s="1">
        <f>Table1[[#This Row],[MWh]]*Water_intensities!$J$56</f>
        <v>18948.21764142585</v>
      </c>
      <c r="O838" s="1">
        <f>Table1[[#This Row],[MWh]]*Water_intensities!$N$56</f>
        <v>13263.752348998094</v>
      </c>
      <c r="P838" s="3">
        <v>8.7751362822029098</v>
      </c>
      <c r="Q838" s="3">
        <v>-0.68206973793413805</v>
      </c>
      <c r="R838" t="s">
        <v>1296</v>
      </c>
    </row>
    <row r="839" spans="1:18" x14ac:dyDescent="0.55000000000000004">
      <c r="A839" s="1">
        <v>21038</v>
      </c>
      <c r="B839" s="1" t="s">
        <v>1247</v>
      </c>
      <c r="C839" s="1" t="s">
        <v>1297</v>
      </c>
      <c r="D839" s="4">
        <v>37.759999999999899</v>
      </c>
      <c r="E839" s="4">
        <v>4826.8</v>
      </c>
      <c r="F839" s="4">
        <f>Table1[[#This Row],[MW]]*Table1[[#This Row],[MWh/MW]]</f>
        <v>182259.96799999953</v>
      </c>
      <c r="G839" s="1" t="s">
        <v>107</v>
      </c>
      <c r="H839" s="1" t="s">
        <v>108</v>
      </c>
      <c r="I839" s="1" t="s">
        <v>34</v>
      </c>
      <c r="J839" s="1" t="s">
        <v>34</v>
      </c>
      <c r="K839" s="1" t="s">
        <v>34</v>
      </c>
      <c r="L839" s="1" t="s">
        <v>34</v>
      </c>
      <c r="M839" s="1" t="s">
        <v>34</v>
      </c>
      <c r="N839" s="1">
        <v>146458.67670000001</v>
      </c>
      <c r="O839" s="1">
        <v>146458.67670000001</v>
      </c>
      <c r="P839" s="3">
        <v>13.551524000000001</v>
      </c>
      <c r="Q839" s="3">
        <v>-1.7621560000000001</v>
      </c>
      <c r="R839" t="s">
        <v>1298</v>
      </c>
    </row>
    <row r="840" spans="1:18" x14ac:dyDescent="0.55000000000000004">
      <c r="A840" s="1">
        <v>21039</v>
      </c>
      <c r="B840" s="1" t="s">
        <v>1247</v>
      </c>
      <c r="C840" s="1" t="s">
        <v>1299</v>
      </c>
      <c r="D840" s="4">
        <v>15.51</v>
      </c>
      <c r="E840" s="4">
        <v>3923</v>
      </c>
      <c r="F840" s="4">
        <f>Table1[[#This Row],[MW]]*Table1[[#This Row],[MWh/MW]]</f>
        <v>60845.729999999996</v>
      </c>
      <c r="G840" s="1" t="s">
        <v>20</v>
      </c>
      <c r="H840" s="1" t="s">
        <v>56</v>
      </c>
      <c r="I840" s="1" t="s">
        <v>57</v>
      </c>
      <c r="J840" s="1" t="s">
        <v>40</v>
      </c>
      <c r="K840" s="3" t="s">
        <v>34</v>
      </c>
      <c r="L840" s="3" t="s">
        <v>119</v>
      </c>
      <c r="M840" s="3" t="s">
        <v>34</v>
      </c>
      <c r="N840" s="1">
        <f>Table1[[#This Row],[MWh]]*Water_intensities!$J$36</f>
        <v>97888.610819497248</v>
      </c>
      <c r="O840" s="1">
        <f>Table1[[#This Row],[MWh]]*Water_intensities!$N$36</f>
        <v>78310.888655597781</v>
      </c>
      <c r="P840" s="3">
        <v>9.9132228875587494</v>
      </c>
      <c r="Q840" s="3">
        <v>-1.54872025550929</v>
      </c>
      <c r="R840" t="s">
        <v>1300</v>
      </c>
    </row>
    <row r="841" spans="1:18" x14ac:dyDescent="0.55000000000000004">
      <c r="A841" s="1">
        <v>21040</v>
      </c>
      <c r="B841" s="1" t="s">
        <v>1247</v>
      </c>
      <c r="C841" s="1" t="s">
        <v>1301</v>
      </c>
      <c r="D841" s="4">
        <v>1.5680000000000001</v>
      </c>
      <c r="E841" s="4">
        <v>1129</v>
      </c>
      <c r="F841" s="4">
        <f>Table1[[#This Row],[MW]]*Table1[[#This Row],[MWh/MW]]</f>
        <v>1770.2720000000002</v>
      </c>
      <c r="G841" s="1" t="s">
        <v>28</v>
      </c>
      <c r="H841" s="1" t="s">
        <v>29</v>
      </c>
      <c r="I841" s="1" t="s">
        <v>30</v>
      </c>
      <c r="J841" s="1" t="s">
        <v>31</v>
      </c>
      <c r="K841" s="3" t="s">
        <v>32</v>
      </c>
      <c r="L841" s="3" t="s">
        <v>44</v>
      </c>
      <c r="M841" s="3" t="s">
        <v>34</v>
      </c>
      <c r="N841" s="1">
        <f>Table1[[#This Row],[MWh]]*Water_intensities!$J$56</f>
        <v>573.56766914586467</v>
      </c>
      <c r="O841" s="1">
        <f>Table1[[#This Row],[MWh]]*Water_intensities!$N$56</f>
        <v>401.49736840210528</v>
      </c>
      <c r="P841" s="3">
        <v>11.033333000000001</v>
      </c>
      <c r="Q841" s="3">
        <v>-2.85</v>
      </c>
      <c r="R841" t="s">
        <v>113</v>
      </c>
    </row>
    <row r="842" spans="1:18" x14ac:dyDescent="0.55000000000000004">
      <c r="A842" s="1">
        <v>21041</v>
      </c>
      <c r="B842" s="1" t="s">
        <v>1247</v>
      </c>
      <c r="C842" s="1" t="s">
        <v>1302</v>
      </c>
      <c r="D842" s="4">
        <v>68.400000000000006</v>
      </c>
      <c r="E842" s="4">
        <v>4826.8</v>
      </c>
      <c r="F842" s="4">
        <f>Table1[[#This Row],[MW]]*Table1[[#This Row],[MWh/MW]]</f>
        <v>330153.12000000005</v>
      </c>
      <c r="G842" s="1" t="s">
        <v>107</v>
      </c>
      <c r="H842" s="1" t="s">
        <v>108</v>
      </c>
      <c r="I842" s="1" t="s">
        <v>34</v>
      </c>
      <c r="J842" s="1" t="s">
        <v>34</v>
      </c>
      <c r="K842" s="1" t="s">
        <v>34</v>
      </c>
      <c r="L842" s="1" t="s">
        <v>34</v>
      </c>
      <c r="M842" s="1" t="s">
        <v>34</v>
      </c>
      <c r="N842" s="1">
        <v>0</v>
      </c>
      <c r="O842" s="1">
        <v>0</v>
      </c>
      <c r="P842" s="3">
        <v>10.407</v>
      </c>
      <c r="Q842" s="3">
        <v>0.621</v>
      </c>
      <c r="R842" t="s">
        <v>589</v>
      </c>
    </row>
    <row r="843" spans="1:18" x14ac:dyDescent="0.55000000000000004">
      <c r="A843" s="1">
        <v>22001</v>
      </c>
      <c r="B843" s="1" t="s">
        <v>1303</v>
      </c>
      <c r="C843" s="1" t="s">
        <v>1304</v>
      </c>
      <c r="D843" s="4">
        <v>0.9</v>
      </c>
      <c r="E843" s="4">
        <v>3941</v>
      </c>
      <c r="F843" s="4">
        <f>Table1[[#This Row],[MW]]*Table1[[#This Row],[MWh/MW]]</f>
        <v>3546.9</v>
      </c>
      <c r="G843" s="1" t="s">
        <v>28</v>
      </c>
      <c r="H843" s="1" t="s">
        <v>29</v>
      </c>
      <c r="I843" s="1" t="s">
        <v>30</v>
      </c>
      <c r="J843" s="1" t="s">
        <v>31</v>
      </c>
      <c r="K843" s="3" t="s">
        <v>32</v>
      </c>
      <c r="L843" s="3" t="s">
        <v>44</v>
      </c>
      <c r="M843" s="3" t="s">
        <v>34</v>
      </c>
      <c r="N843" s="1">
        <f>Table1[[#This Row],[MWh]]*Water_intensities!$J$56</f>
        <v>1149.1946806442554</v>
      </c>
      <c r="O843" s="1">
        <f>Table1[[#This Row],[MWh]]*Water_intensities!$N$56</f>
        <v>804.43627645097877</v>
      </c>
      <c r="P843" s="3">
        <v>-14.65</v>
      </c>
      <c r="Q843" s="3">
        <v>13.433332999999999</v>
      </c>
      <c r="R843" t="s">
        <v>113</v>
      </c>
    </row>
    <row r="844" spans="1:18" x14ac:dyDescent="0.55000000000000004">
      <c r="A844" s="1">
        <v>22002</v>
      </c>
      <c r="B844" s="1" t="s">
        <v>1303</v>
      </c>
      <c r="C844" s="1" t="s">
        <v>1305</v>
      </c>
      <c r="D844" s="4">
        <v>2.7</v>
      </c>
      <c r="E844" s="4">
        <v>3941</v>
      </c>
      <c r="F844" s="4">
        <f>Table1[[#This Row],[MW]]*Table1[[#This Row],[MWh/MW]]</f>
        <v>10640.7</v>
      </c>
      <c r="G844" s="1" t="s">
        <v>28</v>
      </c>
      <c r="H844" s="1" t="s">
        <v>29</v>
      </c>
      <c r="I844" s="1" t="s">
        <v>30</v>
      </c>
      <c r="J844" s="1" t="s">
        <v>31</v>
      </c>
      <c r="K844" s="3" t="s">
        <v>32</v>
      </c>
      <c r="L844" s="3" t="s">
        <v>44</v>
      </c>
      <c r="M844" s="3" t="s">
        <v>34</v>
      </c>
      <c r="N844" s="1">
        <f>Table1[[#This Row],[MWh]]*Water_intensities!$J$56</f>
        <v>3447.5840419327665</v>
      </c>
      <c r="O844" s="1">
        <f>Table1[[#This Row],[MWh]]*Water_intensities!$N$56</f>
        <v>2413.3088293529368</v>
      </c>
      <c r="P844" s="3">
        <v>-14.2192475</v>
      </c>
      <c r="Q844" s="3">
        <v>13.3094412</v>
      </c>
      <c r="R844" t="s">
        <v>1282</v>
      </c>
    </row>
    <row r="845" spans="1:18" x14ac:dyDescent="0.55000000000000004">
      <c r="A845" s="1">
        <v>22003</v>
      </c>
      <c r="B845" s="1" t="s">
        <v>1303</v>
      </c>
      <c r="C845" s="1" t="s">
        <v>1306</v>
      </c>
      <c r="D845" s="19">
        <v>0.15</v>
      </c>
      <c r="E845" s="4">
        <v>83.3</v>
      </c>
      <c r="F845" s="4">
        <f>Table1[[#This Row],[MW]]*Table1[[#This Row],[MWh/MW]]</f>
        <v>12.494999999999999</v>
      </c>
      <c r="G845" s="1" t="s">
        <v>176</v>
      </c>
      <c r="H845" s="1" t="s">
        <v>177</v>
      </c>
      <c r="I845" s="1" t="s">
        <v>178</v>
      </c>
      <c r="J845" s="1" t="s">
        <v>40</v>
      </c>
      <c r="K845" s="3" t="s">
        <v>34</v>
      </c>
      <c r="L845" s="3" t="s">
        <v>34</v>
      </c>
      <c r="M845" s="3" t="s">
        <v>34</v>
      </c>
      <c r="N845" s="1">
        <f>Table1[[#This Row],[MWh]]*Water_intensities!$J$101</f>
        <v>1.6554552066884997E-6</v>
      </c>
      <c r="O845" s="1">
        <f>Table1[[#This Row],[MWh]]*Water_intensities!$N$101</f>
        <v>1.6554552066884997E-6</v>
      </c>
      <c r="P845" s="3">
        <v>-16.802140999999999</v>
      </c>
      <c r="Q845" s="3">
        <v>13.333565</v>
      </c>
      <c r="R845" t="s">
        <v>4974</v>
      </c>
    </row>
    <row r="846" spans="1:18" x14ac:dyDescent="0.55000000000000004">
      <c r="A846" s="1">
        <v>22004</v>
      </c>
      <c r="B846" s="1" t="s">
        <v>1303</v>
      </c>
      <c r="C846" s="1" t="s">
        <v>1307</v>
      </c>
      <c r="D846" s="4">
        <v>38.4</v>
      </c>
      <c r="E846" s="4">
        <v>3941</v>
      </c>
      <c r="F846" s="4">
        <f>Table1[[#This Row],[MW]]*Table1[[#This Row],[MWh/MW]]</f>
        <v>151334.39999999999</v>
      </c>
      <c r="G846" s="1" t="s">
        <v>28</v>
      </c>
      <c r="H846" s="1" t="s">
        <v>29</v>
      </c>
      <c r="I846" s="1" t="s">
        <v>30</v>
      </c>
      <c r="J846" s="1" t="s">
        <v>31</v>
      </c>
      <c r="K846" s="3" t="s">
        <v>32</v>
      </c>
      <c r="L846" s="3" t="s">
        <v>33</v>
      </c>
      <c r="M846" s="3" t="s">
        <v>34</v>
      </c>
      <c r="N846" s="1">
        <f>Table1[[#This Row],[MWh]]*Water_intensities!$J$56</f>
        <v>49032.30637415489</v>
      </c>
      <c r="O846" s="1">
        <f>Table1[[#This Row],[MWh]]*Water_intensities!$N$56</f>
        <v>34322.61446190843</v>
      </c>
      <c r="P846" s="3">
        <v>-16.634529762321801</v>
      </c>
      <c r="Q846" s="3">
        <v>13.2951154603111</v>
      </c>
      <c r="R846" t="s">
        <v>1308</v>
      </c>
    </row>
    <row r="847" spans="1:18" x14ac:dyDescent="0.55000000000000004">
      <c r="A847" s="1">
        <v>22005</v>
      </c>
      <c r="B847" s="1" t="s">
        <v>1303</v>
      </c>
      <c r="C847" s="1" t="s">
        <v>1309</v>
      </c>
      <c r="D847" s="4">
        <v>17.8</v>
      </c>
      <c r="E847" s="4">
        <v>3941</v>
      </c>
      <c r="F847" s="4">
        <f>Table1[[#This Row],[MW]]*Table1[[#This Row],[MWh/MW]]</f>
        <v>70149.8</v>
      </c>
      <c r="G847" s="1" t="s">
        <v>28</v>
      </c>
      <c r="H847" s="1" t="s">
        <v>29</v>
      </c>
      <c r="I847" s="1" t="s">
        <v>30</v>
      </c>
      <c r="J847" s="1" t="s">
        <v>31</v>
      </c>
      <c r="K847" s="3" t="s">
        <v>32</v>
      </c>
      <c r="L847" s="3" t="s">
        <v>33</v>
      </c>
      <c r="M847" s="3" t="s">
        <v>34</v>
      </c>
      <c r="N847" s="1">
        <f>Table1[[#This Row],[MWh]]*Water_intensities!$J$56</f>
        <v>22728.517017186387</v>
      </c>
      <c r="O847" s="1">
        <f>Table1[[#This Row],[MWh]]*Water_intensities!$N$56</f>
        <v>15909.961912030471</v>
      </c>
      <c r="P847" s="3">
        <v>-16.635573634789601</v>
      </c>
      <c r="Q847" s="3">
        <v>13.2928000551931</v>
      </c>
      <c r="R847" t="s">
        <v>1308</v>
      </c>
    </row>
    <row r="848" spans="1:18" x14ac:dyDescent="0.55000000000000004">
      <c r="A848" s="1">
        <v>22006</v>
      </c>
      <c r="B848" s="1" t="s">
        <v>1303</v>
      </c>
      <c r="C848" s="1" t="s">
        <v>1310</v>
      </c>
      <c r="D848" s="4">
        <v>0.57999999999999996</v>
      </c>
      <c r="E848" s="4">
        <v>3941</v>
      </c>
      <c r="F848" s="4">
        <f>Table1[[#This Row],[MW]]*Table1[[#This Row],[MWh/MW]]</f>
        <v>2285.7799999999997</v>
      </c>
      <c r="G848" s="1" t="s">
        <v>28</v>
      </c>
      <c r="H848" s="1" t="s">
        <v>29</v>
      </c>
      <c r="I848" s="1" t="s">
        <v>30</v>
      </c>
      <c r="J848" s="1" t="s">
        <v>31</v>
      </c>
      <c r="K848" s="3" t="s">
        <v>32</v>
      </c>
      <c r="L848" s="3" t="s">
        <v>44</v>
      </c>
      <c r="M848" s="3" t="s">
        <v>34</v>
      </c>
      <c r="N848" s="1">
        <f>Table1[[#This Row],[MWh]]*Water_intensities!$J$56</f>
        <v>740.59212752629787</v>
      </c>
      <c r="O848" s="1">
        <f>Table1[[#This Row],[MWh]]*Water_intensities!$N$56</f>
        <v>518.41448926840849</v>
      </c>
      <c r="P848" s="3">
        <v>-16.517162599999999</v>
      </c>
      <c r="Q848" s="3">
        <v>13.478608599999999</v>
      </c>
      <c r="R848" t="s">
        <v>113</v>
      </c>
    </row>
    <row r="849" spans="1:18" x14ac:dyDescent="0.55000000000000004">
      <c r="A849" s="1">
        <v>22007</v>
      </c>
      <c r="B849" s="1" t="s">
        <v>1303</v>
      </c>
      <c r="C849" s="1" t="s">
        <v>1311</v>
      </c>
      <c r="D849" s="4">
        <v>2.4</v>
      </c>
      <c r="E849" s="4">
        <v>3941</v>
      </c>
      <c r="F849" s="4">
        <f>Table1[[#This Row],[MW]]*Table1[[#This Row],[MWh/MW]]</f>
        <v>9458.4</v>
      </c>
      <c r="G849" s="1" t="s">
        <v>28</v>
      </c>
      <c r="H849" s="1" t="s">
        <v>29</v>
      </c>
      <c r="I849" s="1" t="s">
        <v>30</v>
      </c>
      <c r="J849" s="1" t="s">
        <v>31</v>
      </c>
      <c r="K849" s="3" t="s">
        <v>32</v>
      </c>
      <c r="L849" s="3" t="s">
        <v>44</v>
      </c>
      <c r="M849" s="3" t="s">
        <v>34</v>
      </c>
      <c r="N849" s="1">
        <f>Table1[[#This Row],[MWh]]*Water_intensities!$J$56</f>
        <v>3064.5191483846806</v>
      </c>
      <c r="O849" s="1">
        <f>Table1[[#This Row],[MWh]]*Water_intensities!$N$56</f>
        <v>2145.1634038692769</v>
      </c>
      <c r="P849" s="3">
        <v>-15.6</v>
      </c>
      <c r="Q849" s="3">
        <v>13.566667000000001</v>
      </c>
      <c r="R849" t="s">
        <v>1282</v>
      </c>
    </row>
    <row r="850" spans="1:18" x14ac:dyDescent="0.55000000000000004">
      <c r="A850" s="1">
        <v>22008</v>
      </c>
      <c r="B850" s="1" t="s">
        <v>1303</v>
      </c>
      <c r="C850" s="1" t="s">
        <v>1312</v>
      </c>
      <c r="D850" s="4">
        <v>0.27</v>
      </c>
      <c r="E850" s="4">
        <v>3941</v>
      </c>
      <c r="F850" s="4">
        <f>Table1[[#This Row],[MW]]*Table1[[#This Row],[MWh/MW]]</f>
        <v>1064.0700000000002</v>
      </c>
      <c r="G850" s="1" t="s">
        <v>28</v>
      </c>
      <c r="H850" s="1" t="s">
        <v>29</v>
      </c>
      <c r="I850" s="1" t="s">
        <v>30</v>
      </c>
      <c r="J850" s="1" t="s">
        <v>31</v>
      </c>
      <c r="K850" s="3" t="s">
        <v>32</v>
      </c>
      <c r="L850" s="3" t="s">
        <v>44</v>
      </c>
      <c r="M850" s="3" t="s">
        <v>34</v>
      </c>
      <c r="N850" s="1">
        <f>Table1[[#This Row],[MWh]]*Water_intensities!$J$56</f>
        <v>344.75840419327665</v>
      </c>
      <c r="O850" s="1">
        <f>Table1[[#This Row],[MWh]]*Water_intensities!$N$56</f>
        <v>241.33088293529369</v>
      </c>
      <c r="P850" s="3">
        <v>-14.7666667</v>
      </c>
      <c r="Q850" s="3">
        <v>13.533333300000001</v>
      </c>
      <c r="R850" t="s">
        <v>113</v>
      </c>
    </row>
    <row r="851" spans="1:18" x14ac:dyDescent="0.55000000000000004">
      <c r="A851" s="1">
        <v>22009</v>
      </c>
      <c r="B851" s="1" t="s">
        <v>1303</v>
      </c>
      <c r="C851" s="1" t="s">
        <v>1313</v>
      </c>
      <c r="D851" s="19">
        <v>2.1999999999999999E-2</v>
      </c>
      <c r="E851" s="4">
        <v>3941</v>
      </c>
      <c r="F851" s="4">
        <f>Table1[[#This Row],[MW]]*Table1[[#This Row],[MWh/MW]]</f>
        <v>86.701999999999998</v>
      </c>
      <c r="G851" s="1" t="s">
        <v>28</v>
      </c>
      <c r="H851" s="1" t="s">
        <v>29</v>
      </c>
      <c r="I851" s="1" t="s">
        <v>30</v>
      </c>
      <c r="J851" s="1" t="s">
        <v>31</v>
      </c>
      <c r="K851" s="3" t="s">
        <v>32</v>
      </c>
      <c r="L851" s="3" t="s">
        <v>44</v>
      </c>
      <c r="M851" s="3" t="s">
        <v>34</v>
      </c>
      <c r="N851" s="1">
        <f>Table1[[#This Row],[MWh]]*Water_intensities!$J$56</f>
        <v>28.091425526859574</v>
      </c>
      <c r="O851" s="1">
        <f>Table1[[#This Row],[MWh]]*Water_intensities!$N$56</f>
        <v>19.663997868801705</v>
      </c>
      <c r="P851" s="3">
        <v>-15.333608699999999</v>
      </c>
      <c r="Q851" s="3">
        <v>13.7100556</v>
      </c>
      <c r="R851" t="s">
        <v>1314</v>
      </c>
    </row>
    <row r="852" spans="1:18" x14ac:dyDescent="0.55000000000000004">
      <c r="A852" s="1">
        <v>22010</v>
      </c>
      <c r="B852" s="1" t="s">
        <v>1303</v>
      </c>
      <c r="C852" s="1" t="s">
        <v>1315</v>
      </c>
      <c r="D852" s="4">
        <v>0.22</v>
      </c>
      <c r="E852" s="4">
        <v>3941</v>
      </c>
      <c r="F852" s="4">
        <f>Table1[[#This Row],[MW]]*Table1[[#This Row],[MWh/MW]]</f>
        <v>867.02</v>
      </c>
      <c r="G852" s="1" t="s">
        <v>28</v>
      </c>
      <c r="H852" s="1" t="s">
        <v>29</v>
      </c>
      <c r="I852" s="1" t="s">
        <v>30</v>
      </c>
      <c r="J852" s="1" t="s">
        <v>31</v>
      </c>
      <c r="K852" s="3" t="s">
        <v>32</v>
      </c>
      <c r="L852" s="3" t="s">
        <v>44</v>
      </c>
      <c r="M852" s="3" t="s">
        <v>34</v>
      </c>
      <c r="N852" s="1">
        <f>Table1[[#This Row],[MWh]]*Water_intensities!$J$56</f>
        <v>280.91425526859575</v>
      </c>
      <c r="O852" s="1">
        <f>Table1[[#This Row],[MWh]]*Water_intensities!$N$56</f>
        <v>196.63997868801704</v>
      </c>
      <c r="P852" s="3">
        <v>-15.350904999999999</v>
      </c>
      <c r="Q852" s="3">
        <v>13.696562999999999</v>
      </c>
      <c r="R852" t="s">
        <v>113</v>
      </c>
    </row>
    <row r="853" spans="1:18" x14ac:dyDescent="0.55000000000000004">
      <c r="A853" s="1">
        <v>22011</v>
      </c>
      <c r="B853" s="1" t="s">
        <v>1303</v>
      </c>
      <c r="C853" s="1" t="s">
        <v>1316</v>
      </c>
      <c r="D853" s="4">
        <v>0.9</v>
      </c>
      <c r="E853" s="4">
        <v>3941</v>
      </c>
      <c r="F853" s="4">
        <f>Table1[[#This Row],[MW]]*Table1[[#This Row],[MWh/MW]]</f>
        <v>3546.9</v>
      </c>
      <c r="G853" s="1" t="s">
        <v>28</v>
      </c>
      <c r="H853" s="1" t="s">
        <v>29</v>
      </c>
      <c r="I853" s="1" t="s">
        <v>30</v>
      </c>
      <c r="J853" s="1" t="s">
        <v>31</v>
      </c>
      <c r="K853" s="3" t="s">
        <v>32</v>
      </c>
      <c r="L853" s="3" t="s">
        <v>44</v>
      </c>
      <c r="M853" s="3" t="s">
        <v>34</v>
      </c>
      <c r="N853" s="1">
        <f>Table1[[#This Row],[MWh]]*Water_intensities!$J$56</f>
        <v>1149.1946806442554</v>
      </c>
      <c r="O853" s="1">
        <f>Table1[[#This Row],[MWh]]*Water_intensities!$N$56</f>
        <v>804.43627645097877</v>
      </c>
      <c r="P853" s="3">
        <v>-16.088790893599999</v>
      </c>
      <c r="Q853" s="3">
        <v>13.489795839399999</v>
      </c>
      <c r="R853" t="s">
        <v>113</v>
      </c>
    </row>
    <row r="854" spans="1:18" x14ac:dyDescent="0.55000000000000004">
      <c r="A854" s="1">
        <v>22012</v>
      </c>
      <c r="B854" s="1" t="s">
        <v>1303</v>
      </c>
      <c r="C854" s="1" t="s">
        <v>1317</v>
      </c>
      <c r="D854" s="4">
        <v>41.4</v>
      </c>
      <c r="E854" s="4">
        <v>3941</v>
      </c>
      <c r="F854" s="4">
        <f>Table1[[#This Row],[MW]]*Table1[[#This Row],[MWh/MW]]</f>
        <v>163157.4</v>
      </c>
      <c r="G854" s="1" t="s">
        <v>28</v>
      </c>
      <c r="H854" s="1" t="s">
        <v>29</v>
      </c>
      <c r="I854" s="1" t="s">
        <v>30</v>
      </c>
      <c r="J854" s="1" t="s">
        <v>31</v>
      </c>
      <c r="K854" s="3" t="s">
        <v>32</v>
      </c>
      <c r="L854" s="3" t="s">
        <v>44</v>
      </c>
      <c r="M854" s="3" t="s">
        <v>34</v>
      </c>
      <c r="N854" s="1">
        <f>Table1[[#This Row],[MWh]]*Water_intensities!$J$56</f>
        <v>52862.955309635741</v>
      </c>
      <c r="O854" s="1">
        <f>Table1[[#This Row],[MWh]]*Water_intensities!$N$56</f>
        <v>37004.068716745023</v>
      </c>
      <c r="P854" s="3">
        <v>-16.696128000000002</v>
      </c>
      <c r="Q854" s="3">
        <v>13.454159000000001</v>
      </c>
      <c r="R854" t="s">
        <v>1318</v>
      </c>
    </row>
    <row r="855" spans="1:18" x14ac:dyDescent="0.55000000000000004">
      <c r="A855" s="1">
        <v>22013</v>
      </c>
      <c r="B855" s="1" t="s">
        <v>1303</v>
      </c>
      <c r="C855" s="1" t="s">
        <v>1319</v>
      </c>
      <c r="D855" s="4">
        <v>6.7000000000000004E-2</v>
      </c>
      <c r="E855" s="4">
        <v>1591</v>
      </c>
      <c r="F855" s="4">
        <f>Table1[[#This Row],[MW]]*Table1[[#This Row],[MWh/MW]]</f>
        <v>106.59700000000001</v>
      </c>
      <c r="G855" s="1" t="s">
        <v>37</v>
      </c>
      <c r="H855" s="1" t="s">
        <v>38</v>
      </c>
      <c r="I855" s="1" t="s">
        <v>39</v>
      </c>
      <c r="J855" s="1" t="s">
        <v>40</v>
      </c>
      <c r="K855" s="3" t="s">
        <v>34</v>
      </c>
      <c r="L855" s="3" t="s">
        <v>41</v>
      </c>
      <c r="M855" s="3" t="s">
        <v>420</v>
      </c>
      <c r="N855" s="1">
        <f>Table1[[#This Row],[MWh]]*Water_intensities!$J$85</f>
        <v>10.491352027329162</v>
      </c>
      <c r="O855" s="1">
        <f>Table1[[#This Row],[MWh]]*Water_intensities!$N$85</f>
        <v>7.343946419130412</v>
      </c>
      <c r="P855" s="3">
        <v>-16.735412955639301</v>
      </c>
      <c r="Q855" s="3">
        <v>13.4183047509011</v>
      </c>
      <c r="R855" t="s">
        <v>452</v>
      </c>
    </row>
    <row r="856" spans="1:18" x14ac:dyDescent="0.55000000000000004">
      <c r="A856" s="1">
        <v>22014</v>
      </c>
      <c r="B856" s="1" t="s">
        <v>1303</v>
      </c>
      <c r="C856" s="1" t="s">
        <v>1320</v>
      </c>
      <c r="D856" s="4">
        <v>0.9</v>
      </c>
      <c r="E856" s="4">
        <v>83.3</v>
      </c>
      <c r="F856" s="4">
        <f>Table1[[#This Row],[MW]]*Table1[[#This Row],[MWh/MW]]</f>
        <v>74.97</v>
      </c>
      <c r="G856" s="1" t="s">
        <v>176</v>
      </c>
      <c r="H856" s="1" t="s">
        <v>177</v>
      </c>
      <c r="I856" s="1" t="s">
        <v>178</v>
      </c>
      <c r="J856" s="1" t="s">
        <v>40</v>
      </c>
      <c r="K856" s="3" t="s">
        <v>34</v>
      </c>
      <c r="L856" s="3" t="s">
        <v>34</v>
      </c>
      <c r="M856" s="3" t="s">
        <v>34</v>
      </c>
      <c r="N856" s="1">
        <f>Table1[[#This Row],[MWh]]*Water_intensities!$J$101</f>
        <v>9.9327312401309983E-6</v>
      </c>
      <c r="O856" s="1">
        <f>Table1[[#This Row],[MWh]]*Water_intensities!$N$101</f>
        <v>9.9327312401309983E-6</v>
      </c>
      <c r="P856" s="3">
        <v>-16.788341599999999</v>
      </c>
      <c r="Q856" s="3">
        <v>13.3485785</v>
      </c>
      <c r="R856" t="s">
        <v>4974</v>
      </c>
    </row>
    <row r="857" spans="1:18" x14ac:dyDescent="0.55000000000000004">
      <c r="A857" s="1">
        <v>23001</v>
      </c>
      <c r="B857" s="1" t="s">
        <v>1321</v>
      </c>
      <c r="C857" s="1" t="s">
        <v>1322</v>
      </c>
      <c r="D857" s="4">
        <v>0.4</v>
      </c>
      <c r="E857" s="4">
        <v>3510.7</v>
      </c>
      <c r="F857" s="4">
        <f>Table1[[#This Row],[MW]]*Table1[[#This Row],[MWh/MW]]</f>
        <v>1404.28</v>
      </c>
      <c r="G857" s="1" t="s">
        <v>107</v>
      </c>
      <c r="H857" s="1" t="s">
        <v>34</v>
      </c>
      <c r="I857" s="1" t="s">
        <v>34</v>
      </c>
      <c r="J857" s="1" t="s">
        <v>34</v>
      </c>
      <c r="K857" s="1" t="s">
        <v>34</v>
      </c>
      <c r="L857" s="1" t="s">
        <v>34</v>
      </c>
      <c r="M857" s="1" t="s">
        <v>34</v>
      </c>
      <c r="N857" s="1">
        <v>0</v>
      </c>
      <c r="O857" s="1">
        <v>0</v>
      </c>
      <c r="P857" s="3">
        <v>0.61804789999999998</v>
      </c>
      <c r="Q857" s="3">
        <v>5.7796906999999997</v>
      </c>
      <c r="R857" t="s">
        <v>1323</v>
      </c>
    </row>
    <row r="858" spans="1:18" x14ac:dyDescent="0.55000000000000004">
      <c r="A858" s="1">
        <v>23002</v>
      </c>
      <c r="B858" s="1" t="s">
        <v>1321</v>
      </c>
      <c r="C858" s="1" t="s">
        <v>1324</v>
      </c>
      <c r="D858" s="4">
        <v>1038</v>
      </c>
      <c r="E858" s="4">
        <v>3510.7</v>
      </c>
      <c r="F858" s="4">
        <f>Table1[[#This Row],[MW]]*Table1[[#This Row],[MWh/MW]]</f>
        <v>3644106.5999999996</v>
      </c>
      <c r="G858" s="1" t="s">
        <v>107</v>
      </c>
      <c r="H858" s="1" t="s">
        <v>108</v>
      </c>
      <c r="I858" s="1" t="s">
        <v>34</v>
      </c>
      <c r="J858" s="1" t="s">
        <v>34</v>
      </c>
      <c r="K858" s="1" t="s">
        <v>34</v>
      </c>
      <c r="L858" s="1" t="s">
        <v>34</v>
      </c>
      <c r="M858" s="1" t="s">
        <v>34</v>
      </c>
      <c r="N858" s="1">
        <v>7502870466.000001</v>
      </c>
      <c r="O858" s="1">
        <v>7502870466.000001</v>
      </c>
      <c r="P858" s="3">
        <v>5.9400000000000001E-2</v>
      </c>
      <c r="Q858" s="3">
        <v>6.2998000000000003</v>
      </c>
      <c r="R858" t="s">
        <v>589</v>
      </c>
    </row>
    <row r="859" spans="1:18" x14ac:dyDescent="0.55000000000000004">
      <c r="A859" s="1">
        <v>23003</v>
      </c>
      <c r="B859" s="1" t="s">
        <v>1321</v>
      </c>
      <c r="C859" s="1" t="s">
        <v>1325</v>
      </c>
      <c r="D859" s="4">
        <v>203</v>
      </c>
      <c r="E859" s="4">
        <v>2439</v>
      </c>
      <c r="F859" s="4">
        <f>Table1[[#This Row],[MW]]*Table1[[#This Row],[MWh/MW]]</f>
        <v>495117</v>
      </c>
      <c r="G859" s="1" t="s">
        <v>20</v>
      </c>
      <c r="H859" s="1" t="s">
        <v>47</v>
      </c>
      <c r="I859" s="1" t="s">
        <v>48</v>
      </c>
      <c r="J859" s="1" t="s">
        <v>31</v>
      </c>
      <c r="K859" s="3" t="s">
        <v>32</v>
      </c>
      <c r="L859" s="3" t="s">
        <v>905</v>
      </c>
      <c r="M859" s="3" t="s">
        <v>34</v>
      </c>
      <c r="N859" s="1">
        <f>Table1[[#This Row],[MWh]]*Water_intensities!$J$37</f>
        <v>18742.217242782601</v>
      </c>
      <c r="O859" s="1">
        <f>Table1[[#This Row],[MWh]]*Water_intensities!$N$37</f>
        <v>13119.55206994782</v>
      </c>
      <c r="P859" s="3">
        <v>-1.6673899999999999</v>
      </c>
      <c r="Q859" s="3">
        <v>4.9682000000000004</v>
      </c>
      <c r="R859" t="s">
        <v>1326</v>
      </c>
    </row>
    <row r="860" spans="1:18" x14ac:dyDescent="0.55000000000000004">
      <c r="A860" s="1">
        <v>23004</v>
      </c>
      <c r="B860" s="1" t="s">
        <v>1321</v>
      </c>
      <c r="C860" s="1" t="s">
        <v>1327</v>
      </c>
      <c r="D860" s="4">
        <v>20</v>
      </c>
      <c r="E860" s="4">
        <v>2439</v>
      </c>
      <c r="F860" s="4">
        <f>Table1[[#This Row],[MW]]*Table1[[#This Row],[MWh/MW]]</f>
        <v>48780</v>
      </c>
      <c r="G860" s="1" t="s">
        <v>28</v>
      </c>
      <c r="H860" s="1" t="s">
        <v>29</v>
      </c>
      <c r="I860" s="1" t="s">
        <v>30</v>
      </c>
      <c r="J860" s="1" t="s">
        <v>31</v>
      </c>
      <c r="K860" s="3" t="s">
        <v>32</v>
      </c>
      <c r="L860" s="3" t="s">
        <v>44</v>
      </c>
      <c r="M860" s="3" t="s">
        <v>34</v>
      </c>
      <c r="N860" s="1">
        <f>Table1[[#This Row],[MWh]]*Water_intensities!$J$56</f>
        <v>15804.707356234114</v>
      </c>
      <c r="O860" s="1">
        <f>Table1[[#This Row],[MWh]]*Water_intensities!$N$56</f>
        <v>11063.295149363879</v>
      </c>
      <c r="P860" s="3">
        <v>-2.00644</v>
      </c>
      <c r="Q860" s="3">
        <v>6.3391599999999997</v>
      </c>
      <c r="R860" t="s">
        <v>1328</v>
      </c>
    </row>
    <row r="861" spans="1:18" x14ac:dyDescent="0.55000000000000004">
      <c r="A861" s="1">
        <v>23005</v>
      </c>
      <c r="B861" s="1" t="s">
        <v>1321</v>
      </c>
      <c r="C861" s="1" t="s">
        <v>1329</v>
      </c>
      <c r="D861" s="4">
        <v>0.128</v>
      </c>
      <c r="E861" s="4">
        <v>2439</v>
      </c>
      <c r="F861" s="4">
        <f>Table1[[#This Row],[MW]]*Table1[[#This Row],[MWh/MW]]</f>
        <v>312.19200000000001</v>
      </c>
      <c r="G861" s="1" t="s">
        <v>28</v>
      </c>
      <c r="H861" s="1" t="s">
        <v>29</v>
      </c>
      <c r="I861" s="1" t="s">
        <v>30</v>
      </c>
      <c r="J861" s="1" t="s">
        <v>31</v>
      </c>
      <c r="K861" s="3" t="s">
        <v>32</v>
      </c>
      <c r="L861" s="3" t="s">
        <v>44</v>
      </c>
      <c r="M861" s="3" t="s">
        <v>34</v>
      </c>
      <c r="N861" s="1">
        <f>Table1[[#This Row],[MWh]]*Water_intensities!$J$56</f>
        <v>101.15012707989833</v>
      </c>
      <c r="O861" s="1">
        <f>Table1[[#This Row],[MWh]]*Water_intensities!$N$56</f>
        <v>70.805088955928838</v>
      </c>
      <c r="P861" s="3">
        <v>-2.2404579999999998</v>
      </c>
      <c r="Q861" s="3">
        <v>4.8699209999999997</v>
      </c>
      <c r="R861" t="s">
        <v>113</v>
      </c>
    </row>
    <row r="862" spans="1:18" x14ac:dyDescent="0.55000000000000004">
      <c r="A862" s="1">
        <v>23006</v>
      </c>
      <c r="B862" s="1" t="s">
        <v>1321</v>
      </c>
      <c r="C862" s="1" t="s">
        <v>1330</v>
      </c>
      <c r="D862" s="4">
        <v>5</v>
      </c>
      <c r="E862" s="4">
        <v>2943.5</v>
      </c>
      <c r="F862" s="4">
        <f>Table1[[#This Row],[MW]]*Table1[[#This Row],[MWh/MW]]</f>
        <v>14717.5</v>
      </c>
      <c r="G862" s="1" t="s">
        <v>107</v>
      </c>
      <c r="H862" s="1" t="s">
        <v>108</v>
      </c>
      <c r="I862" s="1" t="s">
        <v>34</v>
      </c>
      <c r="J862" s="1" t="s">
        <v>34</v>
      </c>
      <c r="K862" s="1" t="s">
        <v>34</v>
      </c>
      <c r="L862" s="1" t="s">
        <v>34</v>
      </c>
      <c r="M862" s="1" t="s">
        <v>34</v>
      </c>
      <c r="N862" s="1">
        <v>23770369.016869146</v>
      </c>
      <c r="O862" s="1">
        <v>23770369.016869146</v>
      </c>
      <c r="P862" s="3">
        <v>-12.8629885</v>
      </c>
      <c r="Q862" s="3">
        <v>10.040672499999999</v>
      </c>
      <c r="R862" t="s">
        <v>133</v>
      </c>
    </row>
    <row r="863" spans="1:18" x14ac:dyDescent="0.55000000000000004">
      <c r="A863" s="1">
        <v>23007</v>
      </c>
      <c r="B863" s="1" t="s">
        <v>1321</v>
      </c>
      <c r="C863" s="1" t="s">
        <v>1331</v>
      </c>
      <c r="D863" s="4">
        <v>0.5</v>
      </c>
      <c r="E863" s="4">
        <v>1652.3</v>
      </c>
      <c r="F863" s="4">
        <f>Table1[[#This Row],[MW]]*Table1[[#This Row],[MWh/MW]]</f>
        <v>826.15</v>
      </c>
      <c r="G863" s="1" t="s">
        <v>474</v>
      </c>
      <c r="H863" s="1" t="s">
        <v>21</v>
      </c>
      <c r="I863" s="1" t="s">
        <v>22</v>
      </c>
      <c r="J863" s="1" t="s">
        <v>40</v>
      </c>
      <c r="K863" s="3" t="s">
        <v>34</v>
      </c>
      <c r="L863" s="3" t="s">
        <v>1332</v>
      </c>
      <c r="M863" s="3" t="s">
        <v>34</v>
      </c>
      <c r="N863" s="1">
        <f>Table1[[#This Row],[MWh]]*Water_intensities!$J$3</f>
        <v>134.0279118020143</v>
      </c>
      <c r="O863" s="1">
        <f>Table1[[#This Row],[MWh]]*Water_intensities!$N$3</f>
        <v>93.819538261410003</v>
      </c>
      <c r="P863" s="3">
        <v>-1.9146122957793299</v>
      </c>
      <c r="Q863" s="3">
        <v>5.1084882703057604</v>
      </c>
      <c r="R863" t="s">
        <v>1333</v>
      </c>
    </row>
    <row r="864" spans="1:18" x14ac:dyDescent="0.55000000000000004">
      <c r="A864" s="1">
        <v>23008</v>
      </c>
      <c r="B864" s="1" t="s">
        <v>1321</v>
      </c>
      <c r="C864" s="1" t="s">
        <v>1334</v>
      </c>
      <c r="D864" s="4">
        <v>202</v>
      </c>
      <c r="E864" s="4">
        <v>2439</v>
      </c>
      <c r="F864" s="4">
        <f>Table1[[#This Row],[MW]]*Table1[[#This Row],[MWh/MW]]</f>
        <v>492678</v>
      </c>
      <c r="G864" s="1" t="s">
        <v>20</v>
      </c>
      <c r="H864" s="1" t="s">
        <v>47</v>
      </c>
      <c r="I864" s="1" t="s">
        <v>48</v>
      </c>
      <c r="J864" s="1" t="s">
        <v>31</v>
      </c>
      <c r="K864" s="3" t="s">
        <v>32</v>
      </c>
      <c r="L864" s="3" t="s">
        <v>1335</v>
      </c>
      <c r="M864" s="3" t="s">
        <v>34</v>
      </c>
      <c r="N864" s="1">
        <f>Table1[[#This Row],[MWh]]*Water_intensities!$J$37</f>
        <v>18649.891049468402</v>
      </c>
      <c r="O864" s="1">
        <f>Table1[[#This Row],[MWh]]*Water_intensities!$N$37</f>
        <v>13054.923734627881</v>
      </c>
      <c r="P864" s="3">
        <v>3.0235399999999999E-2</v>
      </c>
      <c r="Q864" s="3">
        <v>5.7348119000000004</v>
      </c>
      <c r="R864" t="s">
        <v>1336</v>
      </c>
    </row>
    <row r="865" spans="1:18" x14ac:dyDescent="0.55000000000000004">
      <c r="A865" s="1">
        <v>23009</v>
      </c>
      <c r="B865" s="1" t="s">
        <v>1321</v>
      </c>
      <c r="C865" s="1" t="s">
        <v>1337</v>
      </c>
      <c r="D865" s="4">
        <v>403</v>
      </c>
      <c r="E865" s="4">
        <v>3510.7</v>
      </c>
      <c r="F865" s="4">
        <f>Table1[[#This Row],[MW]]*Table1[[#This Row],[MWh/MW]]</f>
        <v>1414812.0999999999</v>
      </c>
      <c r="G865" s="1" t="s">
        <v>107</v>
      </c>
      <c r="H865" s="1" t="s">
        <v>108</v>
      </c>
      <c r="I865" s="1" t="s">
        <v>34</v>
      </c>
      <c r="J865" s="1" t="s">
        <v>34</v>
      </c>
      <c r="K865" s="1" t="s">
        <v>34</v>
      </c>
      <c r="L865" s="1" t="s">
        <v>34</v>
      </c>
      <c r="M865" s="1" t="s">
        <v>34</v>
      </c>
      <c r="N865" s="1">
        <v>255883103.99999997</v>
      </c>
      <c r="O865" s="1">
        <v>255883103.99999997</v>
      </c>
      <c r="P865" s="3">
        <v>-2.1661000000000001</v>
      </c>
      <c r="Q865" s="3">
        <v>8.1821999999999999</v>
      </c>
      <c r="R865" t="s">
        <v>589</v>
      </c>
    </row>
    <row r="866" spans="1:18" x14ac:dyDescent="0.55000000000000004">
      <c r="A866" s="1">
        <v>23010</v>
      </c>
      <c r="B866" s="1" t="s">
        <v>1321</v>
      </c>
      <c r="C866" s="1" t="s">
        <v>1338</v>
      </c>
      <c r="D866" s="4">
        <v>8.8000000000000007</v>
      </c>
      <c r="E866" s="4">
        <v>2439</v>
      </c>
      <c r="F866" s="4">
        <f>Table1[[#This Row],[MW]]*Table1[[#This Row],[MWh/MW]]</f>
        <v>21463.200000000001</v>
      </c>
      <c r="G866" s="1" t="s">
        <v>28</v>
      </c>
      <c r="H866" s="1" t="s">
        <v>29</v>
      </c>
      <c r="I866" s="1" t="s">
        <v>30</v>
      </c>
      <c r="J866" s="1" t="s">
        <v>31</v>
      </c>
      <c r="K866" s="3" t="s">
        <v>32</v>
      </c>
      <c r="L866" s="3" t="s">
        <v>44</v>
      </c>
      <c r="M866" s="3" t="s">
        <v>34</v>
      </c>
      <c r="N866" s="1">
        <f>Table1[[#This Row],[MWh]]*Water_intensities!$J$56</f>
        <v>6954.0712367430096</v>
      </c>
      <c r="O866" s="1">
        <f>Table1[[#This Row],[MWh]]*Water_intensities!$N$56</f>
        <v>4867.8498657201071</v>
      </c>
      <c r="P866" s="3">
        <v>-0.17038779833600301</v>
      </c>
      <c r="Q866" s="3">
        <v>5.6122047045467403</v>
      </c>
      <c r="R866" t="s">
        <v>1339</v>
      </c>
    </row>
    <row r="867" spans="1:18" x14ac:dyDescent="0.55000000000000004">
      <c r="A867" s="1">
        <v>23011</v>
      </c>
      <c r="B867" s="1" t="s">
        <v>1321</v>
      </c>
      <c r="C867" s="1" t="s">
        <v>1340</v>
      </c>
      <c r="D867" s="4">
        <v>4.4000000000000004</v>
      </c>
      <c r="E867" s="4">
        <v>2439</v>
      </c>
      <c r="F867" s="4">
        <f>Table1[[#This Row],[MW]]*Table1[[#This Row],[MWh/MW]]</f>
        <v>10731.6</v>
      </c>
      <c r="G867" s="1" t="s">
        <v>28</v>
      </c>
      <c r="H867" s="1" t="s">
        <v>29</v>
      </c>
      <c r="I867" s="1" t="s">
        <v>30</v>
      </c>
      <c r="J867" s="1" t="s">
        <v>31</v>
      </c>
      <c r="K867" s="3" t="s">
        <v>32</v>
      </c>
      <c r="L867" s="3" t="s">
        <v>44</v>
      </c>
      <c r="M867" s="3" t="s">
        <v>34</v>
      </c>
      <c r="N867" s="1">
        <f>Table1[[#This Row],[MWh]]*Water_intensities!$J$56</f>
        <v>3477.0356183715048</v>
      </c>
      <c r="O867" s="1">
        <f>Table1[[#This Row],[MWh]]*Water_intensities!$N$56</f>
        <v>2433.9249328600536</v>
      </c>
      <c r="P867" s="3">
        <v>-0.19689599999999999</v>
      </c>
      <c r="Q867" s="3">
        <v>5.556019</v>
      </c>
      <c r="R867" t="s">
        <v>1341</v>
      </c>
    </row>
    <row r="868" spans="1:18" x14ac:dyDescent="0.55000000000000004">
      <c r="A868" s="1">
        <v>23012</v>
      </c>
      <c r="B868" s="1" t="s">
        <v>1321</v>
      </c>
      <c r="C868" s="1" t="s">
        <v>1342</v>
      </c>
      <c r="D868" s="4">
        <v>2.5</v>
      </c>
      <c r="E868" s="4">
        <v>1652.3</v>
      </c>
      <c r="F868" s="4">
        <f>Table1[[#This Row],[MW]]*Table1[[#This Row],[MWh/MW]]</f>
        <v>4130.75</v>
      </c>
      <c r="G868" s="1" t="s">
        <v>474</v>
      </c>
      <c r="H868" s="1" t="s">
        <v>47</v>
      </c>
      <c r="I868" s="1" t="s">
        <v>1343</v>
      </c>
      <c r="J868" s="1" t="s">
        <v>118</v>
      </c>
      <c r="K868" s="3" t="s">
        <v>24</v>
      </c>
      <c r="L868" s="1" t="s">
        <v>1344</v>
      </c>
      <c r="M868" s="3" t="s">
        <v>420</v>
      </c>
      <c r="N868" s="1">
        <f>Table1[[#This Row],[MWh]]*Water_intensities!$J$15</f>
        <v>11883.8081797786</v>
      </c>
      <c r="O868" s="1">
        <f>Table1[[#This Row],[MWh]]*Water_intensities!$N$15</f>
        <v>4221.87922176345</v>
      </c>
      <c r="P868" s="3">
        <v>-2.37319872352447</v>
      </c>
      <c r="Q868" s="3">
        <v>6.2916835464830401</v>
      </c>
      <c r="R868" t="s">
        <v>1345</v>
      </c>
    </row>
    <row r="869" spans="1:18" x14ac:dyDescent="0.55000000000000004">
      <c r="A869" s="1">
        <v>23013</v>
      </c>
      <c r="B869" s="1" t="s">
        <v>1321</v>
      </c>
      <c r="C869" s="1" t="s">
        <v>1342</v>
      </c>
      <c r="D869" s="4">
        <v>30</v>
      </c>
      <c r="E869" s="4">
        <v>1652.3</v>
      </c>
      <c r="F869" s="4">
        <f>Table1[[#This Row],[MW]]*Table1[[#This Row],[MWh/MW]]</f>
        <v>49569</v>
      </c>
      <c r="G869" s="1" t="s">
        <v>443</v>
      </c>
      <c r="H869" s="1" t="s">
        <v>47</v>
      </c>
      <c r="I869" s="1" t="s">
        <v>22</v>
      </c>
      <c r="J869" s="1" t="s">
        <v>118</v>
      </c>
      <c r="K869" s="3" t="s">
        <v>24</v>
      </c>
      <c r="L869" s="3" t="s">
        <v>1346</v>
      </c>
      <c r="M869" s="3" t="s">
        <v>420</v>
      </c>
      <c r="N869" s="1">
        <f>Table1[[#This Row],[MWh]]*Water_intensities!$J$32</f>
        <v>99073.432404048959</v>
      </c>
      <c r="O869" s="1">
        <f>Table1[[#This Row],[MWh]]*Water_intensities!$N$32</f>
        <v>78433.133986538771</v>
      </c>
      <c r="P869" s="3">
        <v>-2.3732945354764499</v>
      </c>
      <c r="Q869" s="3">
        <v>6.2916418339122098</v>
      </c>
      <c r="R869" t="s">
        <v>1347</v>
      </c>
    </row>
    <row r="870" spans="1:18" x14ac:dyDescent="0.55000000000000004">
      <c r="A870" s="1">
        <v>23014</v>
      </c>
      <c r="B870" s="1" t="s">
        <v>1321</v>
      </c>
      <c r="C870" s="1" t="s">
        <v>1348</v>
      </c>
      <c r="D870" s="4">
        <v>17.600000000000001</v>
      </c>
      <c r="E870" s="4">
        <v>2439</v>
      </c>
      <c r="F870" s="4">
        <f>Table1[[#This Row],[MW]]*Table1[[#This Row],[MWh/MW]]</f>
        <v>42926.400000000001</v>
      </c>
      <c r="G870" s="1" t="s">
        <v>20</v>
      </c>
      <c r="H870" s="1" t="s">
        <v>56</v>
      </c>
      <c r="I870" s="1" t="s">
        <v>57</v>
      </c>
      <c r="J870" s="1" t="s">
        <v>40</v>
      </c>
      <c r="K870" s="3" t="s">
        <v>34</v>
      </c>
      <c r="L870" s="3" t="s">
        <v>53</v>
      </c>
      <c r="M870" s="3" t="s">
        <v>34</v>
      </c>
      <c r="N870" s="1">
        <f>Table1[[#This Row],[MWh]]*Water_intensities!$J$36</f>
        <v>69059.9925990216</v>
      </c>
      <c r="O870" s="1">
        <f>Table1[[#This Row],[MWh]]*Water_intensities!$N$36</f>
        <v>55247.994079217278</v>
      </c>
      <c r="P870" s="3">
        <v>-1.8491212041929701</v>
      </c>
      <c r="Q870" s="3">
        <v>5.5227362505144404</v>
      </c>
      <c r="R870" t="s">
        <v>1349</v>
      </c>
    </row>
    <row r="871" spans="1:18" x14ac:dyDescent="0.55000000000000004">
      <c r="A871" s="1">
        <v>23015</v>
      </c>
      <c r="B871" s="1" t="s">
        <v>1321</v>
      </c>
      <c r="C871" s="1" t="s">
        <v>1350</v>
      </c>
      <c r="D871" s="4">
        <v>20</v>
      </c>
      <c r="E871" s="4">
        <v>1590.9</v>
      </c>
      <c r="F871" s="4">
        <f>Table1[[#This Row],[MW]]*Table1[[#This Row],[MWh/MW]]</f>
        <v>31818</v>
      </c>
      <c r="G871" s="1" t="s">
        <v>37</v>
      </c>
      <c r="H871" s="1" t="s">
        <v>38</v>
      </c>
      <c r="I871" s="1" t="s">
        <v>39</v>
      </c>
      <c r="J871" s="1" t="s">
        <v>40</v>
      </c>
      <c r="K871" s="3" t="s">
        <v>34</v>
      </c>
      <c r="L871" s="3" t="s">
        <v>41</v>
      </c>
      <c r="M871" s="3" t="s">
        <v>420</v>
      </c>
      <c r="N871" s="1">
        <f>Table1[[#This Row],[MWh]]*Water_intensities!$J$85</f>
        <v>3131.5500324170403</v>
      </c>
      <c r="O871" s="1">
        <f>Table1[[#This Row],[MWh]]*Water_intensities!$N$85</f>
        <v>2192.0850226919279</v>
      </c>
      <c r="P871" s="3">
        <v>-0.70355395893026895</v>
      </c>
      <c r="Q871" s="3">
        <v>5.3450067869237898</v>
      </c>
      <c r="R871" t="s">
        <v>1351</v>
      </c>
    </row>
    <row r="872" spans="1:18" x14ac:dyDescent="0.55000000000000004">
      <c r="A872" s="1">
        <v>23016</v>
      </c>
      <c r="B872" s="1" t="s">
        <v>1321</v>
      </c>
      <c r="C872" s="1" t="s">
        <v>1352</v>
      </c>
      <c r="D872" s="4">
        <v>0.25</v>
      </c>
      <c r="E872" s="4">
        <v>2439</v>
      </c>
      <c r="F872" s="4">
        <f>Table1[[#This Row],[MW]]*Table1[[#This Row],[MWh/MW]]</f>
        <v>609.75</v>
      </c>
      <c r="G872" s="1" t="s">
        <v>28</v>
      </c>
      <c r="H872" s="1" t="s">
        <v>29</v>
      </c>
      <c r="I872" s="1" t="s">
        <v>30</v>
      </c>
      <c r="J872" s="1" t="s">
        <v>31</v>
      </c>
      <c r="K872" s="3" t="s">
        <v>32</v>
      </c>
      <c r="L872" s="3" t="s">
        <v>44</v>
      </c>
      <c r="M872" s="3" t="s">
        <v>34</v>
      </c>
      <c r="N872" s="1">
        <f>Table1[[#This Row],[MWh]]*Water_intensities!$J$56</f>
        <v>197.55884195292643</v>
      </c>
      <c r="O872" s="1">
        <f>Table1[[#This Row],[MWh]]*Water_intensities!$N$56</f>
        <v>138.2911893670485</v>
      </c>
      <c r="P872" s="3">
        <v>-4.9799999999999997E-2</v>
      </c>
      <c r="Q872" s="3">
        <v>7.793914</v>
      </c>
      <c r="R872" t="s">
        <v>113</v>
      </c>
    </row>
    <row r="873" spans="1:18" x14ac:dyDescent="0.55000000000000004">
      <c r="A873" s="1">
        <v>23017</v>
      </c>
      <c r="B873" s="1" t="s">
        <v>1321</v>
      </c>
      <c r="C873" s="1" t="s">
        <v>1353</v>
      </c>
      <c r="D873" s="4">
        <v>350</v>
      </c>
      <c r="E873" s="4">
        <v>2439</v>
      </c>
      <c r="F873" s="4">
        <f>Table1[[#This Row],[MW]]*Table1[[#This Row],[MWh/MW]]</f>
        <v>853650</v>
      </c>
      <c r="G873" s="1" t="s">
        <v>28</v>
      </c>
      <c r="H873" s="1" t="s">
        <v>47</v>
      </c>
      <c r="I873" s="1" t="s">
        <v>48</v>
      </c>
      <c r="J873" s="1" t="s">
        <v>60</v>
      </c>
      <c r="K873" s="3" t="s">
        <v>24</v>
      </c>
      <c r="L873" s="3" t="s">
        <v>1081</v>
      </c>
      <c r="M873" s="3" t="s">
        <v>420</v>
      </c>
      <c r="N873" s="1">
        <f>Table1[[#This Row],[MWh]]*Water_intensities!$J$54</f>
        <v>64628335.319940008</v>
      </c>
      <c r="O873" s="1">
        <f>Table1[[#This Row],[MWh]]*Water_intensities!$N$54</f>
        <v>355455.84425967</v>
      </c>
      <c r="P873" s="3">
        <v>5.1324599999999998E-2</v>
      </c>
      <c r="Q873" s="3">
        <v>5.6931333000000004</v>
      </c>
      <c r="R873" t="s">
        <v>1354</v>
      </c>
    </row>
    <row r="874" spans="1:18" x14ac:dyDescent="0.55000000000000004">
      <c r="A874" s="1">
        <v>23018</v>
      </c>
      <c r="B874" s="1" t="s">
        <v>1321</v>
      </c>
      <c r="C874" s="1" t="s">
        <v>1355</v>
      </c>
      <c r="D874" s="4">
        <v>220</v>
      </c>
      <c r="E874" s="4">
        <v>2439</v>
      </c>
      <c r="F874" s="4">
        <f>Table1[[#This Row],[MW]]*Table1[[#This Row],[MWh/MW]]</f>
        <v>536580</v>
      </c>
      <c r="G874" s="1" t="s">
        <v>20</v>
      </c>
      <c r="H874" s="1" t="s">
        <v>56</v>
      </c>
      <c r="I874" s="1" t="s">
        <v>57</v>
      </c>
      <c r="J874" s="1" t="s">
        <v>40</v>
      </c>
      <c r="K874" s="3" t="s">
        <v>34</v>
      </c>
      <c r="L874" s="3" t="s">
        <v>53</v>
      </c>
      <c r="M874" s="3" t="s">
        <v>34</v>
      </c>
      <c r="N874" s="1">
        <f>Table1[[#This Row],[MWh]]*Water_intensities!$J$36</f>
        <v>863249.90748777008</v>
      </c>
      <c r="O874" s="1">
        <f>Table1[[#This Row],[MWh]]*Water_intensities!$N$36</f>
        <v>690599.92599021597</v>
      </c>
      <c r="P874" s="3">
        <v>9.2599999999999991E-3</v>
      </c>
      <c r="Q874" s="3">
        <v>5.7346199999999996</v>
      </c>
      <c r="R874" t="s">
        <v>1356</v>
      </c>
    </row>
    <row r="875" spans="1:18" x14ac:dyDescent="0.55000000000000004">
      <c r="A875" s="1">
        <v>23019</v>
      </c>
      <c r="B875" s="1" t="s">
        <v>1321</v>
      </c>
      <c r="C875" s="1" t="s">
        <v>1357</v>
      </c>
      <c r="D875" s="4">
        <v>160</v>
      </c>
      <c r="E875" s="4">
        <v>3510.7</v>
      </c>
      <c r="F875" s="4">
        <f>Table1[[#This Row],[MW]]*Table1[[#This Row],[MWh/MW]]</f>
        <v>561712</v>
      </c>
      <c r="G875" s="1" t="s">
        <v>107</v>
      </c>
      <c r="H875" s="1" t="s">
        <v>108</v>
      </c>
      <c r="I875" s="1" t="s">
        <v>34</v>
      </c>
      <c r="J875" s="1" t="s">
        <v>34</v>
      </c>
      <c r="K875" s="1" t="s">
        <v>34</v>
      </c>
      <c r="L875" s="1" t="s">
        <v>34</v>
      </c>
      <c r="M875" s="1" t="s">
        <v>34</v>
      </c>
      <c r="N875" s="1">
        <v>0</v>
      </c>
      <c r="O875" s="1">
        <v>0</v>
      </c>
      <c r="P875" s="3">
        <v>0.1255</v>
      </c>
      <c r="Q875" s="3">
        <v>6.1200999999999999</v>
      </c>
      <c r="R875" t="s">
        <v>133</v>
      </c>
    </row>
    <row r="876" spans="1:18" x14ac:dyDescent="0.55000000000000004">
      <c r="A876" s="1">
        <v>23020</v>
      </c>
      <c r="B876" s="1" t="s">
        <v>1321</v>
      </c>
      <c r="C876" s="1" t="s">
        <v>1358</v>
      </c>
      <c r="D876" s="4">
        <v>0.38400000000000001</v>
      </c>
      <c r="E876" s="4">
        <v>1652.3</v>
      </c>
      <c r="F876" s="4">
        <f>Table1[[#This Row],[MW]]*Table1[[#This Row],[MWh/MW]]</f>
        <v>634.48320000000001</v>
      </c>
      <c r="G876" s="1" t="s">
        <v>474</v>
      </c>
      <c r="H876" s="1" t="s">
        <v>21</v>
      </c>
      <c r="I876" s="1" t="s">
        <v>22</v>
      </c>
      <c r="J876" s="1" t="s">
        <v>40</v>
      </c>
      <c r="K876" s="3" t="s">
        <v>34</v>
      </c>
      <c r="L876" s="3" t="s">
        <v>1182</v>
      </c>
      <c r="M876" s="3" t="s">
        <v>34</v>
      </c>
      <c r="N876" s="1">
        <f>Table1[[#This Row],[MWh]]*Water_intensities!$J$3</f>
        <v>102.93343626394699</v>
      </c>
      <c r="O876" s="1">
        <f>Table1[[#This Row],[MWh]]*Water_intensities!$N$3</f>
        <v>72.053405384762883</v>
      </c>
      <c r="P876" s="3">
        <v>-1.62443161011</v>
      </c>
      <c r="Q876" s="3">
        <v>6.6884771737199999</v>
      </c>
      <c r="R876" t="s">
        <v>1359</v>
      </c>
    </row>
    <row r="877" spans="1:18" x14ac:dyDescent="0.55000000000000004">
      <c r="A877" s="1">
        <v>23021</v>
      </c>
      <c r="B877" s="1" t="s">
        <v>1321</v>
      </c>
      <c r="C877" s="1" t="s">
        <v>1360</v>
      </c>
      <c r="D877" s="4">
        <v>2.5</v>
      </c>
      <c r="E877" s="4">
        <v>1652.3</v>
      </c>
      <c r="F877" s="4">
        <f>Table1[[#This Row],[MW]]*Table1[[#This Row],[MWh/MW]]</f>
        <v>4130.75</v>
      </c>
      <c r="G877" s="1" t="s">
        <v>474</v>
      </c>
      <c r="H877" s="1" t="s">
        <v>21</v>
      </c>
      <c r="I877" s="1" t="s">
        <v>22</v>
      </c>
      <c r="J877" s="1" t="s">
        <v>40</v>
      </c>
      <c r="K877" s="3" t="s">
        <v>34</v>
      </c>
      <c r="L877" s="3" t="s">
        <v>1332</v>
      </c>
      <c r="M877" s="3" t="s">
        <v>34</v>
      </c>
      <c r="N877" s="1">
        <f>Table1[[#This Row],[MWh]]*Water_intensities!$J$3</f>
        <v>670.13955901007148</v>
      </c>
      <c r="O877" s="1">
        <f>Table1[[#This Row],[MWh]]*Water_intensities!$N$3</f>
        <v>469.09769130705007</v>
      </c>
      <c r="P877" s="3">
        <v>-0.91157900000000003</v>
      </c>
      <c r="Q877" s="3">
        <v>6.1210969999999998</v>
      </c>
      <c r="R877" t="s">
        <v>1361</v>
      </c>
    </row>
    <row r="878" spans="1:18" x14ac:dyDescent="0.55000000000000004">
      <c r="A878" s="1">
        <v>23022</v>
      </c>
      <c r="B878" s="1" t="s">
        <v>1321</v>
      </c>
      <c r="C878" s="1" t="s">
        <v>1362</v>
      </c>
      <c r="D878" s="4">
        <v>2.5</v>
      </c>
      <c r="E878" s="4">
        <v>1590.9</v>
      </c>
      <c r="F878" s="4">
        <f>Table1[[#This Row],[MW]]*Table1[[#This Row],[MWh/MW]]</f>
        <v>3977.25</v>
      </c>
      <c r="G878" s="1" t="s">
        <v>37</v>
      </c>
      <c r="H878" s="1" t="s">
        <v>38</v>
      </c>
      <c r="I878" s="1" t="s">
        <v>39</v>
      </c>
      <c r="J878" s="1" t="s">
        <v>40</v>
      </c>
      <c r="K878" s="3" t="s">
        <v>34</v>
      </c>
      <c r="L878" s="3" t="s">
        <v>41</v>
      </c>
      <c r="M878" s="3" t="s">
        <v>420</v>
      </c>
      <c r="N878" s="1">
        <f>Table1[[#This Row],[MWh]]*Water_intensities!$J$85</f>
        <v>391.44375405213003</v>
      </c>
      <c r="O878" s="1">
        <f>Table1[[#This Row],[MWh]]*Water_intensities!$N$85</f>
        <v>274.01062783649098</v>
      </c>
      <c r="P878" s="3">
        <v>-1.0552128428232299</v>
      </c>
      <c r="Q878" s="3">
        <v>10.9235729064374</v>
      </c>
      <c r="R878" t="s">
        <v>1363</v>
      </c>
    </row>
    <row r="879" spans="1:18" x14ac:dyDescent="0.55000000000000004">
      <c r="A879" s="1">
        <v>23023</v>
      </c>
      <c r="B879" s="1" t="s">
        <v>1321</v>
      </c>
      <c r="C879" s="1" t="s">
        <v>1364</v>
      </c>
      <c r="D879" s="4">
        <v>2</v>
      </c>
      <c r="E879" s="4">
        <v>1652.3</v>
      </c>
      <c r="F879" s="4">
        <f>Table1[[#This Row],[MW]]*Table1[[#This Row],[MWh/MW]]</f>
        <v>3304.6</v>
      </c>
      <c r="G879" s="1" t="s">
        <v>474</v>
      </c>
      <c r="H879" s="1" t="s">
        <v>29</v>
      </c>
      <c r="I879" s="1" t="s">
        <v>52</v>
      </c>
      <c r="J879" s="1" t="s">
        <v>31</v>
      </c>
      <c r="K879" s="3" t="s">
        <v>32</v>
      </c>
      <c r="L879" s="3" t="s">
        <v>1365</v>
      </c>
      <c r="M879" s="3" t="s">
        <v>34</v>
      </c>
      <c r="N879" s="1">
        <f>Table1[[#This Row],[MWh]]*Water_intensities!$J$16</f>
        <v>1070.6895434483652</v>
      </c>
      <c r="O879" s="1">
        <f>Table1[[#This Row],[MWh]]*Water_intensities!$N$16</f>
        <v>749.48268041385563</v>
      </c>
      <c r="P879" s="3">
        <v>-1.9751733434595899</v>
      </c>
      <c r="Q879" s="3">
        <v>5.2865110924526499</v>
      </c>
      <c r="R879" t="s">
        <v>1366</v>
      </c>
    </row>
    <row r="880" spans="1:18" x14ac:dyDescent="0.55000000000000004">
      <c r="A880" s="1">
        <v>23024</v>
      </c>
      <c r="B880" s="1" t="s">
        <v>1321</v>
      </c>
      <c r="C880" s="1" t="s">
        <v>1367</v>
      </c>
      <c r="D880" s="4">
        <v>0.76</v>
      </c>
      <c r="E880" s="4">
        <v>2439</v>
      </c>
      <c r="F880" s="4">
        <f>Table1[[#This Row],[MW]]*Table1[[#This Row],[MWh/MW]]</f>
        <v>1853.64</v>
      </c>
      <c r="G880" s="1" t="s">
        <v>28</v>
      </c>
      <c r="H880" s="1" t="s">
        <v>29</v>
      </c>
      <c r="I880" s="1" t="s">
        <v>30</v>
      </c>
      <c r="J880" s="1" t="s">
        <v>31</v>
      </c>
      <c r="K880" s="3" t="s">
        <v>32</v>
      </c>
      <c r="L880" s="3" t="s">
        <v>44</v>
      </c>
      <c r="M880" s="3" t="s">
        <v>34</v>
      </c>
      <c r="N880" s="1">
        <f>Table1[[#This Row],[MWh]]*Water_intensities!$J$56</f>
        <v>600.57887953689635</v>
      </c>
      <c r="O880" s="1">
        <f>Table1[[#This Row],[MWh]]*Water_intensities!$N$56</f>
        <v>420.40521567582744</v>
      </c>
      <c r="P880" s="3">
        <v>-1.9570259999999999</v>
      </c>
      <c r="Q880" s="3">
        <v>5.2874600000000003</v>
      </c>
      <c r="R880" t="s">
        <v>113</v>
      </c>
    </row>
    <row r="881" spans="1:18" x14ac:dyDescent="0.55000000000000004">
      <c r="A881" s="1">
        <v>23025</v>
      </c>
      <c r="B881" s="1" t="s">
        <v>1321</v>
      </c>
      <c r="C881" s="1" t="s">
        <v>1368</v>
      </c>
      <c r="D881" s="19">
        <v>8.9999999999999993E-3</v>
      </c>
      <c r="E881" s="4">
        <v>1000</v>
      </c>
      <c r="F881" s="4">
        <f>Table1[[#This Row],[MW]]*Table1[[#This Row],[MWh/MW]]</f>
        <v>9</v>
      </c>
      <c r="G881" s="1" t="s">
        <v>37</v>
      </c>
      <c r="H881" s="1" t="s">
        <v>38</v>
      </c>
      <c r="I881" s="1" t="s">
        <v>130</v>
      </c>
      <c r="J881" s="1" t="s">
        <v>40</v>
      </c>
      <c r="K881" s="3" t="s">
        <v>34</v>
      </c>
      <c r="L881" s="3" t="s">
        <v>41</v>
      </c>
      <c r="M881" s="3" t="s">
        <v>420</v>
      </c>
      <c r="N881" s="1">
        <f>Table1[[#This Row],[MWh]]*Water_intensities!$J$75</f>
        <v>0.12605421227400002</v>
      </c>
      <c r="O881" s="1">
        <f>Table1[[#This Row],[MWh]]*Water_intensities!$N$75</f>
        <v>8.8237948591799995E-2</v>
      </c>
      <c r="P881" s="3">
        <v>-0.88062309999999999</v>
      </c>
      <c r="Q881" s="3">
        <v>5.6333047000000001</v>
      </c>
      <c r="R881" t="s">
        <v>1177</v>
      </c>
    </row>
    <row r="882" spans="1:18" x14ac:dyDescent="0.55000000000000004">
      <c r="A882" s="1">
        <v>23026</v>
      </c>
      <c r="B882" s="1" t="s">
        <v>1321</v>
      </c>
      <c r="C882" s="1" t="s">
        <v>1369</v>
      </c>
      <c r="D882" s="4">
        <v>6</v>
      </c>
      <c r="E882" s="4">
        <v>2439</v>
      </c>
      <c r="F882" s="4">
        <f>Table1[[#This Row],[MW]]*Table1[[#This Row],[MWh/MW]]</f>
        <v>14634</v>
      </c>
      <c r="G882" s="1" t="s">
        <v>28</v>
      </c>
      <c r="H882" s="1" t="s">
        <v>29</v>
      </c>
      <c r="I882" s="1" t="s">
        <v>30</v>
      </c>
      <c r="J882" s="1" t="s">
        <v>31</v>
      </c>
      <c r="K882" s="3" t="s">
        <v>32</v>
      </c>
      <c r="L882" s="3" t="s">
        <v>44</v>
      </c>
      <c r="M882" s="3" t="s">
        <v>34</v>
      </c>
      <c r="N882" s="1">
        <f>Table1[[#This Row],[MWh]]*Water_intensities!$J$56</f>
        <v>4741.4122068702336</v>
      </c>
      <c r="O882" s="1">
        <f>Table1[[#This Row],[MWh]]*Water_intensities!$N$56</f>
        <v>3318.9885448091641</v>
      </c>
      <c r="P882" s="3">
        <v>-1.02850796113064</v>
      </c>
      <c r="Q882" s="3">
        <v>6.34183075272324</v>
      </c>
      <c r="R882" t="s">
        <v>1370</v>
      </c>
    </row>
    <row r="883" spans="1:18" x14ac:dyDescent="0.55000000000000004">
      <c r="A883" s="1">
        <v>23027</v>
      </c>
      <c r="B883" s="1" t="s">
        <v>1321</v>
      </c>
      <c r="C883" s="1" t="s">
        <v>1371</v>
      </c>
      <c r="D883" s="4">
        <v>450</v>
      </c>
      <c r="E883" s="4">
        <v>2439</v>
      </c>
      <c r="F883" s="4">
        <f>Table1[[#This Row],[MW]]*Table1[[#This Row],[MWh/MW]]</f>
        <v>1097550</v>
      </c>
      <c r="G883" s="1" t="s">
        <v>20</v>
      </c>
      <c r="H883" s="1" t="s">
        <v>29</v>
      </c>
      <c r="I883" s="1" t="s">
        <v>52</v>
      </c>
      <c r="J883" s="1" t="s">
        <v>60</v>
      </c>
      <c r="K883" s="3" t="s">
        <v>61</v>
      </c>
      <c r="L883" s="3" t="s">
        <v>25</v>
      </c>
      <c r="M883" s="3" t="s">
        <v>34</v>
      </c>
      <c r="N883" s="1">
        <f>Table1[[#This Row],[MWh]]*Water_intensities!$J$46</f>
        <v>355605.91551526752</v>
      </c>
      <c r="O883" s="1">
        <f>Table1[[#This Row],[MWh]]*Water_intensities!$N$46</f>
        <v>248924.1408606873</v>
      </c>
      <c r="P883" s="3">
        <v>-1.69652397528515</v>
      </c>
      <c r="Q883" s="3">
        <v>4.9383468500693599</v>
      </c>
      <c r="R883" t="s">
        <v>1372</v>
      </c>
    </row>
    <row r="884" spans="1:18" x14ac:dyDescent="0.55000000000000004">
      <c r="A884" s="1">
        <v>23028</v>
      </c>
      <c r="B884" s="1" t="s">
        <v>1321</v>
      </c>
      <c r="C884" s="1" t="s">
        <v>1373</v>
      </c>
      <c r="D884" s="4">
        <v>2.8</v>
      </c>
      <c r="E884" s="4">
        <v>1652.3</v>
      </c>
      <c r="F884" s="4">
        <f>Table1[[#This Row],[MW]]*Table1[[#This Row],[MWh/MW]]</f>
        <v>4626.4399999999996</v>
      </c>
      <c r="G884" s="1" t="s">
        <v>474</v>
      </c>
      <c r="H884" s="1" t="s">
        <v>21</v>
      </c>
      <c r="I884" s="1" t="s">
        <v>22</v>
      </c>
      <c r="J884" s="1" t="s">
        <v>40</v>
      </c>
      <c r="K884" s="3" t="s">
        <v>34</v>
      </c>
      <c r="L884" s="3" t="s">
        <v>1182</v>
      </c>
      <c r="M884" s="3" t="s">
        <v>34</v>
      </c>
      <c r="N884" s="1">
        <f>Table1[[#This Row],[MWh]]*Water_intensities!$J$3</f>
        <v>750.55630609128002</v>
      </c>
      <c r="O884" s="1">
        <f>Table1[[#This Row],[MWh]]*Water_intensities!$N$3</f>
        <v>525.38941426389601</v>
      </c>
      <c r="P884" s="3">
        <v>-2.5632769999999998</v>
      </c>
      <c r="Q884" s="3">
        <v>5.6127060000000002</v>
      </c>
      <c r="R884" t="s">
        <v>1374</v>
      </c>
    </row>
    <row r="885" spans="1:18" x14ac:dyDescent="0.55000000000000004">
      <c r="A885" s="1">
        <v>23029</v>
      </c>
      <c r="B885" s="1" t="s">
        <v>1321</v>
      </c>
      <c r="C885" s="1" t="s">
        <v>1375</v>
      </c>
      <c r="D885" s="19">
        <v>3.7999999999999999E-2</v>
      </c>
      <c r="E885" s="4">
        <v>2439</v>
      </c>
      <c r="F885" s="4">
        <f>Table1[[#This Row],[MW]]*Table1[[#This Row],[MWh/MW]]</f>
        <v>92.682000000000002</v>
      </c>
      <c r="G885" s="1" t="s">
        <v>28</v>
      </c>
      <c r="H885" s="1" t="s">
        <v>29</v>
      </c>
      <c r="I885" s="1" t="s">
        <v>30</v>
      </c>
      <c r="J885" s="1" t="s">
        <v>31</v>
      </c>
      <c r="K885" s="3" t="s">
        <v>32</v>
      </c>
      <c r="L885" s="3" t="s">
        <v>44</v>
      </c>
      <c r="M885" s="3" t="s">
        <v>34</v>
      </c>
      <c r="N885" s="1">
        <f>Table1[[#This Row],[MWh]]*Water_intensities!$J$56</f>
        <v>30.028943976844815</v>
      </c>
      <c r="O885" s="1">
        <f>Table1[[#This Row],[MWh]]*Water_intensities!$N$56</f>
        <v>21.020260783791372</v>
      </c>
      <c r="P885" s="3">
        <v>-0.11206960000000001</v>
      </c>
      <c r="Q885" s="3">
        <v>6.3651450000000001</v>
      </c>
      <c r="R885" t="s">
        <v>1129</v>
      </c>
    </row>
    <row r="886" spans="1:18" x14ac:dyDescent="0.55000000000000004">
      <c r="A886" s="1">
        <v>23030</v>
      </c>
      <c r="B886" s="1" t="s">
        <v>1321</v>
      </c>
      <c r="C886" s="1" t="s">
        <v>1376</v>
      </c>
      <c r="D886" s="4">
        <v>560</v>
      </c>
      <c r="E886" s="4">
        <v>2439</v>
      </c>
      <c r="F886" s="4">
        <f>Table1[[#This Row],[MW]]*Table1[[#This Row],[MWh/MW]]</f>
        <v>1365840</v>
      </c>
      <c r="G886" s="1" t="s">
        <v>20</v>
      </c>
      <c r="H886" s="1" t="s">
        <v>47</v>
      </c>
      <c r="I886" s="1" t="s">
        <v>48</v>
      </c>
      <c r="J886" s="1" t="s">
        <v>118</v>
      </c>
      <c r="K886" s="3" t="s">
        <v>24</v>
      </c>
      <c r="L886" s="3" t="s">
        <v>53</v>
      </c>
      <c r="M886" s="3" t="s">
        <v>420</v>
      </c>
      <c r="N886" s="1">
        <f>Table1[[#This Row],[MWh]]*Water_intensities!$J$42</f>
        <v>3929402.7874523522</v>
      </c>
      <c r="O886" s="1">
        <f>Table1[[#This Row],[MWh]]*Water_intensities!$N$42</f>
        <v>1395972.0429107039</v>
      </c>
      <c r="P886" s="3">
        <v>4.7050000000000002E-2</v>
      </c>
      <c r="Q886" s="3">
        <v>5.6802999999999999</v>
      </c>
      <c r="R886" t="s">
        <v>1377</v>
      </c>
    </row>
    <row r="887" spans="1:18" x14ac:dyDescent="0.55000000000000004">
      <c r="A887" s="1">
        <v>23031</v>
      </c>
      <c r="B887" s="1" t="s">
        <v>1321</v>
      </c>
      <c r="C887" s="1" t="s">
        <v>1378</v>
      </c>
      <c r="D887" s="4">
        <v>0.08</v>
      </c>
      <c r="E887" s="4">
        <v>2439</v>
      </c>
      <c r="F887" s="4">
        <f>Table1[[#This Row],[MW]]*Table1[[#This Row],[MWh/MW]]</f>
        <v>195.12</v>
      </c>
      <c r="G887" s="1" t="s">
        <v>28</v>
      </c>
      <c r="H887" s="1" t="s">
        <v>29</v>
      </c>
      <c r="I887" s="1" t="s">
        <v>30</v>
      </c>
      <c r="J887" s="1" t="s">
        <v>31</v>
      </c>
      <c r="K887" s="3" t="s">
        <v>32</v>
      </c>
      <c r="L887" s="3" t="s">
        <v>44</v>
      </c>
      <c r="M887" s="3" t="s">
        <v>34</v>
      </c>
      <c r="N887" s="1">
        <f>Table1[[#This Row],[MWh]]*Water_intensities!$J$56</f>
        <v>63.218829424936452</v>
      </c>
      <c r="O887" s="1">
        <f>Table1[[#This Row],[MWh]]*Water_intensities!$N$56</f>
        <v>44.253180597455518</v>
      </c>
      <c r="P887" s="3">
        <v>-0.70577900000000005</v>
      </c>
      <c r="Q887" s="3">
        <v>5.5298167999999999</v>
      </c>
      <c r="R887" t="s">
        <v>113</v>
      </c>
    </row>
    <row r="888" spans="1:18" x14ac:dyDescent="0.55000000000000004">
      <c r="A888" s="1">
        <v>23032</v>
      </c>
      <c r="B888" s="1" t="s">
        <v>1321</v>
      </c>
      <c r="C888" s="1" t="s">
        <v>1379</v>
      </c>
      <c r="D888" s="4">
        <v>250</v>
      </c>
      <c r="E888" s="4">
        <v>2439</v>
      </c>
      <c r="F888" s="4">
        <f>Table1[[#This Row],[MW]]*Table1[[#This Row],[MWh/MW]]</f>
        <v>609750</v>
      </c>
      <c r="G888" s="1" t="s">
        <v>20</v>
      </c>
      <c r="H888" s="1" t="s">
        <v>56</v>
      </c>
      <c r="I888" s="1" t="s">
        <v>57</v>
      </c>
      <c r="J888" s="1" t="s">
        <v>40</v>
      </c>
      <c r="K888" s="3" t="s">
        <v>34</v>
      </c>
      <c r="L888" s="3" t="s">
        <v>53</v>
      </c>
      <c r="M888" s="3" t="s">
        <v>34</v>
      </c>
      <c r="N888" s="1">
        <f>Table1[[#This Row],[MWh]]*Water_intensities!$J$36</f>
        <v>980965.80396337504</v>
      </c>
      <c r="O888" s="1">
        <f>Table1[[#This Row],[MWh]]*Water_intensities!$N$36</f>
        <v>784772.64317069994</v>
      </c>
      <c r="P888" s="3">
        <v>-1.66034158719137</v>
      </c>
      <c r="Q888" s="3">
        <v>4.9742538519132298</v>
      </c>
      <c r="R888" t="s">
        <v>1380</v>
      </c>
    </row>
    <row r="889" spans="1:18" x14ac:dyDescent="0.55000000000000004">
      <c r="A889" s="1">
        <v>23033</v>
      </c>
      <c r="B889" s="1" t="s">
        <v>1321</v>
      </c>
      <c r="C889" s="1" t="s">
        <v>1381</v>
      </c>
      <c r="D889" s="4">
        <v>330</v>
      </c>
      <c r="E889" s="4">
        <v>2439</v>
      </c>
      <c r="F889" s="4">
        <f>Table1[[#This Row],[MW]]*Table1[[#This Row],[MWh/MW]]</f>
        <v>804870</v>
      </c>
      <c r="G889" s="1" t="s">
        <v>20</v>
      </c>
      <c r="H889" s="1" t="s">
        <v>47</v>
      </c>
      <c r="I889" s="1" t="s">
        <v>48</v>
      </c>
      <c r="J889" s="1" t="s">
        <v>118</v>
      </c>
      <c r="K889" s="3" t="s">
        <v>24</v>
      </c>
      <c r="L889" s="3" t="s">
        <v>25</v>
      </c>
      <c r="M889" s="3" t="s">
        <v>420</v>
      </c>
      <c r="N889" s="1">
        <f>Table1[[#This Row],[MWh]]*Water_intensities!$J$42</f>
        <v>2315540.9283201359</v>
      </c>
      <c r="O889" s="1">
        <f>Table1[[#This Row],[MWh]]*Water_intensities!$N$42</f>
        <v>822626.382429522</v>
      </c>
      <c r="P889" s="3">
        <v>-1.65828</v>
      </c>
      <c r="Q889" s="3">
        <v>4.9718600000000004</v>
      </c>
      <c r="R889" t="s">
        <v>1382</v>
      </c>
    </row>
    <row r="890" spans="1:18" x14ac:dyDescent="0.55000000000000004">
      <c r="A890" s="1">
        <v>23034</v>
      </c>
      <c r="B890" s="1" t="s">
        <v>1321</v>
      </c>
      <c r="C890" s="1" t="s">
        <v>1383</v>
      </c>
      <c r="D890" s="4">
        <v>320</v>
      </c>
      <c r="E890" s="4">
        <v>2439</v>
      </c>
      <c r="F890" s="4">
        <f>Table1[[#This Row],[MW]]*Table1[[#This Row],[MWh/MW]]</f>
        <v>780480</v>
      </c>
      <c r="G890" s="1" t="s">
        <v>20</v>
      </c>
      <c r="H890" s="1" t="s">
        <v>47</v>
      </c>
      <c r="I890" s="1" t="s">
        <v>48</v>
      </c>
      <c r="J890" s="1" t="s">
        <v>60</v>
      </c>
      <c r="K890" s="3" t="s">
        <v>24</v>
      </c>
      <c r="L890" s="3" t="s">
        <v>25</v>
      </c>
      <c r="M890" s="3" t="s">
        <v>420</v>
      </c>
      <c r="N890" s="1">
        <f>Table1[[#This Row],[MWh]]*Water_intensities!$J$39</f>
        <v>59088763.721088007</v>
      </c>
      <c r="O890" s="1">
        <f>Table1[[#This Row],[MWh]]*Water_intensities!$N$39</f>
        <v>324988.200465984</v>
      </c>
      <c r="P890" s="3">
        <v>-1.65977</v>
      </c>
      <c r="Q890" s="3">
        <v>4.9716300000000002</v>
      </c>
      <c r="R890" t="s">
        <v>1384</v>
      </c>
    </row>
    <row r="891" spans="1:18" x14ac:dyDescent="0.55000000000000004">
      <c r="A891" s="1">
        <v>23035</v>
      </c>
      <c r="B891" s="1" t="s">
        <v>1321</v>
      </c>
      <c r="C891" s="1" t="s">
        <v>1385</v>
      </c>
      <c r="D891" s="4">
        <v>132</v>
      </c>
      <c r="E891" s="4">
        <v>2439</v>
      </c>
      <c r="F891" s="4">
        <f>Table1[[#This Row],[MW]]*Table1[[#This Row],[MWh/MW]]</f>
        <v>321948</v>
      </c>
      <c r="G891" s="1" t="s">
        <v>20</v>
      </c>
      <c r="H891" s="1" t="s">
        <v>47</v>
      </c>
      <c r="I891" s="1" t="s">
        <v>48</v>
      </c>
      <c r="J891" s="1" t="s">
        <v>23</v>
      </c>
      <c r="K891" s="3" t="s">
        <v>24</v>
      </c>
      <c r="L891" s="3" t="s">
        <v>25</v>
      </c>
      <c r="M891" s="3" t="s">
        <v>420</v>
      </c>
      <c r="N891" s="1">
        <f>Table1[[#This Row],[MWh]]*Water_intensities!$J$42</f>
        <v>926216.37132805446</v>
      </c>
      <c r="O891" s="1">
        <f>Table1[[#This Row],[MWh]]*Water_intensities!$N$42</f>
        <v>329050.55297180876</v>
      </c>
      <c r="P891" s="3">
        <v>-1.75</v>
      </c>
      <c r="Q891" s="3">
        <v>4.8833333000000003</v>
      </c>
      <c r="R891" t="s">
        <v>1386</v>
      </c>
    </row>
    <row r="892" spans="1:18" x14ac:dyDescent="0.55000000000000004">
      <c r="A892" s="1">
        <v>23036</v>
      </c>
      <c r="B892" s="1" t="s">
        <v>1321</v>
      </c>
      <c r="C892" s="1" t="s">
        <v>1387</v>
      </c>
      <c r="D892" s="4">
        <v>110</v>
      </c>
      <c r="E892" s="4">
        <v>2439</v>
      </c>
      <c r="F892" s="4">
        <f>Table1[[#This Row],[MW]]*Table1[[#This Row],[MWh/MW]]</f>
        <v>268290</v>
      </c>
      <c r="G892" s="1" t="s">
        <v>20</v>
      </c>
      <c r="H892" s="1" t="s">
        <v>56</v>
      </c>
      <c r="I892" s="1" t="s">
        <v>57</v>
      </c>
      <c r="J892" s="1" t="s">
        <v>40</v>
      </c>
      <c r="K892" s="3" t="s">
        <v>34</v>
      </c>
      <c r="L892" s="3" t="s">
        <v>25</v>
      </c>
      <c r="M892" s="3" t="s">
        <v>34</v>
      </c>
      <c r="N892" s="1">
        <f>Table1[[#This Row],[MWh]]*Water_intensities!$J$36</f>
        <v>431624.95374388504</v>
      </c>
      <c r="O892" s="1">
        <f>Table1[[#This Row],[MWh]]*Water_intensities!$N$36</f>
        <v>345299.96299510798</v>
      </c>
      <c r="P892" s="3">
        <v>1.2239999999999999E-2</v>
      </c>
      <c r="Q892" s="3">
        <v>5.6744599999999998</v>
      </c>
      <c r="R892" t="s">
        <v>1388</v>
      </c>
    </row>
    <row r="893" spans="1:18" x14ac:dyDescent="0.55000000000000004">
      <c r="A893" s="1">
        <v>23037</v>
      </c>
      <c r="B893" s="1" t="s">
        <v>1321</v>
      </c>
      <c r="C893" s="1" t="s">
        <v>1389</v>
      </c>
      <c r="D893" s="4">
        <v>10.1</v>
      </c>
      <c r="E893" s="4">
        <v>2439</v>
      </c>
      <c r="F893" s="4">
        <f>Table1[[#This Row],[MW]]*Table1[[#This Row],[MWh/MW]]</f>
        <v>24633.899999999998</v>
      </c>
      <c r="G893" s="1" t="s">
        <v>20</v>
      </c>
      <c r="H893" s="1" t="s">
        <v>56</v>
      </c>
      <c r="I893" s="1" t="s">
        <v>57</v>
      </c>
      <c r="J893" s="1" t="s">
        <v>40</v>
      </c>
      <c r="K893" s="3" t="s">
        <v>34</v>
      </c>
      <c r="L893" s="3" t="s">
        <v>53</v>
      </c>
      <c r="M893" s="3" t="s">
        <v>34</v>
      </c>
      <c r="N893" s="1">
        <f>Table1[[#This Row],[MWh]]*Water_intensities!$J$36</f>
        <v>39631.01848012035</v>
      </c>
      <c r="O893" s="1">
        <f>Table1[[#This Row],[MWh]]*Water_intensities!$N$36</f>
        <v>31704.814784096277</v>
      </c>
      <c r="P893" s="3">
        <v>7.3280000000000003E-3</v>
      </c>
      <c r="Q893" s="3">
        <v>5.6696619999999998</v>
      </c>
      <c r="R893" t="s">
        <v>1390</v>
      </c>
    </row>
    <row r="894" spans="1:18" x14ac:dyDescent="0.55000000000000004">
      <c r="A894" s="1">
        <v>23038</v>
      </c>
      <c r="B894" s="1" t="s">
        <v>1321</v>
      </c>
      <c r="C894" s="1" t="s">
        <v>1391</v>
      </c>
      <c r="D894" s="4">
        <v>5.2</v>
      </c>
      <c r="E894" s="4">
        <v>2439</v>
      </c>
      <c r="F894" s="4">
        <f>Table1[[#This Row],[MW]]*Table1[[#This Row],[MWh/MW]]</f>
        <v>12682.800000000001</v>
      </c>
      <c r="G894" s="1" t="s">
        <v>20</v>
      </c>
      <c r="H894" s="1" t="s">
        <v>56</v>
      </c>
      <c r="I894" s="1" t="s">
        <v>57</v>
      </c>
      <c r="J894" s="1" t="s">
        <v>40</v>
      </c>
      <c r="K894" s="3" t="s">
        <v>34</v>
      </c>
      <c r="L894" s="3" t="s">
        <v>53</v>
      </c>
      <c r="M894" s="3" t="s">
        <v>34</v>
      </c>
      <c r="N894" s="1">
        <f>Table1[[#This Row],[MWh]]*Water_intensities!$J$36</f>
        <v>20404.088722438202</v>
      </c>
      <c r="O894" s="1">
        <f>Table1[[#This Row],[MWh]]*Water_intensities!$N$36</f>
        <v>16323.27097795056</v>
      </c>
      <c r="P894" s="3">
        <v>9.2016682625068007E-3</v>
      </c>
      <c r="Q894" s="3">
        <v>5.6469972722052599</v>
      </c>
      <c r="R894" t="s">
        <v>1392</v>
      </c>
    </row>
    <row r="895" spans="1:18" x14ac:dyDescent="0.55000000000000004">
      <c r="A895" s="1">
        <v>23039</v>
      </c>
      <c r="B895" s="1" t="s">
        <v>1321</v>
      </c>
      <c r="C895" s="1" t="s">
        <v>1393</v>
      </c>
      <c r="D895" s="4">
        <v>75</v>
      </c>
      <c r="E895" s="4">
        <v>2439</v>
      </c>
      <c r="F895" s="4">
        <f>Table1[[#This Row],[MW]]*Table1[[#This Row],[MWh/MW]]</f>
        <v>182925</v>
      </c>
      <c r="G895" s="1" t="s">
        <v>28</v>
      </c>
      <c r="H895" s="1" t="s">
        <v>29</v>
      </c>
      <c r="I895" s="1" t="s">
        <v>30</v>
      </c>
      <c r="J895" s="1" t="s">
        <v>31</v>
      </c>
      <c r="K895" s="3" t="s">
        <v>32</v>
      </c>
      <c r="L895" s="3" t="s">
        <v>33</v>
      </c>
      <c r="M895" s="3" t="s">
        <v>34</v>
      </c>
      <c r="N895" s="1">
        <f>Table1[[#This Row],[MWh]]*Water_intensities!$J$56</f>
        <v>59267.652585877928</v>
      </c>
      <c r="O895" s="1">
        <f>Table1[[#This Row],[MWh]]*Water_intensities!$N$56</f>
        <v>41487.35681011455</v>
      </c>
      <c r="P895" s="3">
        <v>1.36568694399937E-2</v>
      </c>
      <c r="Q895" s="3">
        <v>5.6776572791956399</v>
      </c>
      <c r="R895" t="s">
        <v>1394</v>
      </c>
    </row>
    <row r="896" spans="1:18" x14ac:dyDescent="0.55000000000000004">
      <c r="A896" s="1">
        <v>23040</v>
      </c>
      <c r="B896" s="1" t="s">
        <v>1321</v>
      </c>
      <c r="C896" s="1" t="s">
        <v>1395</v>
      </c>
      <c r="D896" s="4">
        <v>0.4</v>
      </c>
      <c r="E896" s="4">
        <v>2439</v>
      </c>
      <c r="F896" s="4">
        <f>Table1[[#This Row],[MW]]*Table1[[#This Row],[MWh/MW]]</f>
        <v>975.6</v>
      </c>
      <c r="G896" s="1" t="s">
        <v>28</v>
      </c>
      <c r="H896" s="1" t="s">
        <v>29</v>
      </c>
      <c r="I896" s="1" t="s">
        <v>30</v>
      </c>
      <c r="J896" s="1" t="s">
        <v>31</v>
      </c>
      <c r="K896" s="3" t="s">
        <v>32</v>
      </c>
      <c r="L896" s="3" t="s">
        <v>44</v>
      </c>
      <c r="M896" s="3" t="s">
        <v>34</v>
      </c>
      <c r="N896" s="1">
        <f>Table1[[#This Row],[MWh]]*Water_intensities!$J$56</f>
        <v>316.09414712468225</v>
      </c>
      <c r="O896" s="1">
        <f>Table1[[#This Row],[MWh]]*Water_intensities!$N$56</f>
        <v>221.2659029872776</v>
      </c>
      <c r="P896" s="3">
        <v>-1.3999969000000001</v>
      </c>
      <c r="Q896" s="3">
        <v>7.0531370000000004</v>
      </c>
      <c r="R896" t="s">
        <v>113</v>
      </c>
    </row>
    <row r="897" spans="1:18" x14ac:dyDescent="0.55000000000000004">
      <c r="A897" s="1">
        <v>23041</v>
      </c>
      <c r="B897" s="1" t="s">
        <v>1321</v>
      </c>
      <c r="C897" s="1" t="s">
        <v>1396</v>
      </c>
      <c r="D897" s="9">
        <v>4.4999999999999998E-2</v>
      </c>
      <c r="E897" s="4">
        <v>3510.7</v>
      </c>
      <c r="F897" s="4">
        <f>Table1[[#This Row],[MW]]*Table1[[#This Row],[MWh/MW]]</f>
        <v>157.98149999999998</v>
      </c>
      <c r="G897" s="1" t="s">
        <v>107</v>
      </c>
      <c r="H897" s="1" t="s">
        <v>133</v>
      </c>
      <c r="I897" s="1" t="s">
        <v>34</v>
      </c>
      <c r="J897" s="1" t="s">
        <v>34</v>
      </c>
      <c r="K897" s="1" t="s">
        <v>34</v>
      </c>
      <c r="L897" s="1" t="s">
        <v>34</v>
      </c>
      <c r="M897" s="1" t="s">
        <v>34</v>
      </c>
      <c r="N897" s="1">
        <v>0</v>
      </c>
      <c r="O897" s="1">
        <v>0</v>
      </c>
      <c r="P897" s="3">
        <v>0.38755400000000001</v>
      </c>
      <c r="Q897" s="3">
        <v>7.1652779999999998</v>
      </c>
      <c r="R897" t="s">
        <v>4980</v>
      </c>
    </row>
    <row r="898" spans="1:18" x14ac:dyDescent="0.55000000000000004">
      <c r="A898" s="1">
        <v>23042</v>
      </c>
      <c r="B898" s="1" t="s">
        <v>1321</v>
      </c>
      <c r="C898" s="1" t="s">
        <v>1397</v>
      </c>
      <c r="D898" s="4">
        <v>0.6</v>
      </c>
      <c r="E898" s="4">
        <v>1652.3</v>
      </c>
      <c r="F898" s="4">
        <f>Table1[[#This Row],[MW]]*Table1[[#This Row],[MWh/MW]]</f>
        <v>991.37999999999988</v>
      </c>
      <c r="G898" s="1" t="s">
        <v>474</v>
      </c>
      <c r="H898" s="1" t="s">
        <v>21</v>
      </c>
      <c r="I898" s="1" t="s">
        <v>22</v>
      </c>
      <c r="J898" s="1" t="s">
        <v>40</v>
      </c>
      <c r="K898" s="3" t="s">
        <v>34</v>
      </c>
      <c r="L898" s="3" t="s">
        <v>1332</v>
      </c>
      <c r="M898" s="3" t="s">
        <v>34</v>
      </c>
      <c r="N898" s="1">
        <f>Table1[[#This Row],[MWh]]*Water_intensities!$J$3</f>
        <v>160.83349416241714</v>
      </c>
      <c r="O898" s="1">
        <f>Table1[[#This Row],[MWh]]*Water_intensities!$N$3</f>
        <v>112.583445913692</v>
      </c>
      <c r="P898" s="3">
        <v>-1.54367785669863</v>
      </c>
      <c r="Q898" s="3">
        <v>5.5429603383539501</v>
      </c>
      <c r="R898" t="s">
        <v>1398</v>
      </c>
    </row>
    <row r="899" spans="1:18" x14ac:dyDescent="0.55000000000000004">
      <c r="A899" s="1">
        <v>23043</v>
      </c>
      <c r="B899" s="1" t="s">
        <v>1321</v>
      </c>
      <c r="C899" s="1" t="s">
        <v>1399</v>
      </c>
      <c r="D899" s="4">
        <v>50</v>
      </c>
      <c r="E899" s="4">
        <v>2439</v>
      </c>
      <c r="F899" s="4">
        <f>Table1[[#This Row],[MW]]*Table1[[#This Row],[MWh/MW]]</f>
        <v>121950</v>
      </c>
      <c r="G899" s="1" t="s">
        <v>20</v>
      </c>
      <c r="H899" s="1" t="s">
        <v>56</v>
      </c>
      <c r="I899" s="1" t="s">
        <v>57</v>
      </c>
      <c r="J899" s="1" t="s">
        <v>40</v>
      </c>
      <c r="K899" s="3" t="s">
        <v>34</v>
      </c>
      <c r="L899" s="3" t="s">
        <v>53</v>
      </c>
      <c r="M899" s="3" t="s">
        <v>34</v>
      </c>
      <c r="N899" s="1">
        <f>Table1[[#This Row],[MWh]]*Water_intensities!$J$36</f>
        <v>196193.16079267501</v>
      </c>
      <c r="O899" s="1">
        <f>Table1[[#This Row],[MWh]]*Water_intensities!$N$36</f>
        <v>156954.52863414001</v>
      </c>
      <c r="P899" s="3">
        <v>1.3889388875259199E-2</v>
      </c>
      <c r="Q899" s="3">
        <v>5.67745106059881</v>
      </c>
      <c r="R899" t="s">
        <v>1400</v>
      </c>
    </row>
    <row r="900" spans="1:18" x14ac:dyDescent="0.55000000000000004">
      <c r="A900" s="1">
        <v>23044</v>
      </c>
      <c r="B900" s="1" t="s">
        <v>1321</v>
      </c>
      <c r="C900" s="1" t="s">
        <v>1401</v>
      </c>
      <c r="D900" s="4">
        <v>48</v>
      </c>
      <c r="E900" s="4">
        <v>2439</v>
      </c>
      <c r="F900" s="4">
        <f>Table1[[#This Row],[MW]]*Table1[[#This Row],[MWh/MW]]</f>
        <v>117072</v>
      </c>
      <c r="G900" s="1" t="s">
        <v>28</v>
      </c>
      <c r="H900" s="1" t="s">
        <v>29</v>
      </c>
      <c r="I900" s="1" t="s">
        <v>30</v>
      </c>
      <c r="J900" s="1" t="s">
        <v>31</v>
      </c>
      <c r="K900" s="3" t="s">
        <v>32</v>
      </c>
      <c r="L900" s="3" t="s">
        <v>44</v>
      </c>
      <c r="M900" s="3" t="s">
        <v>34</v>
      </c>
      <c r="N900" s="1">
        <f>Table1[[#This Row],[MWh]]*Water_intensities!$J$56</f>
        <v>37931.297654961869</v>
      </c>
      <c r="O900" s="1">
        <f>Table1[[#This Row],[MWh]]*Water_intensities!$N$56</f>
        <v>26551.908358473313</v>
      </c>
      <c r="P900" s="3">
        <v>-1.7159800000000001</v>
      </c>
      <c r="Q900" s="3">
        <v>5.4861899999999997</v>
      </c>
      <c r="R900" t="s">
        <v>1402</v>
      </c>
    </row>
    <row r="901" spans="1:18" x14ac:dyDescent="0.55000000000000004">
      <c r="A901" s="1">
        <v>24001</v>
      </c>
      <c r="B901" s="1" t="s">
        <v>1403</v>
      </c>
      <c r="C901" s="1" t="s">
        <v>1404</v>
      </c>
      <c r="D901" s="4">
        <v>2.5</v>
      </c>
      <c r="E901" s="4">
        <v>1360</v>
      </c>
      <c r="F901" s="4">
        <f>Table1[[#This Row],[MW]]*Table1[[#This Row],[MWh/MW]]</f>
        <v>3400</v>
      </c>
      <c r="G901" s="1" t="s">
        <v>28</v>
      </c>
      <c r="H901" s="1" t="s">
        <v>29</v>
      </c>
      <c r="I901" s="1" t="s">
        <v>30</v>
      </c>
      <c r="J901" s="1" t="s">
        <v>31</v>
      </c>
      <c r="K901" s="3" t="s">
        <v>32</v>
      </c>
      <c r="L901" s="3" t="s">
        <v>44</v>
      </c>
      <c r="M901" s="3" t="s">
        <v>34</v>
      </c>
      <c r="N901" s="1">
        <f>Table1[[#This Row],[MWh]]*Water_intensities!$J$56</f>
        <v>1101.5991187207048</v>
      </c>
      <c r="O901" s="1">
        <f>Table1[[#This Row],[MWh]]*Water_intensities!$N$56</f>
        <v>771.11938310449352</v>
      </c>
      <c r="P901" s="3">
        <v>-14.3</v>
      </c>
      <c r="Q901" s="3">
        <v>10.933333299999999</v>
      </c>
      <c r="R901" t="s">
        <v>1405</v>
      </c>
    </row>
    <row r="902" spans="1:18" x14ac:dyDescent="0.55000000000000004">
      <c r="A902" s="1">
        <v>24002</v>
      </c>
      <c r="B902" s="1" t="s">
        <v>1403</v>
      </c>
      <c r="C902" s="1" t="s">
        <v>1406</v>
      </c>
      <c r="D902" s="4">
        <v>6</v>
      </c>
      <c r="E902" s="4">
        <v>1360</v>
      </c>
      <c r="F902" s="4">
        <f>Table1[[#This Row],[MW]]*Table1[[#This Row],[MWh/MW]]</f>
        <v>8160</v>
      </c>
      <c r="G902" s="1" t="s">
        <v>28</v>
      </c>
      <c r="H902" s="1" t="s">
        <v>29</v>
      </c>
      <c r="I902" s="1" t="s">
        <v>30</v>
      </c>
      <c r="J902" s="1" t="s">
        <v>31</v>
      </c>
      <c r="K902" s="3" t="s">
        <v>32</v>
      </c>
      <c r="L902" s="3" t="s">
        <v>44</v>
      </c>
      <c r="M902" s="3" t="s">
        <v>34</v>
      </c>
      <c r="N902" s="1">
        <f>Table1[[#This Row],[MWh]]*Water_intensities!$J$56</f>
        <v>2643.8378849296919</v>
      </c>
      <c r="O902" s="1">
        <f>Table1[[#This Row],[MWh]]*Water_intensities!$N$56</f>
        <v>1850.6865194507843</v>
      </c>
      <c r="P902" s="3">
        <v>-13.495961916952</v>
      </c>
      <c r="Q902" s="3">
        <v>9.7236309905888998</v>
      </c>
      <c r="R902" t="s">
        <v>1008</v>
      </c>
    </row>
    <row r="903" spans="1:18" x14ac:dyDescent="0.55000000000000004">
      <c r="A903" s="1">
        <v>24003</v>
      </c>
      <c r="B903" s="1" t="s">
        <v>1403</v>
      </c>
      <c r="C903" s="1" t="s">
        <v>1407</v>
      </c>
      <c r="D903" s="4">
        <v>0.6</v>
      </c>
      <c r="E903" s="4">
        <v>1360</v>
      </c>
      <c r="F903" s="4">
        <f>Table1[[#This Row],[MW]]*Table1[[#This Row],[MWh/MW]]</f>
        <v>816</v>
      </c>
      <c r="G903" s="1" t="s">
        <v>28</v>
      </c>
      <c r="H903" s="1" t="s">
        <v>29</v>
      </c>
      <c r="I903" s="1" t="s">
        <v>30</v>
      </c>
      <c r="J903" s="1" t="s">
        <v>31</v>
      </c>
      <c r="K903" s="3" t="s">
        <v>32</v>
      </c>
      <c r="L903" s="3" t="s">
        <v>44</v>
      </c>
      <c r="M903" s="3" t="s">
        <v>34</v>
      </c>
      <c r="N903" s="1">
        <f>Table1[[#This Row],[MWh]]*Water_intensities!$J$56</f>
        <v>264.38378849296919</v>
      </c>
      <c r="O903" s="1">
        <f>Table1[[#This Row],[MWh]]*Water_intensities!$N$56</f>
        <v>185.06865194507844</v>
      </c>
      <c r="P903" s="3">
        <v>-13.677292</v>
      </c>
      <c r="Q903" s="3">
        <v>9.5379500000000004</v>
      </c>
      <c r="R903" t="s">
        <v>113</v>
      </c>
    </row>
    <row r="904" spans="1:18" x14ac:dyDescent="0.55000000000000004">
      <c r="A904" s="1">
        <v>24004</v>
      </c>
      <c r="B904" s="1" t="s">
        <v>1403</v>
      </c>
      <c r="C904" s="1" t="s">
        <v>1408</v>
      </c>
      <c r="D904" s="4">
        <v>50</v>
      </c>
      <c r="E904" s="4">
        <v>1360</v>
      </c>
      <c r="F904" s="4">
        <f>Table1[[#This Row],[MW]]*Table1[[#This Row],[MWh/MW]]</f>
        <v>68000</v>
      </c>
      <c r="G904" s="1" t="s">
        <v>28</v>
      </c>
      <c r="H904" s="1" t="s">
        <v>29</v>
      </c>
      <c r="I904" s="1" t="s">
        <v>30</v>
      </c>
      <c r="J904" s="1" t="s">
        <v>31</v>
      </c>
      <c r="K904" s="3" t="s">
        <v>32</v>
      </c>
      <c r="L904" s="3" t="s">
        <v>119</v>
      </c>
      <c r="M904" s="3" t="s">
        <v>34</v>
      </c>
      <c r="N904" s="1">
        <f>Table1[[#This Row],[MWh]]*Water_intensities!$J$56</f>
        <v>22031.982374414099</v>
      </c>
      <c r="O904" s="1">
        <f>Table1[[#This Row],[MWh]]*Water_intensities!$N$56</f>
        <v>15422.38766208987</v>
      </c>
      <c r="P904" s="3">
        <v>-13.603831160091</v>
      </c>
      <c r="Q904" s="3">
        <v>9.6017257596740802</v>
      </c>
      <c r="R904" t="s">
        <v>1409</v>
      </c>
    </row>
    <row r="905" spans="1:18" x14ac:dyDescent="0.55000000000000004">
      <c r="A905" s="1">
        <v>24005</v>
      </c>
      <c r="B905" s="1" t="s">
        <v>1403</v>
      </c>
      <c r="C905" s="1" t="s">
        <v>1410</v>
      </c>
      <c r="D905" s="4">
        <v>15</v>
      </c>
      <c r="E905" s="4">
        <v>2943.5</v>
      </c>
      <c r="F905" s="4">
        <f>Table1[[#This Row],[MW]]*Table1[[#This Row],[MWh/MW]]</f>
        <v>44152.5</v>
      </c>
      <c r="G905" s="1" t="s">
        <v>107</v>
      </c>
      <c r="H905" s="1" t="s">
        <v>108</v>
      </c>
      <c r="I905" s="1" t="s">
        <v>34</v>
      </c>
      <c r="J905" s="1" t="s">
        <v>34</v>
      </c>
      <c r="K905" s="1" t="s">
        <v>34</v>
      </c>
      <c r="L905" s="1" t="s">
        <v>34</v>
      </c>
      <c r="M905" s="1" t="s">
        <v>34</v>
      </c>
      <c r="N905" s="1">
        <v>1577287.3037999999</v>
      </c>
      <c r="O905" s="1">
        <v>1577287.3037999999</v>
      </c>
      <c r="P905" s="3">
        <v>-12.994999999999999</v>
      </c>
      <c r="Q905" s="3">
        <v>9.9499999999999993</v>
      </c>
      <c r="R905" t="s">
        <v>589</v>
      </c>
    </row>
    <row r="906" spans="1:18" x14ac:dyDescent="0.55000000000000004">
      <c r="A906" s="1">
        <v>24006</v>
      </c>
      <c r="B906" s="1" t="s">
        <v>1403</v>
      </c>
      <c r="C906" s="1" t="s">
        <v>1411</v>
      </c>
      <c r="D906" s="4">
        <v>3</v>
      </c>
      <c r="E906" s="4">
        <v>1360</v>
      </c>
      <c r="F906" s="4">
        <f>Table1[[#This Row],[MW]]*Table1[[#This Row],[MWh/MW]]</f>
        <v>4080</v>
      </c>
      <c r="G906" s="1" t="s">
        <v>28</v>
      </c>
      <c r="H906" s="1" t="s">
        <v>29</v>
      </c>
      <c r="I906" s="1" t="s">
        <v>30</v>
      </c>
      <c r="J906" s="1" t="s">
        <v>31</v>
      </c>
      <c r="K906" s="3" t="s">
        <v>32</v>
      </c>
      <c r="L906" s="3" t="s">
        <v>44</v>
      </c>
      <c r="M906" s="3" t="s">
        <v>34</v>
      </c>
      <c r="N906" s="1">
        <f>Table1[[#This Row],[MWh]]*Water_intensities!$J$56</f>
        <v>1321.9189424648459</v>
      </c>
      <c r="O906" s="1">
        <f>Table1[[#This Row],[MWh]]*Water_intensities!$N$56</f>
        <v>925.34325972539216</v>
      </c>
      <c r="P906" s="3">
        <v>-10.738127</v>
      </c>
      <c r="Q906" s="3">
        <v>10.058234000000001</v>
      </c>
      <c r="R906" t="s">
        <v>1412</v>
      </c>
    </row>
    <row r="907" spans="1:18" x14ac:dyDescent="0.55000000000000004">
      <c r="A907" s="1">
        <v>24007</v>
      </c>
      <c r="B907" s="1" t="s">
        <v>1403</v>
      </c>
      <c r="C907" s="1" t="s">
        <v>1413</v>
      </c>
      <c r="D907" s="4">
        <v>52.2</v>
      </c>
      <c r="E907" s="4">
        <v>1360</v>
      </c>
      <c r="F907" s="4">
        <f>Table1[[#This Row],[MW]]*Table1[[#This Row],[MWh/MW]]</f>
        <v>70992</v>
      </c>
      <c r="G907" s="1" t="s">
        <v>28</v>
      </c>
      <c r="H907" s="1" t="s">
        <v>29</v>
      </c>
      <c r="I907" s="1" t="s">
        <v>30</v>
      </c>
      <c r="J907" s="1" t="s">
        <v>31</v>
      </c>
      <c r="K907" s="3" t="s">
        <v>32</v>
      </c>
      <c r="L907" s="3" t="s">
        <v>119</v>
      </c>
      <c r="M907" s="3" t="s">
        <v>34</v>
      </c>
      <c r="N907" s="1">
        <f>Table1[[#This Row],[MWh]]*Water_intensities!$J$56</f>
        <v>23001.38959888832</v>
      </c>
      <c r="O907" s="1">
        <f>Table1[[#This Row],[MWh]]*Water_intensities!$N$56</f>
        <v>16100.972719221823</v>
      </c>
      <c r="P907" s="3">
        <v>-13.579667000000001</v>
      </c>
      <c r="Q907" s="3">
        <v>10.388377</v>
      </c>
      <c r="R907" t="s">
        <v>1414</v>
      </c>
    </row>
    <row r="908" spans="1:18" x14ac:dyDescent="0.55000000000000004">
      <c r="A908" s="1">
        <v>24008</v>
      </c>
      <c r="B908" s="1" t="s">
        <v>1403</v>
      </c>
      <c r="C908" s="1" t="s">
        <v>1415</v>
      </c>
      <c r="D908" s="4">
        <v>1</v>
      </c>
      <c r="E908" s="4">
        <v>1360</v>
      </c>
      <c r="F908" s="4">
        <f>Table1[[#This Row],[MW]]*Table1[[#This Row],[MWh/MW]]</f>
        <v>1360</v>
      </c>
      <c r="G908" s="1" t="s">
        <v>28</v>
      </c>
      <c r="H908" s="1" t="s">
        <v>29</v>
      </c>
      <c r="I908" s="1" t="s">
        <v>30</v>
      </c>
      <c r="J908" s="1" t="s">
        <v>31</v>
      </c>
      <c r="K908" s="3" t="s">
        <v>32</v>
      </c>
      <c r="L908" s="3" t="s">
        <v>44</v>
      </c>
      <c r="M908" s="3" t="s">
        <v>34</v>
      </c>
      <c r="N908" s="1">
        <f>Table1[[#This Row],[MWh]]*Water_intensities!$J$56</f>
        <v>440.63964748828198</v>
      </c>
      <c r="O908" s="1">
        <f>Table1[[#This Row],[MWh]]*Water_intensities!$N$56</f>
        <v>308.44775324179739</v>
      </c>
      <c r="P908" s="3">
        <v>-13.20036</v>
      </c>
      <c r="Q908" s="3">
        <v>11.76243</v>
      </c>
      <c r="R908" t="s">
        <v>1197</v>
      </c>
    </row>
    <row r="909" spans="1:18" x14ac:dyDescent="0.55000000000000004">
      <c r="A909" s="1">
        <v>24009</v>
      </c>
      <c r="B909" s="1" t="s">
        <v>1403</v>
      </c>
      <c r="C909" s="1" t="s">
        <v>1416</v>
      </c>
      <c r="D909" s="4">
        <v>75.45</v>
      </c>
      <c r="E909" s="4">
        <v>2943.5</v>
      </c>
      <c r="F909" s="4">
        <f>Table1[[#This Row],[MW]]*Table1[[#This Row],[MWh/MW]]</f>
        <v>222087.07500000001</v>
      </c>
      <c r="G909" s="1" t="s">
        <v>107</v>
      </c>
      <c r="H909" s="1" t="s">
        <v>108</v>
      </c>
      <c r="I909" s="1" t="s">
        <v>34</v>
      </c>
      <c r="J909" s="1" t="s">
        <v>34</v>
      </c>
      <c r="K909" s="1" t="s">
        <v>34</v>
      </c>
      <c r="L909" s="1" t="s">
        <v>34</v>
      </c>
      <c r="M909" s="1" t="s">
        <v>34</v>
      </c>
      <c r="N909" s="1">
        <v>55734876.59023881</v>
      </c>
      <c r="O909" s="1">
        <v>55734876.59023881</v>
      </c>
      <c r="P909" s="3">
        <v>-12.663500000000001</v>
      </c>
      <c r="Q909" s="3">
        <v>10.5283</v>
      </c>
      <c r="R909" t="s">
        <v>589</v>
      </c>
    </row>
    <row r="910" spans="1:18" x14ac:dyDescent="0.55000000000000004">
      <c r="A910" s="1">
        <v>24010</v>
      </c>
      <c r="B910" s="1" t="s">
        <v>1403</v>
      </c>
      <c r="C910" s="1" t="s">
        <v>1417</v>
      </c>
      <c r="D910" s="4">
        <v>28.32</v>
      </c>
      <c r="E910" s="4">
        <v>3138.9</v>
      </c>
      <c r="F910" s="4">
        <f>Table1[[#This Row],[MW]]*Table1[[#This Row],[MWh/MW]]</f>
        <v>88893.648000000001</v>
      </c>
      <c r="G910" s="1" t="s">
        <v>107</v>
      </c>
      <c r="H910" s="1" t="s">
        <v>108</v>
      </c>
      <c r="I910" s="1" t="s">
        <v>34</v>
      </c>
      <c r="J910" s="1" t="s">
        <v>34</v>
      </c>
      <c r="K910" s="1" t="s">
        <v>34</v>
      </c>
      <c r="L910" s="1" t="s">
        <v>34</v>
      </c>
      <c r="M910" s="1" t="s">
        <v>34</v>
      </c>
      <c r="N910" s="1">
        <v>30217.376301110096</v>
      </c>
      <c r="O910" s="1">
        <v>30217.376301110096</v>
      </c>
      <c r="P910" s="3">
        <v>-13.098611099999999</v>
      </c>
      <c r="Q910" s="3">
        <v>9.9211110999999992</v>
      </c>
      <c r="R910" t="s">
        <v>589</v>
      </c>
    </row>
    <row r="911" spans="1:18" x14ac:dyDescent="0.55000000000000004">
      <c r="A911" s="1">
        <v>24011</v>
      </c>
      <c r="B911" s="1" t="s">
        <v>1403</v>
      </c>
      <c r="C911" s="1" t="s">
        <v>1418</v>
      </c>
      <c r="D911" s="4">
        <v>2</v>
      </c>
      <c r="E911" s="4">
        <v>1360</v>
      </c>
      <c r="F911" s="4">
        <f>Table1[[#This Row],[MW]]*Table1[[#This Row],[MWh/MW]]</f>
        <v>2720</v>
      </c>
      <c r="G911" s="1" t="s">
        <v>28</v>
      </c>
      <c r="H911" s="1" t="s">
        <v>29</v>
      </c>
      <c r="I911" s="1" t="s">
        <v>30</v>
      </c>
      <c r="J911" s="1" t="s">
        <v>31</v>
      </c>
      <c r="K911" s="3" t="s">
        <v>32</v>
      </c>
      <c r="L911" s="3" t="s">
        <v>44</v>
      </c>
      <c r="M911" s="3" t="s">
        <v>34</v>
      </c>
      <c r="N911" s="1">
        <f>Table1[[#This Row],[MWh]]*Water_intensities!$J$56</f>
        <v>881.27929497656396</v>
      </c>
      <c r="O911" s="1">
        <f>Table1[[#This Row],[MWh]]*Water_intensities!$N$56</f>
        <v>616.89550648359477</v>
      </c>
      <c r="P911" s="3">
        <v>-10.1311163</v>
      </c>
      <c r="Q911" s="3">
        <v>8.5649688000000008</v>
      </c>
      <c r="R911" t="s">
        <v>296</v>
      </c>
    </row>
    <row r="912" spans="1:18" x14ac:dyDescent="0.55000000000000004">
      <c r="A912" s="1">
        <v>24012</v>
      </c>
      <c r="B912" s="1" t="s">
        <v>1403</v>
      </c>
      <c r="C912" s="1" t="s">
        <v>1419</v>
      </c>
      <c r="D912" s="4">
        <v>240</v>
      </c>
      <c r="E912" s="4">
        <v>2943.5</v>
      </c>
      <c r="F912" s="4">
        <f>Table1[[#This Row],[MW]]*Table1[[#This Row],[MWh/MW]]</f>
        <v>706440</v>
      </c>
      <c r="G912" s="1" t="s">
        <v>107</v>
      </c>
      <c r="H912" s="1" t="s">
        <v>108</v>
      </c>
      <c r="I912" s="1" t="s">
        <v>34</v>
      </c>
      <c r="J912" s="1" t="s">
        <v>34</v>
      </c>
      <c r="K912" s="1" t="s">
        <v>34</v>
      </c>
      <c r="L912" s="1" t="s">
        <v>34</v>
      </c>
      <c r="M912" s="1" t="s">
        <v>34</v>
      </c>
      <c r="N912" s="1">
        <v>2704053.6005000002</v>
      </c>
      <c r="O912" s="1">
        <v>2704053.6005000002</v>
      </c>
      <c r="P912" s="3">
        <v>-13.2765</v>
      </c>
      <c r="Q912" s="3">
        <v>10.4627</v>
      </c>
      <c r="R912" t="s">
        <v>1420</v>
      </c>
    </row>
    <row r="913" spans="1:18" x14ac:dyDescent="0.55000000000000004">
      <c r="A913" s="1">
        <v>24013</v>
      </c>
      <c r="B913" s="1" t="s">
        <v>1403</v>
      </c>
      <c r="C913" s="1" t="s">
        <v>1421</v>
      </c>
      <c r="D913" s="4">
        <v>24</v>
      </c>
      <c r="E913" s="4">
        <v>1360</v>
      </c>
      <c r="F913" s="4">
        <f>Table1[[#This Row],[MW]]*Table1[[#This Row],[MWh/MW]]</f>
        <v>32640</v>
      </c>
      <c r="G913" s="1" t="s">
        <v>28</v>
      </c>
      <c r="H913" s="1" t="s">
        <v>29</v>
      </c>
      <c r="I913" s="1" t="s">
        <v>30</v>
      </c>
      <c r="J913" s="1" t="s">
        <v>31</v>
      </c>
      <c r="K913" s="3" t="s">
        <v>32</v>
      </c>
      <c r="L913" s="3" t="s">
        <v>44</v>
      </c>
      <c r="M913" s="3" t="s">
        <v>34</v>
      </c>
      <c r="N913" s="1">
        <f>Table1[[#This Row],[MWh]]*Water_intensities!$J$56</f>
        <v>10575.351539718768</v>
      </c>
      <c r="O913" s="1">
        <f>Table1[[#This Row],[MWh]]*Water_intensities!$N$56</f>
        <v>7402.7460778031373</v>
      </c>
      <c r="P913" s="3">
        <v>-14.6132432551934</v>
      </c>
      <c r="Q913" s="3">
        <v>10.6459942059476</v>
      </c>
      <c r="R913" t="s">
        <v>1422</v>
      </c>
    </row>
    <row r="914" spans="1:18" x14ac:dyDescent="0.55000000000000004">
      <c r="A914" s="1">
        <v>24014</v>
      </c>
      <c r="B914" s="1" t="s">
        <v>1403</v>
      </c>
      <c r="C914" s="1" t="s">
        <v>1423</v>
      </c>
      <c r="D914" s="4">
        <v>3</v>
      </c>
      <c r="E914" s="4">
        <v>1360</v>
      </c>
      <c r="F914" s="4">
        <f>Table1[[#This Row],[MW]]*Table1[[#This Row],[MWh/MW]]</f>
        <v>4080</v>
      </c>
      <c r="G914" s="1" t="s">
        <v>28</v>
      </c>
      <c r="H914" s="1" t="s">
        <v>29</v>
      </c>
      <c r="I914" s="1" t="s">
        <v>30</v>
      </c>
      <c r="J914" s="1" t="s">
        <v>31</v>
      </c>
      <c r="K914" s="3" t="s">
        <v>32</v>
      </c>
      <c r="L914" s="3" t="s">
        <v>44</v>
      </c>
      <c r="M914" s="3" t="s">
        <v>34</v>
      </c>
      <c r="N914" s="1">
        <f>Table1[[#This Row],[MWh]]*Water_intensities!$J$56</f>
        <v>1321.9189424648459</v>
      </c>
      <c r="O914" s="1">
        <f>Table1[[#This Row],[MWh]]*Water_intensities!$N$56</f>
        <v>925.34325972539216</v>
      </c>
      <c r="P914" s="3">
        <v>-14.612591014422</v>
      </c>
      <c r="Q914" s="3">
        <v>10.6464978318118</v>
      </c>
      <c r="R914" t="s">
        <v>1424</v>
      </c>
    </row>
    <row r="915" spans="1:18" x14ac:dyDescent="0.55000000000000004">
      <c r="A915" s="1">
        <v>24015</v>
      </c>
      <c r="B915" s="1" t="s">
        <v>1403</v>
      </c>
      <c r="C915" s="1" t="s">
        <v>1425</v>
      </c>
      <c r="D915" s="1">
        <v>125</v>
      </c>
      <c r="E915" s="4">
        <v>1360</v>
      </c>
      <c r="F915" s="1">
        <f>Table1[[#This Row],[MW]]*Table1[[#This Row],[MWh/MW]]</f>
        <v>170000</v>
      </c>
      <c r="G915" s="1" t="s">
        <v>28</v>
      </c>
      <c r="H915" s="1" t="s">
        <v>29</v>
      </c>
      <c r="I915" s="1" t="s">
        <v>30</v>
      </c>
      <c r="J915" s="1" t="s">
        <v>31</v>
      </c>
      <c r="K915" s="3" t="s">
        <v>32</v>
      </c>
      <c r="L915" s="3" t="s">
        <v>119</v>
      </c>
      <c r="M915" s="3" t="s">
        <v>34</v>
      </c>
      <c r="N915" s="1">
        <f>Table1[[#This Row],[MWh]]*Water_intensities!$J$56</f>
        <v>55079.955936035243</v>
      </c>
      <c r="O915" s="1">
        <f>Table1[[#This Row],[MWh]]*Water_intensities!$N$56</f>
        <v>38555.969155224673</v>
      </c>
      <c r="P915" s="3">
        <v>-13.7153747110655</v>
      </c>
      <c r="Q915" s="3">
        <v>9.5183895659311908</v>
      </c>
      <c r="R915" t="s">
        <v>1426</v>
      </c>
    </row>
    <row r="916" spans="1:18" x14ac:dyDescent="0.55000000000000004">
      <c r="A916" s="1">
        <v>24016</v>
      </c>
      <c r="B916" s="1" t="s">
        <v>1403</v>
      </c>
      <c r="C916" s="1" t="s">
        <v>1427</v>
      </c>
      <c r="D916" s="4">
        <v>3.5</v>
      </c>
      <c r="E916" s="4">
        <v>2943.5</v>
      </c>
      <c r="F916" s="4">
        <f>Table1[[#This Row],[MW]]*Table1[[#This Row],[MWh/MW]]</f>
        <v>10302.25</v>
      </c>
      <c r="G916" s="1" t="s">
        <v>107</v>
      </c>
      <c r="H916" s="1" t="s">
        <v>108</v>
      </c>
      <c r="I916" s="1" t="s">
        <v>34</v>
      </c>
      <c r="J916" s="1" t="s">
        <v>34</v>
      </c>
      <c r="K916" s="1" t="s">
        <v>34</v>
      </c>
      <c r="L916" s="1" t="s">
        <v>34</v>
      </c>
      <c r="M916" s="1" t="s">
        <v>34</v>
      </c>
      <c r="N916" s="1">
        <v>0</v>
      </c>
      <c r="O916" s="1">
        <v>0</v>
      </c>
      <c r="P916" s="3">
        <v>-12.397943100000001</v>
      </c>
      <c r="Q916" s="3">
        <v>11.0574624</v>
      </c>
      <c r="R916" t="s">
        <v>133</v>
      </c>
    </row>
    <row r="917" spans="1:18" x14ac:dyDescent="0.55000000000000004">
      <c r="A917" s="1">
        <v>24017</v>
      </c>
      <c r="B917" s="1" t="s">
        <v>1403</v>
      </c>
      <c r="C917" s="1" t="s">
        <v>1428</v>
      </c>
      <c r="D917" s="4">
        <v>50</v>
      </c>
      <c r="E917" s="4">
        <v>1360</v>
      </c>
      <c r="F917" s="4">
        <f>Table1[[#This Row],[MW]]*Table1[[#This Row],[MWh/MW]]</f>
        <v>68000</v>
      </c>
      <c r="G917" s="1" t="s">
        <v>28</v>
      </c>
      <c r="H917" s="1" t="s">
        <v>29</v>
      </c>
      <c r="I917" s="1" t="s">
        <v>30</v>
      </c>
      <c r="J917" s="1" t="s">
        <v>31</v>
      </c>
      <c r="K917" s="3" t="s">
        <v>32</v>
      </c>
      <c r="L917" s="3" t="s">
        <v>119</v>
      </c>
      <c r="M917" s="3" t="s">
        <v>34</v>
      </c>
      <c r="N917" s="1">
        <f>Table1[[#This Row],[MWh]]*Water_intensities!$J$56</f>
        <v>22031.982374414099</v>
      </c>
      <c r="O917" s="1">
        <f>Table1[[#This Row],[MWh]]*Water_intensities!$N$56</f>
        <v>15422.38766208987</v>
      </c>
      <c r="P917" s="3">
        <v>-13.636019538018701</v>
      </c>
      <c r="Q917" s="3">
        <v>9.6026804583417906</v>
      </c>
      <c r="R917" t="s">
        <v>1429</v>
      </c>
    </row>
    <row r="918" spans="1:18" x14ac:dyDescent="0.55000000000000004">
      <c r="A918" s="1">
        <v>24018</v>
      </c>
      <c r="B918" s="1" t="s">
        <v>1403</v>
      </c>
      <c r="C918" s="1" t="s">
        <v>1430</v>
      </c>
      <c r="D918" s="4">
        <v>0.2</v>
      </c>
      <c r="E918" s="4">
        <v>2943.5</v>
      </c>
      <c r="F918" s="4">
        <f>Table1[[#This Row],[MW]]*Table1[[#This Row],[MWh/MW]]</f>
        <v>588.70000000000005</v>
      </c>
      <c r="G918" s="1" t="s">
        <v>107</v>
      </c>
      <c r="H918" s="1" t="s">
        <v>133</v>
      </c>
      <c r="I918" s="1" t="s">
        <v>34</v>
      </c>
      <c r="J918" s="1" t="s">
        <v>34</v>
      </c>
      <c r="K918" s="1" t="s">
        <v>34</v>
      </c>
      <c r="L918" s="1" t="s">
        <v>34</v>
      </c>
      <c r="M918" s="1" t="s">
        <v>34</v>
      </c>
      <c r="N918" s="1">
        <v>0</v>
      </c>
      <c r="O918" s="1">
        <v>0</v>
      </c>
      <c r="P918" s="3">
        <v>-9.4731120000000004</v>
      </c>
      <c r="Q918" s="3">
        <v>8.5414270000000005</v>
      </c>
      <c r="R918" t="s">
        <v>133</v>
      </c>
    </row>
    <row r="919" spans="1:18" x14ac:dyDescent="0.55000000000000004">
      <c r="A919" s="1">
        <v>24019</v>
      </c>
      <c r="B919" s="1" t="s">
        <v>1403</v>
      </c>
      <c r="C919" s="1" t="s">
        <v>1431</v>
      </c>
      <c r="D919" s="4">
        <v>36</v>
      </c>
      <c r="E919" s="4">
        <v>1360</v>
      </c>
      <c r="F919" s="4">
        <f>Table1[[#This Row],[MW]]*Table1[[#This Row],[MWh/MW]]</f>
        <v>48960</v>
      </c>
      <c r="G919" s="1" t="s">
        <v>28</v>
      </c>
      <c r="H919" s="1" t="s">
        <v>29</v>
      </c>
      <c r="I919" s="1" t="s">
        <v>30</v>
      </c>
      <c r="J919" s="1" t="s">
        <v>31</v>
      </c>
      <c r="K919" s="3" t="s">
        <v>32</v>
      </c>
      <c r="L919" s="3" t="s">
        <v>44</v>
      </c>
      <c r="M919" s="3" t="s">
        <v>34</v>
      </c>
      <c r="N919" s="1">
        <f>Table1[[#This Row],[MWh]]*Water_intensities!$J$56</f>
        <v>15863.02730957815</v>
      </c>
      <c r="O919" s="1">
        <f>Table1[[#This Row],[MWh]]*Water_intensities!$N$56</f>
        <v>11104.119116704705</v>
      </c>
      <c r="P919" s="3">
        <v>-10.0480474124981</v>
      </c>
      <c r="Q919" s="3">
        <v>11.7504876319387</v>
      </c>
      <c r="R919" t="s">
        <v>1432</v>
      </c>
    </row>
    <row r="920" spans="1:18" x14ac:dyDescent="0.55000000000000004">
      <c r="A920" s="1">
        <v>24020</v>
      </c>
      <c r="B920" s="1" t="s">
        <v>1403</v>
      </c>
      <c r="C920" s="1" t="s">
        <v>1433</v>
      </c>
      <c r="D920" s="4">
        <v>23.77</v>
      </c>
      <c r="E920" s="4">
        <v>1360</v>
      </c>
      <c r="F920" s="4">
        <f>Table1[[#This Row],[MW]]*Table1[[#This Row],[MWh/MW]]</f>
        <v>32327.200000000001</v>
      </c>
      <c r="G920" s="1" t="s">
        <v>28</v>
      </c>
      <c r="H920" s="1" t="s">
        <v>29</v>
      </c>
      <c r="I920" s="1" t="s">
        <v>30</v>
      </c>
      <c r="J920" s="1" t="s">
        <v>31</v>
      </c>
      <c r="K920" s="3" t="s">
        <v>32</v>
      </c>
      <c r="L920" s="3" t="s">
        <v>44</v>
      </c>
      <c r="M920" s="3" t="s">
        <v>34</v>
      </c>
      <c r="N920" s="1">
        <f>Table1[[#This Row],[MWh]]*Water_intensities!$J$56</f>
        <v>10474.004420796462</v>
      </c>
      <c r="O920" s="1">
        <f>Table1[[#This Row],[MWh]]*Water_intensities!$N$56</f>
        <v>7331.8030945575238</v>
      </c>
      <c r="P920" s="3">
        <v>-13.7955829811965</v>
      </c>
      <c r="Q920" s="3">
        <v>11.1017837975744</v>
      </c>
      <c r="R920" t="s">
        <v>1434</v>
      </c>
    </row>
    <row r="921" spans="1:18" x14ac:dyDescent="0.55000000000000004">
      <c r="A921" s="1">
        <v>24021</v>
      </c>
      <c r="B921" s="1" t="s">
        <v>1403</v>
      </c>
      <c r="C921" s="1" t="s">
        <v>1435</v>
      </c>
      <c r="D921" s="4">
        <v>30</v>
      </c>
      <c r="E921" s="4">
        <v>1360</v>
      </c>
      <c r="F921" s="4">
        <f>Table1[[#This Row],[MW]]*Table1[[#This Row],[MWh/MW]]</f>
        <v>40800</v>
      </c>
      <c r="G921" s="1" t="s">
        <v>28</v>
      </c>
      <c r="H921" s="1" t="s">
        <v>29</v>
      </c>
      <c r="I921" s="1" t="s">
        <v>30</v>
      </c>
      <c r="J921" s="1" t="s">
        <v>31</v>
      </c>
      <c r="K921" s="3" t="s">
        <v>32</v>
      </c>
      <c r="L921" s="3" t="s">
        <v>44</v>
      </c>
      <c r="M921" s="3" t="s">
        <v>34</v>
      </c>
      <c r="N921" s="1">
        <f>Table1[[#This Row],[MWh]]*Water_intensities!$J$56</f>
        <v>13219.189424648459</v>
      </c>
      <c r="O921" s="1">
        <f>Table1[[#This Row],[MWh]]*Water_intensities!$N$56</f>
        <v>9253.4325972539209</v>
      </c>
      <c r="P921" s="3">
        <v>-9.3905525528758105</v>
      </c>
      <c r="Q921" s="3">
        <v>11.568510465370199</v>
      </c>
      <c r="R921" t="s">
        <v>1432</v>
      </c>
    </row>
    <row r="922" spans="1:18" x14ac:dyDescent="0.55000000000000004">
      <c r="A922" s="1">
        <v>24022</v>
      </c>
      <c r="B922" s="1" t="s">
        <v>1403</v>
      </c>
      <c r="C922" s="1" t="s">
        <v>1436</v>
      </c>
      <c r="D922" s="4">
        <v>3.2</v>
      </c>
      <c r="E922" s="4">
        <v>1360</v>
      </c>
      <c r="F922" s="4">
        <f>Table1[[#This Row],[MW]]*Table1[[#This Row],[MWh/MW]]</f>
        <v>4352</v>
      </c>
      <c r="G922" s="1" t="s">
        <v>28</v>
      </c>
      <c r="H922" s="1" t="s">
        <v>29</v>
      </c>
      <c r="I922" s="1" t="s">
        <v>30</v>
      </c>
      <c r="J922" s="1" t="s">
        <v>31</v>
      </c>
      <c r="K922" s="3" t="s">
        <v>32</v>
      </c>
      <c r="L922" s="3" t="s">
        <v>44</v>
      </c>
      <c r="M922" s="3" t="s">
        <v>34</v>
      </c>
      <c r="N922" s="1">
        <f>Table1[[#This Row],[MWh]]*Water_intensities!$J$56</f>
        <v>1410.0468719625023</v>
      </c>
      <c r="O922" s="1">
        <f>Table1[[#This Row],[MWh]]*Water_intensities!$N$56</f>
        <v>987.03281037375166</v>
      </c>
      <c r="P922" s="3">
        <v>-8.9747581291948197</v>
      </c>
      <c r="Q922" s="3">
        <v>7.3414430842103497</v>
      </c>
      <c r="R922" t="s">
        <v>1437</v>
      </c>
    </row>
    <row r="923" spans="1:18" x14ac:dyDescent="0.55000000000000004">
      <c r="A923" s="1">
        <v>24023</v>
      </c>
      <c r="B923" s="1" t="s">
        <v>1403</v>
      </c>
      <c r="C923" s="1" t="s">
        <v>1438</v>
      </c>
      <c r="D923" s="4">
        <v>15</v>
      </c>
      <c r="E923" s="4">
        <v>235.5</v>
      </c>
      <c r="F923" s="4">
        <f>Table1[[#This Row],[MW]]*Table1[[#This Row],[MWh/MW]]</f>
        <v>3532.5</v>
      </c>
      <c r="G923" s="1" t="s">
        <v>107</v>
      </c>
      <c r="H923" s="1" t="s">
        <v>133</v>
      </c>
      <c r="I923" s="1" t="s">
        <v>34</v>
      </c>
      <c r="J923" s="1" t="s">
        <v>34</v>
      </c>
      <c r="K923" s="1" t="s">
        <v>34</v>
      </c>
      <c r="L923" s="1" t="s">
        <v>34</v>
      </c>
      <c r="M923" s="1" t="s">
        <v>34</v>
      </c>
      <c r="N923" s="1">
        <v>39060.446400000001</v>
      </c>
      <c r="O923" s="1">
        <v>39060.446400000001</v>
      </c>
      <c r="P923" s="3">
        <v>-11.1166667</v>
      </c>
      <c r="Q923" s="3">
        <v>10.75</v>
      </c>
      <c r="R923" t="s">
        <v>1439</v>
      </c>
    </row>
    <row r="924" spans="1:18" x14ac:dyDescent="0.55000000000000004">
      <c r="A924" s="1">
        <v>24024</v>
      </c>
      <c r="B924" s="1" t="s">
        <v>1403</v>
      </c>
      <c r="C924" s="1" t="s">
        <v>1440</v>
      </c>
      <c r="D924" s="4">
        <v>126.5</v>
      </c>
      <c r="E924" s="4">
        <v>1360</v>
      </c>
      <c r="F924" s="4">
        <f>Table1[[#This Row],[MW]]*Table1[[#This Row],[MWh/MW]]</f>
        <v>172040</v>
      </c>
      <c r="G924" s="1" t="s">
        <v>28</v>
      </c>
      <c r="H924" s="1" t="s">
        <v>29</v>
      </c>
      <c r="I924" s="1" t="s">
        <v>30</v>
      </c>
      <c r="J924" s="1" t="s">
        <v>31</v>
      </c>
      <c r="K924" s="3" t="s">
        <v>32</v>
      </c>
      <c r="L924" s="3" t="s">
        <v>119</v>
      </c>
      <c r="M924" s="3" t="s">
        <v>34</v>
      </c>
      <c r="N924" s="1">
        <f>Table1[[#This Row],[MWh]]*Water_intensities!$J$56</f>
        <v>55740.915407267668</v>
      </c>
      <c r="O924" s="1">
        <f>Table1[[#This Row],[MWh]]*Water_intensities!$N$56</f>
        <v>39018.640785087373</v>
      </c>
      <c r="P924" s="3">
        <v>-13.712222199999999</v>
      </c>
      <c r="Q924" s="3">
        <v>9.5091666999999998</v>
      </c>
      <c r="R924" t="s">
        <v>1441</v>
      </c>
    </row>
    <row r="925" spans="1:18" x14ac:dyDescent="0.55000000000000004">
      <c r="A925" s="1">
        <v>25001</v>
      </c>
      <c r="B925" s="1" t="s">
        <v>1442</v>
      </c>
      <c r="C925" s="1" t="s">
        <v>1443</v>
      </c>
      <c r="D925" s="4">
        <v>0.3</v>
      </c>
      <c r="E925" s="4">
        <v>1155</v>
      </c>
      <c r="F925" s="4">
        <f>Table1[[#This Row],[MW]]*Table1[[#This Row],[MWh/MW]]</f>
        <v>346.5</v>
      </c>
      <c r="G925" s="1" t="s">
        <v>28</v>
      </c>
      <c r="H925" s="1" t="s">
        <v>29</v>
      </c>
      <c r="I925" s="1" t="s">
        <v>30</v>
      </c>
      <c r="J925" s="1" t="s">
        <v>31</v>
      </c>
      <c r="K925" s="3" t="s">
        <v>32</v>
      </c>
      <c r="L925" s="3" t="s">
        <v>44</v>
      </c>
      <c r="M925" s="3" t="s">
        <v>34</v>
      </c>
      <c r="N925" s="1">
        <f>Table1[[#This Row],[MWh]]*Water_intensities!$J$56</f>
        <v>112.26591018727184</v>
      </c>
      <c r="O925" s="1">
        <f>Table1[[#This Row],[MWh]]*Water_intensities!$N$56</f>
        <v>78.586137131090297</v>
      </c>
      <c r="P925" s="3">
        <v>-14.8921668</v>
      </c>
      <c r="Q925" s="3">
        <v>11.9882159</v>
      </c>
      <c r="R925" t="s">
        <v>113</v>
      </c>
    </row>
    <row r="926" spans="1:18" x14ac:dyDescent="0.55000000000000004">
      <c r="A926" s="1">
        <v>25002</v>
      </c>
      <c r="B926" s="1" t="s">
        <v>1442</v>
      </c>
      <c r="C926" s="1" t="s">
        <v>1443</v>
      </c>
      <c r="D926" s="4">
        <v>10</v>
      </c>
      <c r="E926" s="4">
        <v>1528</v>
      </c>
      <c r="F926" s="4">
        <f>Table1[[#This Row],[MW]]*Table1[[#This Row],[MWh/MW]]</f>
        <v>15280</v>
      </c>
      <c r="G926" s="1" t="s">
        <v>37</v>
      </c>
      <c r="H926" s="1" t="s">
        <v>38</v>
      </c>
      <c r="I926" s="1" t="s">
        <v>39</v>
      </c>
      <c r="J926" s="1" t="s">
        <v>40</v>
      </c>
      <c r="K926" s="3" t="s">
        <v>34</v>
      </c>
      <c r="L926" s="3" t="s">
        <v>41</v>
      </c>
      <c r="M926" s="3" t="s">
        <v>420</v>
      </c>
      <c r="N926" s="1">
        <f>Table1[[#This Row],[MWh]]*Water_intensities!$J$85</f>
        <v>1503.8683919584</v>
      </c>
      <c r="O926" s="1">
        <f>Table1[[#This Row],[MWh]]*Water_intensities!$N$85</f>
        <v>1052.7078743708801</v>
      </c>
      <c r="P926" s="3">
        <v>-14.8553850338951</v>
      </c>
      <c r="Q926" s="3">
        <v>12.0169887055652</v>
      </c>
      <c r="R926" t="s">
        <v>1444</v>
      </c>
    </row>
    <row r="927" spans="1:18" x14ac:dyDescent="0.55000000000000004">
      <c r="A927" s="1">
        <v>25003</v>
      </c>
      <c r="B927" s="1" t="s">
        <v>1442</v>
      </c>
      <c r="C927" s="1" t="s">
        <v>1445</v>
      </c>
      <c r="D927" s="4">
        <v>15</v>
      </c>
      <c r="E927" s="4">
        <v>1155</v>
      </c>
      <c r="F927" s="4">
        <f>Table1[[#This Row],[MW]]*Table1[[#This Row],[MWh/MW]]</f>
        <v>17325</v>
      </c>
      <c r="G927" s="1" t="s">
        <v>28</v>
      </c>
      <c r="H927" s="1" t="s">
        <v>29</v>
      </c>
      <c r="I927" s="1" t="s">
        <v>30</v>
      </c>
      <c r="J927" s="1" t="s">
        <v>31</v>
      </c>
      <c r="K927" s="3" t="s">
        <v>32</v>
      </c>
      <c r="L927" s="3" t="s">
        <v>44</v>
      </c>
      <c r="M927" s="3" t="s">
        <v>34</v>
      </c>
      <c r="N927" s="1">
        <f>Table1[[#This Row],[MWh]]*Water_intensities!$J$56</f>
        <v>5613.2955093635919</v>
      </c>
      <c r="O927" s="1">
        <f>Table1[[#This Row],[MWh]]*Water_intensities!$N$56</f>
        <v>3929.3068565545145</v>
      </c>
      <c r="P927" s="3">
        <v>-15.5870981517169</v>
      </c>
      <c r="Q927" s="3">
        <v>11.8532548896214</v>
      </c>
      <c r="R927" t="s">
        <v>1446</v>
      </c>
    </row>
    <row r="928" spans="1:18" x14ac:dyDescent="0.55000000000000004">
      <c r="A928" s="1">
        <v>25004</v>
      </c>
      <c r="B928" s="1" t="s">
        <v>1442</v>
      </c>
      <c r="C928" s="1" t="s">
        <v>1447</v>
      </c>
      <c r="D928" s="4">
        <v>1.528</v>
      </c>
      <c r="E928" s="4">
        <v>1155</v>
      </c>
      <c r="F928" s="4">
        <f>Table1[[#This Row],[MW]]*Table1[[#This Row],[MWh/MW]]</f>
        <v>1764.84</v>
      </c>
      <c r="G928" s="1" t="s">
        <v>28</v>
      </c>
      <c r="H928" s="1" t="s">
        <v>29</v>
      </c>
      <c r="I928" s="1" t="s">
        <v>30</v>
      </c>
      <c r="J928" s="1" t="s">
        <v>31</v>
      </c>
      <c r="K928" s="3" t="s">
        <v>32</v>
      </c>
      <c r="L928" s="3" t="s">
        <v>44</v>
      </c>
      <c r="M928" s="3" t="s">
        <v>34</v>
      </c>
      <c r="N928" s="1">
        <f>Table1[[#This Row],[MWh]]*Water_intensities!$J$56</f>
        <v>571.80770255383788</v>
      </c>
      <c r="O928" s="1">
        <f>Table1[[#This Row],[MWh]]*Water_intensities!$N$56</f>
        <v>400.26539178768655</v>
      </c>
      <c r="P928" s="3">
        <v>-15.59093</v>
      </c>
      <c r="Q928" s="3">
        <v>11.838749</v>
      </c>
      <c r="R928" t="s">
        <v>1448</v>
      </c>
    </row>
    <row r="929" spans="1:18" x14ac:dyDescent="0.55000000000000004">
      <c r="A929" s="1">
        <v>25005</v>
      </c>
      <c r="B929" s="1" t="s">
        <v>1442</v>
      </c>
      <c r="C929" s="1" t="s">
        <v>5010</v>
      </c>
      <c r="D929" s="4">
        <v>35</v>
      </c>
      <c r="E929" s="4">
        <v>1155</v>
      </c>
      <c r="F929" s="4">
        <f>Table1[[#This Row],[MW]]*Table1[[#This Row],[MWh/MW]]</f>
        <v>40425</v>
      </c>
      <c r="G929" s="1" t="s">
        <v>28</v>
      </c>
      <c r="H929" s="1" t="s">
        <v>29</v>
      </c>
      <c r="I929" s="1" t="s">
        <v>30</v>
      </c>
      <c r="J929" s="1" t="s">
        <v>31</v>
      </c>
      <c r="K929" s="3" t="s">
        <v>32</v>
      </c>
      <c r="L929" s="3" t="s">
        <v>44</v>
      </c>
      <c r="M929" s="3" t="s">
        <v>34</v>
      </c>
      <c r="N929" s="1">
        <f>Table1[[#This Row],[MWh]]*Water_intensities!$J$56</f>
        <v>13097.689521848381</v>
      </c>
      <c r="O929" s="1">
        <f>Table1[[#This Row],[MWh]]*Water_intensities!$N$56</f>
        <v>9168.3826652938678</v>
      </c>
      <c r="P929" s="3">
        <v>-15.579995722985</v>
      </c>
      <c r="Q929" s="3">
        <v>11.848252585138299</v>
      </c>
      <c r="R929" t="s">
        <v>1449</v>
      </c>
    </row>
    <row r="930" spans="1:18" x14ac:dyDescent="0.55000000000000004">
      <c r="A930" s="1">
        <v>26001</v>
      </c>
      <c r="B930" s="1" t="s">
        <v>1450</v>
      </c>
      <c r="C930" s="1" t="s">
        <v>1451</v>
      </c>
      <c r="D930" s="4">
        <v>0.33800000000000002</v>
      </c>
      <c r="E930" s="4">
        <v>1916</v>
      </c>
      <c r="F930" s="4">
        <f>Table1[[#This Row],[MW]]*Table1[[#This Row],[MWh/MW]]</f>
        <v>647.60800000000006</v>
      </c>
      <c r="G930" s="1" t="s">
        <v>28</v>
      </c>
      <c r="H930" s="1" t="s">
        <v>29</v>
      </c>
      <c r="I930" s="1" t="s">
        <v>30</v>
      </c>
      <c r="J930" s="1" t="s">
        <v>31</v>
      </c>
      <c r="K930" s="3" t="s">
        <v>32</v>
      </c>
      <c r="L930" s="3" t="s">
        <v>44</v>
      </c>
      <c r="M930" s="3" t="s">
        <v>34</v>
      </c>
      <c r="N930" s="1">
        <f>Table1[[#This Row],[MWh]]*Water_intensities!$J$56</f>
        <v>209.82482414014069</v>
      </c>
      <c r="O930" s="1">
        <f>Table1[[#This Row],[MWh]]*Water_intensities!$N$56</f>
        <v>146.87737689809848</v>
      </c>
      <c r="P930" s="3">
        <v>35.283137000000004</v>
      </c>
      <c r="Q930" s="3">
        <v>-0.36774400000000002</v>
      </c>
      <c r="R930" t="s">
        <v>113</v>
      </c>
    </row>
    <row r="931" spans="1:18" ht="15" customHeight="1" x14ac:dyDescent="0.55000000000000004">
      <c r="A931" s="1">
        <v>26002</v>
      </c>
      <c r="B931" s="1" t="s">
        <v>1450</v>
      </c>
      <c r="C931" s="1" t="s">
        <v>1452</v>
      </c>
      <c r="D931" s="4">
        <v>80</v>
      </c>
      <c r="E931" s="4">
        <v>1916</v>
      </c>
      <c r="F931" s="4">
        <f>Table1[[#This Row],[MW]]*Table1[[#This Row],[MWh/MW]]</f>
        <v>153280</v>
      </c>
      <c r="G931" s="1" t="s">
        <v>28</v>
      </c>
      <c r="H931" s="1" t="s">
        <v>29</v>
      </c>
      <c r="I931" s="1" t="s">
        <v>30</v>
      </c>
      <c r="J931" s="1" t="s">
        <v>31</v>
      </c>
      <c r="K931" s="3" t="s">
        <v>32</v>
      </c>
      <c r="L931" s="3" t="s">
        <v>119</v>
      </c>
      <c r="M931" s="3" t="s">
        <v>34</v>
      </c>
      <c r="N931" s="1">
        <f>Table1[[#This Row],[MWh]]*Water_intensities!$J$56</f>
        <v>49662.68026985578</v>
      </c>
      <c r="O931" s="1">
        <f>Table1[[#This Row],[MWh]]*Water_intensities!$N$56</f>
        <v>34763.876188899048</v>
      </c>
      <c r="P931" s="3">
        <v>37.004222307492299</v>
      </c>
      <c r="Q931" s="3">
        <v>-1.4588113464089301</v>
      </c>
      <c r="R931" t="s">
        <v>1453</v>
      </c>
    </row>
    <row r="932" spans="1:18" x14ac:dyDescent="0.55000000000000004">
      <c r="A932" s="1">
        <v>26003</v>
      </c>
      <c r="B932" s="1" t="s">
        <v>1450</v>
      </c>
      <c r="C932" s="1" t="s">
        <v>1454</v>
      </c>
      <c r="D932" s="4">
        <v>90</v>
      </c>
      <c r="E932" s="4">
        <v>1916</v>
      </c>
      <c r="F932" s="4">
        <f>Table1[[#This Row],[MW]]*Table1[[#This Row],[MWh/MW]]</f>
        <v>172440</v>
      </c>
      <c r="G932" s="1" t="s">
        <v>28</v>
      </c>
      <c r="H932" s="1" t="s">
        <v>29</v>
      </c>
      <c r="I932" s="1" t="s">
        <v>30</v>
      </c>
      <c r="J932" s="1" t="s">
        <v>31</v>
      </c>
      <c r="K932" s="3" t="s">
        <v>32</v>
      </c>
      <c r="L932" s="3" t="s">
        <v>119</v>
      </c>
      <c r="M932" s="3" t="s">
        <v>34</v>
      </c>
      <c r="N932" s="1">
        <f>Table1[[#This Row],[MWh]]*Water_intensities!$J$56</f>
        <v>55870.515303587752</v>
      </c>
      <c r="O932" s="1">
        <f>Table1[[#This Row],[MWh]]*Water_intensities!$N$56</f>
        <v>39109.360712511429</v>
      </c>
      <c r="P932" s="3">
        <v>36.9536031920874</v>
      </c>
      <c r="Q932" s="3">
        <v>-1.4611160264835299</v>
      </c>
      <c r="R932" t="s">
        <v>1455</v>
      </c>
    </row>
    <row r="933" spans="1:18" x14ac:dyDescent="0.55000000000000004">
      <c r="A933" s="1">
        <v>26004</v>
      </c>
      <c r="B933" s="1" t="s">
        <v>1450</v>
      </c>
      <c r="C933" s="1" t="s">
        <v>1456</v>
      </c>
      <c r="D933" s="19">
        <f>D932</f>
        <v>90</v>
      </c>
      <c r="E933" s="4">
        <v>1528</v>
      </c>
      <c r="F933" s="4">
        <f>Table1[[#This Row],[MW]]*Table1[[#This Row],[MWh/MW]]</f>
        <v>137520</v>
      </c>
      <c r="G933" s="1" t="s">
        <v>37</v>
      </c>
      <c r="H933" s="1" t="s">
        <v>38</v>
      </c>
      <c r="I933" s="1" t="s">
        <v>130</v>
      </c>
      <c r="J933" s="1" t="s">
        <v>40</v>
      </c>
      <c r="K933" s="3" t="s">
        <v>34</v>
      </c>
      <c r="L933" s="3" t="s">
        <v>41</v>
      </c>
      <c r="M933" s="3" t="s">
        <v>420</v>
      </c>
      <c r="N933" s="1">
        <f>Table1[[#This Row],[MWh]]*Water_intensities!$J$75</f>
        <v>1926.1083635467203</v>
      </c>
      <c r="O933" s="1">
        <f>Table1[[#This Row],[MWh]]*Water_intensities!$N$75</f>
        <v>1348.2758544827038</v>
      </c>
      <c r="P933" s="3">
        <v>39.783332999999999</v>
      </c>
      <c r="Q933" s="3">
        <v>-3.1</v>
      </c>
      <c r="R933" t="s">
        <v>1457</v>
      </c>
    </row>
    <row r="934" spans="1:18" x14ac:dyDescent="0.55000000000000004">
      <c r="A934" s="1">
        <v>26005</v>
      </c>
      <c r="B934" s="1" t="s">
        <v>1450</v>
      </c>
      <c r="C934" s="1" t="s">
        <v>5009</v>
      </c>
      <c r="D934" s="19">
        <v>0.23400000000000001</v>
      </c>
      <c r="E934" s="4">
        <v>1528</v>
      </c>
      <c r="F934" s="4">
        <f>Table1[[#This Row],[MW]]*Table1[[#This Row],[MWh/MW]]</f>
        <v>357.55200000000002</v>
      </c>
      <c r="G934" s="1" t="s">
        <v>37</v>
      </c>
      <c r="H934" s="1" t="s">
        <v>38</v>
      </c>
      <c r="I934" s="1" t="s">
        <v>130</v>
      </c>
      <c r="J934" s="1" t="s">
        <v>40</v>
      </c>
      <c r="K934" s="3" t="s">
        <v>34</v>
      </c>
      <c r="L934" s="3" t="s">
        <v>41</v>
      </c>
      <c r="M934" s="3" t="s">
        <v>420</v>
      </c>
      <c r="N934" s="1">
        <f>Table1[[#This Row],[MWh]]*Water_intensities!$J$75</f>
        <v>5.0078817452214732</v>
      </c>
      <c r="O934" s="1">
        <f>Table1[[#This Row],[MWh]]*Water_intensities!$N$75</f>
        <v>3.5055172216550305</v>
      </c>
      <c r="P934" s="3">
        <v>37.286215401988002</v>
      </c>
      <c r="Q934" s="3">
        <v>7.6122424585937903E-2</v>
      </c>
      <c r="R934" t="s">
        <v>1458</v>
      </c>
    </row>
    <row r="935" spans="1:18" x14ac:dyDescent="0.55000000000000004">
      <c r="A935" s="1">
        <v>26006</v>
      </c>
      <c r="B935" s="1" t="s">
        <v>1450</v>
      </c>
      <c r="C935" s="1" t="s">
        <v>5011</v>
      </c>
      <c r="D935" s="19">
        <v>0.17499999999999999</v>
      </c>
      <c r="E935" s="4">
        <v>1528</v>
      </c>
      <c r="F935" s="4">
        <f>Table1[[#This Row],[MW]]*Table1[[#This Row],[MWh/MW]]</f>
        <v>267.39999999999998</v>
      </c>
      <c r="G935" s="1" t="s">
        <v>37</v>
      </c>
      <c r="H935" s="1" t="s">
        <v>38</v>
      </c>
      <c r="I935" s="1" t="s">
        <v>130</v>
      </c>
      <c r="J935" s="1" t="s">
        <v>40</v>
      </c>
      <c r="K935" s="3" t="s">
        <v>34</v>
      </c>
      <c r="L935" s="3" t="s">
        <v>41</v>
      </c>
      <c r="M935" s="3" t="s">
        <v>1459</v>
      </c>
      <c r="N935" s="1">
        <f>Table1[[#This Row],[MWh]]*Water_intensities!$J$78</f>
        <v>1.0122191099719999</v>
      </c>
      <c r="O935" s="1">
        <f>Table1[[#This Row],[MWh]]*Water_intensities!$N$78</f>
        <v>0.7085533769804</v>
      </c>
      <c r="P935" s="3">
        <v>36.744881139724797</v>
      </c>
      <c r="Q935" s="3">
        <v>-1.14212474005989</v>
      </c>
      <c r="R935" t="s">
        <v>1458</v>
      </c>
    </row>
    <row r="936" spans="1:18" x14ac:dyDescent="0.55000000000000004">
      <c r="A936" s="1">
        <v>26007</v>
      </c>
      <c r="B936" s="1" t="s">
        <v>1450</v>
      </c>
      <c r="C936" s="1" t="s">
        <v>1460</v>
      </c>
      <c r="D936" s="4">
        <v>2.4</v>
      </c>
      <c r="E936" s="4">
        <v>4311.8</v>
      </c>
      <c r="F936" s="4">
        <f>Table1[[#This Row],[MW]]*Table1[[#This Row],[MWh/MW]]</f>
        <v>10348.32</v>
      </c>
      <c r="G936" s="1" t="s">
        <v>107</v>
      </c>
      <c r="H936" s="1" t="s">
        <v>133</v>
      </c>
      <c r="I936" s="1" t="s">
        <v>34</v>
      </c>
      <c r="J936" s="1" t="s">
        <v>34</v>
      </c>
      <c r="K936" s="1" t="s">
        <v>34</v>
      </c>
      <c r="L936" s="1" t="s">
        <v>34</v>
      </c>
      <c r="M936" s="1" t="s">
        <v>34</v>
      </c>
      <c r="N936" s="1">
        <v>0</v>
      </c>
      <c r="O936" s="1">
        <v>0</v>
      </c>
      <c r="P936" s="3">
        <v>35.339139500000002</v>
      </c>
      <c r="Q936" s="3">
        <v>-0.78556119999999996</v>
      </c>
      <c r="R936" t="s">
        <v>1461</v>
      </c>
    </row>
    <row r="937" spans="1:18" x14ac:dyDescent="0.55000000000000004">
      <c r="A937" s="1">
        <v>26008</v>
      </c>
      <c r="B937" s="1" t="s">
        <v>1450</v>
      </c>
      <c r="C937" s="1" t="s">
        <v>1462</v>
      </c>
      <c r="D937" s="4">
        <v>12</v>
      </c>
      <c r="E937" s="4">
        <v>2211</v>
      </c>
      <c r="F937" s="4">
        <f>Table1[[#This Row],[MW]]*Table1[[#This Row],[MWh/MW]]</f>
        <v>26532</v>
      </c>
      <c r="G937" s="1" t="s">
        <v>474</v>
      </c>
      <c r="H937" s="1" t="s">
        <v>21</v>
      </c>
      <c r="I937" s="1" t="s">
        <v>22</v>
      </c>
      <c r="J937" s="1" t="s">
        <v>40</v>
      </c>
      <c r="K937" s="3" t="s">
        <v>34</v>
      </c>
      <c r="L937" s="3" t="s">
        <v>841</v>
      </c>
      <c r="M937" s="3" t="s">
        <v>34</v>
      </c>
      <c r="N937" s="1">
        <f>Table1[[#This Row],[MWh]]*Water_intensities!$J$3</f>
        <v>4304.3376577268573</v>
      </c>
      <c r="O937" s="1">
        <f>Table1[[#This Row],[MWh]]*Water_intensities!$N$3</f>
        <v>3013.0363604088002</v>
      </c>
      <c r="P937" s="3">
        <v>34.837746099999997</v>
      </c>
      <c r="Q937" s="3">
        <v>0.487292</v>
      </c>
      <c r="R937" t="s">
        <v>1463</v>
      </c>
    </row>
    <row r="938" spans="1:18" x14ac:dyDescent="0.55000000000000004">
      <c r="A938" s="1">
        <v>26009</v>
      </c>
      <c r="B938" s="1" t="s">
        <v>1450</v>
      </c>
      <c r="C938" s="1" t="s">
        <v>1464</v>
      </c>
      <c r="D938" s="4">
        <v>0.22500000000000001</v>
      </c>
      <c r="E938" s="4">
        <v>1916</v>
      </c>
      <c r="F938" s="4">
        <f>Table1[[#This Row],[MW]]*Table1[[#This Row],[MWh/MW]]</f>
        <v>431.1</v>
      </c>
      <c r="G938" s="1" t="s">
        <v>28</v>
      </c>
      <c r="H938" s="1" t="s">
        <v>29</v>
      </c>
      <c r="I938" s="1" t="s">
        <v>30</v>
      </c>
      <c r="J938" s="1" t="s">
        <v>31</v>
      </c>
      <c r="K938" s="3" t="s">
        <v>32</v>
      </c>
      <c r="L938" s="3" t="s">
        <v>44</v>
      </c>
      <c r="M938" s="3" t="s">
        <v>34</v>
      </c>
      <c r="N938" s="1">
        <f>Table1[[#This Row],[MWh]]*Water_intensities!$J$56</f>
        <v>139.67628825896938</v>
      </c>
      <c r="O938" s="1">
        <f>Table1[[#This Row],[MWh]]*Water_intensities!$N$56</f>
        <v>97.773401781278579</v>
      </c>
      <c r="P938" s="3">
        <v>35.297949000000003</v>
      </c>
      <c r="Q938" s="3">
        <v>-0.45383800000000002</v>
      </c>
      <c r="R938" t="s">
        <v>1465</v>
      </c>
    </row>
    <row r="939" spans="1:18" x14ac:dyDescent="0.55000000000000004">
      <c r="A939" s="1">
        <v>26010</v>
      </c>
      <c r="B939" s="1" t="s">
        <v>1450</v>
      </c>
      <c r="C939" s="1" t="s">
        <v>1466</v>
      </c>
      <c r="D939" s="4">
        <v>0.378</v>
      </c>
      <c r="E939" s="4">
        <v>4311.8</v>
      </c>
      <c r="F939" s="4">
        <f>Table1[[#This Row],[MW]]*Table1[[#This Row],[MWh/MW]]</f>
        <v>1629.8604</v>
      </c>
      <c r="G939" s="1" t="s">
        <v>107</v>
      </c>
      <c r="H939" s="1" t="s">
        <v>133</v>
      </c>
      <c r="I939" s="1" t="s">
        <v>34</v>
      </c>
      <c r="J939" s="1" t="s">
        <v>34</v>
      </c>
      <c r="K939" s="1" t="s">
        <v>34</v>
      </c>
      <c r="L939" s="1" t="s">
        <v>34</v>
      </c>
      <c r="M939" s="1" t="s">
        <v>34</v>
      </c>
      <c r="N939" s="1">
        <v>0</v>
      </c>
      <c r="O939" s="1">
        <v>0</v>
      </c>
      <c r="P939" s="3">
        <v>35.118709000000003</v>
      </c>
      <c r="Q939" s="3">
        <v>-0.68333299999999997</v>
      </c>
      <c r="R939" t="s">
        <v>1467</v>
      </c>
    </row>
    <row r="940" spans="1:18" x14ac:dyDescent="0.55000000000000004">
      <c r="A940" s="1">
        <v>26011</v>
      </c>
      <c r="B940" s="1" t="s">
        <v>1450</v>
      </c>
      <c r="C940" s="1" t="s">
        <v>1468</v>
      </c>
      <c r="D940" s="4">
        <v>26</v>
      </c>
      <c r="E940" s="4">
        <v>2211</v>
      </c>
      <c r="F940" s="4">
        <f>Table1[[#This Row],[MW]]*Table1[[#This Row],[MWh/MW]]</f>
        <v>57486</v>
      </c>
      <c r="G940" s="1" t="s">
        <v>474</v>
      </c>
      <c r="H940" s="1" t="s">
        <v>21</v>
      </c>
      <c r="I940" s="1" t="s">
        <v>22</v>
      </c>
      <c r="J940" s="1" t="s">
        <v>40</v>
      </c>
      <c r="K940" s="3" t="s">
        <v>34</v>
      </c>
      <c r="L940" s="3" t="s">
        <v>841</v>
      </c>
      <c r="M940" s="3" t="s">
        <v>34</v>
      </c>
      <c r="N940" s="1">
        <f>Table1[[#This Row],[MWh]]*Water_intensities!$J$3</f>
        <v>9326.0649250748593</v>
      </c>
      <c r="O940" s="1">
        <f>Table1[[#This Row],[MWh]]*Water_intensities!$N$3</f>
        <v>6528.2454475524009</v>
      </c>
      <c r="P940" s="3">
        <v>35.131850999999997</v>
      </c>
      <c r="Q940" s="3">
        <v>-8.1475000000000006E-2</v>
      </c>
      <c r="R940" t="s">
        <v>1469</v>
      </c>
    </row>
    <row r="941" spans="1:18" x14ac:dyDescent="0.55000000000000004">
      <c r="A941" s="1">
        <v>26012</v>
      </c>
      <c r="B941" s="1" t="s">
        <v>1450</v>
      </c>
      <c r="C941" s="1" t="s">
        <v>1468</v>
      </c>
      <c r="D941" s="4">
        <v>5.5</v>
      </c>
      <c r="E941" s="4">
        <v>2211</v>
      </c>
      <c r="F941" s="4">
        <f>Table1[[#This Row],[MW]]*Table1[[#This Row],[MWh/MW]]</f>
        <v>12160.5</v>
      </c>
      <c r="G941" s="1" t="s">
        <v>474</v>
      </c>
      <c r="H941" s="1" t="s">
        <v>21</v>
      </c>
      <c r="I941" s="1" t="s">
        <v>22</v>
      </c>
      <c r="J941" s="1" t="s">
        <v>40</v>
      </c>
      <c r="K941" s="3" t="s">
        <v>34</v>
      </c>
      <c r="L941" s="3" t="s">
        <v>841</v>
      </c>
      <c r="M941" s="3" t="s">
        <v>34</v>
      </c>
      <c r="N941" s="1">
        <f>Table1[[#This Row],[MWh]]*Water_intensities!$J$3</f>
        <v>1972.8214264581432</v>
      </c>
      <c r="O941" s="1">
        <f>Table1[[#This Row],[MWh]]*Water_intensities!$N$3</f>
        <v>1380.9749985207002</v>
      </c>
      <c r="P941" s="3">
        <v>35.137408000000001</v>
      </c>
      <c r="Q941" s="3">
        <v>-7.9631999999999994E-2</v>
      </c>
      <c r="R941" t="s">
        <v>1470</v>
      </c>
    </row>
    <row r="942" spans="1:18" x14ac:dyDescent="0.55000000000000004">
      <c r="A942" s="1">
        <v>26013</v>
      </c>
      <c r="B942" s="1" t="s">
        <v>1450</v>
      </c>
      <c r="C942" s="1" t="s">
        <v>1471</v>
      </c>
      <c r="D942" s="4">
        <v>1.3</v>
      </c>
      <c r="E942" s="4">
        <v>4311.8</v>
      </c>
      <c r="F942" s="4">
        <f>Table1[[#This Row],[MW]]*Table1[[#This Row],[MWh/MW]]</f>
        <v>5605.34</v>
      </c>
      <c r="G942" s="1" t="s">
        <v>107</v>
      </c>
      <c r="H942" s="1" t="s">
        <v>108</v>
      </c>
      <c r="I942" s="1" t="s">
        <v>34</v>
      </c>
      <c r="J942" s="1" t="s">
        <v>34</v>
      </c>
      <c r="K942" s="1" t="s">
        <v>34</v>
      </c>
      <c r="L942" s="1" t="s">
        <v>34</v>
      </c>
      <c r="M942" s="1" t="s">
        <v>34</v>
      </c>
      <c r="N942" s="1">
        <v>0</v>
      </c>
      <c r="O942" s="1">
        <v>0</v>
      </c>
      <c r="P942" s="3">
        <v>35.283137000000004</v>
      </c>
      <c r="Q942" s="3">
        <v>-0.36774400000000002</v>
      </c>
      <c r="R942" t="s">
        <v>1472</v>
      </c>
    </row>
    <row r="943" spans="1:18" x14ac:dyDescent="0.55000000000000004">
      <c r="A943" s="1">
        <v>26014</v>
      </c>
      <c r="B943" s="1" t="s">
        <v>1450</v>
      </c>
      <c r="C943" s="1" t="s">
        <v>5012</v>
      </c>
      <c r="D943" s="19">
        <v>0.9</v>
      </c>
      <c r="E943" s="4">
        <v>1528</v>
      </c>
      <c r="F943" s="4">
        <f>Table1[[#This Row],[MW]]*Table1[[#This Row],[MWh/MW]]</f>
        <v>1375.2</v>
      </c>
      <c r="G943" s="1" t="s">
        <v>37</v>
      </c>
      <c r="H943" s="1" t="s">
        <v>38</v>
      </c>
      <c r="I943" s="1" t="s">
        <v>130</v>
      </c>
      <c r="J943" s="1" t="s">
        <v>40</v>
      </c>
      <c r="K943" s="3" t="s">
        <v>34</v>
      </c>
      <c r="L943" s="3" t="s">
        <v>41</v>
      </c>
      <c r="M943" s="3" t="s">
        <v>1459</v>
      </c>
      <c r="N943" s="1">
        <f>Table1[[#This Row],[MWh]]*Water_intensities!$J$78</f>
        <v>5.2056982798560005</v>
      </c>
      <c r="O943" s="1">
        <f>Table1[[#This Row],[MWh]]*Water_intensities!$N$78</f>
        <v>3.6439887958992001</v>
      </c>
      <c r="P943" s="3">
        <v>36.960038768622802</v>
      </c>
      <c r="Q943" s="3">
        <v>-1.14975536137388</v>
      </c>
      <c r="R943" t="s">
        <v>1473</v>
      </c>
    </row>
    <row r="944" spans="1:18" x14ac:dyDescent="0.55000000000000004">
      <c r="A944" s="1">
        <v>26015</v>
      </c>
      <c r="B944" s="1" t="s">
        <v>1450</v>
      </c>
      <c r="C944" s="1" t="s">
        <v>1474</v>
      </c>
      <c r="D944" s="4">
        <v>0.374</v>
      </c>
      <c r="E944" s="4">
        <v>4311.8</v>
      </c>
      <c r="F944" s="4">
        <f>Table1[[#This Row],[MW]]*Table1[[#This Row],[MWh/MW]]</f>
        <v>1612.6132</v>
      </c>
      <c r="G944" s="1" t="s">
        <v>107</v>
      </c>
      <c r="H944" s="1" t="s">
        <v>133</v>
      </c>
      <c r="I944" s="1" t="s">
        <v>34</v>
      </c>
      <c r="J944" s="1" t="s">
        <v>34</v>
      </c>
      <c r="K944" s="1" t="s">
        <v>34</v>
      </c>
      <c r="L944" s="1" t="s">
        <v>34</v>
      </c>
      <c r="M944" s="1" t="s">
        <v>34</v>
      </c>
      <c r="N944" s="1">
        <v>0</v>
      </c>
      <c r="O944" s="1">
        <v>0</v>
      </c>
      <c r="P944" s="3">
        <v>35.283137000000004</v>
      </c>
      <c r="Q944" s="3">
        <v>-0.36774400000000002</v>
      </c>
      <c r="R944" t="s">
        <v>133</v>
      </c>
    </row>
    <row r="945" spans="1:18" x14ac:dyDescent="0.55000000000000004">
      <c r="A945" s="1">
        <v>26016</v>
      </c>
      <c r="B945" s="1" t="s">
        <v>1450</v>
      </c>
      <c r="C945" s="1" t="s">
        <v>1475</v>
      </c>
      <c r="D945" s="4">
        <v>2.5</v>
      </c>
      <c r="E945" s="4">
        <v>6747.4</v>
      </c>
      <c r="F945" s="4">
        <f>Table1[[#This Row],[MW]]*Table1[[#This Row],[MWh/MW]]</f>
        <v>16868.5</v>
      </c>
      <c r="G945" s="1" t="s">
        <v>1476</v>
      </c>
      <c r="H945" s="1" t="s">
        <v>1477</v>
      </c>
      <c r="I945" s="1" t="s">
        <v>22</v>
      </c>
      <c r="J945" s="1" t="s">
        <v>118</v>
      </c>
      <c r="K945" s="3" t="s">
        <v>24</v>
      </c>
      <c r="L945" s="3" t="s">
        <v>1478</v>
      </c>
      <c r="M945" s="3" t="s">
        <v>1176</v>
      </c>
      <c r="N945" s="1">
        <f>Table1[[#This Row],[MWh]]*Water_intensities!$J$34</f>
        <v>1149.3759349967399</v>
      </c>
      <c r="O945" s="1">
        <f>Table1[[#This Row],[MWh]]*Water_intensities!$N$34</f>
        <v>702.39640472023007</v>
      </c>
      <c r="P945" s="3">
        <v>36.248850593411298</v>
      </c>
      <c r="Q945" s="3">
        <v>-0.64115739966019902</v>
      </c>
      <c r="R945" t="s">
        <v>1479</v>
      </c>
    </row>
    <row r="946" spans="1:18" x14ac:dyDescent="0.55000000000000004">
      <c r="A946" s="1">
        <v>26017</v>
      </c>
      <c r="B946" s="1" t="s">
        <v>1450</v>
      </c>
      <c r="C946" s="1" t="s">
        <v>5013</v>
      </c>
      <c r="D946" s="19">
        <v>0.3</v>
      </c>
      <c r="E946" s="4">
        <v>1528</v>
      </c>
      <c r="F946" s="4">
        <f>Table1[[#This Row],[MW]]*Table1[[#This Row],[MWh/MW]]</f>
        <v>458.4</v>
      </c>
      <c r="G946" s="1" t="s">
        <v>37</v>
      </c>
      <c r="H946" s="1" t="s">
        <v>38</v>
      </c>
      <c r="I946" s="1" t="s">
        <v>130</v>
      </c>
      <c r="J946" s="1" t="s">
        <v>40</v>
      </c>
      <c r="K946" s="3" t="s">
        <v>34</v>
      </c>
      <c r="L946" s="3" t="s">
        <v>41</v>
      </c>
      <c r="M946" s="3" t="s">
        <v>420</v>
      </c>
      <c r="N946" s="1">
        <f>Table1[[#This Row],[MWh]]*Water_intensities!$J$75</f>
        <v>6.4203612118224003</v>
      </c>
      <c r="O946" s="1">
        <f>Table1[[#This Row],[MWh]]*Water_intensities!$N$75</f>
        <v>4.4942528482756794</v>
      </c>
      <c r="P946" s="3">
        <v>35.851346075807697</v>
      </c>
      <c r="Q946" s="3">
        <v>-0.219955318371474</v>
      </c>
      <c r="R946" t="s">
        <v>1458</v>
      </c>
    </row>
    <row r="947" spans="1:18" x14ac:dyDescent="0.55000000000000004">
      <c r="A947" s="1">
        <v>26018</v>
      </c>
      <c r="B947" s="1" t="s">
        <v>1450</v>
      </c>
      <c r="C947" s="1" t="s">
        <v>1480</v>
      </c>
      <c r="D947" s="4">
        <v>4.2</v>
      </c>
      <c r="E947" s="4">
        <v>2211</v>
      </c>
      <c r="F947" s="4">
        <f>Table1[[#This Row],[MW]]*Table1[[#This Row],[MWh/MW]]</f>
        <v>9286.2000000000007</v>
      </c>
      <c r="G947" s="1" t="s">
        <v>474</v>
      </c>
      <c r="H947" s="1" t="s">
        <v>21</v>
      </c>
      <c r="I947" s="1" t="s">
        <v>22</v>
      </c>
      <c r="J947" s="1" t="s">
        <v>40</v>
      </c>
      <c r="K947" s="3" t="s">
        <v>34</v>
      </c>
      <c r="L947" s="3" t="s">
        <v>475</v>
      </c>
      <c r="M947" s="3" t="s">
        <v>34</v>
      </c>
      <c r="N947" s="1">
        <f>Table1[[#This Row],[MWh]]*Water_intensities!$J$3</f>
        <v>1506.5181802044003</v>
      </c>
      <c r="O947" s="1">
        <f>Table1[[#This Row],[MWh]]*Water_intensities!$N$3</f>
        <v>1054.5627261430802</v>
      </c>
      <c r="P947" s="3">
        <v>35.283333300000002</v>
      </c>
      <c r="Q947" s="3">
        <v>0.51666670000000003</v>
      </c>
      <c r="R947" t="s">
        <v>4979</v>
      </c>
    </row>
    <row r="948" spans="1:18" x14ac:dyDescent="0.55000000000000004">
      <c r="A948" s="1">
        <v>26019</v>
      </c>
      <c r="B948" s="1" t="s">
        <v>1450</v>
      </c>
      <c r="C948" s="1" t="s">
        <v>5014</v>
      </c>
      <c r="D948" s="4">
        <v>40</v>
      </c>
      <c r="E948" s="4">
        <v>1528</v>
      </c>
      <c r="F948" s="1">
        <f>Table1[[#This Row],[MW]]*Table1[[#This Row],[MWh/MW]]</f>
        <v>61120</v>
      </c>
      <c r="G948" s="1" t="s">
        <v>37</v>
      </c>
      <c r="H948" s="1" t="s">
        <v>38</v>
      </c>
      <c r="I948" s="1" t="s">
        <v>39</v>
      </c>
      <c r="J948" s="1" t="s">
        <v>40</v>
      </c>
      <c r="K948" s="3" t="s">
        <v>34</v>
      </c>
      <c r="L948" s="3" t="s">
        <v>41</v>
      </c>
      <c r="M948" s="3" t="s">
        <v>420</v>
      </c>
      <c r="N948" s="1">
        <f>Table1[[#This Row],[MWh]]*Water_intensities!$J$85</f>
        <v>6015.4735678336001</v>
      </c>
      <c r="O948" s="1">
        <f>Table1[[#This Row],[MWh]]*Water_intensities!$N$85</f>
        <v>4210.8314974835203</v>
      </c>
      <c r="P948" s="3">
        <v>35.359628745405701</v>
      </c>
      <c r="Q948" s="3">
        <v>0.41541537913347798</v>
      </c>
      <c r="R948" t="s">
        <v>1481</v>
      </c>
    </row>
    <row r="949" spans="1:18" x14ac:dyDescent="0.55000000000000004">
      <c r="A949" s="1">
        <v>26020</v>
      </c>
      <c r="B949" s="1" t="s">
        <v>1450</v>
      </c>
      <c r="C949" s="1" t="s">
        <v>1482</v>
      </c>
      <c r="D949" s="4">
        <v>0.4</v>
      </c>
      <c r="E949" s="4">
        <v>1916</v>
      </c>
      <c r="F949" s="4">
        <f>Table1[[#This Row],[MW]]*Table1[[#This Row],[MWh/MW]]</f>
        <v>766.40000000000009</v>
      </c>
      <c r="G949" s="1" t="s">
        <v>28</v>
      </c>
      <c r="H949" s="1" t="s">
        <v>29</v>
      </c>
      <c r="I949" s="1" t="s">
        <v>30</v>
      </c>
      <c r="J949" s="1" t="s">
        <v>31</v>
      </c>
      <c r="K949" s="3" t="s">
        <v>32</v>
      </c>
      <c r="L949" s="3" t="s">
        <v>44</v>
      </c>
      <c r="M949" s="3" t="s">
        <v>34</v>
      </c>
      <c r="N949" s="1">
        <f>Table1[[#This Row],[MWh]]*Water_intensities!$J$56</f>
        <v>248.31340134927893</v>
      </c>
      <c r="O949" s="1">
        <f>Table1[[#This Row],[MWh]]*Water_intensities!$N$56</f>
        <v>173.81938094449526</v>
      </c>
      <c r="P949" s="3">
        <v>41.059991599999996</v>
      </c>
      <c r="Q949" s="3">
        <v>-2.1090426999999998</v>
      </c>
      <c r="R949" t="s">
        <v>113</v>
      </c>
    </row>
    <row r="950" spans="1:18" x14ac:dyDescent="0.55000000000000004">
      <c r="A950" s="1">
        <v>26021</v>
      </c>
      <c r="B950" s="1" t="s">
        <v>1450</v>
      </c>
      <c r="C950" s="1" t="s">
        <v>1483</v>
      </c>
      <c r="D950" s="4">
        <v>1.2</v>
      </c>
      <c r="E950" s="4">
        <v>1528</v>
      </c>
      <c r="F950" s="4">
        <f>Table1[[#This Row],[MW]]*Table1[[#This Row],[MWh/MW]]</f>
        <v>1833.6</v>
      </c>
      <c r="G950" s="1" t="s">
        <v>37</v>
      </c>
      <c r="H950" s="1" t="s">
        <v>38</v>
      </c>
      <c r="I950" s="1" t="s">
        <v>130</v>
      </c>
      <c r="J950" s="1" t="s">
        <v>40</v>
      </c>
      <c r="K950" s="3" t="s">
        <v>34</v>
      </c>
      <c r="L950" s="3" t="s">
        <v>41</v>
      </c>
      <c r="M950" s="3" t="s">
        <v>1459</v>
      </c>
      <c r="N950" s="1">
        <f>Table1[[#This Row],[MWh]]*Water_intensities!$J$78</f>
        <v>6.9409310398079995</v>
      </c>
      <c r="O950" s="1">
        <f>Table1[[#This Row],[MWh]]*Water_intensities!$N$78</f>
        <v>4.8586517278655998</v>
      </c>
      <c r="P950" s="3">
        <v>36.879510500000002</v>
      </c>
      <c r="Q950" s="3">
        <v>-1.2335913000000001</v>
      </c>
      <c r="R950" t="s">
        <v>1484</v>
      </c>
    </row>
    <row r="951" spans="1:18" x14ac:dyDescent="0.55000000000000004">
      <c r="A951" s="1">
        <v>26022</v>
      </c>
      <c r="B951" s="1" t="s">
        <v>1450</v>
      </c>
      <c r="C951" s="1" t="s">
        <v>1485</v>
      </c>
      <c r="D951" s="4">
        <v>10</v>
      </c>
      <c r="E951" s="4">
        <v>1916</v>
      </c>
      <c r="F951" s="4">
        <f>Table1[[#This Row],[MW]]*Table1[[#This Row],[MWh/MW]]</f>
        <v>19160</v>
      </c>
      <c r="G951" s="1" t="s">
        <v>28</v>
      </c>
      <c r="H951" s="1" t="s">
        <v>29</v>
      </c>
      <c r="I951" s="1" t="s">
        <v>30</v>
      </c>
      <c r="J951" s="1" t="s">
        <v>31</v>
      </c>
      <c r="K951" s="3" t="s">
        <v>32</v>
      </c>
      <c r="L951" s="3" t="s">
        <v>44</v>
      </c>
      <c r="M951" s="3" t="s">
        <v>34</v>
      </c>
      <c r="N951" s="1">
        <f>Table1[[#This Row],[MWh]]*Water_intensities!$J$56</f>
        <v>6207.8350337319725</v>
      </c>
      <c r="O951" s="1">
        <f>Table1[[#This Row],[MWh]]*Water_intensities!$N$56</f>
        <v>4345.4845236123811</v>
      </c>
      <c r="P951" s="3">
        <v>39.6375388697003</v>
      </c>
      <c r="Q951" s="3">
        <v>-0.44514173773055699</v>
      </c>
      <c r="R951" t="s">
        <v>1486</v>
      </c>
    </row>
    <row r="952" spans="1:18" x14ac:dyDescent="0.55000000000000004">
      <c r="A952" s="1">
        <v>26023</v>
      </c>
      <c r="B952" s="1" t="s">
        <v>1450</v>
      </c>
      <c r="C952" s="1" t="s">
        <v>1487</v>
      </c>
      <c r="D952" s="4">
        <v>55</v>
      </c>
      <c r="E952" s="4">
        <v>1528</v>
      </c>
      <c r="F952" s="4">
        <f>Table1[[#This Row],[MW]]*Table1[[#This Row],[MWh/MW]]</f>
        <v>84040</v>
      </c>
      <c r="G952" s="1" t="s">
        <v>37</v>
      </c>
      <c r="H952" s="1" t="s">
        <v>38</v>
      </c>
      <c r="I952" s="1" t="s">
        <v>39</v>
      </c>
      <c r="J952" s="1" t="s">
        <v>40</v>
      </c>
      <c r="K952" s="3" t="s">
        <v>34</v>
      </c>
      <c r="L952" s="3" t="s">
        <v>41</v>
      </c>
      <c r="M952" s="3" t="s">
        <v>26</v>
      </c>
      <c r="N952" s="1">
        <f>Table1[[#This Row],[MWh]]*Water_intensities!$J$88</f>
        <v>8271.2761557712001</v>
      </c>
      <c r="O952" s="1">
        <f>Table1[[#This Row],[MWh]]*Water_intensities!$N$88</f>
        <v>5789.8933090398396</v>
      </c>
      <c r="P952" s="3">
        <v>39.60078</v>
      </c>
      <c r="Q952" s="3">
        <v>-0.34</v>
      </c>
      <c r="R952" t="s">
        <v>1488</v>
      </c>
    </row>
    <row r="953" spans="1:18" x14ac:dyDescent="0.55000000000000004">
      <c r="A953" s="1">
        <v>26024</v>
      </c>
      <c r="B953" s="1" t="s">
        <v>1450</v>
      </c>
      <c r="C953" s="1" t="s">
        <v>1489</v>
      </c>
      <c r="D953" s="4">
        <v>225</v>
      </c>
      <c r="E953" s="4">
        <v>4311.8</v>
      </c>
      <c r="F953" s="4">
        <f>Table1[[#This Row],[MW]]*Table1[[#This Row],[MWh/MW]]</f>
        <v>970155</v>
      </c>
      <c r="G953" s="1" t="s">
        <v>107</v>
      </c>
      <c r="H953" s="1" t="s">
        <v>108</v>
      </c>
      <c r="I953" s="1" t="s">
        <v>34</v>
      </c>
      <c r="J953" s="1" t="s">
        <v>34</v>
      </c>
      <c r="K953" s="1" t="s">
        <v>34</v>
      </c>
      <c r="L953" s="1" t="s">
        <v>34</v>
      </c>
      <c r="M953" s="1" t="s">
        <v>34</v>
      </c>
      <c r="N953" s="1">
        <v>1900602.15182414</v>
      </c>
      <c r="O953" s="1">
        <v>1900602.15182414</v>
      </c>
      <c r="P953" s="3">
        <v>37.674999999999997</v>
      </c>
      <c r="Q953" s="3">
        <v>-0.64170000000000005</v>
      </c>
      <c r="R953" t="s">
        <v>589</v>
      </c>
    </row>
    <row r="954" spans="1:18" x14ac:dyDescent="0.55000000000000004">
      <c r="A954" s="1">
        <v>26025</v>
      </c>
      <c r="B954" s="1" t="s">
        <v>1450</v>
      </c>
      <c r="C954" s="1" t="s">
        <v>1490</v>
      </c>
      <c r="D954" s="4">
        <v>1</v>
      </c>
      <c r="E954" s="4">
        <v>4311.8</v>
      </c>
      <c r="F954" s="4">
        <f>Table1[[#This Row],[MW]]*Table1[[#This Row],[MWh/MW]]</f>
        <v>4311.8</v>
      </c>
      <c r="G954" s="1" t="s">
        <v>107</v>
      </c>
      <c r="H954" s="1" t="s">
        <v>133</v>
      </c>
      <c r="I954" s="1" t="s">
        <v>34</v>
      </c>
      <c r="J954" s="1" t="s">
        <v>34</v>
      </c>
      <c r="K954" s="1" t="s">
        <v>34</v>
      </c>
      <c r="L954" s="1" t="s">
        <v>34</v>
      </c>
      <c r="M954" s="1" t="s">
        <v>34</v>
      </c>
      <c r="N954" s="1">
        <v>9700.493406276626</v>
      </c>
      <c r="O954" s="1">
        <v>9700.493406276626</v>
      </c>
      <c r="P954" s="3">
        <v>34.433332999999998</v>
      </c>
      <c r="Q954" s="3">
        <v>-1.0833330000000001</v>
      </c>
      <c r="R954" t="s">
        <v>1491</v>
      </c>
    </row>
    <row r="955" spans="1:18" x14ac:dyDescent="0.55000000000000004">
      <c r="A955" s="1">
        <v>26026</v>
      </c>
      <c r="B955" s="1" t="s">
        <v>1450</v>
      </c>
      <c r="C955" s="1" t="s">
        <v>5015</v>
      </c>
      <c r="D955" s="19">
        <v>0.06</v>
      </c>
      <c r="E955" s="4">
        <v>1528</v>
      </c>
      <c r="F955" s="4">
        <f>Table1[[#This Row],[MW]]*Table1[[#This Row],[MWh/MW]]</f>
        <v>91.679999999999993</v>
      </c>
      <c r="G955" s="1" t="s">
        <v>37</v>
      </c>
      <c r="H955" s="1" t="s">
        <v>38</v>
      </c>
      <c r="I955" s="1" t="s">
        <v>130</v>
      </c>
      <c r="J955" s="1" t="s">
        <v>40</v>
      </c>
      <c r="K955" s="3" t="s">
        <v>34</v>
      </c>
      <c r="L955" s="3" t="s">
        <v>41</v>
      </c>
      <c r="M955" s="3" t="s">
        <v>1176</v>
      </c>
      <c r="N955" s="1">
        <f>Table1[[#This Row],[MWh]]*Water_intensities!$J$80</f>
        <v>0.34704655199039997</v>
      </c>
      <c r="O955" s="1">
        <f>Table1[[#This Row],[MWh]]*Water_intensities!$N$80</f>
        <v>0.24293258639327997</v>
      </c>
      <c r="P955" s="3">
        <v>36.426856283391601</v>
      </c>
      <c r="Q955" s="3">
        <v>-0.25647176834228003</v>
      </c>
      <c r="R955" t="s">
        <v>1458</v>
      </c>
    </row>
    <row r="956" spans="1:18" x14ac:dyDescent="0.55000000000000004">
      <c r="A956" s="1">
        <v>26027</v>
      </c>
      <c r="B956" s="1" t="s">
        <v>1450</v>
      </c>
      <c r="C956" s="1" t="s">
        <v>1492</v>
      </c>
      <c r="D956" s="4">
        <v>2.8</v>
      </c>
      <c r="E956" s="4">
        <v>2211</v>
      </c>
      <c r="F956" s="4">
        <f>Table1[[#This Row],[MW]]*Table1[[#This Row],[MWh/MW]]</f>
        <v>6190.7999999999993</v>
      </c>
      <c r="G956" s="1" t="s">
        <v>474</v>
      </c>
      <c r="H956" s="1" t="s">
        <v>29</v>
      </c>
      <c r="I956" s="1" t="s">
        <v>52</v>
      </c>
      <c r="J956" s="1" t="s">
        <v>31</v>
      </c>
      <c r="K956" s="3" t="s">
        <v>32</v>
      </c>
      <c r="L956" s="3" t="s">
        <v>1493</v>
      </c>
      <c r="M956" s="3" t="s">
        <v>34</v>
      </c>
      <c r="N956" s="1">
        <f>Table1[[#This Row],[MWh]]*Water_intensities!$J$16</f>
        <v>2005.8175953459233</v>
      </c>
      <c r="O956" s="1">
        <f>Table1[[#This Row],[MWh]]*Water_intensities!$N$16</f>
        <v>1404.0723167421463</v>
      </c>
      <c r="P956" s="3">
        <v>36.431025099999999</v>
      </c>
      <c r="Q956" s="3">
        <v>-0.71717779999999998</v>
      </c>
      <c r="R956" t="s">
        <v>1494</v>
      </c>
    </row>
    <row r="957" spans="1:18" x14ac:dyDescent="0.55000000000000004">
      <c r="A957" s="1">
        <v>26028</v>
      </c>
      <c r="B957" s="1" t="s">
        <v>1450</v>
      </c>
      <c r="C957" s="1" t="s">
        <v>5016</v>
      </c>
      <c r="D957" s="19">
        <v>7.4999999999999997E-2</v>
      </c>
      <c r="E957" s="4">
        <v>1528</v>
      </c>
      <c r="F957" s="4">
        <f>Table1[[#This Row],[MW]]*Table1[[#This Row],[MWh/MW]]</f>
        <v>114.6</v>
      </c>
      <c r="G957" s="1" t="s">
        <v>37</v>
      </c>
      <c r="H957" s="1" t="s">
        <v>38</v>
      </c>
      <c r="I957" s="1" t="s">
        <v>39</v>
      </c>
      <c r="J957" s="1" t="s">
        <v>40</v>
      </c>
      <c r="K957" s="3" t="s">
        <v>34</v>
      </c>
      <c r="L957" s="3" t="s">
        <v>41</v>
      </c>
      <c r="M957" s="3" t="s">
        <v>1176</v>
      </c>
      <c r="N957" s="1">
        <f>Table1[[#This Row],[MWh]]*Water_intensities!$J$91</f>
        <v>2.6028491399279998</v>
      </c>
      <c r="O957" s="1">
        <f>Table1[[#This Row],[MWh]]*Water_intensities!$N$91</f>
        <v>1.8219943979495996</v>
      </c>
      <c r="P957" s="3">
        <v>36.301993198438304</v>
      </c>
      <c r="Q957" s="3">
        <v>-0.71578103330360299</v>
      </c>
      <c r="R957" t="s">
        <v>1458</v>
      </c>
    </row>
    <row r="958" spans="1:18" x14ac:dyDescent="0.55000000000000004">
      <c r="A958" s="1">
        <v>26029</v>
      </c>
      <c r="B958" s="1" t="s">
        <v>1450</v>
      </c>
      <c r="C958" s="1" t="s">
        <v>1495</v>
      </c>
      <c r="D958" s="4">
        <v>12</v>
      </c>
      <c r="E958" s="4">
        <v>4311.8</v>
      </c>
      <c r="F958" s="4">
        <f>Table1[[#This Row],[MW]]*Table1[[#This Row],[MWh/MW]]</f>
        <v>51741.600000000006</v>
      </c>
      <c r="G958" s="1" t="s">
        <v>107</v>
      </c>
      <c r="H958" s="1" t="s">
        <v>133</v>
      </c>
      <c r="I958" s="1" t="s">
        <v>34</v>
      </c>
      <c r="J958" s="1" t="s">
        <v>34</v>
      </c>
      <c r="K958" s="1" t="s">
        <v>34</v>
      </c>
      <c r="L958" s="1" t="s">
        <v>34</v>
      </c>
      <c r="M958" s="1" t="s">
        <v>34</v>
      </c>
      <c r="N958" s="1">
        <v>17991.055800000006</v>
      </c>
      <c r="O958" s="1">
        <v>17991.055800000006</v>
      </c>
      <c r="P958" s="3">
        <v>34.133333299999997</v>
      </c>
      <c r="Q958" s="3">
        <v>-0.93333330000000003</v>
      </c>
      <c r="R958" t="s">
        <v>1496</v>
      </c>
    </row>
    <row r="959" spans="1:18" x14ac:dyDescent="0.55000000000000004">
      <c r="A959" s="1">
        <v>26030</v>
      </c>
      <c r="B959" s="1" t="s">
        <v>1450</v>
      </c>
      <c r="C959" s="1" t="s">
        <v>1497</v>
      </c>
      <c r="D959" s="4">
        <v>6</v>
      </c>
      <c r="E959" s="4">
        <v>4311.8</v>
      </c>
      <c r="F959" s="4">
        <f>Table1[[#This Row],[MW]]*Table1[[#This Row],[MWh/MW]]</f>
        <v>25870.800000000003</v>
      </c>
      <c r="G959" s="1" t="s">
        <v>107</v>
      </c>
      <c r="H959" s="1" t="s">
        <v>133</v>
      </c>
      <c r="I959" s="1" t="s">
        <v>34</v>
      </c>
      <c r="J959" s="1" t="s">
        <v>34</v>
      </c>
      <c r="K959" s="1" t="s">
        <v>34</v>
      </c>
      <c r="L959" s="1" t="s">
        <v>34</v>
      </c>
      <c r="M959" s="1" t="s">
        <v>34</v>
      </c>
      <c r="N959" s="1">
        <v>0</v>
      </c>
      <c r="O959" s="1">
        <v>0</v>
      </c>
      <c r="P959" s="3">
        <v>36.950247300000001</v>
      </c>
      <c r="Q959" s="3">
        <v>-0.42959809999999998</v>
      </c>
      <c r="R959" t="s">
        <v>1498</v>
      </c>
    </row>
    <row r="960" spans="1:18" x14ac:dyDescent="0.55000000000000004">
      <c r="A960" s="1">
        <v>26031</v>
      </c>
      <c r="B960" s="1" t="s">
        <v>1450</v>
      </c>
      <c r="C960" s="1" t="s">
        <v>1499</v>
      </c>
      <c r="D960" s="4">
        <v>0.57799999999999996</v>
      </c>
      <c r="E960" s="4">
        <v>1528</v>
      </c>
      <c r="F960" s="4">
        <f>Table1[[#This Row],[MW]]*Table1[[#This Row],[MWh/MW]]</f>
        <v>883.18399999999997</v>
      </c>
      <c r="G960" s="1" t="s">
        <v>37</v>
      </c>
      <c r="H960" s="1" t="s">
        <v>38</v>
      </c>
      <c r="I960" s="1" t="s">
        <v>130</v>
      </c>
      <c r="J960" s="1" t="s">
        <v>40</v>
      </c>
      <c r="K960" s="3" t="s">
        <v>34</v>
      </c>
      <c r="L960" s="3" t="s">
        <v>41</v>
      </c>
      <c r="M960" s="3" t="s">
        <v>1459</v>
      </c>
      <c r="N960" s="1">
        <f>Table1[[#This Row],[MWh]]*Water_intensities!$J$78</f>
        <v>3.34321511750752</v>
      </c>
      <c r="O960" s="1">
        <f>Table1[[#This Row],[MWh]]*Water_intensities!$N$78</f>
        <v>2.3402505822552637</v>
      </c>
      <c r="P960" s="3">
        <v>36.896654300000002</v>
      </c>
      <c r="Q960" s="3">
        <v>-1.2219343</v>
      </c>
      <c r="R960" t="s">
        <v>1500</v>
      </c>
    </row>
    <row r="961" spans="1:18" x14ac:dyDescent="0.55000000000000004">
      <c r="A961" s="1">
        <v>26032</v>
      </c>
      <c r="B961" s="1" t="s">
        <v>1450</v>
      </c>
      <c r="C961" s="1" t="s">
        <v>1501</v>
      </c>
      <c r="D961" s="4">
        <v>0.57799999999999996</v>
      </c>
      <c r="E961" s="4">
        <v>1528</v>
      </c>
      <c r="F961" s="4">
        <f>Table1[[#This Row],[MW]]*Table1[[#This Row],[MWh/MW]]</f>
        <v>883.18399999999997</v>
      </c>
      <c r="G961" s="1" t="s">
        <v>37</v>
      </c>
      <c r="H961" s="1" t="s">
        <v>38</v>
      </c>
      <c r="I961" s="1" t="s">
        <v>130</v>
      </c>
      <c r="J961" s="1" t="s">
        <v>40</v>
      </c>
      <c r="K961" s="3" t="s">
        <v>34</v>
      </c>
      <c r="L961" s="3" t="s">
        <v>41</v>
      </c>
      <c r="M961" s="3" t="s">
        <v>1502</v>
      </c>
      <c r="N961" s="1">
        <f>Table1[[#This Row],[MWh]]*Water_intensities!$J$73</f>
        <v>12.369895934777825</v>
      </c>
      <c r="O961" s="1">
        <f>Table1[[#This Row],[MWh]]*Water_intensities!$N$73</f>
        <v>8.6589271543444752</v>
      </c>
      <c r="P961" s="3">
        <v>34.2060283</v>
      </c>
      <c r="Q961" s="3">
        <v>-0.4367915</v>
      </c>
      <c r="R961" t="s">
        <v>1500</v>
      </c>
    </row>
    <row r="962" spans="1:18" ht="15" customHeight="1" x14ac:dyDescent="0.55000000000000004">
      <c r="A962" s="1">
        <v>26033</v>
      </c>
      <c r="B962" s="1" t="s">
        <v>1450</v>
      </c>
      <c r="C962" s="1" t="s">
        <v>1503</v>
      </c>
      <c r="D962" s="9">
        <v>1E-3</v>
      </c>
      <c r="E962" s="4">
        <v>4311.8</v>
      </c>
      <c r="F962" s="4">
        <f>Table1[[#This Row],[MW]]*Table1[[#This Row],[MWh/MW]]</f>
        <v>4.3117999999999999</v>
      </c>
      <c r="G962" s="1" t="s">
        <v>107</v>
      </c>
      <c r="H962" s="1" t="s">
        <v>133</v>
      </c>
      <c r="I962" s="1" t="s">
        <v>34</v>
      </c>
      <c r="J962" s="1" t="s">
        <v>34</v>
      </c>
      <c r="K962" s="1" t="s">
        <v>34</v>
      </c>
      <c r="L962" s="1" t="s">
        <v>34</v>
      </c>
      <c r="M962" s="1" t="s">
        <v>34</v>
      </c>
      <c r="N962" s="1">
        <v>0</v>
      </c>
      <c r="O962" s="1">
        <v>0</v>
      </c>
      <c r="P962" s="3">
        <v>36.8333333</v>
      </c>
      <c r="Q962" s="3">
        <v>-1.1666666999999999</v>
      </c>
      <c r="R962" t="s">
        <v>133</v>
      </c>
    </row>
    <row r="963" spans="1:18" x14ac:dyDescent="0.55000000000000004">
      <c r="A963" s="1">
        <v>26034</v>
      </c>
      <c r="B963" s="1" t="s">
        <v>1450</v>
      </c>
      <c r="C963" s="1" t="s">
        <v>1504</v>
      </c>
      <c r="D963" s="19">
        <v>0.92</v>
      </c>
      <c r="E963" s="4">
        <v>4311.8</v>
      </c>
      <c r="F963" s="4">
        <f>Table1[[#This Row],[MW]]*Table1[[#This Row],[MWh/MW]]</f>
        <v>3966.8560000000002</v>
      </c>
      <c r="G963" s="1" t="s">
        <v>107</v>
      </c>
      <c r="H963" s="1" t="s">
        <v>133</v>
      </c>
      <c r="I963" s="1" t="s">
        <v>34</v>
      </c>
      <c r="J963" s="1" t="s">
        <v>34</v>
      </c>
      <c r="K963" s="1" t="s">
        <v>34</v>
      </c>
      <c r="L963" s="1" t="s">
        <v>34</v>
      </c>
      <c r="M963" s="1" t="s">
        <v>34</v>
      </c>
      <c r="N963" s="1">
        <v>0</v>
      </c>
      <c r="O963" s="1">
        <v>0</v>
      </c>
      <c r="P963" s="3">
        <v>37.700727000000001</v>
      </c>
      <c r="Q963" s="3">
        <v>-7.1337999999999999E-2</v>
      </c>
      <c r="R963" t="s">
        <v>133</v>
      </c>
    </row>
    <row r="964" spans="1:18" x14ac:dyDescent="0.55000000000000004">
      <c r="A964" s="1">
        <v>26035</v>
      </c>
      <c r="B964" s="1" t="s">
        <v>1450</v>
      </c>
      <c r="C964" s="1" t="s">
        <v>1505</v>
      </c>
      <c r="D964" s="4">
        <v>0.626</v>
      </c>
      <c r="E964" s="4">
        <v>4311.8</v>
      </c>
      <c r="F964" s="4">
        <f>Table1[[#This Row],[MW]]*Table1[[#This Row],[MWh/MW]]</f>
        <v>2699.1867999999999</v>
      </c>
      <c r="G964" s="1" t="s">
        <v>107</v>
      </c>
      <c r="H964" s="1" t="s">
        <v>108</v>
      </c>
      <c r="I964" s="1" t="s">
        <v>34</v>
      </c>
      <c r="J964" s="1" t="s">
        <v>34</v>
      </c>
      <c r="K964" s="1" t="s">
        <v>34</v>
      </c>
      <c r="L964" s="1" t="s">
        <v>34</v>
      </c>
      <c r="M964" s="1" t="s">
        <v>34</v>
      </c>
      <c r="N964" s="1">
        <v>36113.186699999998</v>
      </c>
      <c r="O964" s="1">
        <v>36113.186699999998</v>
      </c>
      <c r="P964" s="3">
        <v>35.283137000000004</v>
      </c>
      <c r="Q964" s="3">
        <v>-0.36774400000000002</v>
      </c>
      <c r="R964" t="s">
        <v>133</v>
      </c>
    </row>
    <row r="965" spans="1:18" x14ac:dyDescent="0.55000000000000004">
      <c r="A965" s="1">
        <v>26036</v>
      </c>
      <c r="B965" s="1" t="s">
        <v>1450</v>
      </c>
      <c r="C965" s="1" t="s">
        <v>1505</v>
      </c>
      <c r="D965" s="4">
        <v>1.2</v>
      </c>
      <c r="E965" s="4">
        <v>1916</v>
      </c>
      <c r="F965" s="4">
        <f>Table1[[#This Row],[MW]]*Table1[[#This Row],[MWh/MW]]</f>
        <v>2299.1999999999998</v>
      </c>
      <c r="G965" s="1" t="s">
        <v>28</v>
      </c>
      <c r="H965" s="1" t="s">
        <v>29</v>
      </c>
      <c r="I965" s="1" t="s">
        <v>30</v>
      </c>
      <c r="J965" s="1" t="s">
        <v>31</v>
      </c>
      <c r="K965" s="3" t="s">
        <v>32</v>
      </c>
      <c r="L965" s="3" t="s">
        <v>44</v>
      </c>
      <c r="M965" s="3" t="s">
        <v>34</v>
      </c>
      <c r="N965" s="1">
        <f>Table1[[#This Row],[MWh]]*Water_intensities!$J$56</f>
        <v>744.94020404783657</v>
      </c>
      <c r="O965" s="1">
        <f>Table1[[#This Row],[MWh]]*Water_intensities!$N$56</f>
        <v>521.45814283348568</v>
      </c>
      <c r="P965" s="3">
        <v>35.283137000000004</v>
      </c>
      <c r="Q965" s="3">
        <v>-0.36774400000000002</v>
      </c>
      <c r="R965" t="s">
        <v>1506</v>
      </c>
    </row>
    <row r="966" spans="1:18" x14ac:dyDescent="0.55000000000000004">
      <c r="A966" s="1">
        <v>26037</v>
      </c>
      <c r="B966" s="1" t="s">
        <v>1450</v>
      </c>
      <c r="C966" s="1" t="s">
        <v>1507</v>
      </c>
      <c r="D966" s="4">
        <v>0.05</v>
      </c>
      <c r="E966" s="4">
        <v>2318</v>
      </c>
      <c r="F966" s="4">
        <f>Table1[[#This Row],[MW]]*Table1[[#This Row],[MWh/MW]]</f>
        <v>115.9</v>
      </c>
      <c r="G966" s="1" t="s">
        <v>176</v>
      </c>
      <c r="H966" s="1" t="s">
        <v>177</v>
      </c>
      <c r="I966" s="1" t="s">
        <v>178</v>
      </c>
      <c r="J966" s="1" t="s">
        <v>40</v>
      </c>
      <c r="K966" s="3" t="s">
        <v>34</v>
      </c>
      <c r="L966" s="3" t="s">
        <v>34</v>
      </c>
      <c r="M966" s="3" t="s">
        <v>34</v>
      </c>
      <c r="N966" s="1">
        <f>Table1[[#This Row],[MWh]]*Water_intensities!$J$101</f>
        <v>1.5355522885569998E-5</v>
      </c>
      <c r="O966" s="1">
        <f>Table1[[#This Row],[MWh]]*Water_intensities!$N$101</f>
        <v>1.5355522885569998E-5</v>
      </c>
      <c r="P966" s="3">
        <v>36.821946199999999</v>
      </c>
      <c r="Q966" s="3">
        <v>-1.2920659000000001</v>
      </c>
      <c r="R966" t="s">
        <v>4974</v>
      </c>
    </row>
    <row r="967" spans="1:18" x14ac:dyDescent="0.55000000000000004">
      <c r="A967" s="1">
        <v>26038</v>
      </c>
      <c r="B967" s="1" t="s">
        <v>1450</v>
      </c>
      <c r="C967" s="1" t="s">
        <v>1508</v>
      </c>
      <c r="D967" s="4">
        <v>93</v>
      </c>
      <c r="E967" s="4">
        <v>4311.8</v>
      </c>
      <c r="F967" s="4">
        <f>Table1[[#This Row],[MW]]*Table1[[#This Row],[MWh/MW]]</f>
        <v>400997.4</v>
      </c>
      <c r="G967" s="1" t="s">
        <v>107</v>
      </c>
      <c r="H967" s="1" t="s">
        <v>108</v>
      </c>
      <c r="I967" s="1" t="s">
        <v>34</v>
      </c>
      <c r="J967" s="1" t="s">
        <v>34</v>
      </c>
      <c r="K967" s="1" t="s">
        <v>34</v>
      </c>
      <c r="L967" s="1" t="s">
        <v>34</v>
      </c>
      <c r="M967" s="1" t="s">
        <v>34</v>
      </c>
      <c r="N967" s="1">
        <v>0</v>
      </c>
      <c r="O967" s="1">
        <v>0</v>
      </c>
      <c r="P967" s="3">
        <v>37.625</v>
      </c>
      <c r="Q967" s="3">
        <v>-0.85</v>
      </c>
      <c r="R967" t="s">
        <v>589</v>
      </c>
    </row>
    <row r="968" spans="1:18" x14ac:dyDescent="0.55000000000000004">
      <c r="A968" s="1">
        <v>26039</v>
      </c>
      <c r="B968" s="1" t="s">
        <v>1450</v>
      </c>
      <c r="C968" s="1" t="s">
        <v>1509</v>
      </c>
      <c r="D968" s="4">
        <v>2</v>
      </c>
      <c r="E968" s="4">
        <v>2318</v>
      </c>
      <c r="F968" s="4">
        <f>Table1[[#This Row],[MW]]*Table1[[#This Row],[MWh/MW]]</f>
        <v>4636</v>
      </c>
      <c r="G968" s="1" t="s">
        <v>176</v>
      </c>
      <c r="H968" s="1" t="s">
        <v>177</v>
      </c>
      <c r="I968" s="1" t="s">
        <v>178</v>
      </c>
      <c r="J968" s="1" t="s">
        <v>40</v>
      </c>
      <c r="K968" s="3" t="s">
        <v>34</v>
      </c>
      <c r="L968" s="3" t="s">
        <v>34</v>
      </c>
      <c r="M968" s="3" t="s">
        <v>34</v>
      </c>
      <c r="N968" s="1">
        <f>Table1[[#This Row],[MWh]]*Water_intensities!$J$101</f>
        <v>6.1422091542279991E-4</v>
      </c>
      <c r="O968" s="1">
        <f>Table1[[#This Row],[MWh]]*Water_intensities!$N$101</f>
        <v>6.1422091542279991E-4</v>
      </c>
      <c r="P968" s="3">
        <v>35.283137000000004</v>
      </c>
      <c r="Q968" s="3">
        <v>-0.36774400000000002</v>
      </c>
      <c r="R968" t="s">
        <v>4974</v>
      </c>
    </row>
    <row r="969" spans="1:18" x14ac:dyDescent="0.55000000000000004">
      <c r="A969" s="1">
        <v>26040</v>
      </c>
      <c r="B969" s="1" t="s">
        <v>1450</v>
      </c>
      <c r="C969" s="1" t="s">
        <v>1510</v>
      </c>
      <c r="D969" s="4">
        <v>0.158</v>
      </c>
      <c r="E969" s="4">
        <v>4311.8</v>
      </c>
      <c r="F969" s="4">
        <f>Table1[[#This Row],[MW]]*Table1[[#This Row],[MWh/MW]]</f>
        <v>681.26440000000002</v>
      </c>
      <c r="G969" s="1" t="s">
        <v>107</v>
      </c>
      <c r="H969" s="1" t="s">
        <v>133</v>
      </c>
      <c r="I969" s="1" t="s">
        <v>34</v>
      </c>
      <c r="J969" s="1" t="s">
        <v>34</v>
      </c>
      <c r="K969" s="1" t="s">
        <v>34</v>
      </c>
      <c r="L969" s="1" t="s">
        <v>34</v>
      </c>
      <c r="M969" s="1" t="s">
        <v>34</v>
      </c>
      <c r="N969" s="1">
        <v>0</v>
      </c>
      <c r="O969" s="1">
        <v>0</v>
      </c>
      <c r="P969" s="3">
        <v>35.433332999999998</v>
      </c>
      <c r="Q969" s="3">
        <v>-0.71666700000000005</v>
      </c>
      <c r="R969" t="s">
        <v>133</v>
      </c>
    </row>
    <row r="970" spans="1:18" x14ac:dyDescent="0.55000000000000004">
      <c r="A970" s="1">
        <v>26041</v>
      </c>
      <c r="B970" s="1" t="s">
        <v>1450</v>
      </c>
      <c r="C970" s="1" t="s">
        <v>1511</v>
      </c>
      <c r="D970" s="9">
        <v>1E-3</v>
      </c>
      <c r="E970" s="4">
        <v>4311.8</v>
      </c>
      <c r="F970" s="4">
        <f>Table1[[#This Row],[MW]]*Table1[[#This Row],[MWh/MW]]</f>
        <v>4.3117999999999999</v>
      </c>
      <c r="G970" s="1" t="s">
        <v>107</v>
      </c>
      <c r="H970" s="1" t="s">
        <v>133</v>
      </c>
      <c r="I970" s="1" t="s">
        <v>34</v>
      </c>
      <c r="J970" s="1" t="s">
        <v>34</v>
      </c>
      <c r="K970" s="1" t="s">
        <v>34</v>
      </c>
      <c r="L970" s="1" t="s">
        <v>34</v>
      </c>
      <c r="M970" s="1" t="s">
        <v>34</v>
      </c>
      <c r="N970" s="1">
        <v>0</v>
      </c>
      <c r="O970" s="1">
        <v>0</v>
      </c>
      <c r="P970" s="3">
        <v>37.2784835</v>
      </c>
      <c r="Q970" s="3">
        <v>-0.4993281</v>
      </c>
      <c r="R970" t="s">
        <v>133</v>
      </c>
    </row>
    <row r="971" spans="1:18" x14ac:dyDescent="0.55000000000000004">
      <c r="A971" s="1">
        <v>26042</v>
      </c>
      <c r="B971" s="1" t="s">
        <v>1450</v>
      </c>
      <c r="C971" s="1" t="s">
        <v>1512</v>
      </c>
      <c r="D971" s="19">
        <v>0.02</v>
      </c>
      <c r="E971" s="4">
        <v>2211</v>
      </c>
      <c r="F971" s="4">
        <f>Table1[[#This Row],[MW]]*Table1[[#This Row],[MWh/MW]]</f>
        <v>44.22</v>
      </c>
      <c r="G971" s="1" t="s">
        <v>474</v>
      </c>
      <c r="H971" s="1" t="s">
        <v>29</v>
      </c>
      <c r="I971" s="1" t="s">
        <v>52</v>
      </c>
      <c r="J971" s="1" t="s">
        <v>31</v>
      </c>
      <c r="K971" s="3" t="s">
        <v>32</v>
      </c>
      <c r="L971" s="3" t="s">
        <v>1493</v>
      </c>
      <c r="M971" s="3" t="s">
        <v>34</v>
      </c>
      <c r="N971" s="1">
        <f>Table1[[#This Row],[MWh]]*Water_intensities!$J$16</f>
        <v>14.327268538185168</v>
      </c>
      <c r="O971" s="1">
        <f>Table1[[#This Row],[MWh]]*Water_intensities!$N$16</f>
        <v>10.029087976729619</v>
      </c>
      <c r="P971" s="3">
        <v>36.684832800000002</v>
      </c>
      <c r="Q971" s="3">
        <v>-1.4298702000000001</v>
      </c>
      <c r="R971" t="s">
        <v>1513</v>
      </c>
    </row>
    <row r="972" spans="1:18" x14ac:dyDescent="0.55000000000000004">
      <c r="A972" s="1">
        <v>26043</v>
      </c>
      <c r="B972" s="1" t="s">
        <v>1450</v>
      </c>
      <c r="C972" s="1" t="s">
        <v>1514</v>
      </c>
      <c r="D972" s="4">
        <v>0.42</v>
      </c>
      <c r="E972" s="4">
        <v>4311.8</v>
      </c>
      <c r="F972" s="4">
        <f>Table1[[#This Row],[MW]]*Table1[[#This Row],[MWh/MW]]</f>
        <v>1810.9559999999999</v>
      </c>
      <c r="G972" s="1" t="s">
        <v>107</v>
      </c>
      <c r="H972" s="1" t="s">
        <v>133</v>
      </c>
      <c r="I972" s="1" t="s">
        <v>34</v>
      </c>
      <c r="J972" s="1" t="s">
        <v>34</v>
      </c>
      <c r="K972" s="1" t="s">
        <v>34</v>
      </c>
      <c r="L972" s="1" t="s">
        <v>34</v>
      </c>
      <c r="M972" s="1" t="s">
        <v>34</v>
      </c>
      <c r="N972" s="1">
        <v>0</v>
      </c>
      <c r="O972" s="1">
        <v>0</v>
      </c>
      <c r="P972" s="3">
        <v>35.283137000000004</v>
      </c>
      <c r="Q972" s="3">
        <v>-0.36774400000000002</v>
      </c>
      <c r="R972" t="s">
        <v>133</v>
      </c>
    </row>
    <row r="973" spans="1:18" x14ac:dyDescent="0.55000000000000004">
      <c r="A973" s="1">
        <v>26044</v>
      </c>
      <c r="B973" s="1" t="s">
        <v>1450</v>
      </c>
      <c r="C973" s="1" t="s">
        <v>1515</v>
      </c>
      <c r="D973" s="4">
        <v>165</v>
      </c>
      <c r="E973" s="4">
        <v>4311.8</v>
      </c>
      <c r="F973" s="4">
        <f>Table1[[#This Row],[MW]]*Table1[[#This Row],[MWh/MW]]</f>
        <v>711447</v>
      </c>
      <c r="G973" s="1" t="s">
        <v>107</v>
      </c>
      <c r="H973" s="1" t="s">
        <v>108</v>
      </c>
      <c r="I973" s="1" t="s">
        <v>34</v>
      </c>
      <c r="J973" s="1" t="s">
        <v>34</v>
      </c>
      <c r="K973" s="1" t="s">
        <v>34</v>
      </c>
      <c r="L973" s="1" t="s">
        <v>34</v>
      </c>
      <c r="M973" s="1" t="s">
        <v>34</v>
      </c>
      <c r="N973" s="1">
        <v>0</v>
      </c>
      <c r="O973" s="1">
        <v>0</v>
      </c>
      <c r="P973" s="3">
        <v>37.894399999999997</v>
      </c>
      <c r="Q973" s="3">
        <v>-0.76670000000000005</v>
      </c>
      <c r="R973" t="s">
        <v>589</v>
      </c>
    </row>
    <row r="974" spans="1:18" x14ac:dyDescent="0.55000000000000004">
      <c r="A974" s="1">
        <v>26045</v>
      </c>
      <c r="B974" s="1" t="s">
        <v>1450</v>
      </c>
      <c r="C974" s="1" t="s">
        <v>1516</v>
      </c>
      <c r="D974" s="9">
        <v>2E-3</v>
      </c>
      <c r="E974" s="4">
        <v>4311.8</v>
      </c>
      <c r="F974" s="4">
        <f>Table1[[#This Row],[MW]]*Table1[[#This Row],[MWh/MW]]</f>
        <v>8.6235999999999997</v>
      </c>
      <c r="G974" s="1" t="s">
        <v>107</v>
      </c>
      <c r="H974" s="1" t="s">
        <v>133</v>
      </c>
      <c r="I974" s="1" t="s">
        <v>34</v>
      </c>
      <c r="J974" s="1" t="s">
        <v>34</v>
      </c>
      <c r="K974" s="1" t="s">
        <v>34</v>
      </c>
      <c r="L974" s="1" t="s">
        <v>34</v>
      </c>
      <c r="M974" s="1" t="s">
        <v>34</v>
      </c>
      <c r="N974" s="1">
        <v>0</v>
      </c>
      <c r="O974" s="1">
        <v>0</v>
      </c>
      <c r="P974" s="3">
        <v>37.280307000000001</v>
      </c>
      <c r="Q974" s="3">
        <v>-0.498865</v>
      </c>
      <c r="R974" t="s">
        <v>133</v>
      </c>
    </row>
    <row r="975" spans="1:18" x14ac:dyDescent="0.55000000000000004">
      <c r="A975" s="1">
        <v>26046</v>
      </c>
      <c r="B975" s="1" t="s">
        <v>1450</v>
      </c>
      <c r="C975" s="1" t="s">
        <v>1517</v>
      </c>
      <c r="D975" s="19">
        <v>0.24</v>
      </c>
      <c r="E975" s="4">
        <v>4311.8</v>
      </c>
      <c r="F975" s="4">
        <f>Table1[[#This Row],[MW]]*Table1[[#This Row],[MWh/MW]]</f>
        <v>1034.8320000000001</v>
      </c>
      <c r="G975" s="1" t="s">
        <v>107</v>
      </c>
      <c r="H975" s="1" t="s">
        <v>133</v>
      </c>
      <c r="I975" s="1" t="s">
        <v>34</v>
      </c>
      <c r="J975" s="1" t="s">
        <v>34</v>
      </c>
      <c r="K975" s="1" t="s">
        <v>34</v>
      </c>
      <c r="L975" s="1" t="s">
        <v>34</v>
      </c>
      <c r="M975" s="1" t="s">
        <v>34</v>
      </c>
      <c r="N975" s="1">
        <v>0</v>
      </c>
      <c r="O975" s="1">
        <v>0</v>
      </c>
      <c r="P975" s="3">
        <v>37.175077100000003</v>
      </c>
      <c r="Q975" s="3">
        <v>-0.47609400000000002</v>
      </c>
      <c r="R975" t="s">
        <v>1518</v>
      </c>
    </row>
    <row r="976" spans="1:18" x14ac:dyDescent="0.55000000000000004">
      <c r="A976" s="1">
        <v>26047</v>
      </c>
      <c r="B976" s="1" t="s">
        <v>1450</v>
      </c>
      <c r="C976" s="1" t="s">
        <v>1519</v>
      </c>
      <c r="D976" s="19">
        <v>0.15</v>
      </c>
      <c r="E976" s="4">
        <v>2211</v>
      </c>
      <c r="F976" s="4">
        <f>Table1[[#This Row],[MW]]*Table1[[#This Row],[MWh/MW]]</f>
        <v>331.65</v>
      </c>
      <c r="G976" s="1" t="s">
        <v>474</v>
      </c>
      <c r="H976" s="1" t="s">
        <v>29</v>
      </c>
      <c r="I976" s="1" t="s">
        <v>52</v>
      </c>
      <c r="J976" s="1" t="s">
        <v>31</v>
      </c>
      <c r="K976" s="3" t="s">
        <v>32</v>
      </c>
      <c r="L976" s="3" t="s">
        <v>1493</v>
      </c>
      <c r="M976" s="3" t="s">
        <v>34</v>
      </c>
      <c r="N976" s="1">
        <f>Table1[[#This Row],[MWh]]*Water_intensities!$J$16</f>
        <v>107.45451403638876</v>
      </c>
      <c r="O976" s="1">
        <f>Table1[[#This Row],[MWh]]*Water_intensities!$N$16</f>
        <v>75.218159825472128</v>
      </c>
      <c r="P976" s="3">
        <v>39.849915000000003</v>
      </c>
      <c r="Q976" s="3">
        <v>-3.6304530000000002</v>
      </c>
      <c r="R976" t="s">
        <v>1520</v>
      </c>
    </row>
    <row r="977" spans="1:18" x14ac:dyDescent="0.55000000000000004">
      <c r="A977" s="1">
        <v>26048</v>
      </c>
      <c r="B977" s="1" t="s">
        <v>1450</v>
      </c>
      <c r="C977" s="1" t="s">
        <v>1521</v>
      </c>
      <c r="D977" s="4">
        <v>72</v>
      </c>
      <c r="E977" s="4">
        <v>4311.8</v>
      </c>
      <c r="F977" s="4">
        <f>Table1[[#This Row],[MW]]*Table1[[#This Row],[MWh/MW]]</f>
        <v>310449.60000000003</v>
      </c>
      <c r="G977" s="1" t="s">
        <v>107</v>
      </c>
      <c r="H977" s="1" t="s">
        <v>108</v>
      </c>
      <c r="I977" s="1" t="s">
        <v>34</v>
      </c>
      <c r="J977" s="1" t="s">
        <v>34</v>
      </c>
      <c r="K977" s="1" t="s">
        <v>34</v>
      </c>
      <c r="L977" s="1" t="s">
        <v>34</v>
      </c>
      <c r="M977" s="1" t="s">
        <v>34</v>
      </c>
      <c r="N977" s="1">
        <v>8469170</v>
      </c>
      <c r="O977" s="1">
        <v>8469170</v>
      </c>
      <c r="P977" s="3">
        <v>37.816699999999997</v>
      </c>
      <c r="Q977" s="3">
        <v>-0.81389999999999996</v>
      </c>
      <c r="R977" t="s">
        <v>589</v>
      </c>
    </row>
    <row r="978" spans="1:18" x14ac:dyDescent="0.55000000000000004">
      <c r="A978" s="1">
        <v>26049</v>
      </c>
      <c r="B978" s="1" t="s">
        <v>1450</v>
      </c>
      <c r="C978" s="1" t="s">
        <v>1522</v>
      </c>
      <c r="D978" s="19">
        <v>6.5000000000000002E-2</v>
      </c>
      <c r="E978" s="4">
        <v>1528</v>
      </c>
      <c r="F978" s="4">
        <f>Table1[[#This Row],[MW]]*Table1[[#This Row],[MWh/MW]]</f>
        <v>99.320000000000007</v>
      </c>
      <c r="G978" s="1" t="s">
        <v>37</v>
      </c>
      <c r="H978" s="1" t="s">
        <v>38</v>
      </c>
      <c r="I978" s="1" t="s">
        <v>130</v>
      </c>
      <c r="J978" s="1" t="s">
        <v>40</v>
      </c>
      <c r="K978" s="3" t="s">
        <v>34</v>
      </c>
      <c r="L978" s="3" t="s">
        <v>41</v>
      </c>
      <c r="M978" s="3" t="s">
        <v>1459</v>
      </c>
      <c r="N978" s="1">
        <f>Table1[[#This Row],[MWh]]*Water_intensities!$J$78</f>
        <v>0.37596709798960004</v>
      </c>
      <c r="O978" s="1">
        <f>Table1[[#This Row],[MWh]]*Water_intensities!$N$78</f>
        <v>0.26317696859272</v>
      </c>
      <c r="P978" s="3">
        <v>36.893730022670198</v>
      </c>
      <c r="Q978" s="3">
        <v>-1.32888356627503</v>
      </c>
      <c r="R978" t="s">
        <v>1473</v>
      </c>
    </row>
    <row r="979" spans="1:18" x14ac:dyDescent="0.55000000000000004">
      <c r="A979" s="1">
        <v>26050</v>
      </c>
      <c r="B979" s="1" t="s">
        <v>1450</v>
      </c>
      <c r="C979" s="1" t="s">
        <v>1523</v>
      </c>
      <c r="D979" s="4">
        <v>63</v>
      </c>
      <c r="E979" s="4">
        <v>1916</v>
      </c>
      <c r="F979" s="4">
        <f>Table1[[#This Row],[MW]]*Table1[[#This Row],[MWh/MW]]</f>
        <v>120708</v>
      </c>
      <c r="G979" s="1" t="s">
        <v>28</v>
      </c>
      <c r="H979" s="1" t="s">
        <v>29</v>
      </c>
      <c r="I979" s="1" t="s">
        <v>30</v>
      </c>
      <c r="J979" s="1" t="s">
        <v>31</v>
      </c>
      <c r="K979" s="3" t="s">
        <v>32</v>
      </c>
      <c r="L979" s="3" t="s">
        <v>119</v>
      </c>
      <c r="M979" s="3" t="s">
        <v>34</v>
      </c>
      <c r="N979" s="1">
        <f>Table1[[#This Row],[MWh]]*Water_intensities!$J$56</f>
        <v>39109.360712511429</v>
      </c>
      <c r="O979" s="1">
        <f>Table1[[#This Row],[MWh]]*Water_intensities!$N$56</f>
        <v>27376.552498757999</v>
      </c>
      <c r="P979" s="3">
        <v>39.635430330211904</v>
      </c>
      <c r="Q979" s="32">
        <v>-4.0396599788806196</v>
      </c>
      <c r="R979" t="s">
        <v>1524</v>
      </c>
    </row>
    <row r="980" spans="1:18" x14ac:dyDescent="0.55000000000000004">
      <c r="A980" s="1">
        <v>26051</v>
      </c>
      <c r="B980" s="1" t="s">
        <v>1450</v>
      </c>
      <c r="C980" s="1" t="s">
        <v>1525</v>
      </c>
      <c r="D980" s="4">
        <v>75</v>
      </c>
      <c r="E980" s="4">
        <v>1916</v>
      </c>
      <c r="F980" s="4">
        <f>Table1[[#This Row],[MW]]*Table1[[#This Row],[MWh/MW]]</f>
        <v>143700</v>
      </c>
      <c r="G980" s="1" t="s">
        <v>28</v>
      </c>
      <c r="H980" s="1" t="s">
        <v>29</v>
      </c>
      <c r="I980" s="1" t="s">
        <v>30</v>
      </c>
      <c r="J980" s="1" t="s">
        <v>31</v>
      </c>
      <c r="K980" s="3" t="s">
        <v>32</v>
      </c>
      <c r="L980" s="3" t="s">
        <v>119</v>
      </c>
      <c r="M980" s="3" t="s">
        <v>34</v>
      </c>
      <c r="N980" s="1">
        <f>Table1[[#This Row],[MWh]]*Water_intensities!$J$56</f>
        <v>46558.762752989795</v>
      </c>
      <c r="O980" s="1">
        <f>Table1[[#This Row],[MWh]]*Water_intensities!$N$56</f>
        <v>32591.133927092855</v>
      </c>
      <c r="P980" s="3">
        <v>39.635430330211904</v>
      </c>
      <c r="Q980" s="32">
        <v>-4.0396599788806196</v>
      </c>
      <c r="R980" t="s">
        <v>1526</v>
      </c>
    </row>
    <row r="981" spans="1:18" x14ac:dyDescent="0.55000000000000004">
      <c r="A981" s="1">
        <v>26052</v>
      </c>
      <c r="B981" s="1" t="s">
        <v>1450</v>
      </c>
      <c r="C981" s="1" t="s">
        <v>1527</v>
      </c>
      <c r="D981" s="4">
        <v>116.97</v>
      </c>
      <c r="E981" s="4">
        <v>1916</v>
      </c>
      <c r="F981" s="4">
        <f>Table1[[#This Row],[MW]]*Table1[[#This Row],[MWh/MW]]</f>
        <v>224114.52</v>
      </c>
      <c r="G981" s="1" t="s">
        <v>28</v>
      </c>
      <c r="H981" s="1" t="s">
        <v>29</v>
      </c>
      <c r="I981" s="1" t="s">
        <v>30</v>
      </c>
      <c r="J981" s="1" t="s">
        <v>31</v>
      </c>
      <c r="K981" s="3" t="s">
        <v>32</v>
      </c>
      <c r="L981" s="3" t="s">
        <v>119</v>
      </c>
      <c r="M981" s="3" t="s">
        <v>34</v>
      </c>
      <c r="N981" s="1">
        <f>Table1[[#This Row],[MWh]]*Water_intensities!$J$56</f>
        <v>72613.046389562878</v>
      </c>
      <c r="O981" s="1">
        <f>Table1[[#This Row],[MWh]]*Water_intensities!$N$56</f>
        <v>50829.132472694015</v>
      </c>
      <c r="P981" s="3">
        <v>39.633549529765197</v>
      </c>
      <c r="Q981" s="32">
        <v>-4.03805127395625</v>
      </c>
      <c r="R981" t="s">
        <v>1528</v>
      </c>
    </row>
    <row r="982" spans="1:18" x14ac:dyDescent="0.55000000000000004">
      <c r="A982" s="1">
        <v>26053</v>
      </c>
      <c r="B982" s="1" t="s">
        <v>1450</v>
      </c>
      <c r="C982" s="1" t="s">
        <v>1529</v>
      </c>
      <c r="D982" s="19">
        <v>1.4E-2</v>
      </c>
      <c r="E982" s="4">
        <v>1528</v>
      </c>
      <c r="F982" s="4">
        <f>Table1[[#This Row],[MW]]*Table1[[#This Row],[MWh/MW]]</f>
        <v>21.391999999999999</v>
      </c>
      <c r="G982" s="1" t="s">
        <v>37</v>
      </c>
      <c r="H982" s="1" t="s">
        <v>38</v>
      </c>
      <c r="I982" s="1" t="s">
        <v>130</v>
      </c>
      <c r="J982" s="1" t="s">
        <v>40</v>
      </c>
      <c r="K982" s="3" t="s">
        <v>34</v>
      </c>
      <c r="L982" s="3" t="s">
        <v>41</v>
      </c>
      <c r="M982" s="3" t="s">
        <v>388</v>
      </c>
      <c r="N982" s="1">
        <f>Table1[[#This Row],[MWh]]*Water_intensities!$J$76</f>
        <v>0.299616856551712</v>
      </c>
      <c r="O982" s="1">
        <f>Table1[[#This Row],[MWh]]*Water_intensities!$N$76</f>
        <v>0.20973179958619839</v>
      </c>
      <c r="P982" s="3">
        <v>37.655957700000002</v>
      </c>
      <c r="Q982" s="3">
        <v>-1.9551973</v>
      </c>
      <c r="R982" t="s">
        <v>653</v>
      </c>
    </row>
    <row r="983" spans="1:18" x14ac:dyDescent="0.55000000000000004">
      <c r="A983" s="1">
        <v>26054</v>
      </c>
      <c r="B983" s="1" t="s">
        <v>1450</v>
      </c>
      <c r="C983" s="1" t="s">
        <v>1530</v>
      </c>
      <c r="D983" s="4">
        <v>1.292</v>
      </c>
      <c r="E983" s="4">
        <v>1916</v>
      </c>
      <c r="F983" s="4">
        <f>Table1[[#This Row],[MW]]*Table1[[#This Row],[MWh/MW]]</f>
        <v>2475.4720000000002</v>
      </c>
      <c r="G983" s="1" t="s">
        <v>28</v>
      </c>
      <c r="H983" s="1" t="s">
        <v>29</v>
      </c>
      <c r="I983" s="1" t="s">
        <v>30</v>
      </c>
      <c r="J983" s="1" t="s">
        <v>31</v>
      </c>
      <c r="K983" s="3" t="s">
        <v>32</v>
      </c>
      <c r="L983" s="3" t="s">
        <v>44</v>
      </c>
      <c r="M983" s="3" t="s">
        <v>34</v>
      </c>
      <c r="N983" s="1">
        <f>Table1[[#This Row],[MWh]]*Water_intensities!$J$56</f>
        <v>802.05228635817093</v>
      </c>
      <c r="O983" s="1">
        <f>Table1[[#This Row],[MWh]]*Water_intensities!$N$56</f>
        <v>561.43660045071965</v>
      </c>
      <c r="P983" s="3">
        <v>35.261409999999998</v>
      </c>
      <c r="Q983" s="3">
        <v>-0.43433329999999998</v>
      </c>
      <c r="R983" t="s">
        <v>1531</v>
      </c>
    </row>
    <row r="984" spans="1:18" x14ac:dyDescent="0.55000000000000004">
      <c r="A984" s="1">
        <v>26055</v>
      </c>
      <c r="B984" s="1" t="s">
        <v>1450</v>
      </c>
      <c r="C984" s="1" t="s">
        <v>1532</v>
      </c>
      <c r="D984" s="4">
        <v>9.1999999999999904</v>
      </c>
      <c r="E984" s="4">
        <v>1916</v>
      </c>
      <c r="F984" s="4">
        <f>Table1[[#This Row],[MW]]*Table1[[#This Row],[MWh/MW]]</f>
        <v>17627.199999999983</v>
      </c>
      <c r="G984" s="1" t="s">
        <v>28</v>
      </c>
      <c r="H984" s="1" t="s">
        <v>29</v>
      </c>
      <c r="I984" s="1" t="s">
        <v>30</v>
      </c>
      <c r="J984" s="1" t="s">
        <v>31</v>
      </c>
      <c r="K984" s="3" t="s">
        <v>32</v>
      </c>
      <c r="L984" s="3" t="s">
        <v>119</v>
      </c>
      <c r="M984" s="3" t="s">
        <v>34</v>
      </c>
      <c r="N984" s="1">
        <f>Table1[[#This Row],[MWh]]*Water_intensities!$J$56</f>
        <v>5711.208231033409</v>
      </c>
      <c r="O984" s="1">
        <f>Table1[[#This Row],[MWh]]*Water_intensities!$N$56</f>
        <v>3997.8457617233862</v>
      </c>
      <c r="P984" s="3">
        <v>39.622999754343397</v>
      </c>
      <c r="Q984" s="3">
        <v>-4.0178272074558201</v>
      </c>
      <c r="R984" t="s">
        <v>1533</v>
      </c>
    </row>
    <row r="985" spans="1:18" x14ac:dyDescent="0.55000000000000004">
      <c r="A985" s="1">
        <v>26056</v>
      </c>
      <c r="B985" s="1" t="s">
        <v>1450</v>
      </c>
      <c r="C985" s="1" t="s">
        <v>5017</v>
      </c>
      <c r="D985" s="19">
        <v>0.06</v>
      </c>
      <c r="E985" s="4">
        <v>1528</v>
      </c>
      <c r="F985" s="4">
        <f>Table1[[#This Row],[MW]]*Table1[[#This Row],[MWh/MW]]</f>
        <v>91.679999999999993</v>
      </c>
      <c r="G985" s="1" t="s">
        <v>37</v>
      </c>
      <c r="H985" s="1" t="s">
        <v>38</v>
      </c>
      <c r="I985" s="1" t="s">
        <v>39</v>
      </c>
      <c r="J985" s="1" t="s">
        <v>40</v>
      </c>
      <c r="K985" s="3" t="s">
        <v>34</v>
      </c>
      <c r="L985" s="3" t="s">
        <v>41</v>
      </c>
      <c r="M985" s="3" t="s">
        <v>420</v>
      </c>
      <c r="N985" s="1">
        <f>Table1[[#This Row],[MWh]]*Water_intensities!$J$85</f>
        <v>9.0232103517504001</v>
      </c>
      <c r="O985" s="1">
        <f>Table1[[#This Row],[MWh]]*Water_intensities!$N$85</f>
        <v>6.316247246225279</v>
      </c>
      <c r="P985" s="3">
        <v>36.4493894412213</v>
      </c>
      <c r="Q985" s="3">
        <v>0.21613219123378599</v>
      </c>
      <c r="R985" t="s">
        <v>1458</v>
      </c>
    </row>
    <row r="986" spans="1:18" x14ac:dyDescent="0.55000000000000004">
      <c r="A986" s="1">
        <v>26057</v>
      </c>
      <c r="B986" s="1" t="s">
        <v>1450</v>
      </c>
      <c r="C986" s="1" t="s">
        <v>1534</v>
      </c>
      <c r="D986" s="4">
        <v>18</v>
      </c>
      <c r="E986" s="4">
        <v>2211</v>
      </c>
      <c r="F986" s="4">
        <f>Table1[[#This Row],[MW]]*Table1[[#This Row],[MWh/MW]]</f>
        <v>39798</v>
      </c>
      <c r="G986" s="1" t="s">
        <v>474</v>
      </c>
      <c r="H986" s="1" t="s">
        <v>21</v>
      </c>
      <c r="I986" s="1" t="s">
        <v>22</v>
      </c>
      <c r="J986" s="1" t="s">
        <v>40</v>
      </c>
      <c r="K986" s="3" t="s">
        <v>34</v>
      </c>
      <c r="L986" s="3" t="s">
        <v>841</v>
      </c>
      <c r="M986" s="3" t="s">
        <v>34</v>
      </c>
      <c r="N986" s="1">
        <f>Table1[[#This Row],[MWh]]*Water_intensities!$J$3</f>
        <v>6456.5064865902868</v>
      </c>
      <c r="O986" s="1">
        <f>Table1[[#This Row],[MWh]]*Water_intensities!$N$3</f>
        <v>4519.5545406132005</v>
      </c>
      <c r="P986" s="3">
        <v>39.481265999999998</v>
      </c>
      <c r="Q986" s="3">
        <v>-4.4652897999999999</v>
      </c>
      <c r="R986" t="s">
        <v>1535</v>
      </c>
    </row>
    <row r="987" spans="1:18" ht="15" customHeight="1" x14ac:dyDescent="0.55000000000000004">
      <c r="A987" s="1">
        <v>26058</v>
      </c>
      <c r="B987" s="1" t="s">
        <v>1450</v>
      </c>
      <c r="C987" s="1" t="s">
        <v>1536</v>
      </c>
      <c r="D987" s="4">
        <v>0.44800000000000001</v>
      </c>
      <c r="E987" s="4">
        <v>1916</v>
      </c>
      <c r="F987" s="4">
        <f>Table1[[#This Row],[MW]]*Table1[[#This Row],[MWh/MW]]</f>
        <v>858.36800000000005</v>
      </c>
      <c r="G987" s="1" t="s">
        <v>28</v>
      </c>
      <c r="H987" s="1" t="s">
        <v>29</v>
      </c>
      <c r="I987" s="1" t="s">
        <v>30</v>
      </c>
      <c r="J987" s="1" t="s">
        <v>31</v>
      </c>
      <c r="K987" s="3" t="s">
        <v>32</v>
      </c>
      <c r="L987" s="3" t="s">
        <v>44</v>
      </c>
      <c r="M987" s="3" t="s">
        <v>34</v>
      </c>
      <c r="N987" s="1">
        <f>Table1[[#This Row],[MWh]]*Water_intensities!$J$56</f>
        <v>278.11100951119238</v>
      </c>
      <c r="O987" s="1">
        <f>Table1[[#This Row],[MWh]]*Water_intensities!$N$56</f>
        <v>194.67770665783468</v>
      </c>
      <c r="P987" s="3">
        <v>35.283137000000004</v>
      </c>
      <c r="Q987" s="3">
        <v>-0.36774400000000002</v>
      </c>
      <c r="R987" t="s">
        <v>113</v>
      </c>
    </row>
    <row r="988" spans="1:18" x14ac:dyDescent="0.55000000000000004">
      <c r="A988" s="1">
        <v>26059</v>
      </c>
      <c r="B988" s="1" t="s">
        <v>1450</v>
      </c>
      <c r="C988" s="1" t="s">
        <v>1537</v>
      </c>
      <c r="D988" s="4">
        <v>310.25</v>
      </c>
      <c r="E988" s="4">
        <v>2318</v>
      </c>
      <c r="F988" s="4">
        <f>Table1[[#This Row],[MW]]*Table1[[#This Row],[MWh/MW]]</f>
        <v>719159.5</v>
      </c>
      <c r="G988" s="1" t="s">
        <v>176</v>
      </c>
      <c r="H988" s="1" t="s">
        <v>177</v>
      </c>
      <c r="I988" s="1" t="s">
        <v>178</v>
      </c>
      <c r="J988" s="1" t="s">
        <v>40</v>
      </c>
      <c r="K988" s="3" t="s">
        <v>34</v>
      </c>
      <c r="L988" s="3" t="s">
        <v>34</v>
      </c>
      <c r="M988" s="3" t="s">
        <v>34</v>
      </c>
      <c r="N988" s="1">
        <f>Table1[[#This Row],[MWh]]*Water_intensities!$J$101</f>
        <v>9.5281019504961845E-2</v>
      </c>
      <c r="O988" s="1">
        <f>Table1[[#This Row],[MWh]]*Water_intensities!$N$101</f>
        <v>9.5281019504961845E-2</v>
      </c>
      <c r="P988" s="3">
        <v>36.793199999999999</v>
      </c>
      <c r="Q988" s="3">
        <v>2.4891000000000001</v>
      </c>
      <c r="R988" t="s">
        <v>1538</v>
      </c>
    </row>
    <row r="989" spans="1:18" x14ac:dyDescent="0.55000000000000004">
      <c r="A989" s="1">
        <v>26060</v>
      </c>
      <c r="B989" s="1" t="s">
        <v>1450</v>
      </c>
      <c r="C989" s="1" t="s">
        <v>1539</v>
      </c>
      <c r="D989" s="4">
        <v>1.1559999999999999</v>
      </c>
      <c r="E989" s="4">
        <v>1916</v>
      </c>
      <c r="F989" s="4">
        <f>Table1[[#This Row],[MW]]*Table1[[#This Row],[MWh/MW]]</f>
        <v>2214.8959999999997</v>
      </c>
      <c r="G989" s="1" t="s">
        <v>28</v>
      </c>
      <c r="H989" s="1" t="s">
        <v>29</v>
      </c>
      <c r="I989" s="1" t="s">
        <v>30</v>
      </c>
      <c r="J989" s="1" t="s">
        <v>31</v>
      </c>
      <c r="K989" s="3" t="s">
        <v>32</v>
      </c>
      <c r="L989" s="3" t="s">
        <v>44</v>
      </c>
      <c r="M989" s="3" t="s">
        <v>34</v>
      </c>
      <c r="N989" s="1">
        <f>Table1[[#This Row],[MWh]]*Water_intensities!$J$56</f>
        <v>717.62572989941589</v>
      </c>
      <c r="O989" s="1">
        <f>Table1[[#This Row],[MWh]]*Water_intensities!$N$56</f>
        <v>502.33801092959118</v>
      </c>
      <c r="P989" s="3">
        <v>40.902014000000001</v>
      </c>
      <c r="Q989" s="3">
        <v>-2.2716859999999999</v>
      </c>
      <c r="R989" t="s">
        <v>1540</v>
      </c>
    </row>
    <row r="990" spans="1:18" x14ac:dyDescent="0.55000000000000004">
      <c r="A990" s="1">
        <v>26061</v>
      </c>
      <c r="B990" s="1" t="s">
        <v>1450</v>
      </c>
      <c r="C990" s="1" t="s">
        <v>5018</v>
      </c>
      <c r="D990" s="19">
        <v>0.18</v>
      </c>
      <c r="E990" s="4">
        <v>1528</v>
      </c>
      <c r="F990" s="4">
        <f>Table1[[#This Row],[MW]]*Table1[[#This Row],[MWh/MW]]</f>
        <v>275.03999999999996</v>
      </c>
      <c r="G990" s="1" t="s">
        <v>37</v>
      </c>
      <c r="H990" s="1" t="s">
        <v>38</v>
      </c>
      <c r="I990" s="1" t="s">
        <v>130</v>
      </c>
      <c r="J990" s="1" t="s">
        <v>40</v>
      </c>
      <c r="K990" s="3" t="s">
        <v>34</v>
      </c>
      <c r="L990" s="3" t="s">
        <v>41</v>
      </c>
      <c r="M990" s="3" t="s">
        <v>1176</v>
      </c>
      <c r="N990" s="1">
        <f>Table1[[#This Row],[MWh]]*Water_intensities!$J$80</f>
        <v>1.0411396559711998</v>
      </c>
      <c r="O990" s="1">
        <f>Table1[[#This Row],[MWh]]*Water_intensities!$N$80</f>
        <v>0.72879775917983991</v>
      </c>
      <c r="P990" s="3">
        <v>36.484992413259398</v>
      </c>
      <c r="Q990" s="3">
        <v>-0.27631560929364801</v>
      </c>
      <c r="R990" t="s">
        <v>1458</v>
      </c>
    </row>
    <row r="991" spans="1:18" x14ac:dyDescent="0.55000000000000004">
      <c r="A991" s="1">
        <v>26062</v>
      </c>
      <c r="B991" s="1" t="s">
        <v>1450</v>
      </c>
      <c r="C991" s="1" t="s">
        <v>1541</v>
      </c>
      <c r="D991" s="4">
        <v>2.5</v>
      </c>
      <c r="E991" s="4">
        <v>1916</v>
      </c>
      <c r="F991" s="4">
        <f>Table1[[#This Row],[MW]]*Table1[[#This Row],[MWh/MW]]</f>
        <v>4790</v>
      </c>
      <c r="G991" s="1" t="s">
        <v>28</v>
      </c>
      <c r="H991" s="1" t="s">
        <v>29</v>
      </c>
      <c r="I991" s="1" t="s">
        <v>30</v>
      </c>
      <c r="J991" s="1" t="s">
        <v>31</v>
      </c>
      <c r="K991" s="3" t="s">
        <v>32</v>
      </c>
      <c r="L991" s="3" t="s">
        <v>44</v>
      </c>
      <c r="M991" s="3" t="s">
        <v>34</v>
      </c>
      <c r="N991" s="1">
        <f>Table1[[#This Row],[MWh]]*Water_intensities!$J$56</f>
        <v>1551.9587584329931</v>
      </c>
      <c r="O991" s="1">
        <f>Table1[[#This Row],[MWh]]*Water_intensities!$N$56</f>
        <v>1086.3711309030953</v>
      </c>
      <c r="P991" s="3">
        <v>35.597270000000002</v>
      </c>
      <c r="Q991" s="3">
        <v>3.11911</v>
      </c>
      <c r="R991" t="s">
        <v>1542</v>
      </c>
    </row>
    <row r="992" spans="1:18" x14ac:dyDescent="0.55000000000000004">
      <c r="A992" s="1">
        <v>26063</v>
      </c>
      <c r="B992" s="1" t="s">
        <v>1450</v>
      </c>
      <c r="C992" s="1" t="s">
        <v>1543</v>
      </c>
      <c r="D992" s="4">
        <v>7.3999999999999996E-2</v>
      </c>
      <c r="E992" s="4">
        <v>1528</v>
      </c>
      <c r="F992" s="4">
        <f>Table1[[#This Row],[MW]]*Table1[[#This Row],[MWh/MW]]</f>
        <v>113.07199999999999</v>
      </c>
      <c r="G992" s="1" t="s">
        <v>37</v>
      </c>
      <c r="H992" s="1" t="s">
        <v>38</v>
      </c>
      <c r="I992" s="1" t="s">
        <v>39</v>
      </c>
      <c r="J992" s="1" t="s">
        <v>40</v>
      </c>
      <c r="K992" s="3" t="s">
        <v>34</v>
      </c>
      <c r="L992" s="3" t="s">
        <v>41</v>
      </c>
      <c r="M992" s="3" t="s">
        <v>420</v>
      </c>
      <c r="N992" s="1">
        <f>Table1[[#This Row],[MWh]]*Water_intensities!$J$85</f>
        <v>11.128626100492159</v>
      </c>
      <c r="O992" s="1">
        <f>Table1[[#This Row],[MWh]]*Water_intensities!$N$85</f>
        <v>7.7900382703445112</v>
      </c>
      <c r="P992" s="3">
        <v>36.8035069537924</v>
      </c>
      <c r="Q992" s="3">
        <v>0.61123089242210904</v>
      </c>
      <c r="R992" t="s">
        <v>653</v>
      </c>
    </row>
    <row r="993" spans="1:18" x14ac:dyDescent="0.55000000000000004">
      <c r="A993" s="1">
        <v>26064</v>
      </c>
      <c r="B993" s="1" t="s">
        <v>1450</v>
      </c>
      <c r="C993" s="1" t="s">
        <v>1544</v>
      </c>
      <c r="D993" s="4">
        <v>1.86</v>
      </c>
      <c r="E993" s="4">
        <v>4311.8</v>
      </c>
      <c r="F993" s="4">
        <f>Table1[[#This Row],[MW]]*Table1[[#This Row],[MWh/MW]]</f>
        <v>8019.9480000000003</v>
      </c>
      <c r="G993" s="1" t="s">
        <v>107</v>
      </c>
      <c r="H993" s="1" t="s">
        <v>133</v>
      </c>
      <c r="I993" s="1" t="s">
        <v>34</v>
      </c>
      <c r="J993" s="1" t="s">
        <v>34</v>
      </c>
      <c r="K993" s="1" t="s">
        <v>34</v>
      </c>
      <c r="L993" s="1" t="s">
        <v>34</v>
      </c>
      <c r="M993" s="1" t="s">
        <v>34</v>
      </c>
      <c r="N993" s="1">
        <v>1094.1620519650585</v>
      </c>
      <c r="O993" s="1">
        <v>1094.1620519650585</v>
      </c>
      <c r="P993" s="3">
        <v>37.356451</v>
      </c>
      <c r="Q993" s="3">
        <v>-0.49270599999999998</v>
      </c>
      <c r="R993" t="s">
        <v>1545</v>
      </c>
    </row>
    <row r="994" spans="1:18" x14ac:dyDescent="0.55000000000000004">
      <c r="A994" s="1">
        <v>26065</v>
      </c>
      <c r="B994" s="1" t="s">
        <v>1450</v>
      </c>
      <c r="C994" s="1" t="s">
        <v>1546</v>
      </c>
      <c r="D994" s="4">
        <v>1.843</v>
      </c>
      <c r="E994" s="4">
        <v>1916</v>
      </c>
      <c r="F994" s="4">
        <f>Table1[[#This Row],[MW]]*Table1[[#This Row],[MWh/MW]]</f>
        <v>3531.1880000000001</v>
      </c>
      <c r="G994" s="1" t="s">
        <v>28</v>
      </c>
      <c r="H994" s="1" t="s">
        <v>29</v>
      </c>
      <c r="I994" s="1" t="s">
        <v>30</v>
      </c>
      <c r="J994" s="1" t="s">
        <v>31</v>
      </c>
      <c r="K994" s="3" t="s">
        <v>32</v>
      </c>
      <c r="L994" s="3" t="s">
        <v>119</v>
      </c>
      <c r="M994" s="3" t="s">
        <v>34</v>
      </c>
      <c r="N994" s="1">
        <f>Table1[[#This Row],[MWh]]*Water_intensities!$J$56</f>
        <v>1144.1039967168026</v>
      </c>
      <c r="O994" s="1">
        <f>Table1[[#This Row],[MWh]]*Water_intensities!$N$56</f>
        <v>800.87279770176178</v>
      </c>
      <c r="P994" s="3">
        <v>36.287046576940199</v>
      </c>
      <c r="Q994" s="3">
        <v>-1.8936502337422401</v>
      </c>
      <c r="R994" t="s">
        <v>1547</v>
      </c>
    </row>
    <row r="995" spans="1:18" x14ac:dyDescent="0.55000000000000004">
      <c r="A995" s="1">
        <v>26066</v>
      </c>
      <c r="B995" s="1" t="s">
        <v>1450</v>
      </c>
      <c r="C995" s="1" t="s">
        <v>1548</v>
      </c>
      <c r="D995" s="4">
        <v>2.5</v>
      </c>
      <c r="E995" s="4">
        <v>1916</v>
      </c>
      <c r="F995" s="4">
        <f>Table1[[#This Row],[MW]]*Table1[[#This Row],[MWh/MW]]</f>
        <v>4790</v>
      </c>
      <c r="G995" s="1" t="s">
        <v>28</v>
      </c>
      <c r="H995" s="1" t="s">
        <v>29</v>
      </c>
      <c r="I995" s="1" t="s">
        <v>30</v>
      </c>
      <c r="J995" s="1" t="s">
        <v>31</v>
      </c>
      <c r="K995" s="3" t="s">
        <v>32</v>
      </c>
      <c r="L995" s="3" t="s">
        <v>44</v>
      </c>
      <c r="M995" s="3" t="s">
        <v>34</v>
      </c>
      <c r="N995" s="1">
        <f>Table1[[#This Row],[MWh]]*Water_intensities!$J$56</f>
        <v>1551.9587584329931</v>
      </c>
      <c r="O995" s="1">
        <f>Table1[[#This Row],[MWh]]*Water_intensities!$N$56</f>
        <v>1086.3711309030953</v>
      </c>
      <c r="P995" s="3">
        <v>41.867010999999998</v>
      </c>
      <c r="Q995" s="3">
        <v>3.9366310000000002</v>
      </c>
      <c r="R995" t="s">
        <v>1549</v>
      </c>
    </row>
    <row r="996" spans="1:18" x14ac:dyDescent="0.55000000000000004">
      <c r="A996" s="1">
        <v>26067</v>
      </c>
      <c r="B996" s="1" t="s">
        <v>1450</v>
      </c>
      <c r="C996" s="1" t="s">
        <v>1548</v>
      </c>
      <c r="D996" s="4">
        <v>0.3</v>
      </c>
      <c r="E996" s="4">
        <v>1528</v>
      </c>
      <c r="F996" s="4">
        <f>Table1[[#This Row],[MW]]*Table1[[#This Row],[MWh/MW]]</f>
        <v>458.4</v>
      </c>
      <c r="G996" s="1" t="s">
        <v>37</v>
      </c>
      <c r="H996" s="1" t="s">
        <v>38</v>
      </c>
      <c r="I996" s="1" t="s">
        <v>39</v>
      </c>
      <c r="J996" s="1" t="s">
        <v>40</v>
      </c>
      <c r="K996" s="3" t="s">
        <v>34</v>
      </c>
      <c r="L996" s="3" t="s">
        <v>41</v>
      </c>
      <c r="M996" s="3" t="s">
        <v>26</v>
      </c>
      <c r="N996" s="1">
        <f>Table1[[#This Row],[MWh]]*Water_intensities!$J$88</f>
        <v>45.116051758752</v>
      </c>
      <c r="O996" s="1">
        <f>Table1[[#This Row],[MWh]]*Water_intensities!$N$88</f>
        <v>31.581236231126397</v>
      </c>
      <c r="P996" s="3">
        <v>41.799199946370898</v>
      </c>
      <c r="Q996" s="3">
        <v>3.92096819806553</v>
      </c>
      <c r="R996" t="s">
        <v>653</v>
      </c>
    </row>
    <row r="997" spans="1:18" ht="15" customHeight="1" x14ac:dyDescent="0.55000000000000004">
      <c r="A997" s="1">
        <v>26068</v>
      </c>
      <c r="B997" s="1" t="s">
        <v>1450</v>
      </c>
      <c r="C997" s="1" t="s">
        <v>1550</v>
      </c>
      <c r="D997" s="4">
        <v>11.999999999999901</v>
      </c>
      <c r="E997" s="4">
        <v>2211</v>
      </c>
      <c r="F997" s="4">
        <f>Table1[[#This Row],[MW]]*Table1[[#This Row],[MWh/MW]]</f>
        <v>26531.999999999782</v>
      </c>
      <c r="G997" s="1" t="s">
        <v>474</v>
      </c>
      <c r="H997" s="1" t="s">
        <v>29</v>
      </c>
      <c r="I997" s="1" t="s">
        <v>52</v>
      </c>
      <c r="J997" s="1" t="s">
        <v>31</v>
      </c>
      <c r="K997" s="3" t="s">
        <v>32</v>
      </c>
      <c r="L997" s="3" t="s">
        <v>1365</v>
      </c>
      <c r="M997" s="3" t="s">
        <v>34</v>
      </c>
      <c r="N997" s="1">
        <f>Table1[[#This Row],[MWh]]*Water_intensities!$J$16</f>
        <v>8596.3611229110302</v>
      </c>
      <c r="O997" s="1">
        <f>Table1[[#This Row],[MWh]]*Water_intensities!$N$16</f>
        <v>6017.4527860377211</v>
      </c>
      <c r="P997" s="3">
        <v>35.965804193239698</v>
      </c>
      <c r="Q997" s="3">
        <v>0.46560679130079702</v>
      </c>
      <c r="R997" t="s">
        <v>1551</v>
      </c>
    </row>
    <row r="998" spans="1:18" x14ac:dyDescent="0.55000000000000004">
      <c r="A998" s="1">
        <v>26069</v>
      </c>
      <c r="B998" s="1" t="s">
        <v>1450</v>
      </c>
      <c r="C998" s="1" t="s">
        <v>1552</v>
      </c>
      <c r="D998" s="4">
        <v>0.54</v>
      </c>
      <c r="E998" s="4">
        <v>1916</v>
      </c>
      <c r="F998" s="4">
        <f>Table1[[#This Row],[MW]]*Table1[[#This Row],[MWh/MW]]</f>
        <v>1034.6400000000001</v>
      </c>
      <c r="G998" s="1" t="s">
        <v>28</v>
      </c>
      <c r="H998" s="1" t="s">
        <v>29</v>
      </c>
      <c r="I998" s="1" t="s">
        <v>30</v>
      </c>
      <c r="J998" s="1" t="s">
        <v>31</v>
      </c>
      <c r="K998" s="3" t="s">
        <v>32</v>
      </c>
      <c r="L998" s="3" t="s">
        <v>44</v>
      </c>
      <c r="M998" s="3" t="s">
        <v>34</v>
      </c>
      <c r="N998" s="1">
        <f>Table1[[#This Row],[MWh]]*Water_intensities!$J$56</f>
        <v>335.22309182152657</v>
      </c>
      <c r="O998" s="1">
        <f>Table1[[#This Row],[MWh]]*Water_intensities!$N$56</f>
        <v>234.65616427506859</v>
      </c>
      <c r="P998" s="3">
        <v>37.989856000000003</v>
      </c>
      <c r="Q998" s="3">
        <v>2.3283939999999999</v>
      </c>
      <c r="R998" t="s">
        <v>1553</v>
      </c>
    </row>
    <row r="999" spans="1:18" x14ac:dyDescent="0.55000000000000004">
      <c r="A999" s="1">
        <v>26070</v>
      </c>
      <c r="B999" s="1" t="s">
        <v>1450</v>
      </c>
      <c r="C999" s="1" t="s">
        <v>1554</v>
      </c>
      <c r="D999" s="4">
        <v>40</v>
      </c>
      <c r="E999" s="4">
        <v>4311.8</v>
      </c>
      <c r="F999" s="4">
        <f>Table1[[#This Row],[MW]]*Table1[[#This Row],[MWh/MW]]</f>
        <v>172472</v>
      </c>
      <c r="G999" s="1" t="s">
        <v>107</v>
      </c>
      <c r="H999" s="1" t="s">
        <v>108</v>
      </c>
      <c r="I999" s="1" t="s">
        <v>34</v>
      </c>
      <c r="J999" s="1" t="s">
        <v>34</v>
      </c>
      <c r="K999" s="1" t="s">
        <v>34</v>
      </c>
      <c r="L999" s="1" t="s">
        <v>34</v>
      </c>
      <c r="M999" s="1" t="s">
        <v>34</v>
      </c>
      <c r="N999" s="1">
        <v>189512159.99999997</v>
      </c>
      <c r="O999" s="1">
        <v>189512159.99999997</v>
      </c>
      <c r="P999" s="3">
        <v>37.5167</v>
      </c>
      <c r="Q999" s="3">
        <v>-0.9</v>
      </c>
      <c r="R999" t="s">
        <v>589</v>
      </c>
    </row>
    <row r="1000" spans="1:18" x14ac:dyDescent="0.55000000000000004">
      <c r="A1000" s="1">
        <v>26071</v>
      </c>
      <c r="B1000" s="1" t="s">
        <v>1450</v>
      </c>
      <c r="C1000" s="1" t="s">
        <v>1555</v>
      </c>
      <c r="D1000" s="4">
        <v>1.1100000000000001</v>
      </c>
      <c r="E1000" s="4">
        <v>4311.8</v>
      </c>
      <c r="F1000" s="4">
        <f>Table1[[#This Row],[MW]]*Table1[[#This Row],[MWh/MW]]</f>
        <v>4786.0980000000009</v>
      </c>
      <c r="G1000" s="1" t="s">
        <v>107</v>
      </c>
      <c r="H1000" s="1" t="s">
        <v>133</v>
      </c>
      <c r="I1000" s="1" t="s">
        <v>34</v>
      </c>
      <c r="J1000" s="1" t="s">
        <v>34</v>
      </c>
      <c r="K1000" s="1" t="s">
        <v>34</v>
      </c>
      <c r="L1000" s="1" t="s">
        <v>34</v>
      </c>
      <c r="M1000" s="1" t="s">
        <v>34</v>
      </c>
      <c r="N1000" s="1">
        <v>0</v>
      </c>
      <c r="O1000" s="1">
        <v>0</v>
      </c>
      <c r="P1000" s="3">
        <v>35.283137000000004</v>
      </c>
      <c r="Q1000" s="3">
        <v>-0.36774400000000002</v>
      </c>
      <c r="R1000" t="s">
        <v>133</v>
      </c>
    </row>
    <row r="1001" spans="1:18" x14ac:dyDescent="0.55000000000000004">
      <c r="A1001" s="1">
        <v>26072</v>
      </c>
      <c r="B1001" s="1" t="s">
        <v>1450</v>
      </c>
      <c r="C1001" s="1" t="s">
        <v>1556</v>
      </c>
      <c r="D1001" s="19">
        <v>0.03</v>
      </c>
      <c r="E1001" s="4">
        <v>4311.8</v>
      </c>
      <c r="F1001" s="4">
        <f>Table1[[#This Row],[MW]]*Table1[[#This Row],[MWh/MW]]</f>
        <v>129.35400000000001</v>
      </c>
      <c r="G1001" s="1" t="s">
        <v>107</v>
      </c>
      <c r="H1001" s="1" t="s">
        <v>133</v>
      </c>
      <c r="I1001" s="1" t="s">
        <v>34</v>
      </c>
      <c r="J1001" s="1" t="s">
        <v>34</v>
      </c>
      <c r="K1001" s="1" t="s">
        <v>34</v>
      </c>
      <c r="L1001" s="1" t="s">
        <v>34</v>
      </c>
      <c r="M1001" s="1" t="s">
        <v>34</v>
      </c>
      <c r="N1001" s="1">
        <v>0</v>
      </c>
      <c r="O1001" s="1">
        <v>0</v>
      </c>
      <c r="P1001" s="3">
        <v>36.905056600000002</v>
      </c>
      <c r="Q1001" s="3">
        <v>-1.0130645</v>
      </c>
      <c r="R1001" t="s">
        <v>1557</v>
      </c>
    </row>
    <row r="1002" spans="1:18" x14ac:dyDescent="0.55000000000000004">
      <c r="A1002" s="1">
        <v>26073</v>
      </c>
      <c r="B1002" s="1" t="s">
        <v>1450</v>
      </c>
      <c r="C1002" s="1" t="s">
        <v>5019</v>
      </c>
      <c r="D1002" s="19">
        <v>0.2</v>
      </c>
      <c r="E1002" s="4">
        <v>1528</v>
      </c>
      <c r="F1002" s="4">
        <f>Table1[[#This Row],[MW]]*Table1[[#This Row],[MWh/MW]]</f>
        <v>305.60000000000002</v>
      </c>
      <c r="G1002" s="1" t="s">
        <v>37</v>
      </c>
      <c r="H1002" s="1" t="s">
        <v>38</v>
      </c>
      <c r="I1002" s="1" t="s">
        <v>39</v>
      </c>
      <c r="J1002" s="1" t="s">
        <v>40</v>
      </c>
      <c r="K1002" s="3" t="s">
        <v>34</v>
      </c>
      <c r="L1002" s="3" t="s">
        <v>41</v>
      </c>
      <c r="M1002" s="3" t="s">
        <v>1226</v>
      </c>
      <c r="N1002" s="1">
        <f>Table1[[#This Row],[MWh]]*Water_intensities!$J$93</f>
        <v>6.9409310398080004</v>
      </c>
      <c r="O1002" s="1">
        <f>Table1[[#This Row],[MWh]]*Water_intensities!$N$93</f>
        <v>4.858651727865599</v>
      </c>
      <c r="P1002" s="3">
        <v>36.850309469817802</v>
      </c>
      <c r="Q1002" s="3">
        <v>-1.63433395548447</v>
      </c>
      <c r="R1002" t="s">
        <v>1558</v>
      </c>
    </row>
    <row r="1003" spans="1:18" x14ac:dyDescent="0.55000000000000004">
      <c r="A1003" s="1">
        <v>26074</v>
      </c>
      <c r="B1003" s="1" t="s">
        <v>1450</v>
      </c>
      <c r="C1003" s="1" t="s">
        <v>1559</v>
      </c>
      <c r="D1003" s="4">
        <v>0.6</v>
      </c>
      <c r="E1003" s="4">
        <v>4311.8</v>
      </c>
      <c r="F1003" s="4">
        <f>Table1[[#This Row],[MW]]*Table1[[#This Row],[MWh/MW]]</f>
        <v>2587.08</v>
      </c>
      <c r="G1003" s="1" t="s">
        <v>107</v>
      </c>
      <c r="H1003" s="1" t="s">
        <v>133</v>
      </c>
      <c r="I1003" s="1" t="s">
        <v>34</v>
      </c>
      <c r="J1003" s="1" t="s">
        <v>34</v>
      </c>
      <c r="K1003" s="1" t="s">
        <v>34</v>
      </c>
      <c r="L1003" s="1" t="s">
        <v>34</v>
      </c>
      <c r="M1003" s="1" t="s">
        <v>34</v>
      </c>
      <c r="N1003" s="1">
        <v>0</v>
      </c>
      <c r="O1003" s="1">
        <v>0</v>
      </c>
      <c r="P1003" s="3">
        <v>34.75</v>
      </c>
      <c r="Q1003" s="3">
        <v>-0.83333330000000005</v>
      </c>
      <c r="R1003" t="s">
        <v>1560</v>
      </c>
    </row>
    <row r="1004" spans="1:18" x14ac:dyDescent="0.55000000000000004">
      <c r="A1004" s="1">
        <v>26075</v>
      </c>
      <c r="B1004" s="1" t="s">
        <v>1450</v>
      </c>
      <c r="C1004" s="1" t="s">
        <v>1561</v>
      </c>
      <c r="D1004" s="19">
        <v>0.03</v>
      </c>
      <c r="E1004" s="4">
        <v>4311.8</v>
      </c>
      <c r="F1004" s="4">
        <f>Table1[[#This Row],[MW]]*Table1[[#This Row],[MWh/MW]]</f>
        <v>129.35400000000001</v>
      </c>
      <c r="G1004" s="1" t="s">
        <v>107</v>
      </c>
      <c r="H1004" s="1" t="s">
        <v>133</v>
      </c>
      <c r="I1004" s="1" t="s">
        <v>34</v>
      </c>
      <c r="J1004" s="1" t="s">
        <v>34</v>
      </c>
      <c r="K1004" s="1" t="s">
        <v>34</v>
      </c>
      <c r="L1004" s="1" t="s">
        <v>34</v>
      </c>
      <c r="M1004" s="1" t="s">
        <v>34</v>
      </c>
      <c r="N1004" s="1">
        <v>0</v>
      </c>
      <c r="O1004" s="1">
        <v>0</v>
      </c>
      <c r="P1004" s="3">
        <v>37.819836000000002</v>
      </c>
      <c r="Q1004" s="3">
        <v>-0.31692599999999999</v>
      </c>
      <c r="R1004" t="s">
        <v>133</v>
      </c>
    </row>
    <row r="1005" spans="1:18" x14ac:dyDescent="0.55000000000000004">
      <c r="A1005" s="1">
        <v>26076</v>
      </c>
      <c r="B1005" s="1" t="s">
        <v>1450</v>
      </c>
      <c r="C1005" s="1" t="s">
        <v>1562</v>
      </c>
      <c r="D1005" s="4">
        <v>0.45600000000000002</v>
      </c>
      <c r="E1005" s="4">
        <v>4311.8</v>
      </c>
      <c r="F1005" s="4">
        <f>Table1[[#This Row],[MW]]*Table1[[#This Row],[MWh/MW]]</f>
        <v>1966.1808000000001</v>
      </c>
      <c r="G1005" s="1" t="s">
        <v>107</v>
      </c>
      <c r="H1005" s="1" t="s">
        <v>133</v>
      </c>
      <c r="I1005" s="1" t="s">
        <v>34</v>
      </c>
      <c r="J1005" s="1" t="s">
        <v>34</v>
      </c>
      <c r="K1005" s="1" t="s">
        <v>34</v>
      </c>
      <c r="L1005" s="1" t="s">
        <v>34</v>
      </c>
      <c r="M1005" s="1" t="s">
        <v>34</v>
      </c>
      <c r="N1005" s="1">
        <v>0</v>
      </c>
      <c r="O1005" s="1">
        <v>0</v>
      </c>
      <c r="P1005" s="3">
        <v>37.133333</v>
      </c>
      <c r="Q1005" s="3">
        <v>-0.8</v>
      </c>
      <c r="R1005" t="s">
        <v>133</v>
      </c>
    </row>
    <row r="1006" spans="1:18" x14ac:dyDescent="0.55000000000000004">
      <c r="A1006" s="1">
        <v>26077</v>
      </c>
      <c r="B1006" s="1" t="s">
        <v>1450</v>
      </c>
      <c r="C1006" s="1" t="s">
        <v>1563</v>
      </c>
      <c r="D1006" s="4">
        <v>0.4</v>
      </c>
      <c r="E1006" s="4">
        <v>4311.8</v>
      </c>
      <c r="F1006" s="4">
        <f>Table1[[#This Row],[MW]]*Table1[[#This Row],[MWh/MW]]</f>
        <v>1724.7200000000003</v>
      </c>
      <c r="G1006" s="1" t="s">
        <v>107</v>
      </c>
      <c r="H1006" s="1" t="s">
        <v>133</v>
      </c>
      <c r="I1006" s="1" t="s">
        <v>34</v>
      </c>
      <c r="J1006" s="1" t="s">
        <v>34</v>
      </c>
      <c r="K1006" s="1" t="s">
        <v>34</v>
      </c>
      <c r="L1006" s="1" t="s">
        <v>34</v>
      </c>
      <c r="M1006" s="1" t="s">
        <v>34</v>
      </c>
      <c r="N1006" s="1">
        <v>5205.0320000000011</v>
      </c>
      <c r="O1006" s="1">
        <v>5205.0320000000011</v>
      </c>
      <c r="P1006" s="3">
        <v>36.963510200000002</v>
      </c>
      <c r="Q1006" s="3">
        <v>-0.68461000000000005</v>
      </c>
      <c r="R1006" t="s">
        <v>1564</v>
      </c>
    </row>
    <row r="1007" spans="1:18" x14ac:dyDescent="0.55000000000000004">
      <c r="A1007" s="1">
        <v>26078</v>
      </c>
      <c r="B1007" s="1" t="s">
        <v>1450</v>
      </c>
      <c r="C1007" s="1" t="s">
        <v>1565</v>
      </c>
      <c r="D1007" s="4">
        <v>0.51500000000000001</v>
      </c>
      <c r="E1007" s="4">
        <v>1528</v>
      </c>
      <c r="F1007" s="4">
        <f>Table1[[#This Row],[MW]]*Table1[[#This Row],[MWh/MW]]</f>
        <v>786.92000000000007</v>
      </c>
      <c r="G1007" s="1" t="s">
        <v>37</v>
      </c>
      <c r="H1007" s="1" t="s">
        <v>38</v>
      </c>
      <c r="I1007" s="1" t="s">
        <v>130</v>
      </c>
      <c r="J1007" s="1" t="s">
        <v>40</v>
      </c>
      <c r="K1007" s="3" t="s">
        <v>34</v>
      </c>
      <c r="L1007" s="3" t="s">
        <v>41</v>
      </c>
      <c r="M1007" s="3" t="s">
        <v>420</v>
      </c>
      <c r="N1007" s="1">
        <f>Table1[[#This Row],[MWh]]*Water_intensities!$J$75</f>
        <v>11.021620080295122</v>
      </c>
      <c r="O1007" s="1">
        <f>Table1[[#This Row],[MWh]]*Water_intensities!$N$75</f>
        <v>7.7151340562065842</v>
      </c>
      <c r="P1007" s="3">
        <v>39.668206499999997</v>
      </c>
      <c r="Q1007" s="3">
        <v>-4.0434770999999996</v>
      </c>
      <c r="R1007" t="s">
        <v>1500</v>
      </c>
    </row>
    <row r="1008" spans="1:18" x14ac:dyDescent="0.55000000000000004">
      <c r="A1008" s="1">
        <v>26079</v>
      </c>
      <c r="B1008" s="1" t="s">
        <v>1450</v>
      </c>
      <c r="C1008" s="1" t="s">
        <v>1566</v>
      </c>
      <c r="D1008" s="4">
        <v>3</v>
      </c>
      <c r="E1008" s="4">
        <v>2211</v>
      </c>
      <c r="F1008" s="4">
        <f>Table1[[#This Row],[MW]]*Table1[[#This Row],[MWh/MW]]</f>
        <v>6633</v>
      </c>
      <c r="G1008" s="1" t="s">
        <v>474</v>
      </c>
      <c r="H1008" s="1" t="s">
        <v>21</v>
      </c>
      <c r="I1008" s="1" t="s">
        <v>22</v>
      </c>
      <c r="J1008" s="1" t="s">
        <v>40</v>
      </c>
      <c r="K1008" s="3" t="s">
        <v>34</v>
      </c>
      <c r="L1008" s="3" t="s">
        <v>841</v>
      </c>
      <c r="M1008" s="3" t="s">
        <v>34</v>
      </c>
      <c r="N1008" s="1">
        <f>Table1[[#This Row],[MWh]]*Water_intensities!$J$3</f>
        <v>1076.0844144317143</v>
      </c>
      <c r="O1008" s="1">
        <f>Table1[[#This Row],[MWh]]*Water_intensities!$N$3</f>
        <v>753.25909010220005</v>
      </c>
      <c r="P1008" s="3">
        <v>35.186937</v>
      </c>
      <c r="Q1008" s="3">
        <v>-0.15274699999999999</v>
      </c>
      <c r="R1008" t="s">
        <v>1567</v>
      </c>
    </row>
    <row r="1009" spans="1:18" x14ac:dyDescent="0.55000000000000004">
      <c r="A1009" s="1">
        <v>26080</v>
      </c>
      <c r="B1009" s="1" t="s">
        <v>1450</v>
      </c>
      <c r="C1009" s="1" t="s">
        <v>1566</v>
      </c>
      <c r="D1009" s="4">
        <v>3</v>
      </c>
      <c r="E1009" s="4">
        <v>1916</v>
      </c>
      <c r="F1009" s="4">
        <f>Table1[[#This Row],[MW]]*Table1[[#This Row],[MWh/MW]]</f>
        <v>5748</v>
      </c>
      <c r="G1009" s="1" t="s">
        <v>28</v>
      </c>
      <c r="H1009" s="1" t="s">
        <v>29</v>
      </c>
      <c r="I1009" s="1" t="s">
        <v>30</v>
      </c>
      <c r="J1009" s="1" t="s">
        <v>31</v>
      </c>
      <c r="K1009" s="3" t="s">
        <v>32</v>
      </c>
      <c r="L1009" s="3" t="s">
        <v>44</v>
      </c>
      <c r="M1009" s="3" t="s">
        <v>34</v>
      </c>
      <c r="N1009" s="1">
        <f>Table1[[#This Row],[MWh]]*Water_intensities!$J$56</f>
        <v>1862.3505101195917</v>
      </c>
      <c r="O1009" s="1">
        <f>Table1[[#This Row],[MWh]]*Water_intensities!$N$56</f>
        <v>1303.6453570837143</v>
      </c>
      <c r="P1009" s="3">
        <v>35.186847532637799</v>
      </c>
      <c r="Q1009" s="3">
        <v>-0.153016893030922</v>
      </c>
      <c r="R1009" t="s">
        <v>1568</v>
      </c>
    </row>
    <row r="1010" spans="1:18" x14ac:dyDescent="0.55000000000000004">
      <c r="A1010" s="1">
        <v>26081</v>
      </c>
      <c r="B1010" s="1" t="s">
        <v>1450</v>
      </c>
      <c r="C1010" s="1" t="s">
        <v>1569</v>
      </c>
      <c r="D1010" s="4">
        <v>27</v>
      </c>
      <c r="E1010" s="4">
        <v>1916</v>
      </c>
      <c r="F1010" s="4">
        <f>Table1[[#This Row],[MW]]*Table1[[#This Row],[MWh/MW]]</f>
        <v>51732</v>
      </c>
      <c r="G1010" s="1" t="s">
        <v>28</v>
      </c>
      <c r="H1010" s="1" t="s">
        <v>56</v>
      </c>
      <c r="I1010" s="1" t="s">
        <v>57</v>
      </c>
      <c r="J1010" s="1" t="s">
        <v>40</v>
      </c>
      <c r="K1010" s="3" t="s">
        <v>34</v>
      </c>
      <c r="L1010" s="3" t="s">
        <v>44</v>
      </c>
      <c r="M1010" s="3" t="s">
        <v>34</v>
      </c>
      <c r="N1010" s="1">
        <f>Table1[[#This Row],[MWh]]*Water_intensities!$J$53</f>
        <v>83226.441936258008</v>
      </c>
      <c r="O1010" s="1">
        <f>Table1[[#This Row],[MWh]]*Water_intensities!$N$53</f>
        <v>66581.153549006398</v>
      </c>
      <c r="P1010" s="3">
        <v>35.198780999999997</v>
      </c>
      <c r="Q1010" s="3">
        <v>-0.15406400000000001</v>
      </c>
      <c r="R1010" t="s">
        <v>1570</v>
      </c>
    </row>
    <row r="1011" spans="1:18" x14ac:dyDescent="0.55000000000000004">
      <c r="A1011" s="1">
        <v>26082</v>
      </c>
      <c r="B1011" s="1" t="s">
        <v>1450</v>
      </c>
      <c r="C1011" s="1" t="s">
        <v>1571</v>
      </c>
      <c r="D1011" s="4">
        <v>34</v>
      </c>
      <c r="E1011" s="4">
        <v>2211</v>
      </c>
      <c r="F1011" s="4">
        <f>Table1[[#This Row],[MW]]*Table1[[#This Row],[MWh/MW]]</f>
        <v>75174</v>
      </c>
      <c r="G1011" s="1" t="s">
        <v>474</v>
      </c>
      <c r="H1011" s="1" t="s">
        <v>21</v>
      </c>
      <c r="I1011" s="1" t="s">
        <v>22</v>
      </c>
      <c r="J1011" s="1" t="s">
        <v>40</v>
      </c>
      <c r="K1011" s="3" t="s">
        <v>34</v>
      </c>
      <c r="L1011" s="3" t="s">
        <v>841</v>
      </c>
      <c r="M1011" s="3" t="s">
        <v>34</v>
      </c>
      <c r="N1011" s="1">
        <f>Table1[[#This Row],[MWh]]*Water_intensities!$J$3</f>
        <v>12195.623363559431</v>
      </c>
      <c r="O1011" s="1">
        <f>Table1[[#This Row],[MWh]]*Water_intensities!$N$3</f>
        <v>8536.9363544916014</v>
      </c>
      <c r="P1011" s="3">
        <v>34.503601000000003</v>
      </c>
      <c r="Q1011" s="3">
        <v>0.36296299999999998</v>
      </c>
      <c r="R1011" t="s">
        <v>1572</v>
      </c>
    </row>
    <row r="1012" spans="1:18" x14ac:dyDescent="0.55000000000000004">
      <c r="A1012" s="1">
        <v>26083</v>
      </c>
      <c r="B1012" s="1" t="s">
        <v>1450</v>
      </c>
      <c r="C1012" s="1" t="s">
        <v>1573</v>
      </c>
      <c r="D1012" s="4">
        <v>109</v>
      </c>
      <c r="E1012" s="4">
        <v>1916</v>
      </c>
      <c r="F1012" s="1">
        <f>Table1[[#This Row],[MW]]*Table1[[#This Row],[MWh/MW]]</f>
        <v>208844</v>
      </c>
      <c r="G1012" s="1" t="s">
        <v>28</v>
      </c>
      <c r="H1012" s="1" t="s">
        <v>29</v>
      </c>
      <c r="I1012" s="1" t="s">
        <v>30</v>
      </c>
      <c r="J1012" s="1" t="s">
        <v>31</v>
      </c>
      <c r="K1012" s="3" t="s">
        <v>32</v>
      </c>
      <c r="L1012" s="3" t="s">
        <v>119</v>
      </c>
      <c r="M1012" s="3" t="s">
        <v>34</v>
      </c>
      <c r="N1012" s="1">
        <f>Table1[[#This Row],[MWh]]*Water_intensities!$J$56</f>
        <v>67665.401867678505</v>
      </c>
      <c r="O1012" s="1">
        <f>Table1[[#This Row],[MWh]]*Water_intensities!$N$56</f>
        <v>47365.781307374949</v>
      </c>
      <c r="P1012" s="3">
        <v>36.883830000000003</v>
      </c>
      <c r="Q1012" s="3">
        <v>-1.30142</v>
      </c>
      <c r="R1012" t="s">
        <v>1574</v>
      </c>
    </row>
    <row r="1013" spans="1:18" x14ac:dyDescent="0.55000000000000004">
      <c r="A1013" s="1">
        <v>26084</v>
      </c>
      <c r="B1013" s="1" t="s">
        <v>1450</v>
      </c>
      <c r="C1013" s="1" t="s">
        <v>1575</v>
      </c>
      <c r="D1013" s="4">
        <v>2</v>
      </c>
      <c r="E1013" s="4">
        <v>4311.8</v>
      </c>
      <c r="F1013" s="4">
        <f>Table1[[#This Row],[MW]]*Table1[[#This Row],[MWh/MW]]</f>
        <v>8623.6</v>
      </c>
      <c r="G1013" s="1" t="s">
        <v>107</v>
      </c>
      <c r="H1013" s="1" t="s">
        <v>133</v>
      </c>
      <c r="I1013" s="1" t="s">
        <v>34</v>
      </c>
      <c r="J1013" s="1" t="s">
        <v>34</v>
      </c>
      <c r="K1013" s="1" t="s">
        <v>34</v>
      </c>
      <c r="L1013" s="1" t="s">
        <v>34</v>
      </c>
      <c r="M1013" s="1" t="s">
        <v>34</v>
      </c>
      <c r="N1013" s="1">
        <v>12338.448892249868</v>
      </c>
      <c r="O1013" s="1">
        <v>12338.448892249868</v>
      </c>
      <c r="P1013" s="3">
        <v>37.069330000000001</v>
      </c>
      <c r="Q1013" s="3">
        <v>-1.0332600000000001</v>
      </c>
      <c r="R1013" t="s">
        <v>1576</v>
      </c>
    </row>
    <row r="1014" spans="1:18" x14ac:dyDescent="0.55000000000000004">
      <c r="A1014" s="1">
        <v>26085</v>
      </c>
      <c r="B1014" s="1" t="s">
        <v>1450</v>
      </c>
      <c r="C1014" s="1" t="s">
        <v>5020</v>
      </c>
      <c r="D1014" s="19">
        <v>0.06</v>
      </c>
      <c r="E1014" s="4">
        <v>1528</v>
      </c>
      <c r="F1014" s="4">
        <f>Table1[[#This Row],[MW]]*Table1[[#This Row],[MWh/MW]]</f>
        <v>91.679999999999993</v>
      </c>
      <c r="G1014" s="1" t="s">
        <v>37</v>
      </c>
      <c r="H1014" s="1" t="s">
        <v>38</v>
      </c>
      <c r="I1014" s="1" t="s">
        <v>39</v>
      </c>
      <c r="J1014" s="1" t="s">
        <v>40</v>
      </c>
      <c r="K1014" s="3" t="s">
        <v>34</v>
      </c>
      <c r="L1014" s="3" t="s">
        <v>41</v>
      </c>
      <c r="M1014" s="3" t="s">
        <v>420</v>
      </c>
      <c r="N1014" s="1">
        <f>Table1[[#This Row],[MWh]]*Water_intensities!$J$85</f>
        <v>9.0232103517504001</v>
      </c>
      <c r="O1014" s="1">
        <f>Table1[[#This Row],[MWh]]*Water_intensities!$N$85</f>
        <v>6.316247246225279</v>
      </c>
      <c r="P1014" s="3">
        <v>37.286169366151199</v>
      </c>
      <c r="Q1014" s="3">
        <v>8.9799329338932296E-2</v>
      </c>
      <c r="R1014" t="s">
        <v>1458</v>
      </c>
    </row>
    <row r="1015" spans="1:18" x14ac:dyDescent="0.55000000000000004">
      <c r="A1015" s="1">
        <v>26086</v>
      </c>
      <c r="B1015" s="1" t="s">
        <v>1450</v>
      </c>
      <c r="C1015" s="1" t="s">
        <v>1577</v>
      </c>
      <c r="D1015" s="4">
        <v>12.75</v>
      </c>
      <c r="E1015" s="4">
        <v>460.6</v>
      </c>
      <c r="F1015" s="4">
        <f>Table1[[#This Row],[MW]]*Table1[[#This Row],[MWh/MW]]</f>
        <v>5872.6500000000005</v>
      </c>
      <c r="G1015" s="1" t="s">
        <v>176</v>
      </c>
      <c r="H1015" s="1" t="s">
        <v>177</v>
      </c>
      <c r="I1015" s="1" t="s">
        <v>178</v>
      </c>
      <c r="J1015" s="1" t="s">
        <v>40</v>
      </c>
      <c r="K1015" s="3" t="s">
        <v>34</v>
      </c>
      <c r="L1015" s="3" t="s">
        <v>34</v>
      </c>
      <c r="M1015" s="3" t="s">
        <v>34</v>
      </c>
      <c r="N1015" s="1">
        <f>Table1[[#This Row],[MWh]]*Water_intensities!$J$101</f>
        <v>7.7806394714359495E-4</v>
      </c>
      <c r="O1015" s="1">
        <f>Table1[[#This Row],[MWh]]*Water_intensities!$N$101</f>
        <v>7.7806394714359495E-4</v>
      </c>
      <c r="P1015" s="3">
        <v>36.637999999999998</v>
      </c>
      <c r="Q1015" s="32">
        <v>-1.3803000000000001</v>
      </c>
      <c r="R1015" t="s">
        <v>1578</v>
      </c>
    </row>
    <row r="1016" spans="1:18" x14ac:dyDescent="0.55000000000000004">
      <c r="A1016" s="1">
        <v>26087</v>
      </c>
      <c r="B1016" s="1" t="s">
        <v>1450</v>
      </c>
      <c r="C1016" s="1" t="s">
        <v>1579</v>
      </c>
      <c r="D1016" s="4">
        <v>12.75</v>
      </c>
      <c r="E1016" s="4">
        <v>460.6</v>
      </c>
      <c r="F1016" s="4">
        <f>Table1[[#This Row],[MW]]*Table1[[#This Row],[MWh/MW]]</f>
        <v>5872.6500000000005</v>
      </c>
      <c r="G1016" s="1" t="s">
        <v>176</v>
      </c>
      <c r="H1016" s="1" t="s">
        <v>177</v>
      </c>
      <c r="I1016" s="1" t="s">
        <v>178</v>
      </c>
      <c r="J1016" s="1" t="s">
        <v>40</v>
      </c>
      <c r="K1016" s="3" t="s">
        <v>34</v>
      </c>
      <c r="L1016" s="3" t="s">
        <v>34</v>
      </c>
      <c r="M1016" s="3" t="s">
        <v>34</v>
      </c>
      <c r="N1016" s="1">
        <f>Table1[[#This Row],[MWh]]*Water_intensities!$J$101</f>
        <v>7.7806394714359495E-4</v>
      </c>
      <c r="O1016" s="1">
        <f>Table1[[#This Row],[MWh]]*Water_intensities!$N$101</f>
        <v>7.7806394714359495E-4</v>
      </c>
      <c r="P1016" s="3">
        <v>36.637999999999998</v>
      </c>
      <c r="Q1016" s="32">
        <v>-1.3803000000000001</v>
      </c>
      <c r="R1016" t="s">
        <v>1580</v>
      </c>
    </row>
    <row r="1017" spans="1:18" x14ac:dyDescent="0.55000000000000004">
      <c r="A1017" s="1">
        <v>26088</v>
      </c>
      <c r="B1017" s="1" t="s">
        <v>1450</v>
      </c>
      <c r="C1017" s="1" t="s">
        <v>1581</v>
      </c>
      <c r="D1017" s="4">
        <v>1.5</v>
      </c>
      <c r="E1017" s="4">
        <v>2211</v>
      </c>
      <c r="F1017" s="4">
        <f>Table1[[#This Row],[MW]]*Table1[[#This Row],[MWh/MW]]</f>
        <v>3316.5</v>
      </c>
      <c r="G1017" s="1" t="s">
        <v>474</v>
      </c>
      <c r="H1017" s="1" t="s">
        <v>21</v>
      </c>
      <c r="I1017" s="1" t="s">
        <v>22</v>
      </c>
      <c r="J1017" s="1" t="s">
        <v>40</v>
      </c>
      <c r="K1017" s="3" t="s">
        <v>34</v>
      </c>
      <c r="L1017" s="3" t="s">
        <v>841</v>
      </c>
      <c r="M1017" s="3" t="s">
        <v>34</v>
      </c>
      <c r="N1017" s="1">
        <f>Table1[[#This Row],[MWh]]*Water_intensities!$J$3</f>
        <v>538.04220721585716</v>
      </c>
      <c r="O1017" s="1">
        <f>Table1[[#This Row],[MWh]]*Water_intensities!$N$3</f>
        <v>376.62954505110002</v>
      </c>
      <c r="P1017" s="3">
        <v>34.655166000000001</v>
      </c>
      <c r="Q1017" s="3">
        <v>0.56860100000000002</v>
      </c>
      <c r="R1017" t="s">
        <v>1582</v>
      </c>
    </row>
    <row r="1018" spans="1:18" x14ac:dyDescent="0.55000000000000004">
      <c r="A1018" s="1">
        <v>26089</v>
      </c>
      <c r="B1018" s="1" t="s">
        <v>1450</v>
      </c>
      <c r="C1018" s="1" t="s">
        <v>1583</v>
      </c>
      <c r="D1018" s="4">
        <v>80.599999999999895</v>
      </c>
      <c r="E1018" s="4">
        <v>6747.4</v>
      </c>
      <c r="F1018" s="4">
        <f>Table1[[#This Row],[MW]]*Table1[[#This Row],[MWh/MW]]</f>
        <v>543840.43999999925</v>
      </c>
      <c r="G1018" s="1" t="s">
        <v>1476</v>
      </c>
      <c r="H1018" s="1" t="s">
        <v>1477</v>
      </c>
      <c r="I1018" s="1" t="s">
        <v>22</v>
      </c>
      <c r="J1018" s="1" t="s">
        <v>118</v>
      </c>
      <c r="K1018" s="3" t="s">
        <v>24</v>
      </c>
      <c r="L1018" s="3" t="s">
        <v>1478</v>
      </c>
      <c r="M1018" s="3" t="s">
        <v>1176</v>
      </c>
      <c r="N1018" s="1">
        <f>Table1[[#This Row],[MWh]]*Water_intensities!$J$34</f>
        <v>37055.880144294846</v>
      </c>
      <c r="O1018" s="1">
        <f>Table1[[#This Row],[MWh]]*Water_intensities!$N$34</f>
        <v>22645.260088180185</v>
      </c>
      <c r="P1018" s="3">
        <v>36.289203534279899</v>
      </c>
      <c r="Q1018" s="3">
        <v>-0.89046712521236604</v>
      </c>
      <c r="R1018" t="s">
        <v>1584</v>
      </c>
    </row>
    <row r="1019" spans="1:18" x14ac:dyDescent="0.55000000000000004">
      <c r="A1019" s="1">
        <v>26090</v>
      </c>
      <c r="B1019" s="1" t="s">
        <v>1450</v>
      </c>
      <c r="C1019" s="1" t="s">
        <v>1585</v>
      </c>
      <c r="D1019" s="4">
        <v>185</v>
      </c>
      <c r="E1019" s="4">
        <v>6747.4</v>
      </c>
      <c r="F1019" s="4">
        <f>Table1[[#This Row],[MW]]*Table1[[#This Row],[MWh/MW]]</f>
        <v>1248269</v>
      </c>
      <c r="G1019" s="1" t="s">
        <v>1476</v>
      </c>
      <c r="H1019" s="1" t="s">
        <v>1477</v>
      </c>
      <c r="I1019" s="1" t="s">
        <v>22</v>
      </c>
      <c r="J1019" s="1" t="s">
        <v>118</v>
      </c>
      <c r="K1019" s="3" t="s">
        <v>24</v>
      </c>
      <c r="L1019" s="3" t="s">
        <v>1478</v>
      </c>
      <c r="M1019" s="3" t="s">
        <v>1176</v>
      </c>
      <c r="N1019" s="1">
        <f>Table1[[#This Row],[MWh]]*Water_intensities!$J$34</f>
        <v>85053.819189758753</v>
      </c>
      <c r="O1019" s="1">
        <f>Table1[[#This Row],[MWh]]*Water_intensities!$N$34</f>
        <v>51977.333949297019</v>
      </c>
      <c r="P1019" s="3">
        <v>36.307437999999998</v>
      </c>
      <c r="Q1019" s="3">
        <v>-0.892849</v>
      </c>
      <c r="R1019" t="s">
        <v>1586</v>
      </c>
    </row>
    <row r="1020" spans="1:18" x14ac:dyDescent="0.55000000000000004">
      <c r="A1020" s="1">
        <v>26091</v>
      </c>
      <c r="B1020" s="1" t="s">
        <v>1450</v>
      </c>
      <c r="C1020" s="1" t="s">
        <v>1587</v>
      </c>
      <c r="D1020" s="4">
        <v>105</v>
      </c>
      <c r="E1020" s="4">
        <v>6747.4</v>
      </c>
      <c r="F1020" s="4">
        <f>Table1[[#This Row],[MW]]*Table1[[#This Row],[MWh/MW]]</f>
        <v>708477</v>
      </c>
      <c r="G1020" s="1" t="s">
        <v>1476</v>
      </c>
      <c r="H1020" s="1" t="s">
        <v>1477</v>
      </c>
      <c r="I1020" s="1" t="s">
        <v>22</v>
      </c>
      <c r="J1020" s="1" t="s">
        <v>118</v>
      </c>
      <c r="K1020" s="3" t="s">
        <v>24</v>
      </c>
      <c r="L1020" s="3" t="s">
        <v>1478</v>
      </c>
      <c r="M1020" s="3" t="s">
        <v>1176</v>
      </c>
      <c r="N1020" s="1">
        <f>Table1[[#This Row],[MWh]]*Water_intensities!$J$34</f>
        <v>48273.789269863075</v>
      </c>
      <c r="O1020" s="1">
        <f>Table1[[#This Row],[MWh]]*Water_intensities!$N$34</f>
        <v>29500.648998249661</v>
      </c>
      <c r="P1020" s="3">
        <v>36.299104081308599</v>
      </c>
      <c r="Q1020" s="3">
        <v>-0.864406531975214</v>
      </c>
      <c r="R1020" t="s">
        <v>1588</v>
      </c>
    </row>
    <row r="1021" spans="1:18" x14ac:dyDescent="0.55000000000000004">
      <c r="A1021" s="1">
        <v>26092</v>
      </c>
      <c r="B1021" s="1" t="s">
        <v>1450</v>
      </c>
      <c r="C1021" s="1" t="s">
        <v>1589</v>
      </c>
      <c r="D1021" s="4">
        <v>139</v>
      </c>
      <c r="E1021" s="4">
        <v>6747.4</v>
      </c>
      <c r="F1021" s="4">
        <f>Table1[[#This Row],[MW]]*Table1[[#This Row],[MWh/MW]]</f>
        <v>937888.6</v>
      </c>
      <c r="G1021" s="1" t="s">
        <v>1476</v>
      </c>
      <c r="H1021" s="1" t="s">
        <v>1477</v>
      </c>
      <c r="I1021" s="1" t="s">
        <v>22</v>
      </c>
      <c r="J1021" s="1" t="s">
        <v>31</v>
      </c>
      <c r="K1021" s="3" t="s">
        <v>32</v>
      </c>
      <c r="L1021" s="3" t="s">
        <v>1590</v>
      </c>
      <c r="M1021" s="3" t="s">
        <v>34</v>
      </c>
      <c r="N1021" s="1">
        <f>Table1[[#This Row],[MWh]]*Water_intensities!$J$35</f>
        <v>1470836.315546622</v>
      </c>
      <c r="O1021" s="1">
        <f>Table1[[#This Row],[MWh]]*Water_intensities!$N$35</f>
        <v>1029585.4208826353</v>
      </c>
      <c r="P1021" s="3">
        <v>36.255191849307401</v>
      </c>
      <c r="Q1021" s="32">
        <v>-0.88954624178849595</v>
      </c>
      <c r="R1021" t="s">
        <v>1591</v>
      </c>
    </row>
    <row r="1022" spans="1:18" x14ac:dyDescent="0.55000000000000004">
      <c r="A1022" s="1">
        <v>26093</v>
      </c>
      <c r="B1022" s="1" t="s">
        <v>1450</v>
      </c>
      <c r="C1022" s="1" t="s">
        <v>1592</v>
      </c>
      <c r="D1022" s="4">
        <v>140</v>
      </c>
      <c r="E1022" s="4">
        <v>6747.4</v>
      </c>
      <c r="F1022" s="4">
        <f>Table1[[#This Row],[MW]]*Table1[[#This Row],[MWh/MW]]</f>
        <v>944636</v>
      </c>
      <c r="G1022" s="1" t="s">
        <v>1476</v>
      </c>
      <c r="H1022" s="1" t="s">
        <v>1477</v>
      </c>
      <c r="I1022" s="1" t="s">
        <v>22</v>
      </c>
      <c r="J1022" s="1" t="s">
        <v>118</v>
      </c>
      <c r="K1022" s="3" t="s">
        <v>24</v>
      </c>
      <c r="L1022" s="3" t="s">
        <v>1478</v>
      </c>
      <c r="M1022" s="3" t="s">
        <v>1176</v>
      </c>
      <c r="N1022" s="1">
        <f>Table1[[#This Row],[MWh]]*Water_intensities!$J$34</f>
        <v>64365.05235981744</v>
      </c>
      <c r="O1022" s="1">
        <f>Table1[[#This Row],[MWh]]*Water_intensities!$N$34</f>
        <v>39334.198664332878</v>
      </c>
      <c r="P1022" s="3">
        <v>36.334555279747697</v>
      </c>
      <c r="Q1022" s="3">
        <v>-0.91805042181706198</v>
      </c>
      <c r="R1022" t="s">
        <v>1593</v>
      </c>
    </row>
    <row r="1023" spans="1:18" x14ac:dyDescent="0.55000000000000004">
      <c r="A1023" s="1">
        <v>26094</v>
      </c>
      <c r="B1023" s="1" t="s">
        <v>1450</v>
      </c>
      <c r="C1023" s="1" t="s">
        <v>1594</v>
      </c>
      <c r="D1023" s="4">
        <v>158</v>
      </c>
      <c r="E1023" s="4">
        <v>6747.4</v>
      </c>
      <c r="F1023" s="4">
        <f>Table1[[#This Row],[MW]]*Table1[[#This Row],[MWh/MW]]</f>
        <v>1066089.2</v>
      </c>
      <c r="G1023" s="1" t="s">
        <v>1476</v>
      </c>
      <c r="H1023" s="1" t="s">
        <v>1477</v>
      </c>
      <c r="I1023" s="1" t="s">
        <v>22</v>
      </c>
      <c r="J1023" s="1" t="s">
        <v>118</v>
      </c>
      <c r="K1023" s="3" t="s">
        <v>24</v>
      </c>
      <c r="L1023" s="3" t="s">
        <v>1478</v>
      </c>
      <c r="M1023" s="3" t="s">
        <v>1176</v>
      </c>
      <c r="N1023" s="1">
        <f>Table1[[#This Row],[MWh]]*Water_intensities!$J$34</f>
        <v>72640.559091793955</v>
      </c>
      <c r="O1023" s="1">
        <f>Table1[[#This Row],[MWh]]*Water_intensities!$N$34</f>
        <v>44391.452778318533</v>
      </c>
      <c r="P1023" s="3">
        <v>36.350866531533498</v>
      </c>
      <c r="Q1023" s="3">
        <v>-0.89950266866389805</v>
      </c>
      <c r="R1023" t="s">
        <v>1595</v>
      </c>
    </row>
    <row r="1024" spans="1:18" x14ac:dyDescent="0.55000000000000004">
      <c r="A1024" s="1">
        <v>26095</v>
      </c>
      <c r="B1024" s="1" t="s">
        <v>1450</v>
      </c>
      <c r="C1024" s="1" t="s">
        <v>1596</v>
      </c>
      <c r="D1024" s="4">
        <v>2.5</v>
      </c>
      <c r="E1024" s="4">
        <v>6747.4</v>
      </c>
      <c r="F1024" s="4">
        <f>Table1[[#This Row],[MW]]*Table1[[#This Row],[MWh/MW]]</f>
        <v>16868.5</v>
      </c>
      <c r="G1024" s="1" t="s">
        <v>1476</v>
      </c>
      <c r="H1024" s="1" t="s">
        <v>1477</v>
      </c>
      <c r="I1024" s="1" t="s">
        <v>22</v>
      </c>
      <c r="J1024" s="1" t="s">
        <v>118</v>
      </c>
      <c r="K1024" s="3" t="s">
        <v>24</v>
      </c>
      <c r="L1024" s="3" t="s">
        <v>1478</v>
      </c>
      <c r="M1024" s="3" t="s">
        <v>1176</v>
      </c>
      <c r="N1024" s="1">
        <f>Table1[[#This Row],[MWh]]*Water_intensities!$J$34</f>
        <v>1149.3759349967399</v>
      </c>
      <c r="O1024" s="1">
        <f>Table1[[#This Row],[MWh]]*Water_intensities!$N$34</f>
        <v>702.39640472023007</v>
      </c>
      <c r="P1024" s="3">
        <v>36.292677662202003</v>
      </c>
      <c r="Q1024" s="3">
        <v>-0.87948637379308503</v>
      </c>
      <c r="R1024" t="s">
        <v>1479</v>
      </c>
    </row>
    <row r="1025" spans="1:18" x14ac:dyDescent="0.55000000000000004">
      <c r="A1025" s="1">
        <v>26096</v>
      </c>
      <c r="B1025" s="1" t="s">
        <v>1450</v>
      </c>
      <c r="C1025" s="1" t="s">
        <v>1597</v>
      </c>
      <c r="D1025" s="4">
        <v>0.4</v>
      </c>
      <c r="E1025" s="4">
        <v>1916</v>
      </c>
      <c r="F1025" s="4">
        <f>Table1[[#This Row],[MW]]*Table1[[#This Row],[MWh/MW]]</f>
        <v>766.40000000000009</v>
      </c>
      <c r="G1025" s="1" t="s">
        <v>28</v>
      </c>
      <c r="H1025" s="1" t="s">
        <v>29</v>
      </c>
      <c r="I1025" s="1" t="s">
        <v>30</v>
      </c>
      <c r="J1025" s="1" t="s">
        <v>31</v>
      </c>
      <c r="K1025" s="3" t="s">
        <v>32</v>
      </c>
      <c r="L1025" s="3" t="s">
        <v>44</v>
      </c>
      <c r="M1025" s="3" t="s">
        <v>34</v>
      </c>
      <c r="N1025" s="1">
        <f>Table1[[#This Row],[MWh]]*Water_intensities!$J$56</f>
        <v>248.31340134927893</v>
      </c>
      <c r="O1025" s="1">
        <f>Table1[[#This Row],[MWh]]*Water_intensities!$N$56</f>
        <v>173.81938094449526</v>
      </c>
      <c r="P1025" s="3">
        <v>41.059991599999996</v>
      </c>
      <c r="Q1025" s="3">
        <v>-2.1090426999999998</v>
      </c>
      <c r="R1025" t="s">
        <v>113</v>
      </c>
    </row>
    <row r="1026" spans="1:18" x14ac:dyDescent="0.55000000000000004">
      <c r="A1026" s="1">
        <v>26097</v>
      </c>
      <c r="B1026" s="1" t="s">
        <v>1450</v>
      </c>
      <c r="C1026" s="1" t="s">
        <v>5021</v>
      </c>
      <c r="D1026" s="19">
        <v>0.6</v>
      </c>
      <c r="E1026" s="4">
        <v>1528</v>
      </c>
      <c r="F1026" s="4">
        <f>Table1[[#This Row],[MW]]*Table1[[#This Row],[MWh/MW]]</f>
        <v>916.8</v>
      </c>
      <c r="G1026" s="1" t="s">
        <v>37</v>
      </c>
      <c r="H1026" s="1" t="s">
        <v>38</v>
      </c>
      <c r="I1026" s="1" t="s">
        <v>130</v>
      </c>
      <c r="J1026" s="1" t="s">
        <v>40</v>
      </c>
      <c r="K1026" s="3" t="s">
        <v>34</v>
      </c>
      <c r="L1026" s="3" t="s">
        <v>41</v>
      </c>
      <c r="M1026" s="3" t="s">
        <v>420</v>
      </c>
      <c r="N1026" s="1">
        <f>Table1[[#This Row],[MWh]]*Water_intensities!$J$75</f>
        <v>12.840722423644801</v>
      </c>
      <c r="O1026" s="1">
        <f>Table1[[#This Row],[MWh]]*Water_intensities!$N$75</f>
        <v>8.9885056965513588</v>
      </c>
      <c r="P1026" s="3">
        <v>35.266136820594099</v>
      </c>
      <c r="Q1026" s="3">
        <v>0.50166788263208595</v>
      </c>
      <c r="R1026" t="s">
        <v>1473</v>
      </c>
    </row>
    <row r="1027" spans="1:18" x14ac:dyDescent="0.55000000000000004">
      <c r="A1027" s="1">
        <v>26098</v>
      </c>
      <c r="B1027" s="1" t="s">
        <v>1450</v>
      </c>
      <c r="C1027" s="1" t="s">
        <v>1598</v>
      </c>
      <c r="D1027" s="4">
        <v>90</v>
      </c>
      <c r="E1027" s="4">
        <v>1916</v>
      </c>
      <c r="F1027" s="4">
        <f>Table1[[#This Row],[MW]]*Table1[[#This Row],[MWh/MW]]</f>
        <v>172440</v>
      </c>
      <c r="G1027" s="1" t="s">
        <v>28</v>
      </c>
      <c r="H1027" s="1" t="s">
        <v>29</v>
      </c>
      <c r="I1027" s="1" t="s">
        <v>30</v>
      </c>
      <c r="J1027" s="1" t="s">
        <v>31</v>
      </c>
      <c r="K1027" s="3" t="s">
        <v>32</v>
      </c>
      <c r="L1027" s="3" t="s">
        <v>119</v>
      </c>
      <c r="M1027" s="3" t="s">
        <v>34</v>
      </c>
      <c r="N1027" s="1">
        <f>Table1[[#This Row],[MWh]]*Water_intensities!$J$56</f>
        <v>55870.515303587752</v>
      </c>
      <c r="O1027" s="1">
        <f>Table1[[#This Row],[MWh]]*Water_intensities!$N$56</f>
        <v>39109.360712511429</v>
      </c>
      <c r="P1027" s="3">
        <v>39.562782659065299</v>
      </c>
      <c r="Q1027" s="32">
        <v>-3.9333918636034699</v>
      </c>
      <c r="R1027" t="s">
        <v>1599</v>
      </c>
    </row>
    <row r="1028" spans="1:18" x14ac:dyDescent="0.55000000000000004">
      <c r="A1028" s="1">
        <v>26099</v>
      </c>
      <c r="B1028" s="1" t="s">
        <v>1450</v>
      </c>
      <c r="C1028" s="1" t="s">
        <v>1598</v>
      </c>
      <c r="D1028" s="4">
        <v>7.6</v>
      </c>
      <c r="E1028" s="4">
        <v>1870.4</v>
      </c>
      <c r="F1028" s="4">
        <f>Table1[[#This Row],[MW]]*Table1[[#This Row],[MWh/MW]]</f>
        <v>14215.04</v>
      </c>
      <c r="G1028" s="1" t="s">
        <v>226</v>
      </c>
      <c r="H1028" s="1" t="s">
        <v>21</v>
      </c>
      <c r="I1028" s="1" t="s">
        <v>22</v>
      </c>
      <c r="J1028" s="1" t="s">
        <v>31</v>
      </c>
      <c r="K1028" s="3" t="s">
        <v>32</v>
      </c>
      <c r="L1028" s="3" t="s">
        <v>227</v>
      </c>
      <c r="M1028" s="3" t="s">
        <v>34</v>
      </c>
      <c r="N1028" s="1">
        <f>Table1[[#This Row],[MWh]]*Water_intensities!$J$67</f>
        <v>538.09779869171211</v>
      </c>
      <c r="O1028" s="1">
        <f>Table1[[#This Row],[MWh]]*Water_intensities!$N$67</f>
        <v>376.66845908419845</v>
      </c>
      <c r="P1028" s="3">
        <v>39.562782659065299</v>
      </c>
      <c r="Q1028" s="32">
        <v>-3.9333918636034699</v>
      </c>
      <c r="R1028" t="s">
        <v>1600</v>
      </c>
    </row>
    <row r="1029" spans="1:18" x14ac:dyDescent="0.55000000000000004">
      <c r="A1029" s="1">
        <v>26100</v>
      </c>
      <c r="B1029" s="1" t="s">
        <v>1450</v>
      </c>
      <c r="C1029" s="1" t="s">
        <v>1601</v>
      </c>
      <c r="D1029" s="4">
        <v>3</v>
      </c>
      <c r="E1029" s="4">
        <v>1916</v>
      </c>
      <c r="F1029" s="4">
        <f>Table1[[#This Row],[MW]]*Table1[[#This Row],[MWh/MW]]</f>
        <v>5748</v>
      </c>
      <c r="G1029" s="1" t="s">
        <v>28</v>
      </c>
      <c r="H1029" s="1" t="s">
        <v>29</v>
      </c>
      <c r="I1029" s="1" t="s">
        <v>30</v>
      </c>
      <c r="J1029" s="1" t="s">
        <v>31</v>
      </c>
      <c r="K1029" s="3" t="s">
        <v>32</v>
      </c>
      <c r="L1029" s="3" t="s">
        <v>44</v>
      </c>
      <c r="M1029" s="3" t="s">
        <v>34</v>
      </c>
      <c r="N1029" s="1">
        <f>Table1[[#This Row],[MWh]]*Water_intensities!$J$56</f>
        <v>1862.3505101195917</v>
      </c>
      <c r="O1029" s="1">
        <f>Table1[[#This Row],[MWh]]*Water_intensities!$N$56</f>
        <v>1303.6453570837143</v>
      </c>
      <c r="P1029" s="3">
        <v>37.116667</v>
      </c>
      <c r="Q1029" s="3">
        <v>-0.7</v>
      </c>
      <c r="R1029" t="s">
        <v>1602</v>
      </c>
    </row>
    <row r="1030" spans="1:18" x14ac:dyDescent="0.55000000000000004">
      <c r="A1030" s="1">
        <v>26101</v>
      </c>
      <c r="B1030" s="1" t="s">
        <v>1450</v>
      </c>
      <c r="C1030" s="1" t="s">
        <v>1603</v>
      </c>
      <c r="D1030" s="4">
        <v>6</v>
      </c>
      <c r="E1030" s="4">
        <v>4311.8</v>
      </c>
      <c r="F1030" s="4">
        <f>Table1[[#This Row],[MW]]*Table1[[#This Row],[MWh/MW]]</f>
        <v>25870.800000000003</v>
      </c>
      <c r="G1030" s="1" t="s">
        <v>107</v>
      </c>
      <c r="H1030" s="1" t="s">
        <v>133</v>
      </c>
      <c r="I1030" s="1" t="s">
        <v>34</v>
      </c>
      <c r="J1030" s="1" t="s">
        <v>34</v>
      </c>
      <c r="K1030" s="1" t="s">
        <v>34</v>
      </c>
      <c r="L1030" s="1" t="s">
        <v>34</v>
      </c>
      <c r="M1030" s="1" t="s">
        <v>34</v>
      </c>
      <c r="N1030" s="1">
        <v>30710.355692400004</v>
      </c>
      <c r="O1030" s="1">
        <v>30710.355692400004</v>
      </c>
      <c r="P1030" s="3">
        <v>37.632447499999998</v>
      </c>
      <c r="Q1030" s="3">
        <v>-0.58030380000000004</v>
      </c>
      <c r="R1030" t="s">
        <v>4981</v>
      </c>
    </row>
    <row r="1031" spans="1:18" x14ac:dyDescent="0.55000000000000004">
      <c r="A1031" s="1">
        <v>26102</v>
      </c>
      <c r="B1031" s="1" t="s">
        <v>1450</v>
      </c>
      <c r="C1031" s="1" t="s">
        <v>1605</v>
      </c>
      <c r="D1031" s="4">
        <v>1.5</v>
      </c>
      <c r="E1031" s="4">
        <v>4311.8</v>
      </c>
      <c r="F1031" s="4">
        <f>Table1[[#This Row],[MW]]*Table1[[#This Row],[MWh/MW]]</f>
        <v>6467.7000000000007</v>
      </c>
      <c r="G1031" s="1" t="s">
        <v>107</v>
      </c>
      <c r="H1031" s="1" t="s">
        <v>133</v>
      </c>
      <c r="I1031" s="1" t="s">
        <v>34</v>
      </c>
      <c r="J1031" s="1" t="s">
        <v>34</v>
      </c>
      <c r="K1031" s="1" t="s">
        <v>34</v>
      </c>
      <c r="L1031" s="1" t="s">
        <v>34</v>
      </c>
      <c r="M1031" s="1" t="s">
        <v>34</v>
      </c>
      <c r="N1031" s="1">
        <v>10230.687415450906</v>
      </c>
      <c r="O1031" s="1">
        <v>10230.687415450906</v>
      </c>
      <c r="P1031" s="3">
        <v>36.947594000000002</v>
      </c>
      <c r="Q1031" s="3">
        <v>-0.42013200000000001</v>
      </c>
      <c r="R1031" t="s">
        <v>589</v>
      </c>
    </row>
    <row r="1032" spans="1:18" x14ac:dyDescent="0.55000000000000004">
      <c r="A1032" s="1">
        <v>26103</v>
      </c>
      <c r="B1032" s="1" t="s">
        <v>1450</v>
      </c>
      <c r="C1032" s="1" t="s">
        <v>1606</v>
      </c>
      <c r="D1032" s="4">
        <v>21.1999999999999</v>
      </c>
      <c r="E1032" s="4">
        <v>4311.8</v>
      </c>
      <c r="F1032" s="4">
        <f>Table1[[#This Row],[MW]]*Table1[[#This Row],[MWh/MW]]</f>
        <v>91410.159999999567</v>
      </c>
      <c r="G1032" s="1" t="s">
        <v>107</v>
      </c>
      <c r="H1032" s="1" t="s">
        <v>133</v>
      </c>
      <c r="I1032" s="1" t="s">
        <v>34</v>
      </c>
      <c r="J1032" s="1" t="s">
        <v>34</v>
      </c>
      <c r="K1032" s="1" t="s">
        <v>34</v>
      </c>
      <c r="L1032" s="1" t="s">
        <v>34</v>
      </c>
      <c r="M1032" s="1" t="s">
        <v>34</v>
      </c>
      <c r="N1032" s="1">
        <v>0</v>
      </c>
      <c r="O1032" s="1">
        <v>0</v>
      </c>
      <c r="P1032" s="3">
        <v>34.799999999999997</v>
      </c>
      <c r="Q1032" s="3">
        <v>-0.35</v>
      </c>
      <c r="R1032" t="s">
        <v>133</v>
      </c>
    </row>
    <row r="1033" spans="1:18" x14ac:dyDescent="0.55000000000000004">
      <c r="A1033" s="1">
        <v>26104</v>
      </c>
      <c r="B1033" s="1" t="s">
        <v>1450</v>
      </c>
      <c r="C1033" s="1" t="s">
        <v>1607</v>
      </c>
      <c r="D1033" s="4">
        <v>0.39</v>
      </c>
      <c r="E1033" s="4">
        <v>4311.8</v>
      </c>
      <c r="F1033" s="4">
        <f>Table1[[#This Row],[MW]]*Table1[[#This Row],[MWh/MW]]</f>
        <v>1681.6020000000001</v>
      </c>
      <c r="G1033" s="1" t="s">
        <v>107</v>
      </c>
      <c r="H1033" s="1" t="s">
        <v>108</v>
      </c>
      <c r="I1033" s="1" t="s">
        <v>34</v>
      </c>
      <c r="J1033" s="1" t="s">
        <v>34</v>
      </c>
      <c r="K1033" s="1" t="s">
        <v>34</v>
      </c>
      <c r="L1033" s="1" t="s">
        <v>34</v>
      </c>
      <c r="M1033" s="1" t="s">
        <v>34</v>
      </c>
      <c r="N1033" s="1">
        <v>0</v>
      </c>
      <c r="O1033" s="1">
        <v>0</v>
      </c>
      <c r="P1033" s="3">
        <v>35.283137000000004</v>
      </c>
      <c r="Q1033" s="3">
        <v>-0.36774400000000002</v>
      </c>
      <c r="R1033" t="s">
        <v>1608</v>
      </c>
    </row>
    <row r="1034" spans="1:18" x14ac:dyDescent="0.55000000000000004">
      <c r="A1034" s="1">
        <v>26105</v>
      </c>
      <c r="B1034" s="1" t="s">
        <v>1450</v>
      </c>
      <c r="C1034" s="1" t="s">
        <v>1609</v>
      </c>
      <c r="D1034" s="4">
        <v>60</v>
      </c>
      <c r="E1034" s="4">
        <v>4311.8</v>
      </c>
      <c r="F1034" s="4">
        <f>Table1[[#This Row],[MW]]*Table1[[#This Row],[MWh/MW]]</f>
        <v>258708</v>
      </c>
      <c r="G1034" s="1" t="s">
        <v>107</v>
      </c>
      <c r="H1034" s="1" t="s">
        <v>133</v>
      </c>
      <c r="I1034" s="1" t="s">
        <v>34</v>
      </c>
      <c r="J1034" s="1" t="s">
        <v>34</v>
      </c>
      <c r="K1034" s="1" t="s">
        <v>34</v>
      </c>
      <c r="L1034" s="1" t="s">
        <v>34</v>
      </c>
      <c r="M1034" s="1" t="s">
        <v>34</v>
      </c>
      <c r="N1034" s="1">
        <v>0</v>
      </c>
      <c r="O1034" s="1">
        <v>0</v>
      </c>
      <c r="P1034" s="3">
        <v>34.9166667</v>
      </c>
      <c r="Q1034" s="3">
        <v>-0.3333333</v>
      </c>
      <c r="R1034" t="s">
        <v>133</v>
      </c>
    </row>
    <row r="1035" spans="1:18" x14ac:dyDescent="0.55000000000000004">
      <c r="A1035" s="1">
        <v>26106</v>
      </c>
      <c r="B1035" s="1" t="s">
        <v>1450</v>
      </c>
      <c r="C1035" s="1" t="s">
        <v>1610</v>
      </c>
      <c r="D1035" s="4">
        <v>0.06</v>
      </c>
      <c r="E1035" s="4">
        <v>1528</v>
      </c>
      <c r="F1035" s="4">
        <f>Table1[[#This Row],[MW]]*Table1[[#This Row],[MWh/MW]]</f>
        <v>91.679999999999993</v>
      </c>
      <c r="G1035" s="1" t="s">
        <v>37</v>
      </c>
      <c r="H1035" s="1" t="s">
        <v>38</v>
      </c>
      <c r="I1035" s="1" t="s">
        <v>39</v>
      </c>
      <c r="J1035" s="1" t="s">
        <v>40</v>
      </c>
      <c r="K1035" s="3" t="s">
        <v>34</v>
      </c>
      <c r="L1035" s="3" t="s">
        <v>41</v>
      </c>
      <c r="M1035" s="3" t="s">
        <v>420</v>
      </c>
      <c r="N1035" s="1">
        <f>Table1[[#This Row],[MWh]]*Water_intensities!$J$85</f>
        <v>9.0232103517504001</v>
      </c>
      <c r="O1035" s="1">
        <f>Table1[[#This Row],[MWh]]*Water_intensities!$N$85</f>
        <v>6.316247246225279</v>
      </c>
      <c r="P1035" s="3">
        <v>39.717769712005897</v>
      </c>
      <c r="Q1035" s="3">
        <v>-4.0242105765622602</v>
      </c>
      <c r="R1035" t="s">
        <v>1500</v>
      </c>
    </row>
    <row r="1036" spans="1:18" x14ac:dyDescent="0.55000000000000004">
      <c r="A1036" s="1">
        <v>26107</v>
      </c>
      <c r="B1036" s="1" t="s">
        <v>1450</v>
      </c>
      <c r="C1036" s="1" t="s">
        <v>1611</v>
      </c>
      <c r="D1036" s="4">
        <v>0.4</v>
      </c>
      <c r="E1036" s="4">
        <v>4311.8</v>
      </c>
      <c r="F1036" s="4">
        <f>Table1[[#This Row],[MW]]*Table1[[#This Row],[MWh/MW]]</f>
        <v>1724.7200000000003</v>
      </c>
      <c r="G1036" s="1" t="s">
        <v>107</v>
      </c>
      <c r="H1036" s="1" t="s">
        <v>133</v>
      </c>
      <c r="I1036" s="1" t="s">
        <v>34</v>
      </c>
      <c r="J1036" s="1" t="s">
        <v>34</v>
      </c>
      <c r="K1036" s="1" t="s">
        <v>34</v>
      </c>
      <c r="L1036" s="1" t="s">
        <v>34</v>
      </c>
      <c r="M1036" s="1" t="s">
        <v>34</v>
      </c>
      <c r="N1036" s="1">
        <v>2506.3950612683216</v>
      </c>
      <c r="O1036" s="1">
        <v>2506.3950612683216</v>
      </c>
      <c r="P1036" s="3">
        <v>35.269925000000001</v>
      </c>
      <c r="Q1036" s="3">
        <v>0.52035600000000004</v>
      </c>
      <c r="R1036" t="s">
        <v>1612</v>
      </c>
    </row>
    <row r="1037" spans="1:18" x14ac:dyDescent="0.55000000000000004">
      <c r="A1037" s="1">
        <v>26108</v>
      </c>
      <c r="B1037" s="1" t="s">
        <v>1450</v>
      </c>
      <c r="C1037" s="1" t="s">
        <v>1613</v>
      </c>
      <c r="D1037" s="4">
        <v>7.2</v>
      </c>
      <c r="E1037" s="4">
        <v>2211</v>
      </c>
      <c r="F1037" s="4">
        <f>Table1[[#This Row],[MW]]*Table1[[#This Row],[MWh/MW]]</f>
        <v>15919.2</v>
      </c>
      <c r="G1037" s="1" t="s">
        <v>474</v>
      </c>
      <c r="H1037" s="1" t="s">
        <v>21</v>
      </c>
      <c r="I1037" s="1" t="s">
        <v>22</v>
      </c>
      <c r="J1037" s="1" t="s">
        <v>40</v>
      </c>
      <c r="K1037" s="3" t="s">
        <v>34</v>
      </c>
      <c r="L1037" s="3" t="s">
        <v>841</v>
      </c>
      <c r="M1037" s="3" t="s">
        <v>34</v>
      </c>
      <c r="N1037" s="1">
        <f>Table1[[#This Row],[MWh]]*Water_intensities!$J$3</f>
        <v>2582.6025946361146</v>
      </c>
      <c r="O1037" s="1">
        <f>Table1[[#This Row],[MWh]]*Water_intensities!$N$3</f>
        <v>1807.8218162452802</v>
      </c>
      <c r="P1037" s="3">
        <v>34.529646999999997</v>
      </c>
      <c r="Q1037" s="3">
        <v>-0.89110800000000001</v>
      </c>
      <c r="R1037" t="s">
        <v>1614</v>
      </c>
    </row>
    <row r="1038" spans="1:18" x14ac:dyDescent="0.55000000000000004">
      <c r="A1038" s="1">
        <v>26109</v>
      </c>
      <c r="B1038" s="1" t="s">
        <v>1450</v>
      </c>
      <c r="C1038" s="1" t="s">
        <v>5022</v>
      </c>
      <c r="D1038" s="19">
        <v>0.7</v>
      </c>
      <c r="E1038" s="4">
        <v>1528</v>
      </c>
      <c r="F1038" s="4">
        <f>Table1[[#This Row],[MW]]*Table1[[#This Row],[MWh/MW]]</f>
        <v>1069.5999999999999</v>
      </c>
      <c r="G1038" s="1" t="s">
        <v>37</v>
      </c>
      <c r="H1038" s="1" t="s">
        <v>38</v>
      </c>
      <c r="I1038" s="1" t="s">
        <v>130</v>
      </c>
      <c r="J1038" s="1" t="s">
        <v>40</v>
      </c>
      <c r="K1038" s="3" t="s">
        <v>34</v>
      </c>
      <c r="L1038" s="3" t="s">
        <v>41</v>
      </c>
      <c r="M1038" s="3" t="s">
        <v>1459</v>
      </c>
      <c r="N1038" s="1">
        <f>Table1[[#This Row],[MWh]]*Water_intensities!$J$78</f>
        <v>4.0488764398879997</v>
      </c>
      <c r="O1038" s="1">
        <f>Table1[[#This Row],[MWh]]*Water_intensities!$N$78</f>
        <v>2.8342135079216</v>
      </c>
      <c r="P1038" s="3">
        <v>36.952907999686403</v>
      </c>
      <c r="Q1038" s="3">
        <v>-1.1502941772911199</v>
      </c>
      <c r="R1038" t="s">
        <v>1473</v>
      </c>
    </row>
    <row r="1039" spans="1:18" x14ac:dyDescent="0.55000000000000004">
      <c r="A1039" s="1">
        <v>26110</v>
      </c>
      <c r="B1039" s="1" t="s">
        <v>1450</v>
      </c>
      <c r="C1039" s="1" t="s">
        <v>5023</v>
      </c>
      <c r="D1039" s="19">
        <v>0.6</v>
      </c>
      <c r="E1039" s="4">
        <v>1528</v>
      </c>
      <c r="F1039" s="4">
        <f>Table1[[#This Row],[MW]]*Table1[[#This Row],[MWh/MW]]</f>
        <v>916.8</v>
      </c>
      <c r="G1039" s="1" t="s">
        <v>37</v>
      </c>
      <c r="H1039" s="1" t="s">
        <v>38</v>
      </c>
      <c r="I1039" s="1" t="s">
        <v>130</v>
      </c>
      <c r="J1039" s="1" t="s">
        <v>40</v>
      </c>
      <c r="K1039" s="3" t="s">
        <v>34</v>
      </c>
      <c r="L1039" s="3" t="s">
        <v>41</v>
      </c>
      <c r="M1039" s="3" t="s">
        <v>1459</v>
      </c>
      <c r="N1039" s="1">
        <f>Table1[[#This Row],[MWh]]*Water_intensities!$J$78</f>
        <v>3.4704655199039998</v>
      </c>
      <c r="O1039" s="1">
        <f>Table1[[#This Row],[MWh]]*Water_intensities!$N$78</f>
        <v>2.4293258639327999</v>
      </c>
      <c r="P1039" s="3">
        <v>36.952511428174702</v>
      </c>
      <c r="Q1039" s="32">
        <v>-1.1507236538291199</v>
      </c>
      <c r="R1039" t="s">
        <v>1473</v>
      </c>
    </row>
    <row r="1040" spans="1:18" x14ac:dyDescent="0.55000000000000004">
      <c r="A1040" s="1">
        <v>26111</v>
      </c>
      <c r="B1040" s="1" t="s">
        <v>1450</v>
      </c>
      <c r="C1040" s="1" t="s">
        <v>5024</v>
      </c>
      <c r="D1040" s="19">
        <v>0.12</v>
      </c>
      <c r="E1040" s="4">
        <v>1528</v>
      </c>
      <c r="F1040" s="4">
        <f>Table1[[#This Row],[MW]]*Table1[[#This Row],[MWh/MW]]</f>
        <v>183.35999999999999</v>
      </c>
      <c r="G1040" s="1" t="s">
        <v>37</v>
      </c>
      <c r="H1040" s="1" t="s">
        <v>38</v>
      </c>
      <c r="I1040" s="1" t="s">
        <v>130</v>
      </c>
      <c r="J1040" s="1" t="s">
        <v>40</v>
      </c>
      <c r="K1040" s="3" t="s">
        <v>34</v>
      </c>
      <c r="L1040" s="3" t="s">
        <v>41</v>
      </c>
      <c r="M1040" s="3" t="s">
        <v>1176</v>
      </c>
      <c r="N1040" s="1">
        <f>Table1[[#This Row],[MWh]]*Water_intensities!$J$80</f>
        <v>0.69409310398079993</v>
      </c>
      <c r="O1040" s="1">
        <f>Table1[[#This Row],[MWh]]*Water_intensities!$N$80</f>
        <v>0.48586517278655994</v>
      </c>
      <c r="P1040" s="3">
        <v>36.382362155947703</v>
      </c>
      <c r="Q1040" s="3">
        <v>-0.67146004810529702</v>
      </c>
      <c r="R1040" t="s">
        <v>1458</v>
      </c>
    </row>
    <row r="1041" spans="1:18" x14ac:dyDescent="0.55000000000000004">
      <c r="A1041" s="1">
        <v>26112</v>
      </c>
      <c r="B1041" s="1" t="s">
        <v>1450</v>
      </c>
      <c r="C1041" s="1" t="s">
        <v>1615</v>
      </c>
      <c r="D1041" s="4">
        <v>2.5619999999999998</v>
      </c>
      <c r="E1041" s="4">
        <v>4311.8</v>
      </c>
      <c r="F1041" s="4">
        <f>Table1[[#This Row],[MW]]*Table1[[#This Row],[MWh/MW]]</f>
        <v>11046.8316</v>
      </c>
      <c r="G1041" s="1" t="s">
        <v>107</v>
      </c>
      <c r="H1041" s="1" t="s">
        <v>133</v>
      </c>
      <c r="I1041" s="1" t="s">
        <v>34</v>
      </c>
      <c r="J1041" s="1" t="s">
        <v>34</v>
      </c>
      <c r="K1041" s="1" t="s">
        <v>34</v>
      </c>
      <c r="L1041" s="1" t="s">
        <v>34</v>
      </c>
      <c r="M1041" s="1" t="s">
        <v>34</v>
      </c>
      <c r="N1041" s="1">
        <v>4922.9645445293709</v>
      </c>
      <c r="O1041" s="1">
        <v>4922.9645445293709</v>
      </c>
      <c r="P1041" s="3">
        <v>35.283137000000004</v>
      </c>
      <c r="Q1041" s="3">
        <v>-0.36774400000000002</v>
      </c>
      <c r="R1041" t="s">
        <v>1616</v>
      </c>
    </row>
    <row r="1042" spans="1:18" x14ac:dyDescent="0.55000000000000004">
      <c r="A1042" s="1">
        <v>26113</v>
      </c>
      <c r="B1042" s="1" t="s">
        <v>1450</v>
      </c>
      <c r="C1042" s="1" t="s">
        <v>1617</v>
      </c>
      <c r="D1042" s="4">
        <v>19.600000000000001</v>
      </c>
      <c r="E1042" s="4">
        <v>4311.8</v>
      </c>
      <c r="F1042" s="4">
        <f>Table1[[#This Row],[MW]]*Table1[[#This Row],[MWh/MW]]</f>
        <v>84511.280000000013</v>
      </c>
      <c r="G1042" s="1" t="s">
        <v>107</v>
      </c>
      <c r="H1042" s="1" t="s">
        <v>133</v>
      </c>
      <c r="I1042" s="1" t="s">
        <v>34</v>
      </c>
      <c r="J1042" s="1" t="s">
        <v>34</v>
      </c>
      <c r="K1042" s="1" t="s">
        <v>34</v>
      </c>
      <c r="L1042" s="1" t="s">
        <v>34</v>
      </c>
      <c r="M1042" s="1" t="s">
        <v>34</v>
      </c>
      <c r="N1042" s="1">
        <v>0</v>
      </c>
      <c r="O1042" s="1">
        <v>0</v>
      </c>
      <c r="P1042" s="3">
        <v>37.270000000000003</v>
      </c>
      <c r="Q1042" s="3">
        <v>-0.78</v>
      </c>
      <c r="R1042" t="s">
        <v>589</v>
      </c>
    </row>
    <row r="1043" spans="1:18" x14ac:dyDescent="0.55000000000000004">
      <c r="A1043" s="1">
        <v>26114</v>
      </c>
      <c r="B1043" s="1" t="s">
        <v>1450</v>
      </c>
      <c r="C1043" s="1" t="s">
        <v>5025</v>
      </c>
      <c r="D1043" s="19">
        <v>1</v>
      </c>
      <c r="E1043" s="4">
        <v>1528</v>
      </c>
      <c r="F1043" s="4">
        <f>Table1[[#This Row],[MW]]*Table1[[#This Row],[MWh/MW]]</f>
        <v>1528</v>
      </c>
      <c r="G1043" s="1" t="s">
        <v>37</v>
      </c>
      <c r="H1043" s="1" t="s">
        <v>38</v>
      </c>
      <c r="I1043" s="1" t="s">
        <v>130</v>
      </c>
      <c r="J1043" s="1" t="s">
        <v>40</v>
      </c>
      <c r="K1043" s="3" t="s">
        <v>34</v>
      </c>
      <c r="L1043" s="3" t="s">
        <v>41</v>
      </c>
      <c r="M1043" s="3" t="s">
        <v>1459</v>
      </c>
      <c r="N1043" s="1">
        <f>Table1[[#This Row],[MWh]]*Water_intensities!$J$78</f>
        <v>5.7841091998400005</v>
      </c>
      <c r="O1043" s="1">
        <f>Table1[[#This Row],[MWh]]*Water_intensities!$N$78</f>
        <v>4.0488764398879997</v>
      </c>
      <c r="P1043" s="3">
        <v>36.922959963157403</v>
      </c>
      <c r="Q1043" s="3">
        <v>-1.1394436022401799</v>
      </c>
      <c r="R1043" t="s">
        <v>1458</v>
      </c>
    </row>
    <row r="1044" spans="1:18" x14ac:dyDescent="0.55000000000000004">
      <c r="A1044" s="1">
        <v>26115</v>
      </c>
      <c r="B1044" s="1" t="s">
        <v>1450</v>
      </c>
      <c r="C1044" s="1" t="s">
        <v>1618</v>
      </c>
      <c r="D1044" s="4">
        <v>0.32</v>
      </c>
      <c r="E1044" s="4">
        <v>4311.8</v>
      </c>
      <c r="F1044" s="4">
        <f>Table1[[#This Row],[MW]]*Table1[[#This Row],[MWh/MW]]</f>
        <v>1379.7760000000001</v>
      </c>
      <c r="G1044" s="1" t="s">
        <v>107</v>
      </c>
      <c r="H1044" s="1" t="s">
        <v>133</v>
      </c>
      <c r="I1044" s="1" t="s">
        <v>34</v>
      </c>
      <c r="J1044" s="1" t="s">
        <v>34</v>
      </c>
      <c r="K1044" s="1" t="s">
        <v>34</v>
      </c>
      <c r="L1044" s="1" t="s">
        <v>34</v>
      </c>
      <c r="M1044" s="1" t="s">
        <v>34</v>
      </c>
      <c r="N1044" s="1">
        <v>0</v>
      </c>
      <c r="O1044" s="1">
        <v>0</v>
      </c>
      <c r="P1044" s="3">
        <v>35.341560000000001</v>
      </c>
      <c r="Q1044" s="3">
        <v>-0.78129099999999996</v>
      </c>
      <c r="R1044" t="s">
        <v>133</v>
      </c>
    </row>
    <row r="1045" spans="1:18" x14ac:dyDescent="0.55000000000000004">
      <c r="A1045" s="1">
        <v>26116</v>
      </c>
      <c r="B1045" s="1" t="s">
        <v>1450</v>
      </c>
      <c r="C1045" s="1" t="s">
        <v>1619</v>
      </c>
      <c r="D1045" s="4">
        <v>5.2</v>
      </c>
      <c r="E1045" s="4">
        <v>4311.8</v>
      </c>
      <c r="F1045" s="4">
        <f>Table1[[#This Row],[MW]]*Table1[[#This Row],[MWh/MW]]</f>
        <v>22421.360000000001</v>
      </c>
      <c r="G1045" s="1" t="s">
        <v>107</v>
      </c>
      <c r="H1045" s="1" t="s">
        <v>133</v>
      </c>
      <c r="I1045" s="1" t="s">
        <v>34</v>
      </c>
      <c r="J1045" s="1" t="s">
        <v>34</v>
      </c>
      <c r="K1045" s="1" t="s">
        <v>34</v>
      </c>
      <c r="L1045" s="1" t="s">
        <v>34</v>
      </c>
      <c r="M1045" s="1" t="s">
        <v>34</v>
      </c>
      <c r="N1045" s="1">
        <v>0</v>
      </c>
      <c r="O1045" s="1">
        <v>0</v>
      </c>
      <c r="P1045" s="3">
        <v>34.7679568</v>
      </c>
      <c r="Q1045" s="3">
        <v>-9.1701599999999994E-2</v>
      </c>
      <c r="R1045" t="s">
        <v>1620</v>
      </c>
    </row>
    <row r="1046" spans="1:18" x14ac:dyDescent="0.55000000000000004">
      <c r="A1046" s="1">
        <v>26117</v>
      </c>
      <c r="B1046" s="1" t="s">
        <v>1450</v>
      </c>
      <c r="C1046" s="1" t="s">
        <v>1621</v>
      </c>
      <c r="D1046" s="4">
        <v>0.05</v>
      </c>
      <c r="E1046" s="4">
        <v>4311.8</v>
      </c>
      <c r="F1046" s="4">
        <f>Table1[[#This Row],[MW]]*Table1[[#This Row],[MWh/MW]]</f>
        <v>215.59000000000003</v>
      </c>
      <c r="G1046" s="1" t="s">
        <v>107</v>
      </c>
      <c r="H1046" s="1" t="s">
        <v>133</v>
      </c>
      <c r="I1046" s="1" t="s">
        <v>34</v>
      </c>
      <c r="J1046" s="1" t="s">
        <v>34</v>
      </c>
      <c r="K1046" s="1" t="s">
        <v>34</v>
      </c>
      <c r="L1046" s="1" t="s">
        <v>34</v>
      </c>
      <c r="M1046" s="1" t="s">
        <v>34</v>
      </c>
      <c r="N1046" s="1">
        <v>0</v>
      </c>
      <c r="O1046" s="1">
        <v>0</v>
      </c>
      <c r="P1046" s="3">
        <v>37.358681599999997</v>
      </c>
      <c r="Q1046" s="3">
        <v>-0.68388170000000004</v>
      </c>
      <c r="R1046" t="s">
        <v>133</v>
      </c>
    </row>
    <row r="1047" spans="1:18" x14ac:dyDescent="0.55000000000000004">
      <c r="A1047" s="1">
        <v>26118</v>
      </c>
      <c r="B1047" s="1" t="s">
        <v>1450</v>
      </c>
      <c r="C1047" s="1" t="s">
        <v>1622</v>
      </c>
      <c r="D1047" s="4">
        <v>80</v>
      </c>
      <c r="E1047" s="4">
        <v>1916</v>
      </c>
      <c r="F1047" s="4">
        <f>Table1[[#This Row],[MW]]*Table1[[#This Row],[MWh/MW]]</f>
        <v>153280</v>
      </c>
      <c r="G1047" s="1" t="s">
        <v>28</v>
      </c>
      <c r="H1047" s="1" t="s">
        <v>29</v>
      </c>
      <c r="I1047" s="1" t="s">
        <v>30</v>
      </c>
      <c r="J1047" s="1" t="s">
        <v>31</v>
      </c>
      <c r="K1047" s="3" t="s">
        <v>32</v>
      </c>
      <c r="L1047" s="3" t="s">
        <v>119</v>
      </c>
      <c r="M1047" s="3" t="s">
        <v>34</v>
      </c>
      <c r="N1047" s="1">
        <f>Table1[[#This Row],[MWh]]*Water_intensities!$J$56</f>
        <v>49662.68026985578</v>
      </c>
      <c r="O1047" s="1">
        <f>Table1[[#This Row],[MWh]]*Water_intensities!$N$56</f>
        <v>34763.876188899048</v>
      </c>
      <c r="P1047" s="3">
        <v>37.050733062029899</v>
      </c>
      <c r="Q1047" s="3">
        <v>-1.06071529300067</v>
      </c>
      <c r="R1047" t="s">
        <v>1623</v>
      </c>
    </row>
    <row r="1048" spans="1:18" x14ac:dyDescent="0.55000000000000004">
      <c r="A1048" s="1">
        <v>26119</v>
      </c>
      <c r="B1048" s="1" t="s">
        <v>1450</v>
      </c>
      <c r="C1048" s="1" t="s">
        <v>1622</v>
      </c>
      <c r="D1048" s="4">
        <v>7</v>
      </c>
      <c r="E1048" s="4">
        <v>1870.4</v>
      </c>
      <c r="F1048" s="4">
        <f>Table1[[#This Row],[MW]]*Table1[[#This Row],[MWh/MW]]</f>
        <v>13092.800000000001</v>
      </c>
      <c r="G1048" s="1" t="s">
        <v>226</v>
      </c>
      <c r="H1048" s="1" t="s">
        <v>21</v>
      </c>
      <c r="I1048" s="1" t="s">
        <v>22</v>
      </c>
      <c r="J1048" s="1" t="s">
        <v>31</v>
      </c>
      <c r="K1048" s="3" t="s">
        <v>32</v>
      </c>
      <c r="L1048" s="3" t="s">
        <v>227</v>
      </c>
      <c r="M1048" s="3" t="s">
        <v>34</v>
      </c>
      <c r="N1048" s="1">
        <f>Table1[[#This Row],[MWh]]*Water_intensities!$J$67</f>
        <v>495.61639353184006</v>
      </c>
      <c r="O1048" s="1">
        <f>Table1[[#This Row],[MWh]]*Water_intensities!$N$67</f>
        <v>346.93147547228801</v>
      </c>
      <c r="P1048" s="3">
        <v>37.050733062029899</v>
      </c>
      <c r="Q1048" s="3">
        <v>-1.06071529300067</v>
      </c>
      <c r="R1048" t="s">
        <v>1624</v>
      </c>
    </row>
    <row r="1049" spans="1:18" x14ac:dyDescent="0.55000000000000004">
      <c r="A1049" s="1">
        <v>26120</v>
      </c>
      <c r="B1049" s="1" t="s">
        <v>1450</v>
      </c>
      <c r="C1049" s="1" t="s">
        <v>5026</v>
      </c>
      <c r="D1049" s="19">
        <v>0.06</v>
      </c>
      <c r="E1049" s="4">
        <v>1528</v>
      </c>
      <c r="F1049" s="4">
        <f>Table1[[#This Row],[MW]]*Table1[[#This Row],[MWh/MW]]</f>
        <v>91.679999999999993</v>
      </c>
      <c r="G1049" s="1" t="s">
        <v>37</v>
      </c>
      <c r="H1049" s="1" t="s">
        <v>38</v>
      </c>
      <c r="I1049" s="1" t="s">
        <v>130</v>
      </c>
      <c r="J1049" s="1" t="s">
        <v>40</v>
      </c>
      <c r="K1049" s="3" t="s">
        <v>34</v>
      </c>
      <c r="L1049" s="3" t="s">
        <v>41</v>
      </c>
      <c r="M1049" s="3" t="s">
        <v>1176</v>
      </c>
      <c r="N1049" s="1">
        <f>Table1[[#This Row],[MWh]]*Water_intensities!$J$80</f>
        <v>0.34704655199039997</v>
      </c>
      <c r="O1049" s="1">
        <f>Table1[[#This Row],[MWh]]*Water_intensities!$N$80</f>
        <v>0.24293258639327997</v>
      </c>
      <c r="P1049" s="3">
        <v>36.383598493529199</v>
      </c>
      <c r="Q1049" s="3">
        <v>-0.65804820044393797</v>
      </c>
      <c r="R1049" t="s">
        <v>1458</v>
      </c>
    </row>
    <row r="1050" spans="1:18" x14ac:dyDescent="0.55000000000000004">
      <c r="A1050" s="1">
        <v>26121</v>
      </c>
      <c r="B1050" s="1" t="s">
        <v>1450</v>
      </c>
      <c r="C1050" s="1" t="s">
        <v>1625</v>
      </c>
      <c r="D1050" s="19">
        <v>1.7999999999999999E-2</v>
      </c>
      <c r="E1050" s="4">
        <v>4311.8</v>
      </c>
      <c r="F1050" s="4">
        <f>Table1[[#This Row],[MW]]*Table1[[#This Row],[MWh/MW]]</f>
        <v>77.612399999999994</v>
      </c>
      <c r="G1050" s="1" t="s">
        <v>107</v>
      </c>
      <c r="H1050" s="1" t="s">
        <v>133</v>
      </c>
      <c r="I1050" s="1" t="s">
        <v>34</v>
      </c>
      <c r="J1050" s="1" t="s">
        <v>34</v>
      </c>
      <c r="K1050" s="1" t="s">
        <v>34</v>
      </c>
      <c r="L1050" s="1" t="s">
        <v>34</v>
      </c>
      <c r="M1050" s="1" t="s">
        <v>34</v>
      </c>
      <c r="N1050" s="1">
        <v>0</v>
      </c>
      <c r="O1050" s="1">
        <v>0</v>
      </c>
      <c r="P1050" s="3">
        <v>37.629103999999998</v>
      </c>
      <c r="Q1050" s="3">
        <v>-0.31190699999999999</v>
      </c>
      <c r="R1050" t="s">
        <v>133</v>
      </c>
    </row>
    <row r="1051" spans="1:18" x14ac:dyDescent="0.55000000000000004">
      <c r="A1051" s="1">
        <v>26122</v>
      </c>
      <c r="B1051" s="1" t="s">
        <v>1450</v>
      </c>
      <c r="C1051" s="1" t="s">
        <v>1626</v>
      </c>
      <c r="D1051" s="4">
        <v>106</v>
      </c>
      <c r="E1051" s="4">
        <v>4311.8</v>
      </c>
      <c r="F1051" s="4">
        <f>Table1[[#This Row],[MW]]*Table1[[#This Row],[MWh/MW]]</f>
        <v>457050.80000000005</v>
      </c>
      <c r="G1051" s="1" t="s">
        <v>107</v>
      </c>
      <c r="H1051" s="1" t="s">
        <v>108</v>
      </c>
      <c r="I1051" s="1" t="s">
        <v>34</v>
      </c>
      <c r="J1051" s="1" t="s">
        <v>34</v>
      </c>
      <c r="K1051" s="1" t="s">
        <v>34</v>
      </c>
      <c r="L1051" s="1" t="s">
        <v>34</v>
      </c>
      <c r="M1051" s="1" t="s">
        <v>34</v>
      </c>
      <c r="N1051" s="1">
        <v>72250547.093280718</v>
      </c>
      <c r="O1051" s="1">
        <v>72250547.093280718</v>
      </c>
      <c r="P1051" s="3">
        <v>35.333300000000001</v>
      </c>
      <c r="Q1051" s="3">
        <v>1.9167000000000001</v>
      </c>
      <c r="R1051" t="s">
        <v>589</v>
      </c>
    </row>
    <row r="1052" spans="1:18" x14ac:dyDescent="0.55000000000000004">
      <c r="A1052" s="1">
        <v>26123</v>
      </c>
      <c r="B1052" s="1" t="s">
        <v>1450</v>
      </c>
      <c r="C1052" s="1" t="s">
        <v>1627</v>
      </c>
      <c r="D1052" s="4">
        <v>1.3</v>
      </c>
      <c r="E1052" s="4">
        <v>1528</v>
      </c>
      <c r="F1052" s="4">
        <f>Table1[[#This Row],[MW]]*Table1[[#This Row],[MWh/MW]]</f>
        <v>1986.4</v>
      </c>
      <c r="G1052" s="1" t="s">
        <v>37</v>
      </c>
      <c r="H1052" s="1" t="s">
        <v>38</v>
      </c>
      <c r="I1052" s="1" t="s">
        <v>130</v>
      </c>
      <c r="J1052" s="1" t="s">
        <v>40</v>
      </c>
      <c r="K1052" s="3" t="s">
        <v>34</v>
      </c>
      <c r="L1052" s="3" t="s">
        <v>41</v>
      </c>
      <c r="M1052" s="3" t="s">
        <v>1459</v>
      </c>
      <c r="N1052" s="1">
        <f>Table1[[#This Row],[MWh]]*Water_intensities!$J$78</f>
        <v>7.5193419597920004</v>
      </c>
      <c r="O1052" s="1">
        <f>Table1[[#This Row],[MWh]]*Water_intensities!$N$78</f>
        <v>5.2635393718544004</v>
      </c>
      <c r="P1052" s="3">
        <v>36.794793828652899</v>
      </c>
      <c r="Q1052" s="3">
        <v>-1.2109636916109801</v>
      </c>
      <c r="R1052" t="s">
        <v>1628</v>
      </c>
    </row>
    <row r="1053" spans="1:18" x14ac:dyDescent="0.55000000000000004">
      <c r="A1053" s="1">
        <v>26124</v>
      </c>
      <c r="B1053" s="1" t="s">
        <v>1450</v>
      </c>
      <c r="C1053" s="1" t="s">
        <v>1629</v>
      </c>
      <c r="D1053" s="19">
        <v>0.18</v>
      </c>
      <c r="E1053" s="4">
        <v>1528</v>
      </c>
      <c r="F1053" s="4">
        <f>Table1[[#This Row],[MW]]*Table1[[#This Row],[MWh/MW]]</f>
        <v>275.03999999999996</v>
      </c>
      <c r="G1053" s="1" t="s">
        <v>37</v>
      </c>
      <c r="H1053" s="1" t="s">
        <v>38</v>
      </c>
      <c r="I1053" s="1" t="s">
        <v>39</v>
      </c>
      <c r="J1053" s="1" t="s">
        <v>40</v>
      </c>
      <c r="K1053" s="3" t="s">
        <v>34</v>
      </c>
      <c r="L1053" s="3" t="s">
        <v>41</v>
      </c>
      <c r="M1053" s="3" t="s">
        <v>582</v>
      </c>
      <c r="N1053" s="1">
        <f>Table1[[#This Row],[MWh]]*Water_intensities!$J$84</f>
        <v>27.069631055251197</v>
      </c>
      <c r="O1053" s="1">
        <f>Table1[[#This Row],[MWh]]*Water_intensities!$N$84</f>
        <v>18.948741738675835</v>
      </c>
      <c r="P1053" s="3">
        <v>35.0830568473705</v>
      </c>
      <c r="Q1053" s="3">
        <v>0.25815538039600999</v>
      </c>
      <c r="R1053" t="s">
        <v>1630</v>
      </c>
    </row>
    <row r="1054" spans="1:18" x14ac:dyDescent="0.55000000000000004">
      <c r="A1054" s="1">
        <v>26125</v>
      </c>
      <c r="B1054" s="1" t="s">
        <v>1450</v>
      </c>
      <c r="C1054" s="1" t="s">
        <v>1631</v>
      </c>
      <c r="D1054" s="4">
        <v>7.1999999999999995E-2</v>
      </c>
      <c r="E1054" s="4">
        <v>1528</v>
      </c>
      <c r="F1054" s="4">
        <f>Table1[[#This Row],[MW]]*Table1[[#This Row],[MWh/MW]]</f>
        <v>110.01599999999999</v>
      </c>
      <c r="G1054" s="1" t="s">
        <v>37</v>
      </c>
      <c r="H1054" s="1" t="s">
        <v>38</v>
      </c>
      <c r="I1054" s="1" t="s">
        <v>130</v>
      </c>
      <c r="J1054" s="1" t="s">
        <v>40</v>
      </c>
      <c r="K1054" s="3" t="s">
        <v>34</v>
      </c>
      <c r="L1054" s="3" t="s">
        <v>41</v>
      </c>
      <c r="M1054" s="3" t="s">
        <v>420</v>
      </c>
      <c r="N1054" s="1">
        <f>Table1[[#This Row],[MWh]]*Water_intensities!$J$75</f>
        <v>1.5408866908373759</v>
      </c>
      <c r="O1054" s="1">
        <f>Table1[[#This Row],[MWh]]*Water_intensities!$N$75</f>
        <v>1.0786206835861631</v>
      </c>
      <c r="P1054" s="3">
        <v>37.366049231357401</v>
      </c>
      <c r="Q1054" s="3">
        <v>9.5080647604486299E-2</v>
      </c>
      <c r="R1054" t="s">
        <v>1632</v>
      </c>
    </row>
    <row r="1055" spans="1:18" x14ac:dyDescent="0.55000000000000004">
      <c r="A1055" s="1">
        <v>26126</v>
      </c>
      <c r="B1055" s="1" t="s">
        <v>1450</v>
      </c>
      <c r="C1055" s="1" t="s">
        <v>5027</v>
      </c>
      <c r="D1055" s="19">
        <v>0.06</v>
      </c>
      <c r="E1055" s="4">
        <v>1528</v>
      </c>
      <c r="F1055" s="4">
        <f>Table1[[#This Row],[MW]]*Table1[[#This Row],[MWh/MW]]</f>
        <v>91.679999999999993</v>
      </c>
      <c r="G1055" s="1" t="s">
        <v>37</v>
      </c>
      <c r="H1055" s="1" t="s">
        <v>38</v>
      </c>
      <c r="I1055" s="1" t="s">
        <v>130</v>
      </c>
      <c r="J1055" s="1" t="s">
        <v>40</v>
      </c>
      <c r="K1055" s="3" t="s">
        <v>34</v>
      </c>
      <c r="L1055" s="3" t="s">
        <v>41</v>
      </c>
      <c r="M1055" s="3" t="s">
        <v>1459</v>
      </c>
      <c r="N1055" s="1">
        <f>Table1[[#This Row],[MWh]]*Water_intensities!$J$78</f>
        <v>0.34704655199039997</v>
      </c>
      <c r="O1055" s="1">
        <f>Table1[[#This Row],[MWh]]*Water_intensities!$N$78</f>
        <v>0.24293258639327997</v>
      </c>
      <c r="P1055" s="3">
        <v>36.704233020528903</v>
      </c>
      <c r="Q1055" s="3">
        <v>-1.1181178451867599</v>
      </c>
      <c r="R1055" t="s">
        <v>1458</v>
      </c>
    </row>
    <row r="1056" spans="1:18" x14ac:dyDescent="0.55000000000000004">
      <c r="A1056" s="1">
        <v>26127</v>
      </c>
      <c r="B1056" s="1" t="s">
        <v>1450</v>
      </c>
      <c r="C1056" s="1" t="s">
        <v>1633</v>
      </c>
      <c r="D1056" s="4">
        <v>4.9039999999999999</v>
      </c>
      <c r="E1056" s="4">
        <v>1916</v>
      </c>
      <c r="F1056" s="4">
        <f>Table1[[#This Row],[MW]]*Table1[[#This Row],[MWh/MW]]</f>
        <v>9396.0640000000003</v>
      </c>
      <c r="G1056" s="1" t="s">
        <v>28</v>
      </c>
      <c r="H1056" s="1" t="s">
        <v>29</v>
      </c>
      <c r="I1056" s="1" t="s">
        <v>30</v>
      </c>
      <c r="J1056" s="1" t="s">
        <v>31</v>
      </c>
      <c r="K1056" s="3" t="s">
        <v>32</v>
      </c>
      <c r="L1056" s="3" t="s">
        <v>44</v>
      </c>
      <c r="M1056" s="3" t="s">
        <v>34</v>
      </c>
      <c r="N1056" s="1">
        <f>Table1[[#This Row],[MWh]]*Water_intensities!$J$56</f>
        <v>3044.3223005421592</v>
      </c>
      <c r="O1056" s="1">
        <f>Table1[[#This Row],[MWh]]*Water_intensities!$N$56</f>
        <v>2131.0256103795118</v>
      </c>
      <c r="P1056" s="3">
        <v>40.053373257858802</v>
      </c>
      <c r="Q1056" s="3">
        <v>1.75409248909451</v>
      </c>
      <c r="R1056" t="s">
        <v>1634</v>
      </c>
    </row>
    <row r="1057" spans="1:18" x14ac:dyDescent="0.55000000000000004">
      <c r="A1057" s="1">
        <v>26128</v>
      </c>
      <c r="B1057" s="1" t="s">
        <v>1450</v>
      </c>
      <c r="C1057" s="1" t="s">
        <v>1635</v>
      </c>
      <c r="D1057" s="4">
        <v>7.4</v>
      </c>
      <c r="E1057" s="4">
        <v>4311.8</v>
      </c>
      <c r="F1057" s="4">
        <f>Table1[[#This Row],[MW]]*Table1[[#This Row],[MWh/MW]]</f>
        <v>31907.320000000003</v>
      </c>
      <c r="G1057" s="1" t="s">
        <v>107</v>
      </c>
      <c r="H1057" s="1" t="s">
        <v>108</v>
      </c>
      <c r="I1057" s="1" t="s">
        <v>34</v>
      </c>
      <c r="J1057" s="1" t="s">
        <v>34</v>
      </c>
      <c r="K1057" s="1" t="s">
        <v>34</v>
      </c>
      <c r="L1057" s="1" t="s">
        <v>34</v>
      </c>
      <c r="M1057" s="1" t="s">
        <v>34</v>
      </c>
      <c r="N1057" s="1">
        <v>55632.102626071326</v>
      </c>
      <c r="O1057" s="1">
        <v>55632.102626071326</v>
      </c>
      <c r="P1057" s="3">
        <v>37.15</v>
      </c>
      <c r="Q1057" s="3">
        <v>-0.71666700000000005</v>
      </c>
      <c r="R1057" t="s">
        <v>589</v>
      </c>
    </row>
    <row r="1058" spans="1:18" x14ac:dyDescent="0.55000000000000004">
      <c r="A1058" s="1">
        <v>26129</v>
      </c>
      <c r="B1058" s="1" t="s">
        <v>1450</v>
      </c>
      <c r="C1058" s="1" t="s">
        <v>5028</v>
      </c>
      <c r="D1058" s="19">
        <v>0.17499999999999999</v>
      </c>
      <c r="E1058" s="4">
        <v>1528</v>
      </c>
      <c r="F1058" s="4">
        <f>Table1[[#This Row],[MW]]*Table1[[#This Row],[MWh/MW]]</f>
        <v>267.39999999999998</v>
      </c>
      <c r="G1058" s="1" t="s">
        <v>37</v>
      </c>
      <c r="H1058" s="1" t="s">
        <v>38</v>
      </c>
      <c r="I1058" s="1" t="s">
        <v>39</v>
      </c>
      <c r="J1058" s="1" t="s">
        <v>40</v>
      </c>
      <c r="K1058" s="3" t="s">
        <v>34</v>
      </c>
      <c r="L1058" s="3" t="s">
        <v>41</v>
      </c>
      <c r="M1058" s="3" t="s">
        <v>420</v>
      </c>
      <c r="N1058" s="1">
        <f>Table1[[#This Row],[MWh]]*Water_intensities!$J$85</f>
        <v>26.317696859272001</v>
      </c>
      <c r="O1058" s="1">
        <f>Table1[[#This Row],[MWh]]*Water_intensities!$N$85</f>
        <v>18.422387801490398</v>
      </c>
      <c r="P1058" s="3">
        <v>37.019273849590498</v>
      </c>
      <c r="Q1058" s="3">
        <v>-1.39691374848532</v>
      </c>
      <c r="R1058" t="s">
        <v>1458</v>
      </c>
    </row>
    <row r="1059" spans="1:18" x14ac:dyDescent="0.55000000000000004">
      <c r="A1059" s="1">
        <v>27001</v>
      </c>
      <c r="B1059" s="1" t="s">
        <v>1636</v>
      </c>
      <c r="C1059" s="1" t="s">
        <v>1637</v>
      </c>
      <c r="D1059" s="4">
        <v>2</v>
      </c>
      <c r="E1059" s="4">
        <v>6978.6</v>
      </c>
      <c r="F1059" s="4">
        <f>Table1[[#This Row],[MW]]*Table1[[#This Row],[MWh/MW]]</f>
        <v>13957.2</v>
      </c>
      <c r="G1059" s="1" t="s">
        <v>107</v>
      </c>
      <c r="H1059" s="1" t="s">
        <v>108</v>
      </c>
      <c r="I1059" s="1" t="s">
        <v>34</v>
      </c>
      <c r="J1059" s="1" t="s">
        <v>34</v>
      </c>
      <c r="K1059" s="1" t="s">
        <v>34</v>
      </c>
      <c r="L1059" s="1" t="s">
        <v>34</v>
      </c>
      <c r="M1059" s="1" t="s">
        <v>34</v>
      </c>
      <c r="N1059" s="1">
        <v>0</v>
      </c>
      <c r="O1059" s="1">
        <v>0</v>
      </c>
      <c r="P1059" s="3">
        <v>28.269912999999999</v>
      </c>
      <c r="Q1059" s="3">
        <v>-29.533175</v>
      </c>
      <c r="R1059" t="s">
        <v>4974</v>
      </c>
    </row>
    <row r="1060" spans="1:18" x14ac:dyDescent="0.55000000000000004">
      <c r="A1060" s="1">
        <v>27002</v>
      </c>
      <c r="B1060" s="1" t="s">
        <v>1636</v>
      </c>
      <c r="C1060" s="1" t="s">
        <v>1638</v>
      </c>
      <c r="D1060" s="4">
        <v>0.65600000000000003</v>
      </c>
      <c r="E1060" s="4">
        <v>6978.6</v>
      </c>
      <c r="F1060" s="4">
        <f>Table1[[#This Row],[MW]]*Table1[[#This Row],[MWh/MW]]</f>
        <v>4577.9616000000005</v>
      </c>
      <c r="G1060" s="1" t="s">
        <v>107</v>
      </c>
      <c r="H1060" s="1" t="s">
        <v>133</v>
      </c>
      <c r="I1060" s="1" t="s">
        <v>34</v>
      </c>
      <c r="J1060" s="1" t="s">
        <v>34</v>
      </c>
      <c r="K1060" s="1" t="s">
        <v>34</v>
      </c>
      <c r="L1060" s="1" t="s">
        <v>34</v>
      </c>
      <c r="M1060" s="1" t="s">
        <v>34</v>
      </c>
      <c r="N1060" s="1">
        <v>0</v>
      </c>
      <c r="O1060" s="1">
        <v>0</v>
      </c>
      <c r="P1060" s="3">
        <v>29.067506999999999</v>
      </c>
      <c r="Q1060" s="3">
        <v>-29.289393</v>
      </c>
      <c r="R1060" t="s">
        <v>4980</v>
      </c>
    </row>
    <row r="1061" spans="1:18" x14ac:dyDescent="0.55000000000000004">
      <c r="A1061" s="1">
        <v>27003</v>
      </c>
      <c r="B1061" s="1" t="s">
        <v>1636</v>
      </c>
      <c r="C1061" s="1" t="s">
        <v>1639</v>
      </c>
      <c r="D1061" s="4">
        <v>72</v>
      </c>
      <c r="E1061" s="4">
        <v>6978.6</v>
      </c>
      <c r="F1061" s="4">
        <f>Table1[[#This Row],[MW]]*Table1[[#This Row],[MWh/MW]]</f>
        <v>502459.2</v>
      </c>
      <c r="G1061" s="1" t="s">
        <v>107</v>
      </c>
      <c r="H1061" s="1" t="s">
        <v>108</v>
      </c>
      <c r="I1061" s="1" t="s">
        <v>34</v>
      </c>
      <c r="J1061" s="1" t="s">
        <v>34</v>
      </c>
      <c r="K1061" s="1" t="s">
        <v>34</v>
      </c>
      <c r="L1061" s="1" t="s">
        <v>34</v>
      </c>
      <c r="M1061" s="1" t="s">
        <v>34</v>
      </c>
      <c r="N1061" s="1">
        <v>0</v>
      </c>
      <c r="O1061" s="1">
        <v>0</v>
      </c>
      <c r="P1061" s="3">
        <v>28.45355</v>
      </c>
      <c r="Q1061" s="3">
        <v>-28.7804</v>
      </c>
      <c r="R1061" t="s">
        <v>1640</v>
      </c>
    </row>
    <row r="1062" spans="1:18" ht="15" customHeight="1" x14ac:dyDescent="0.55000000000000004">
      <c r="A1062" s="1">
        <v>27004</v>
      </c>
      <c r="B1062" s="1" t="s">
        <v>1636</v>
      </c>
      <c r="C1062" s="1" t="s">
        <v>1641</v>
      </c>
      <c r="D1062" s="4">
        <v>0.4</v>
      </c>
      <c r="E1062" s="4">
        <v>6978.6</v>
      </c>
      <c r="F1062" s="4">
        <f>Table1[[#This Row],[MW]]*Table1[[#This Row],[MWh/MW]]</f>
        <v>2791.4400000000005</v>
      </c>
      <c r="G1062" s="1" t="s">
        <v>107</v>
      </c>
      <c r="H1062" s="1" t="s">
        <v>133</v>
      </c>
      <c r="I1062" s="1" t="s">
        <v>34</v>
      </c>
      <c r="J1062" s="1" t="s">
        <v>34</v>
      </c>
      <c r="K1062" s="1" t="s">
        <v>34</v>
      </c>
      <c r="L1062" s="1" t="s">
        <v>34</v>
      </c>
      <c r="M1062" s="1" t="s">
        <v>34</v>
      </c>
      <c r="N1062" s="1">
        <v>0</v>
      </c>
      <c r="O1062" s="1">
        <v>0</v>
      </c>
      <c r="P1062" s="3">
        <v>28.689359</v>
      </c>
      <c r="Q1062" s="3">
        <v>-30.115373999999999</v>
      </c>
      <c r="R1062" t="s">
        <v>4980</v>
      </c>
    </row>
    <row r="1063" spans="1:18" x14ac:dyDescent="0.55000000000000004">
      <c r="A1063" s="1">
        <v>27005</v>
      </c>
      <c r="B1063" s="1" t="s">
        <v>1636</v>
      </c>
      <c r="C1063" s="1" t="s">
        <v>1642</v>
      </c>
      <c r="D1063" s="4">
        <v>0.18</v>
      </c>
      <c r="E1063" s="4">
        <v>6978.6</v>
      </c>
      <c r="F1063" s="4">
        <f>Table1[[#This Row],[MW]]*Table1[[#This Row],[MWh/MW]]</f>
        <v>1256.1479999999999</v>
      </c>
      <c r="G1063" s="1" t="s">
        <v>107</v>
      </c>
      <c r="H1063" s="1" t="s">
        <v>133</v>
      </c>
      <c r="I1063" s="1" t="s">
        <v>34</v>
      </c>
      <c r="J1063" s="1" t="s">
        <v>34</v>
      </c>
      <c r="K1063" s="1" t="s">
        <v>34</v>
      </c>
      <c r="L1063" s="1" t="s">
        <v>34</v>
      </c>
      <c r="M1063" s="1" t="s">
        <v>34</v>
      </c>
      <c r="N1063" s="1">
        <v>0</v>
      </c>
      <c r="O1063" s="1">
        <v>0</v>
      </c>
      <c r="P1063" s="3">
        <v>27.509937000000001</v>
      </c>
      <c r="Q1063" s="3">
        <v>-29.28565</v>
      </c>
      <c r="R1063" t="s">
        <v>4980</v>
      </c>
    </row>
    <row r="1064" spans="1:18" x14ac:dyDescent="0.55000000000000004">
      <c r="A1064" s="1">
        <v>27006</v>
      </c>
      <c r="B1064" s="1" t="s">
        <v>1636</v>
      </c>
      <c r="C1064" s="1" t="s">
        <v>1643</v>
      </c>
      <c r="D1064" s="4">
        <v>0.67</v>
      </c>
      <c r="E1064" s="4">
        <v>6978.6</v>
      </c>
      <c r="F1064" s="4">
        <f>Table1[[#This Row],[MW]]*Table1[[#This Row],[MWh/MW]]</f>
        <v>4675.6620000000003</v>
      </c>
      <c r="G1064" s="1" t="s">
        <v>107</v>
      </c>
      <c r="H1064" s="1" t="s">
        <v>133</v>
      </c>
      <c r="I1064" s="1" t="s">
        <v>34</v>
      </c>
      <c r="J1064" s="1" t="s">
        <v>34</v>
      </c>
      <c r="K1064" s="1" t="s">
        <v>34</v>
      </c>
      <c r="L1064" s="1" t="s">
        <v>34</v>
      </c>
      <c r="M1064" s="1" t="s">
        <v>34</v>
      </c>
      <c r="N1064" s="1">
        <v>0</v>
      </c>
      <c r="O1064" s="1">
        <v>0</v>
      </c>
      <c r="P1064" s="3">
        <v>29.064674</v>
      </c>
      <c r="Q1064" s="3">
        <v>-29.278894000000001</v>
      </c>
      <c r="R1064" t="s">
        <v>4980</v>
      </c>
    </row>
    <row r="1065" spans="1:18" x14ac:dyDescent="0.55000000000000004">
      <c r="A1065" s="1">
        <v>28001</v>
      </c>
      <c r="B1065" s="1" t="s">
        <v>1644</v>
      </c>
      <c r="C1065" s="1" t="s">
        <v>1645</v>
      </c>
      <c r="D1065" s="4">
        <v>28.799999999999901</v>
      </c>
      <c r="E1065" s="4">
        <v>2835</v>
      </c>
      <c r="F1065" s="4">
        <f>Table1[[#This Row],[MW]]*Table1[[#This Row],[MWh/MW]]</f>
        <v>81647.999999999724</v>
      </c>
      <c r="G1065" s="1" t="s">
        <v>28</v>
      </c>
      <c r="H1065" s="1" t="s">
        <v>29</v>
      </c>
      <c r="I1065" s="1" t="s">
        <v>30</v>
      </c>
      <c r="J1065" s="1" t="s">
        <v>31</v>
      </c>
      <c r="K1065" s="3" t="s">
        <v>32</v>
      </c>
      <c r="L1065" s="3" t="s">
        <v>44</v>
      </c>
      <c r="M1065" s="3" t="s">
        <v>34</v>
      </c>
      <c r="N1065" s="1">
        <f>Table1[[#This Row],[MWh]]*Water_intensities!$J$56</f>
        <v>26453.930836855237</v>
      </c>
      <c r="O1065" s="1">
        <f>Table1[[#This Row],[MWh]]*Water_intensities!$N$56</f>
        <v>18517.751585798669</v>
      </c>
      <c r="P1065" s="3">
        <v>-10.046666699999999</v>
      </c>
      <c r="Q1065" s="3">
        <v>5.8808332999999999</v>
      </c>
      <c r="R1065" t="s">
        <v>1646</v>
      </c>
    </row>
    <row r="1066" spans="1:18" x14ac:dyDescent="0.55000000000000004">
      <c r="A1066" s="1">
        <v>28002</v>
      </c>
      <c r="B1066" s="1" t="s">
        <v>1644</v>
      </c>
      <c r="C1066" s="1" t="s">
        <v>1647</v>
      </c>
      <c r="D1066" s="4">
        <v>33</v>
      </c>
      <c r="E1066" s="4">
        <v>2835</v>
      </c>
      <c r="F1066" s="4">
        <f>Table1[[#This Row],[MW]]*Table1[[#This Row],[MWh/MW]]</f>
        <v>93555</v>
      </c>
      <c r="G1066" s="1" t="s">
        <v>28</v>
      </c>
      <c r="H1066" s="1" t="s">
        <v>29</v>
      </c>
      <c r="I1066" s="1" t="s">
        <v>30</v>
      </c>
      <c r="J1066" s="1" t="s">
        <v>31</v>
      </c>
      <c r="K1066" s="3" t="s">
        <v>32</v>
      </c>
      <c r="L1066" s="3" t="s">
        <v>44</v>
      </c>
      <c r="M1066" s="3" t="s">
        <v>34</v>
      </c>
      <c r="N1066" s="1">
        <f>Table1[[#This Row],[MWh]]*Water_intensities!$J$56</f>
        <v>30311.795750563397</v>
      </c>
      <c r="O1066" s="1">
        <f>Table1[[#This Row],[MWh]]*Water_intensities!$N$56</f>
        <v>21218.257025394378</v>
      </c>
      <c r="P1066" s="3">
        <v>-10.783333000000001</v>
      </c>
      <c r="Q1066" s="3">
        <v>6.35</v>
      </c>
      <c r="R1066" t="s">
        <v>1648</v>
      </c>
    </row>
    <row r="1067" spans="1:18" x14ac:dyDescent="0.55000000000000004">
      <c r="A1067" s="1">
        <v>28003</v>
      </c>
      <c r="B1067" s="1" t="s">
        <v>1644</v>
      </c>
      <c r="C1067" s="1" t="s">
        <v>1649</v>
      </c>
      <c r="D1067" s="4">
        <v>5.7</v>
      </c>
      <c r="E1067" s="4">
        <v>2835</v>
      </c>
      <c r="F1067" s="4">
        <f>Table1[[#This Row],[MW]]*Table1[[#This Row],[MWh/MW]]</f>
        <v>16159.5</v>
      </c>
      <c r="G1067" s="1" t="s">
        <v>28</v>
      </c>
      <c r="H1067" s="1" t="s">
        <v>29</v>
      </c>
      <c r="I1067" s="1" t="s">
        <v>30</v>
      </c>
      <c r="J1067" s="1" t="s">
        <v>31</v>
      </c>
      <c r="K1067" s="3" t="s">
        <v>32</v>
      </c>
      <c r="L1067" s="3" t="s">
        <v>44</v>
      </c>
      <c r="M1067" s="3" t="s">
        <v>34</v>
      </c>
      <c r="N1067" s="1">
        <f>Table1[[#This Row],[MWh]]*Water_intensities!$J$56</f>
        <v>5235.6738114609507</v>
      </c>
      <c r="O1067" s="1">
        <f>Table1[[#This Row],[MWh]]*Water_intensities!$N$56</f>
        <v>3664.9716680226652</v>
      </c>
      <c r="P1067" s="3">
        <v>-10.7830826</v>
      </c>
      <c r="Q1067" s="3">
        <v>6.3635671</v>
      </c>
      <c r="R1067" t="s">
        <v>1650</v>
      </c>
    </row>
    <row r="1068" spans="1:18" x14ac:dyDescent="0.55000000000000004">
      <c r="A1068" s="1">
        <v>28004</v>
      </c>
      <c r="B1068" s="1" t="s">
        <v>1644</v>
      </c>
      <c r="C1068" s="1" t="s">
        <v>1651</v>
      </c>
      <c r="D1068" s="4">
        <v>1.25</v>
      </c>
      <c r="E1068" s="4">
        <v>2835</v>
      </c>
      <c r="F1068" s="4">
        <f>Table1[[#This Row],[MW]]*Table1[[#This Row],[MWh/MW]]</f>
        <v>3543.75</v>
      </c>
      <c r="G1068" s="1" t="s">
        <v>28</v>
      </c>
      <c r="H1068" s="1" t="s">
        <v>29</v>
      </c>
      <c r="I1068" s="1" t="s">
        <v>30</v>
      </c>
      <c r="J1068" s="1" t="s">
        <v>31</v>
      </c>
      <c r="K1068" s="3" t="s">
        <v>32</v>
      </c>
      <c r="L1068" s="3" t="s">
        <v>44</v>
      </c>
      <c r="M1068" s="3" t="s">
        <v>34</v>
      </c>
      <c r="N1068" s="1">
        <f>Table1[[#This Row],[MWh]]*Water_intensities!$J$56</f>
        <v>1148.1740814607347</v>
      </c>
      <c r="O1068" s="1">
        <f>Table1[[#This Row],[MWh]]*Water_intensities!$N$56</f>
        <v>803.72185702251431</v>
      </c>
      <c r="P1068" s="3">
        <v>-10.732269000000001</v>
      </c>
      <c r="Q1068" s="3">
        <v>6.2688879999999996</v>
      </c>
      <c r="R1068" t="s">
        <v>113</v>
      </c>
    </row>
    <row r="1069" spans="1:18" x14ac:dyDescent="0.55000000000000004">
      <c r="A1069" s="1">
        <v>28005</v>
      </c>
      <c r="B1069" s="1" t="s">
        <v>1644</v>
      </c>
      <c r="C1069" s="1" t="s">
        <v>5029</v>
      </c>
      <c r="D1069" s="4">
        <v>4.8</v>
      </c>
      <c r="E1069" s="4">
        <v>807.7</v>
      </c>
      <c r="F1069" s="4">
        <f>Table1[[#This Row],[MW]]*Table1[[#This Row],[MWh/MW]]</f>
        <v>3876.96</v>
      </c>
      <c r="G1069" s="1" t="s">
        <v>107</v>
      </c>
      <c r="H1069" s="1" t="s">
        <v>108</v>
      </c>
      <c r="I1069" s="1" t="s">
        <v>34</v>
      </c>
      <c r="J1069" s="1" t="s">
        <v>34</v>
      </c>
      <c r="K1069" s="1" t="s">
        <v>34</v>
      </c>
      <c r="L1069" s="1" t="s">
        <v>34</v>
      </c>
      <c r="M1069" s="1" t="s">
        <v>34</v>
      </c>
      <c r="N1069" s="1">
        <v>114071.06759999999</v>
      </c>
      <c r="O1069" s="1">
        <v>114071.06759999999</v>
      </c>
      <c r="P1069" s="3">
        <v>-10.1808</v>
      </c>
      <c r="Q1069" s="3">
        <v>6.1750999999999996</v>
      </c>
      <c r="R1069" t="s">
        <v>1653</v>
      </c>
    </row>
    <row r="1070" spans="1:18" x14ac:dyDescent="0.55000000000000004">
      <c r="A1070" s="1">
        <v>28006</v>
      </c>
      <c r="B1070" s="1" t="s">
        <v>1644</v>
      </c>
      <c r="C1070" s="1" t="s">
        <v>1654</v>
      </c>
      <c r="D1070" s="4">
        <v>1.25</v>
      </c>
      <c r="E1070" s="4">
        <v>2835</v>
      </c>
      <c r="F1070" s="4">
        <f>Table1[[#This Row],[MW]]*Table1[[#This Row],[MWh/MW]]</f>
        <v>3543.75</v>
      </c>
      <c r="G1070" s="1" t="s">
        <v>28</v>
      </c>
      <c r="H1070" s="1" t="s">
        <v>29</v>
      </c>
      <c r="I1070" s="1" t="s">
        <v>30</v>
      </c>
      <c r="J1070" s="1" t="s">
        <v>31</v>
      </c>
      <c r="K1070" s="3" t="s">
        <v>32</v>
      </c>
      <c r="L1070" s="3" t="s">
        <v>44</v>
      </c>
      <c r="M1070" s="3" t="s">
        <v>34</v>
      </c>
      <c r="N1070" s="1">
        <f>Table1[[#This Row],[MWh]]*Water_intensities!$J$56</f>
        <v>1148.1740814607347</v>
      </c>
      <c r="O1070" s="1">
        <f>Table1[[#This Row],[MWh]]*Water_intensities!$N$56</f>
        <v>803.72185702251431</v>
      </c>
      <c r="P1070" s="3">
        <v>-10.8</v>
      </c>
      <c r="Q1070" s="3">
        <v>6.4166670000000003</v>
      </c>
      <c r="R1070" t="s">
        <v>113</v>
      </c>
    </row>
    <row r="1071" spans="1:18" x14ac:dyDescent="0.55000000000000004">
      <c r="A1071" s="1">
        <v>28007</v>
      </c>
      <c r="B1071" s="1" t="s">
        <v>1644</v>
      </c>
      <c r="C1071" s="1" t="s">
        <v>1655</v>
      </c>
      <c r="D1071" s="4">
        <v>88</v>
      </c>
      <c r="E1071" s="4">
        <v>807.7</v>
      </c>
      <c r="F1071" s="4">
        <f>Table1[[#This Row],[MW]]*Table1[[#This Row],[MWh/MW]]</f>
        <v>71077.600000000006</v>
      </c>
      <c r="G1071" s="1" t="s">
        <v>107</v>
      </c>
      <c r="H1071" s="1" t="s">
        <v>108</v>
      </c>
      <c r="I1071" s="1" t="s">
        <v>34</v>
      </c>
      <c r="J1071" s="1" t="s">
        <v>34</v>
      </c>
      <c r="K1071" s="1" t="s">
        <v>34</v>
      </c>
      <c r="L1071" s="1" t="s">
        <v>34</v>
      </c>
      <c r="M1071" s="1" t="s">
        <v>34</v>
      </c>
      <c r="N1071" s="1">
        <v>0</v>
      </c>
      <c r="O1071" s="1">
        <v>0</v>
      </c>
      <c r="P1071" s="3">
        <v>-10.6766667</v>
      </c>
      <c r="Q1071" s="3">
        <v>6.5119444</v>
      </c>
      <c r="R1071" t="s">
        <v>1656</v>
      </c>
    </row>
    <row r="1072" spans="1:18" x14ac:dyDescent="0.55000000000000004">
      <c r="A1072" s="1">
        <v>28008</v>
      </c>
      <c r="B1072" s="1" t="s">
        <v>1644</v>
      </c>
      <c r="C1072" s="1" t="s">
        <v>1657</v>
      </c>
      <c r="D1072" s="4">
        <v>0.06</v>
      </c>
      <c r="E1072" s="4">
        <v>807.7</v>
      </c>
      <c r="F1072" s="4">
        <f>Table1[[#This Row],[MW]]*Table1[[#This Row],[MWh/MW]]</f>
        <v>48.462000000000003</v>
      </c>
      <c r="G1072" s="1" t="s">
        <v>107</v>
      </c>
      <c r="H1072" s="1" t="s">
        <v>133</v>
      </c>
      <c r="I1072" s="1" t="s">
        <v>34</v>
      </c>
      <c r="J1072" s="1" t="s">
        <v>34</v>
      </c>
      <c r="K1072" s="1" t="s">
        <v>34</v>
      </c>
      <c r="L1072" s="1" t="s">
        <v>34</v>
      </c>
      <c r="M1072" s="1" t="s">
        <v>34</v>
      </c>
      <c r="N1072" s="1">
        <v>0</v>
      </c>
      <c r="O1072" s="1">
        <v>0</v>
      </c>
      <c r="P1072" s="3">
        <v>-10.35256</v>
      </c>
      <c r="Q1072" s="3">
        <v>8.099043</v>
      </c>
      <c r="R1072" t="s">
        <v>4980</v>
      </c>
    </row>
    <row r="1073" spans="1:18" x14ac:dyDescent="0.55000000000000004">
      <c r="A1073" s="1">
        <v>28009</v>
      </c>
      <c r="B1073" s="1" t="s">
        <v>1644</v>
      </c>
      <c r="C1073" s="1" t="s">
        <v>1658</v>
      </c>
      <c r="D1073" s="4">
        <v>76.8</v>
      </c>
      <c r="E1073" s="4">
        <v>2835</v>
      </c>
      <c r="F1073" s="4">
        <f>Table1[[#This Row],[MW]]*Table1[[#This Row],[MWh/MW]]</f>
        <v>217728</v>
      </c>
      <c r="G1073" s="1" t="s">
        <v>28</v>
      </c>
      <c r="H1073" s="1" t="s">
        <v>29</v>
      </c>
      <c r="I1073" s="1" t="s">
        <v>30</v>
      </c>
      <c r="J1073" s="1" t="s">
        <v>31</v>
      </c>
      <c r="K1073" s="3" t="s">
        <v>32</v>
      </c>
      <c r="L1073" s="3" t="s">
        <v>44</v>
      </c>
      <c r="M1073" s="3" t="s">
        <v>34</v>
      </c>
      <c r="N1073" s="1">
        <f>Table1[[#This Row],[MWh]]*Water_intensities!$J$56</f>
        <v>70543.815564947537</v>
      </c>
      <c r="O1073" s="1">
        <f>Table1[[#This Row],[MWh]]*Water_intensities!$N$56</f>
        <v>49380.670895463278</v>
      </c>
      <c r="P1073" s="3">
        <v>-8.5363982000000007</v>
      </c>
      <c r="Q1073" s="3">
        <v>7.5790497999999999</v>
      </c>
      <c r="R1073" t="s">
        <v>1659</v>
      </c>
    </row>
    <row r="1074" spans="1:18" x14ac:dyDescent="0.55000000000000004">
      <c r="A1074" s="1">
        <v>28010</v>
      </c>
      <c r="B1074" s="1" t="s">
        <v>1644</v>
      </c>
      <c r="C1074" s="1" t="s">
        <v>1660</v>
      </c>
      <c r="D1074" s="19">
        <v>4.2000000000000003E-2</v>
      </c>
      <c r="E1074" s="4">
        <v>1000</v>
      </c>
      <c r="F1074" s="4">
        <f>Table1[[#This Row],[MW]]*Table1[[#This Row],[MWh/MW]]</f>
        <v>42</v>
      </c>
      <c r="G1074" s="1" t="s">
        <v>37</v>
      </c>
      <c r="H1074" s="1" t="s">
        <v>38</v>
      </c>
      <c r="I1074" s="1" t="s">
        <v>130</v>
      </c>
      <c r="J1074" s="1" t="s">
        <v>40</v>
      </c>
      <c r="K1074" s="3" t="s">
        <v>34</v>
      </c>
      <c r="L1074" s="3" t="s">
        <v>41</v>
      </c>
      <c r="M1074" s="3" t="s">
        <v>582</v>
      </c>
      <c r="N1074" s="1">
        <f>Table1[[#This Row],[MWh]]*Water_intensities!$J$74</f>
        <v>0.58825299061200009</v>
      </c>
      <c r="O1074" s="1">
        <f>Table1[[#This Row],[MWh]]*Water_intensities!$N$74</f>
        <v>0.41177709342839997</v>
      </c>
      <c r="P1074" s="3">
        <v>-9.4256031</v>
      </c>
      <c r="Q1074" s="3">
        <v>7.7752420999999998</v>
      </c>
      <c r="R1074" t="s">
        <v>1661</v>
      </c>
    </row>
    <row r="1075" spans="1:18" x14ac:dyDescent="0.55000000000000004">
      <c r="A1075" s="1">
        <v>29001</v>
      </c>
      <c r="B1075" s="1" t="s">
        <v>1662</v>
      </c>
      <c r="C1075" s="1" t="s">
        <v>1663</v>
      </c>
      <c r="D1075" s="4">
        <v>90</v>
      </c>
      <c r="E1075" s="4">
        <v>4391</v>
      </c>
      <c r="F1075" s="4">
        <f>Table1[[#This Row],[MW]]*Table1[[#This Row],[MWh/MW]]</f>
        <v>395190</v>
      </c>
      <c r="G1075" s="1" t="s">
        <v>20</v>
      </c>
      <c r="H1075" s="1" t="s">
        <v>56</v>
      </c>
      <c r="I1075" s="1" t="s">
        <v>57</v>
      </c>
      <c r="J1075" s="1" t="s">
        <v>40</v>
      </c>
      <c r="K1075" s="3" t="s">
        <v>34</v>
      </c>
      <c r="L1075" s="3" t="s">
        <v>53</v>
      </c>
      <c r="M1075" s="3" t="s">
        <v>34</v>
      </c>
      <c r="N1075" s="1">
        <f>Table1[[#This Row],[MWh]]*Water_intensities!$J$36</f>
        <v>635781.67456873506</v>
      </c>
      <c r="O1075" s="1">
        <f>Table1[[#This Row],[MWh]]*Water_intensities!$N$36</f>
        <v>508625.33965498797</v>
      </c>
      <c r="P1075" s="3">
        <v>11.822106497934699</v>
      </c>
      <c r="Q1075" s="3">
        <v>33.062935178081403</v>
      </c>
      <c r="R1075" t="s">
        <v>1664</v>
      </c>
    </row>
    <row r="1076" spans="1:18" x14ac:dyDescent="0.55000000000000004">
      <c r="A1076" s="1">
        <v>29002</v>
      </c>
      <c r="B1076" s="1" t="s">
        <v>1662</v>
      </c>
      <c r="C1076" s="1" t="s">
        <v>1665</v>
      </c>
      <c r="D1076" s="4">
        <v>1130</v>
      </c>
      <c r="E1076" s="4">
        <v>4391</v>
      </c>
      <c r="F1076" s="4">
        <f>Table1[[#This Row],[MW]]*Table1[[#This Row],[MWh/MW]]</f>
        <v>4961830</v>
      </c>
      <c r="G1076" s="1" t="s">
        <v>20</v>
      </c>
      <c r="H1076" s="1" t="s">
        <v>56</v>
      </c>
      <c r="I1076" s="1" t="s">
        <v>57</v>
      </c>
      <c r="J1076" s="1" t="s">
        <v>40</v>
      </c>
      <c r="K1076" s="3" t="s">
        <v>34</v>
      </c>
      <c r="L1076" s="3" t="s">
        <v>25</v>
      </c>
      <c r="M1076" s="3" t="s">
        <v>34</v>
      </c>
      <c r="N1076" s="1">
        <f>Table1[[#This Row],[MWh]]*Water_intensities!$J$36</f>
        <v>7982592.1362518957</v>
      </c>
      <c r="O1076" s="1">
        <f>Table1[[#This Row],[MWh]]*Water_intensities!$N$36</f>
        <v>6386073.709001516</v>
      </c>
      <c r="P1076" s="3">
        <v>14.331189999999999</v>
      </c>
      <c r="Q1076" s="3">
        <v>32.620399999999997</v>
      </c>
      <c r="R1076" t="s">
        <v>1666</v>
      </c>
    </row>
    <row r="1077" spans="1:18" x14ac:dyDescent="0.55000000000000004">
      <c r="A1077" s="1">
        <v>29003</v>
      </c>
      <c r="B1077" s="1" t="s">
        <v>1662</v>
      </c>
      <c r="C1077" s="1" t="s">
        <v>1665</v>
      </c>
      <c r="D1077" s="4">
        <v>480</v>
      </c>
      <c r="E1077" s="4">
        <v>4391</v>
      </c>
      <c r="F1077" s="4">
        <f>Table1[[#This Row],[MW]]*Table1[[#This Row],[MWh/MW]]</f>
        <v>2107680</v>
      </c>
      <c r="G1077" s="1" t="s">
        <v>20</v>
      </c>
      <c r="H1077" s="1" t="s">
        <v>21</v>
      </c>
      <c r="I1077" s="1" t="s">
        <v>22</v>
      </c>
      <c r="J1077" s="1" t="s">
        <v>60</v>
      </c>
      <c r="K1077" s="3" t="s">
        <v>61</v>
      </c>
      <c r="L1077" s="3" t="s">
        <v>25</v>
      </c>
      <c r="M1077" s="3" t="s">
        <v>34</v>
      </c>
      <c r="N1077" s="1">
        <f>Table1[[#This Row],[MWh]]*Water_intensities!$J$47</f>
        <v>79784.367004704007</v>
      </c>
      <c r="O1077" s="1">
        <f>Table1[[#This Row],[MWh]]*Water_intensities!$N$47</f>
        <v>53113.493509205189</v>
      </c>
      <c r="P1077" s="3">
        <v>14.3306589930763</v>
      </c>
      <c r="Q1077" s="3">
        <v>32.621526027782302</v>
      </c>
      <c r="R1077" t="s">
        <v>1667</v>
      </c>
    </row>
    <row r="1078" spans="1:18" x14ac:dyDescent="0.55000000000000004">
      <c r="A1078" s="1">
        <v>29004</v>
      </c>
      <c r="B1078" s="1" t="s">
        <v>1662</v>
      </c>
      <c r="C1078" s="1" t="s">
        <v>1668</v>
      </c>
      <c r="D1078" s="4">
        <v>15.44</v>
      </c>
      <c r="E1078" s="4">
        <v>2671</v>
      </c>
      <c r="F1078" s="4">
        <f>Table1[[#This Row],[MW]]*Table1[[#This Row],[MWh/MW]]</f>
        <v>41240.239999999998</v>
      </c>
      <c r="G1078" s="1" t="s">
        <v>28</v>
      </c>
      <c r="H1078" s="1" t="s">
        <v>29</v>
      </c>
      <c r="I1078" s="1" t="s">
        <v>30</v>
      </c>
      <c r="J1078" s="1" t="s">
        <v>31</v>
      </c>
      <c r="K1078" s="3" t="s">
        <v>32</v>
      </c>
      <c r="L1078" s="3" t="s">
        <v>44</v>
      </c>
      <c r="M1078" s="3" t="s">
        <v>34</v>
      </c>
      <c r="N1078" s="1">
        <f>Table1[[#This Row],[MWh]]*Water_intensities!$J$56</f>
        <v>13361.827070538342</v>
      </c>
      <c r="O1078" s="1">
        <f>Table1[[#This Row],[MWh]]*Water_intensities!$N$56</f>
        <v>9353.2789493768396</v>
      </c>
      <c r="P1078" s="3">
        <v>10.5562401476093</v>
      </c>
      <c r="Q1078" s="3">
        <v>25.788783599707099</v>
      </c>
      <c r="R1078" t="s">
        <v>1669</v>
      </c>
    </row>
    <row r="1079" spans="1:18" x14ac:dyDescent="0.55000000000000004">
      <c r="A1079" s="1">
        <v>29005</v>
      </c>
      <c r="B1079" s="1" t="s">
        <v>1662</v>
      </c>
      <c r="C1079" s="1" t="s">
        <v>1670</v>
      </c>
      <c r="D1079" s="4">
        <v>350</v>
      </c>
      <c r="E1079" s="4">
        <v>4391</v>
      </c>
      <c r="F1079" s="4">
        <f>Table1[[#This Row],[MW]]*Table1[[#This Row],[MWh/MW]]</f>
        <v>1536850</v>
      </c>
      <c r="G1079" s="1" t="s">
        <v>20</v>
      </c>
      <c r="H1079" s="1" t="s">
        <v>21</v>
      </c>
      <c r="I1079" s="1" t="s">
        <v>22</v>
      </c>
      <c r="J1079" s="1" t="s">
        <v>60</v>
      </c>
      <c r="K1079" s="3" t="s">
        <v>61</v>
      </c>
      <c r="L1079" s="3" t="s">
        <v>25</v>
      </c>
      <c r="M1079" s="3" t="s">
        <v>34</v>
      </c>
      <c r="N1079" s="1">
        <f>Table1[[#This Row],[MWh]]*Water_intensities!$J$47</f>
        <v>58176.100940930002</v>
      </c>
      <c r="O1079" s="1">
        <f>Table1[[#This Row],[MWh]]*Water_intensities!$N$47</f>
        <v>38728.589017128783</v>
      </c>
      <c r="P1079" s="3">
        <v>16.347000000000001</v>
      </c>
      <c r="Q1079" s="3">
        <v>31.217400000000001</v>
      </c>
      <c r="R1079" t="s">
        <v>1671</v>
      </c>
    </row>
    <row r="1080" spans="1:18" x14ac:dyDescent="0.55000000000000004">
      <c r="A1080" s="1">
        <v>29006</v>
      </c>
      <c r="B1080" s="1" t="s">
        <v>1662</v>
      </c>
      <c r="C1080" s="1" t="s">
        <v>1672</v>
      </c>
      <c r="D1080" s="4">
        <v>252</v>
      </c>
      <c r="E1080" s="4">
        <v>4391</v>
      </c>
      <c r="F1080" s="4">
        <f>Table1[[#This Row],[MW]]*Table1[[#This Row],[MWh/MW]]</f>
        <v>1106532</v>
      </c>
      <c r="G1080" s="1" t="s">
        <v>20</v>
      </c>
      <c r="H1080" s="1" t="s">
        <v>56</v>
      </c>
      <c r="I1080" s="1" t="s">
        <v>57</v>
      </c>
      <c r="J1080" s="1" t="s">
        <v>40</v>
      </c>
      <c r="K1080" s="3" t="s">
        <v>34</v>
      </c>
      <c r="L1080" s="3" t="s">
        <v>53</v>
      </c>
      <c r="M1080" s="3" t="s">
        <v>34</v>
      </c>
      <c r="N1080" s="1">
        <f>Table1[[#This Row],[MWh]]*Water_intensities!$J$36</f>
        <v>1780188.688792458</v>
      </c>
      <c r="O1080" s="1">
        <f>Table1[[#This Row],[MWh]]*Water_intensities!$N$36</f>
        <v>1424150.9510339664</v>
      </c>
      <c r="P1080" s="3">
        <v>21.100496730274202</v>
      </c>
      <c r="Q1080" s="3">
        <v>29.4842066837072</v>
      </c>
      <c r="R1080" t="s">
        <v>1673</v>
      </c>
    </row>
    <row r="1081" spans="1:18" ht="15" customHeight="1" x14ac:dyDescent="0.55000000000000004">
      <c r="A1081" s="1">
        <v>29007</v>
      </c>
      <c r="B1081" s="1" t="s">
        <v>1662</v>
      </c>
      <c r="C1081" s="1" t="s">
        <v>1674</v>
      </c>
      <c r="D1081" s="4">
        <v>31.989999999999899</v>
      </c>
      <c r="E1081" s="4">
        <v>2671</v>
      </c>
      <c r="F1081" s="4">
        <f>Table1[[#This Row],[MW]]*Table1[[#This Row],[MWh/MW]]</f>
        <v>85445.289999999732</v>
      </c>
      <c r="G1081" s="1" t="s">
        <v>28</v>
      </c>
      <c r="H1081" s="1" t="s">
        <v>29</v>
      </c>
      <c r="I1081" s="1" t="s">
        <v>30</v>
      </c>
      <c r="J1081" s="1" t="s">
        <v>31</v>
      </c>
      <c r="K1081" s="3" t="s">
        <v>32</v>
      </c>
      <c r="L1081" s="3" t="s">
        <v>119</v>
      </c>
      <c r="M1081" s="3" t="s">
        <v>34</v>
      </c>
      <c r="N1081" s="1">
        <f>Table1[[#This Row],[MWh]]*Water_intensities!$J$56</f>
        <v>27684.251812598461</v>
      </c>
      <c r="O1081" s="1">
        <f>Table1[[#This Row],[MWh]]*Water_intensities!$N$56</f>
        <v>19378.976268818922</v>
      </c>
      <c r="P1081" s="3">
        <v>12.73258</v>
      </c>
      <c r="Q1081" s="3">
        <v>26.588829</v>
      </c>
      <c r="R1081" t="s">
        <v>1675</v>
      </c>
    </row>
    <row r="1082" spans="1:18" x14ac:dyDescent="0.55000000000000004">
      <c r="A1082" s="1">
        <v>29008</v>
      </c>
      <c r="B1082" s="1" t="s">
        <v>1662</v>
      </c>
      <c r="C1082" s="1" t="s">
        <v>1676</v>
      </c>
      <c r="D1082" s="4">
        <v>640</v>
      </c>
      <c r="E1082" s="4">
        <v>4391</v>
      </c>
      <c r="F1082" s="4">
        <f>Table1[[#This Row],[MW]]*Table1[[#This Row],[MWh/MW]]</f>
        <v>2810240</v>
      </c>
      <c r="G1082" s="1" t="s">
        <v>20</v>
      </c>
      <c r="H1082" s="1" t="s">
        <v>56</v>
      </c>
      <c r="I1082" s="1" t="s">
        <v>57</v>
      </c>
      <c r="J1082" s="1" t="s">
        <v>40</v>
      </c>
      <c r="K1082" s="3" t="s">
        <v>34</v>
      </c>
      <c r="L1082" s="3" t="s">
        <v>1677</v>
      </c>
      <c r="M1082" s="3" t="s">
        <v>34</v>
      </c>
      <c r="N1082" s="1">
        <f>Table1[[#This Row],[MWh]]*Water_intensities!$J$36</f>
        <v>4521114.1302665602</v>
      </c>
      <c r="O1082" s="1">
        <f>Table1[[#This Row],[MWh]]*Water_intensities!$N$36</f>
        <v>3616891.3042132477</v>
      </c>
      <c r="P1082" s="3">
        <v>12.679489999999999</v>
      </c>
      <c r="Q1082" s="3">
        <v>26.563780000000001</v>
      </c>
      <c r="R1082" t="s">
        <v>1678</v>
      </c>
    </row>
    <row r="1083" spans="1:18" x14ac:dyDescent="0.55000000000000004">
      <c r="A1083" s="1">
        <v>29009</v>
      </c>
      <c r="B1083" s="1" t="s">
        <v>1662</v>
      </c>
      <c r="C1083" s="1" t="s">
        <v>1679</v>
      </c>
      <c r="D1083" s="4">
        <v>25</v>
      </c>
      <c r="E1083" s="4">
        <v>2671</v>
      </c>
      <c r="F1083" s="4">
        <f>Table1[[#This Row],[MW]]*Table1[[#This Row],[MWh/MW]]</f>
        <v>66775</v>
      </c>
      <c r="G1083" s="1" t="s">
        <v>28</v>
      </c>
      <c r="H1083" s="1" t="s">
        <v>21</v>
      </c>
      <c r="I1083" s="1" t="s">
        <v>22</v>
      </c>
      <c r="J1083" s="1" t="s">
        <v>60</v>
      </c>
      <c r="K1083" s="3" t="s">
        <v>61</v>
      </c>
      <c r="L1083" s="3" t="s">
        <v>119</v>
      </c>
      <c r="M1083" s="3" t="s">
        <v>34</v>
      </c>
      <c r="N1083" s="1">
        <f>Table1[[#This Row],[MWh]]*Water_intensities!$J$58</f>
        <v>10833.037354692859</v>
      </c>
      <c r="O1083" s="1">
        <f>Table1[[#This Row],[MWh]]*Water_intensities!$N$58</f>
        <v>7211.6942306446144</v>
      </c>
      <c r="P1083" s="3">
        <v>12.6979085245517</v>
      </c>
      <c r="Q1083" s="3">
        <v>32.7898951320321</v>
      </c>
      <c r="R1083" t="s">
        <v>1680</v>
      </c>
    </row>
    <row r="1084" spans="1:18" x14ac:dyDescent="0.55000000000000004">
      <c r="A1084" s="1">
        <v>29010</v>
      </c>
      <c r="B1084" s="1" t="s">
        <v>1662</v>
      </c>
      <c r="C1084" s="1" t="s">
        <v>1681</v>
      </c>
      <c r="D1084" s="4">
        <v>1735</v>
      </c>
      <c r="E1084" s="4">
        <v>4391</v>
      </c>
      <c r="F1084" s="4">
        <f>Table1[[#This Row],[MW]]*Table1[[#This Row],[MWh/MW]]</f>
        <v>7618385</v>
      </c>
      <c r="G1084" s="1" t="s">
        <v>20</v>
      </c>
      <c r="H1084" s="1" t="s">
        <v>47</v>
      </c>
      <c r="I1084" s="1" t="s">
        <v>48</v>
      </c>
      <c r="J1084" s="1" t="s">
        <v>60</v>
      </c>
      <c r="K1084" s="3" t="s">
        <v>61</v>
      </c>
      <c r="L1084" s="3" t="s">
        <v>25</v>
      </c>
      <c r="M1084" s="3" t="s">
        <v>34</v>
      </c>
      <c r="N1084" s="1">
        <f>Table1[[#This Row],[MWh]]*Water_intensities!$J$38</f>
        <v>288387.24323575303</v>
      </c>
      <c r="O1084" s="1">
        <f>Table1[[#This Row],[MWh]]*Water_intensities!$N$38</f>
        <v>201871.07026502711</v>
      </c>
      <c r="P1084" s="3">
        <v>20.132856</v>
      </c>
      <c r="Q1084" s="3">
        <v>32.201338</v>
      </c>
      <c r="R1084" t="s">
        <v>1682</v>
      </c>
    </row>
    <row r="1085" spans="1:18" x14ac:dyDescent="0.55000000000000004">
      <c r="A1085" s="1">
        <v>29011</v>
      </c>
      <c r="B1085" s="1" t="s">
        <v>1662</v>
      </c>
      <c r="C1085" s="1" t="s">
        <v>1681</v>
      </c>
      <c r="D1085" s="4">
        <v>160</v>
      </c>
      <c r="E1085" s="4">
        <v>2671</v>
      </c>
      <c r="F1085" s="4">
        <f>Table1[[#This Row],[MW]]*Table1[[#This Row],[MWh/MW]]</f>
        <v>427360</v>
      </c>
      <c r="G1085" s="1" t="s">
        <v>28</v>
      </c>
      <c r="H1085" s="1" t="s">
        <v>21</v>
      </c>
      <c r="I1085" s="1" t="s">
        <v>22</v>
      </c>
      <c r="J1085" s="1" t="s">
        <v>60</v>
      </c>
      <c r="K1085" s="3" t="s">
        <v>61</v>
      </c>
      <c r="L1085" s="3" t="s">
        <v>119</v>
      </c>
      <c r="M1085" s="3" t="s">
        <v>34</v>
      </c>
      <c r="N1085" s="1">
        <f>Table1[[#This Row],[MWh]]*Water_intensities!$J$58</f>
        <v>69331.439070034292</v>
      </c>
      <c r="O1085" s="1">
        <f>Table1[[#This Row],[MWh]]*Water_intensities!$N$58</f>
        <v>46154.843076125537</v>
      </c>
      <c r="P1085" s="3">
        <v>20.131537548126101</v>
      </c>
      <c r="Q1085" s="3">
        <v>32.202174033362098</v>
      </c>
      <c r="R1085" t="s">
        <v>1683</v>
      </c>
    </row>
    <row r="1086" spans="1:18" x14ac:dyDescent="0.55000000000000004">
      <c r="A1086" s="1">
        <v>29012</v>
      </c>
      <c r="B1086" s="1" t="s">
        <v>1662</v>
      </c>
      <c r="C1086" s="1" t="s">
        <v>1684</v>
      </c>
      <c r="D1086" s="4">
        <v>130</v>
      </c>
      <c r="E1086" s="4">
        <v>2671</v>
      </c>
      <c r="F1086" s="4">
        <f>Table1[[#This Row],[MW]]*Table1[[#This Row],[MWh/MW]]</f>
        <v>347230</v>
      </c>
      <c r="G1086" s="1" t="s">
        <v>28</v>
      </c>
      <c r="H1086" s="1" t="s">
        <v>21</v>
      </c>
      <c r="I1086" s="1" t="s">
        <v>22</v>
      </c>
      <c r="J1086" s="1" t="s">
        <v>60</v>
      </c>
      <c r="K1086" s="3" t="s">
        <v>61</v>
      </c>
      <c r="L1086" s="3" t="s">
        <v>119</v>
      </c>
      <c r="M1086" s="3" t="s">
        <v>34</v>
      </c>
      <c r="N1086" s="1">
        <f>Table1[[#This Row],[MWh]]*Water_intensities!$J$58</f>
        <v>56331.794244402867</v>
      </c>
      <c r="O1086" s="1">
        <f>Table1[[#This Row],[MWh]]*Water_intensities!$N$58</f>
        <v>37500.809999351994</v>
      </c>
      <c r="P1086" s="3">
        <v>22.5867076733708</v>
      </c>
      <c r="Q1086" s="3">
        <v>32.780508236064399</v>
      </c>
      <c r="R1086" t="s">
        <v>1685</v>
      </c>
    </row>
    <row r="1087" spans="1:18" x14ac:dyDescent="0.55000000000000004">
      <c r="A1087" s="1">
        <v>29013</v>
      </c>
      <c r="B1087" s="1" t="s">
        <v>1662</v>
      </c>
      <c r="C1087" s="1" t="s">
        <v>1686</v>
      </c>
      <c r="D1087" s="4">
        <v>41.75</v>
      </c>
      <c r="E1087" s="4">
        <v>4391</v>
      </c>
      <c r="F1087" s="4">
        <f>Table1[[#This Row],[MW]]*Table1[[#This Row],[MWh/MW]]</f>
        <v>183324.25</v>
      </c>
      <c r="G1087" s="1" t="s">
        <v>20</v>
      </c>
      <c r="H1087" s="1" t="s">
        <v>56</v>
      </c>
      <c r="I1087" s="1" t="s">
        <v>57</v>
      </c>
      <c r="J1087" s="1" t="s">
        <v>40</v>
      </c>
      <c r="K1087" s="3" t="s">
        <v>34</v>
      </c>
      <c r="L1087" s="3" t="s">
        <v>53</v>
      </c>
      <c r="M1087" s="3" t="s">
        <v>34</v>
      </c>
      <c r="N1087" s="1">
        <f>Table1[[#This Row],[MWh]]*Water_intensities!$J$36</f>
        <v>294932.05459160765</v>
      </c>
      <c r="O1087" s="1">
        <f>Table1[[#This Row],[MWh]]*Water_intensities!$N$36</f>
        <v>235945.6436732861</v>
      </c>
      <c r="P1087" s="3">
        <v>22.636686000000001</v>
      </c>
      <c r="Q1087" s="3">
        <v>32.767040999999999</v>
      </c>
      <c r="R1087" t="s">
        <v>1687</v>
      </c>
    </row>
    <row r="1088" spans="1:18" x14ac:dyDescent="0.55000000000000004">
      <c r="A1088" s="1">
        <v>29014</v>
      </c>
      <c r="B1088" s="1" t="s">
        <v>1662</v>
      </c>
      <c r="C1088" s="1" t="s">
        <v>1686</v>
      </c>
      <c r="D1088" s="4">
        <v>17.62</v>
      </c>
      <c r="E1088" s="4">
        <v>2671</v>
      </c>
      <c r="F1088" s="4">
        <f>Table1[[#This Row],[MW]]*Table1[[#This Row],[MWh/MW]]</f>
        <v>47063.020000000004</v>
      </c>
      <c r="G1088" s="1" t="s">
        <v>28</v>
      </c>
      <c r="H1088" s="1" t="s">
        <v>29</v>
      </c>
      <c r="I1088" s="1" t="s">
        <v>30</v>
      </c>
      <c r="J1088" s="1" t="s">
        <v>31</v>
      </c>
      <c r="K1088" s="3" t="s">
        <v>32</v>
      </c>
      <c r="L1088" s="3" t="s">
        <v>44</v>
      </c>
      <c r="M1088" s="3" t="s">
        <v>34</v>
      </c>
      <c r="N1088" s="1">
        <f>Table1[[#This Row],[MWh]]*Water_intensities!$J$56</f>
        <v>15248.406281274974</v>
      </c>
      <c r="O1088" s="1">
        <f>Table1[[#This Row],[MWh]]*Water_intensities!$N$56</f>
        <v>10673.884396892483</v>
      </c>
      <c r="P1088" s="3">
        <v>22.636686000000001</v>
      </c>
      <c r="Q1088" s="3">
        <v>32.767040999999999</v>
      </c>
      <c r="R1088" t="s">
        <v>1688</v>
      </c>
    </row>
    <row r="1089" spans="1:18" x14ac:dyDescent="0.55000000000000004">
      <c r="A1089" s="1">
        <v>29015</v>
      </c>
      <c r="B1089" s="1" t="s">
        <v>1662</v>
      </c>
      <c r="C1089" s="1" t="s">
        <v>1689</v>
      </c>
      <c r="D1089" s="4">
        <v>29.6</v>
      </c>
      <c r="E1089" s="4">
        <v>4391</v>
      </c>
      <c r="F1089" s="4">
        <f>Table1[[#This Row],[MW]]*Table1[[#This Row],[MWh/MW]]</f>
        <v>129973.6</v>
      </c>
      <c r="G1089" s="1" t="s">
        <v>20</v>
      </c>
      <c r="H1089" s="1" t="s">
        <v>56</v>
      </c>
      <c r="I1089" s="1" t="s">
        <v>57</v>
      </c>
      <c r="J1089" s="1" t="s">
        <v>40</v>
      </c>
      <c r="K1089" s="3" t="s">
        <v>34</v>
      </c>
      <c r="L1089" s="3" t="s">
        <v>53</v>
      </c>
      <c r="M1089" s="3" t="s">
        <v>34</v>
      </c>
      <c r="N1089" s="1">
        <f>Table1[[#This Row],[MWh]]*Water_intensities!$J$36</f>
        <v>209101.52852482843</v>
      </c>
      <c r="O1089" s="1">
        <f>Table1[[#This Row],[MWh]]*Water_intensities!$N$36</f>
        <v>167281.22281986271</v>
      </c>
      <c r="P1089" s="3">
        <v>19.907312829575201</v>
      </c>
      <c r="Q1089" s="3">
        <v>27.9888973684028</v>
      </c>
      <c r="R1089" t="s">
        <v>1690</v>
      </c>
    </row>
    <row r="1090" spans="1:18" x14ac:dyDescent="0.55000000000000004">
      <c r="A1090" s="1">
        <v>29016</v>
      </c>
      <c r="B1090" s="1" t="s">
        <v>1662</v>
      </c>
      <c r="C1090" s="1" t="s">
        <v>1691</v>
      </c>
      <c r="D1090" s="4">
        <v>5.4</v>
      </c>
      <c r="E1090" s="4">
        <v>4391</v>
      </c>
      <c r="F1090" s="4">
        <f>Table1[[#This Row],[MW]]*Table1[[#This Row],[MWh/MW]]</f>
        <v>23711.4</v>
      </c>
      <c r="G1090" s="1" t="s">
        <v>20</v>
      </c>
      <c r="H1090" s="1" t="s">
        <v>56</v>
      </c>
      <c r="I1090" s="1" t="s">
        <v>57</v>
      </c>
      <c r="J1090" s="1" t="s">
        <v>40</v>
      </c>
      <c r="K1090" s="3" t="s">
        <v>34</v>
      </c>
      <c r="L1090" s="3" t="s">
        <v>1692</v>
      </c>
      <c r="M1090" s="3" t="s">
        <v>34</v>
      </c>
      <c r="N1090" s="1">
        <f>Table1[[#This Row],[MWh]]*Water_intensities!$J$36</f>
        <v>38146.900474124108</v>
      </c>
      <c r="O1090" s="1">
        <f>Table1[[#This Row],[MWh]]*Water_intensities!$N$36</f>
        <v>30517.52037929928</v>
      </c>
      <c r="P1090" s="3">
        <v>19.907371367542002</v>
      </c>
      <c r="Q1090" s="3">
        <v>27.9889630127551</v>
      </c>
      <c r="R1090" t="s">
        <v>1693</v>
      </c>
    </row>
    <row r="1091" spans="1:18" x14ac:dyDescent="0.55000000000000004">
      <c r="A1091" s="1">
        <v>29017</v>
      </c>
      <c r="B1091" s="1" t="s">
        <v>1662</v>
      </c>
      <c r="C1091" s="1" t="s">
        <v>1691</v>
      </c>
      <c r="D1091" s="4">
        <v>34</v>
      </c>
      <c r="E1091" s="4">
        <v>4391</v>
      </c>
      <c r="F1091" s="4">
        <f>Table1[[#This Row],[MW]]*Table1[[#This Row],[MWh/MW]]</f>
        <v>149294</v>
      </c>
      <c r="G1091" s="1" t="s">
        <v>20</v>
      </c>
      <c r="H1091" s="1" t="s">
        <v>56</v>
      </c>
      <c r="I1091" s="1" t="s">
        <v>57</v>
      </c>
      <c r="J1091" s="1" t="s">
        <v>40</v>
      </c>
      <c r="K1091" s="3" t="s">
        <v>34</v>
      </c>
      <c r="L1091" s="3" t="s">
        <v>53</v>
      </c>
      <c r="M1091" s="3" t="s">
        <v>34</v>
      </c>
      <c r="N1091" s="1">
        <f>Table1[[#This Row],[MWh]]*Water_intensities!$J$36</f>
        <v>240184.18817041101</v>
      </c>
      <c r="O1091" s="1">
        <f>Table1[[#This Row],[MWh]]*Water_intensities!$N$36</f>
        <v>192147.3505363288</v>
      </c>
      <c r="P1091" s="3">
        <v>19.9197341181914</v>
      </c>
      <c r="Q1091" s="3">
        <v>28.292058472559201</v>
      </c>
      <c r="R1091" t="s">
        <v>1694</v>
      </c>
    </row>
    <row r="1092" spans="1:18" x14ac:dyDescent="0.55000000000000004">
      <c r="A1092" s="1">
        <v>29018</v>
      </c>
      <c r="B1092" s="1" t="s">
        <v>1662</v>
      </c>
      <c r="C1092" s="1" t="s">
        <v>1695</v>
      </c>
      <c r="D1092" s="4">
        <v>100</v>
      </c>
      <c r="E1092" s="4">
        <v>4391</v>
      </c>
      <c r="F1092" s="4">
        <f>Table1[[#This Row],[MW]]*Table1[[#This Row],[MWh/MW]]</f>
        <v>439100</v>
      </c>
      <c r="G1092" s="1" t="s">
        <v>20</v>
      </c>
      <c r="H1092" s="1" t="s">
        <v>56</v>
      </c>
      <c r="I1092" s="1" t="s">
        <v>57</v>
      </c>
      <c r="J1092" s="1" t="s">
        <v>40</v>
      </c>
      <c r="K1092" s="3" t="s">
        <v>34</v>
      </c>
      <c r="L1092" s="3" t="s">
        <v>53</v>
      </c>
      <c r="M1092" s="3" t="s">
        <v>34</v>
      </c>
      <c r="N1092" s="1">
        <f>Table1[[#This Row],[MWh]]*Water_intensities!$J$36</f>
        <v>706424.0828541501</v>
      </c>
      <c r="O1092" s="1">
        <f>Table1[[#This Row],[MWh]]*Water_intensities!$N$36</f>
        <v>565139.26628332003</v>
      </c>
      <c r="P1092" s="3">
        <v>11.978539482232801</v>
      </c>
      <c r="Q1092" s="3">
        <v>26.034175882988201</v>
      </c>
      <c r="R1092" t="s">
        <v>1696</v>
      </c>
    </row>
    <row r="1093" spans="1:18" x14ac:dyDescent="0.55000000000000004">
      <c r="A1093" s="1">
        <v>29019</v>
      </c>
      <c r="B1093" s="1" t="s">
        <v>1662</v>
      </c>
      <c r="C1093" s="1" t="s">
        <v>1697</v>
      </c>
      <c r="D1093" s="4">
        <v>50</v>
      </c>
      <c r="E1093" s="4">
        <v>2671</v>
      </c>
      <c r="F1093" s="4">
        <f>Table1[[#This Row],[MW]]*Table1[[#This Row],[MWh/MW]]</f>
        <v>133550</v>
      </c>
      <c r="G1093" s="1" t="s">
        <v>28</v>
      </c>
      <c r="H1093" s="1" t="s">
        <v>29</v>
      </c>
      <c r="I1093" s="1" t="s">
        <v>30</v>
      </c>
      <c r="J1093" s="1" t="s">
        <v>31</v>
      </c>
      <c r="K1093" s="3" t="s">
        <v>32</v>
      </c>
      <c r="L1093" s="3" t="s">
        <v>119</v>
      </c>
      <c r="M1093" s="3" t="s">
        <v>34</v>
      </c>
      <c r="N1093" s="1">
        <f>Table1[[#This Row],[MWh]]*Water_intensities!$J$56</f>
        <v>43270.165383867687</v>
      </c>
      <c r="O1093" s="1">
        <f>Table1[[#This Row],[MWh]]*Water_intensities!$N$56</f>
        <v>30289.115768707383</v>
      </c>
      <c r="P1093" s="3">
        <v>20.781678460102398</v>
      </c>
      <c r="Q1093" s="3">
        <v>29.042813786131799</v>
      </c>
      <c r="R1093" t="s">
        <v>1698</v>
      </c>
    </row>
    <row r="1094" spans="1:18" x14ac:dyDescent="0.55000000000000004">
      <c r="A1094" s="1">
        <v>29020</v>
      </c>
      <c r="B1094" s="1" t="s">
        <v>1662</v>
      </c>
      <c r="C1094" s="1" t="s">
        <v>1699</v>
      </c>
      <c r="D1094" s="4">
        <v>12.31</v>
      </c>
      <c r="E1094" s="4">
        <v>2671</v>
      </c>
      <c r="F1094" s="4">
        <f>Table1[[#This Row],[MW]]*Table1[[#This Row],[MWh/MW]]</f>
        <v>32880.01</v>
      </c>
      <c r="G1094" s="1" t="s">
        <v>28</v>
      </c>
      <c r="H1094" s="1" t="s">
        <v>29</v>
      </c>
      <c r="I1094" s="1" t="s">
        <v>30</v>
      </c>
      <c r="J1094" s="1" t="s">
        <v>31</v>
      </c>
      <c r="K1094" s="3" t="s">
        <v>32</v>
      </c>
      <c r="L1094" s="3" t="s">
        <v>44</v>
      </c>
      <c r="M1094" s="3" t="s">
        <v>34</v>
      </c>
      <c r="N1094" s="1">
        <f>Table1[[#This Row],[MWh]]*Water_intensities!$J$56</f>
        <v>10653.114717508226</v>
      </c>
      <c r="O1094" s="1">
        <f>Table1[[#This Row],[MWh]]*Water_intensities!$N$56</f>
        <v>7457.1803022557579</v>
      </c>
      <c r="P1094" s="3">
        <v>10.151906458985399</v>
      </c>
      <c r="Q1094" s="3">
        <v>25.137527678678101</v>
      </c>
      <c r="R1094" t="s">
        <v>1700</v>
      </c>
    </row>
    <row r="1095" spans="1:18" x14ac:dyDescent="0.55000000000000004">
      <c r="A1095" s="1">
        <v>29021</v>
      </c>
      <c r="B1095" s="1" t="s">
        <v>1662</v>
      </c>
      <c r="C1095" s="1" t="s">
        <v>1701</v>
      </c>
      <c r="D1095" s="4">
        <v>12.5</v>
      </c>
      <c r="E1095" s="4">
        <v>4391</v>
      </c>
      <c r="F1095" s="4">
        <f>Table1[[#This Row],[MW]]*Table1[[#This Row],[MWh/MW]]</f>
        <v>54887.5</v>
      </c>
      <c r="G1095" s="1" t="s">
        <v>20</v>
      </c>
      <c r="H1095" s="1" t="s">
        <v>56</v>
      </c>
      <c r="I1095" s="1" t="s">
        <v>57</v>
      </c>
      <c r="J1095" s="1" t="s">
        <v>40</v>
      </c>
      <c r="K1095" s="3" t="s">
        <v>34</v>
      </c>
      <c r="L1095" s="3" t="s">
        <v>1692</v>
      </c>
      <c r="M1095" s="3" t="s">
        <v>34</v>
      </c>
      <c r="N1095" s="1">
        <f>Table1[[#This Row],[MWh]]*Water_intensities!$J$36</f>
        <v>88303.010356768762</v>
      </c>
      <c r="O1095" s="1">
        <f>Table1[[#This Row],[MWh]]*Water_intensities!$N$36</f>
        <v>70642.408285415004</v>
      </c>
      <c r="P1095" s="3">
        <v>21.544495320555001</v>
      </c>
      <c r="Q1095" s="3">
        <v>29.248255957688698</v>
      </c>
      <c r="R1095" t="s">
        <v>1702</v>
      </c>
    </row>
    <row r="1096" spans="1:18" x14ac:dyDescent="0.55000000000000004">
      <c r="A1096" s="1">
        <v>29022</v>
      </c>
      <c r="B1096" s="1" t="s">
        <v>1662</v>
      </c>
      <c r="C1096" s="1" t="s">
        <v>1701</v>
      </c>
      <c r="D1096" s="4">
        <v>76.579999999999899</v>
      </c>
      <c r="E1096" s="4">
        <v>2671</v>
      </c>
      <c r="F1096" s="4">
        <f>Table1[[#This Row],[MW]]*Table1[[#This Row],[MWh/MW]]</f>
        <v>204545.17999999973</v>
      </c>
      <c r="G1096" s="1" t="s">
        <v>28</v>
      </c>
      <c r="H1096" s="1" t="s">
        <v>29</v>
      </c>
      <c r="I1096" s="1" t="s">
        <v>30</v>
      </c>
      <c r="J1096" s="1" t="s">
        <v>31</v>
      </c>
      <c r="K1096" s="3" t="s">
        <v>32</v>
      </c>
      <c r="L1096" s="3" t="s">
        <v>44</v>
      </c>
      <c r="M1096" s="3" t="s">
        <v>34</v>
      </c>
      <c r="N1096" s="1">
        <f>Table1[[#This Row],[MWh]]*Water_intensities!$J$56</f>
        <v>66272.585301931671</v>
      </c>
      <c r="O1096" s="1">
        <f>Table1[[#This Row],[MWh]]*Water_intensities!$N$56</f>
        <v>46390.809711352165</v>
      </c>
      <c r="P1096" s="3">
        <v>21.4523381457299</v>
      </c>
      <c r="Q1096" s="3">
        <v>29.1472486063142</v>
      </c>
      <c r="R1096" t="s">
        <v>1703</v>
      </c>
    </row>
    <row r="1097" spans="1:18" x14ac:dyDescent="0.55000000000000004">
      <c r="A1097" s="1">
        <v>29023</v>
      </c>
      <c r="B1097" s="1" t="s">
        <v>1662</v>
      </c>
      <c r="C1097" s="1" t="s">
        <v>1704</v>
      </c>
      <c r="D1097" s="4">
        <v>7.08</v>
      </c>
      <c r="E1097" s="4">
        <v>2671</v>
      </c>
      <c r="F1097" s="4">
        <f>Table1[[#This Row],[MW]]*Table1[[#This Row],[MWh/MW]]</f>
        <v>18910.68</v>
      </c>
      <c r="G1097" s="1" t="s">
        <v>28</v>
      </c>
      <c r="H1097" s="1" t="s">
        <v>29</v>
      </c>
      <c r="I1097" s="1" t="s">
        <v>30</v>
      </c>
      <c r="J1097" s="1" t="s">
        <v>31</v>
      </c>
      <c r="K1097" s="3" t="s">
        <v>32</v>
      </c>
      <c r="L1097" s="3" t="s">
        <v>44</v>
      </c>
      <c r="M1097" s="3" t="s">
        <v>34</v>
      </c>
      <c r="N1097" s="1">
        <f>Table1[[#This Row],[MWh]]*Water_intensities!$J$56</f>
        <v>6127.0554183556651</v>
      </c>
      <c r="O1097" s="1">
        <f>Table1[[#This Row],[MWh]]*Water_intensities!$N$56</f>
        <v>4288.9387928489659</v>
      </c>
      <c r="P1097" s="3">
        <v>15.8002731839851</v>
      </c>
      <c r="Q1097" s="3">
        <v>29.072723487754001</v>
      </c>
      <c r="R1097" t="s">
        <v>1705</v>
      </c>
    </row>
    <row r="1098" spans="1:18" x14ac:dyDescent="0.55000000000000004">
      <c r="A1098" s="1">
        <v>29024</v>
      </c>
      <c r="B1098" s="1" t="s">
        <v>1662</v>
      </c>
      <c r="C1098" s="1" t="s">
        <v>1706</v>
      </c>
      <c r="D1098" s="4">
        <v>10.62</v>
      </c>
      <c r="E1098" s="4">
        <v>2671</v>
      </c>
      <c r="F1098" s="4">
        <f>Table1[[#This Row],[MW]]*Table1[[#This Row],[MWh/MW]]</f>
        <v>28366.019999999997</v>
      </c>
      <c r="G1098" s="1" t="s">
        <v>28</v>
      </c>
      <c r="H1098" s="1" t="s">
        <v>29</v>
      </c>
      <c r="I1098" s="1" t="s">
        <v>30</v>
      </c>
      <c r="J1098" s="1" t="s">
        <v>31</v>
      </c>
      <c r="K1098" s="3" t="s">
        <v>32</v>
      </c>
      <c r="L1098" s="3" t="s">
        <v>44</v>
      </c>
      <c r="M1098" s="3" t="s">
        <v>34</v>
      </c>
      <c r="N1098" s="1">
        <f>Table1[[#This Row],[MWh]]*Water_intensities!$J$56</f>
        <v>9190.5831275334967</v>
      </c>
      <c r="O1098" s="1">
        <f>Table1[[#This Row],[MWh]]*Water_intensities!$N$56</f>
        <v>6433.4081892734475</v>
      </c>
      <c r="P1098" s="3">
        <v>12.027917499635199</v>
      </c>
      <c r="Q1098" s="3">
        <v>31.9599378269107</v>
      </c>
      <c r="R1098" t="s">
        <v>1707</v>
      </c>
    </row>
    <row r="1099" spans="1:18" ht="15" customHeight="1" x14ac:dyDescent="0.55000000000000004">
      <c r="A1099" s="1">
        <v>29025</v>
      </c>
      <c r="B1099" s="1" t="s">
        <v>1662</v>
      </c>
      <c r="C1099" s="1" t="s">
        <v>1708</v>
      </c>
      <c r="D1099" s="4">
        <v>47.25</v>
      </c>
      <c r="E1099" s="4">
        <v>2671</v>
      </c>
      <c r="F1099" s="4">
        <f>Table1[[#This Row],[MW]]*Table1[[#This Row],[MWh/MW]]</f>
        <v>126204.75</v>
      </c>
      <c r="G1099" s="1" t="s">
        <v>28</v>
      </c>
      <c r="H1099" s="1" t="s">
        <v>29</v>
      </c>
      <c r="I1099" s="1" t="s">
        <v>30</v>
      </c>
      <c r="J1099" s="1" t="s">
        <v>31</v>
      </c>
      <c r="K1099" s="3" t="s">
        <v>32</v>
      </c>
      <c r="L1099" s="3" t="s">
        <v>119</v>
      </c>
      <c r="M1099" s="3" t="s">
        <v>34</v>
      </c>
      <c r="N1099" s="1">
        <f>Table1[[#This Row],[MWh]]*Water_intensities!$J$56</f>
        <v>40890.306287754967</v>
      </c>
      <c r="O1099" s="1">
        <f>Table1[[#This Row],[MWh]]*Water_intensities!$N$56</f>
        <v>28623.214401428479</v>
      </c>
      <c r="P1099" s="3">
        <v>20.229467</v>
      </c>
      <c r="Q1099" s="3">
        <v>30.780898000000001</v>
      </c>
      <c r="R1099" t="s">
        <v>1709</v>
      </c>
    </row>
    <row r="1100" spans="1:18" x14ac:dyDescent="0.55000000000000004">
      <c r="A1100" s="1">
        <v>29026</v>
      </c>
      <c r="B1100" s="1" t="s">
        <v>1662</v>
      </c>
      <c r="C1100" s="1" t="s">
        <v>1710</v>
      </c>
      <c r="D1100" s="4">
        <v>855</v>
      </c>
      <c r="E1100" s="4">
        <v>2671</v>
      </c>
      <c r="F1100" s="4">
        <f>Table1[[#This Row],[MW]]*Table1[[#This Row],[MWh/MW]]</f>
        <v>2283705</v>
      </c>
      <c r="G1100" s="1" t="s">
        <v>28</v>
      </c>
      <c r="H1100" s="1" t="s">
        <v>56</v>
      </c>
      <c r="I1100" s="1" t="s">
        <v>57</v>
      </c>
      <c r="J1100" s="1" t="s">
        <v>40</v>
      </c>
      <c r="K1100" s="3" t="s">
        <v>34</v>
      </c>
      <c r="L1100" s="3" t="s">
        <v>1081</v>
      </c>
      <c r="M1100" s="3" t="s">
        <v>34</v>
      </c>
      <c r="N1100" s="1">
        <f>Table1[[#This Row],[MWh]]*Water_intensities!$J$53</f>
        <v>3674024.6188440826</v>
      </c>
      <c r="O1100" s="1">
        <f>Table1[[#This Row],[MWh]]*Water_intensities!$N$53</f>
        <v>2939219.6950752661</v>
      </c>
      <c r="P1100" s="3">
        <v>22.095790000000001</v>
      </c>
      <c r="Q1100" s="3">
        <v>26.909490000000002</v>
      </c>
      <c r="R1100" t="s">
        <v>1711</v>
      </c>
    </row>
    <row r="1101" spans="1:18" x14ac:dyDescent="0.55000000000000004">
      <c r="A1101" s="1">
        <v>29027</v>
      </c>
      <c r="B1101" s="1" t="s">
        <v>1662</v>
      </c>
      <c r="C1101" s="1" t="s">
        <v>1712</v>
      </c>
      <c r="D1101" s="4">
        <v>3.28</v>
      </c>
      <c r="E1101" s="4">
        <v>2671</v>
      </c>
      <c r="F1101" s="4">
        <f>Table1[[#This Row],[MW]]*Table1[[#This Row],[MWh/MW]]</f>
        <v>8760.8799999999992</v>
      </c>
      <c r="G1101" s="1" t="s">
        <v>28</v>
      </c>
      <c r="H1101" s="1" t="s">
        <v>29</v>
      </c>
      <c r="I1101" s="1" t="s">
        <v>30</v>
      </c>
      <c r="J1101" s="1" t="s">
        <v>31</v>
      </c>
      <c r="K1101" s="3" t="s">
        <v>32</v>
      </c>
      <c r="L1101" s="3" t="s">
        <v>119</v>
      </c>
      <c r="M1101" s="3" t="s">
        <v>34</v>
      </c>
      <c r="N1101" s="1">
        <f>Table1[[#This Row],[MWh]]*Water_intensities!$J$56</f>
        <v>2838.5228491817202</v>
      </c>
      <c r="O1101" s="1">
        <f>Table1[[#This Row],[MWh]]*Water_intensities!$N$56</f>
        <v>1986.9659944272041</v>
      </c>
      <c r="P1101" s="3">
        <v>22.638223580322801</v>
      </c>
      <c r="Q1101" s="3">
        <v>32.755403364405304</v>
      </c>
      <c r="R1101" t="s">
        <v>1713</v>
      </c>
    </row>
    <row r="1102" spans="1:18" x14ac:dyDescent="0.55000000000000004">
      <c r="A1102" s="1">
        <v>29028</v>
      </c>
      <c r="B1102" s="1" t="s">
        <v>1662</v>
      </c>
      <c r="C1102" s="1" t="s">
        <v>1714</v>
      </c>
      <c r="D1102" s="4">
        <v>62.1</v>
      </c>
      <c r="E1102" s="4">
        <v>4391</v>
      </c>
      <c r="F1102" s="4">
        <f>Table1[[#This Row],[MW]]*Table1[[#This Row],[MWh/MW]]</f>
        <v>272681.10000000003</v>
      </c>
      <c r="G1102" s="1" t="s">
        <v>20</v>
      </c>
      <c r="H1102" s="1" t="s">
        <v>56</v>
      </c>
      <c r="I1102" s="1" t="s">
        <v>57</v>
      </c>
      <c r="J1102" s="1" t="s">
        <v>40</v>
      </c>
      <c r="K1102" s="3" t="s">
        <v>34</v>
      </c>
      <c r="L1102" s="3" t="s">
        <v>53</v>
      </c>
      <c r="M1102" s="3" t="s">
        <v>34</v>
      </c>
      <c r="N1102" s="1">
        <f>Table1[[#This Row],[MWh]]*Water_intensities!$J$36</f>
        <v>438689.35545242723</v>
      </c>
      <c r="O1102" s="1">
        <f>Table1[[#This Row],[MWh]]*Water_intensities!$N$36</f>
        <v>350951.48436194175</v>
      </c>
      <c r="P1102" s="3">
        <v>19.597186693370801</v>
      </c>
      <c r="Q1102" s="3">
        <v>30.401585959138501</v>
      </c>
      <c r="R1102" t="s">
        <v>1715</v>
      </c>
    </row>
    <row r="1103" spans="1:18" x14ac:dyDescent="0.55000000000000004">
      <c r="A1103" s="1">
        <v>29029</v>
      </c>
      <c r="B1103" s="1" t="s">
        <v>1662</v>
      </c>
      <c r="C1103" s="1" t="s">
        <v>1716</v>
      </c>
      <c r="D1103" s="4">
        <v>25</v>
      </c>
      <c r="E1103" s="4">
        <v>2671</v>
      </c>
      <c r="F1103" s="4">
        <f>Table1[[#This Row],[MW]]*Table1[[#This Row],[MWh/MW]]</f>
        <v>66775</v>
      </c>
      <c r="G1103" s="1" t="s">
        <v>28</v>
      </c>
      <c r="H1103" s="1" t="s">
        <v>29</v>
      </c>
      <c r="I1103" s="1" t="s">
        <v>30</v>
      </c>
      <c r="J1103" s="1" t="s">
        <v>31</v>
      </c>
      <c r="K1103" s="3" t="s">
        <v>32</v>
      </c>
      <c r="L1103" s="3" t="s">
        <v>119</v>
      </c>
      <c r="M1103" s="3" t="s">
        <v>34</v>
      </c>
      <c r="N1103" s="1">
        <f>Table1[[#This Row],[MWh]]*Water_intensities!$J$56</f>
        <v>21635.082691933843</v>
      </c>
      <c r="O1103" s="1">
        <f>Table1[[#This Row],[MWh]]*Water_intensities!$N$56</f>
        <v>15144.557884353691</v>
      </c>
      <c r="P1103" s="3">
        <v>19.616111100000001</v>
      </c>
      <c r="Q1103" s="3">
        <v>30.399722199999999</v>
      </c>
      <c r="R1103" t="s">
        <v>1717</v>
      </c>
    </row>
    <row r="1104" spans="1:18" x14ac:dyDescent="0.55000000000000004">
      <c r="A1104" s="1">
        <v>29030</v>
      </c>
      <c r="B1104" s="1" t="s">
        <v>1662</v>
      </c>
      <c r="C1104" s="1" t="s">
        <v>1718</v>
      </c>
      <c r="D1104" s="4">
        <v>47.2</v>
      </c>
      <c r="E1104" s="4">
        <v>2671</v>
      </c>
      <c r="F1104" s="4">
        <f>Table1[[#This Row],[MW]]*Table1[[#This Row],[MWh/MW]]</f>
        <v>126071.20000000001</v>
      </c>
      <c r="G1104" s="1" t="s">
        <v>28</v>
      </c>
      <c r="H1104" s="1" t="s">
        <v>56</v>
      </c>
      <c r="I1104" s="1" t="s">
        <v>57</v>
      </c>
      <c r="J1104" s="1" t="s">
        <v>40</v>
      </c>
      <c r="K1104" s="3" t="s">
        <v>34</v>
      </c>
      <c r="L1104" s="3" t="s">
        <v>1692</v>
      </c>
      <c r="M1104" s="3" t="s">
        <v>34</v>
      </c>
      <c r="N1104" s="1">
        <f>Table1[[#This Row],[MWh]]*Water_intensities!$J$53</f>
        <v>202823.34737946282</v>
      </c>
      <c r="O1104" s="1">
        <f>Table1[[#This Row],[MWh]]*Water_intensities!$N$53</f>
        <v>162258.67790357023</v>
      </c>
      <c r="P1104" s="3">
        <v>22.330458709732799</v>
      </c>
      <c r="Q1104" s="3">
        <v>27.9873213432695</v>
      </c>
      <c r="R1104" t="s">
        <v>1719</v>
      </c>
    </row>
    <row r="1105" spans="1:18" x14ac:dyDescent="0.55000000000000004">
      <c r="A1105" s="1">
        <v>29031</v>
      </c>
      <c r="B1105" s="1" t="s">
        <v>1662</v>
      </c>
      <c r="C1105" s="1" t="s">
        <v>1720</v>
      </c>
      <c r="D1105" s="4">
        <v>507.36</v>
      </c>
      <c r="E1105" s="4">
        <v>4391</v>
      </c>
      <c r="F1105" s="4">
        <f>Table1[[#This Row],[MW]]*Table1[[#This Row],[MWh/MW]]</f>
        <v>2227817.7600000002</v>
      </c>
      <c r="G1105" s="1" t="s">
        <v>20</v>
      </c>
      <c r="H1105" s="1" t="s">
        <v>21</v>
      </c>
      <c r="I1105" s="1" t="s">
        <v>22</v>
      </c>
      <c r="J1105" s="1" t="s">
        <v>60</v>
      </c>
      <c r="K1105" s="3" t="s">
        <v>61</v>
      </c>
      <c r="L1105" s="3" t="s">
        <v>25</v>
      </c>
      <c r="M1105" s="3" t="s">
        <v>34</v>
      </c>
      <c r="N1105" s="1">
        <f>Table1[[#This Row],[MWh]]*Water_intensities!$J$47</f>
        <v>84332.075923972152</v>
      </c>
      <c r="O1105" s="1">
        <f>Table1[[#This Row],[MWh]]*Water_intensities!$N$47</f>
        <v>56140.962639229889</v>
      </c>
      <c r="P1105" s="3">
        <v>15.0905556</v>
      </c>
      <c r="Q1105" s="3">
        <v>32.378333300000001</v>
      </c>
      <c r="R1105" t="s">
        <v>1721</v>
      </c>
    </row>
    <row r="1106" spans="1:18" x14ac:dyDescent="0.55000000000000004">
      <c r="A1106" s="1">
        <v>29032</v>
      </c>
      <c r="B1106" s="1" t="s">
        <v>1662</v>
      </c>
      <c r="C1106" s="1" t="s">
        <v>1722</v>
      </c>
      <c r="D1106" s="4">
        <v>820</v>
      </c>
      <c r="E1106" s="4">
        <v>4391</v>
      </c>
      <c r="F1106" s="4">
        <f>Table1[[#This Row],[MW]]*Table1[[#This Row],[MWh/MW]]</f>
        <v>3600620</v>
      </c>
      <c r="G1106" s="1" t="s">
        <v>20</v>
      </c>
      <c r="H1106" s="1" t="s">
        <v>47</v>
      </c>
      <c r="I1106" s="1" t="s">
        <v>48</v>
      </c>
      <c r="J1106" s="1" t="s">
        <v>60</v>
      </c>
      <c r="K1106" s="3" t="s">
        <v>61</v>
      </c>
      <c r="L1106" s="3" t="s">
        <v>25</v>
      </c>
      <c r="M1106" s="3" t="s">
        <v>34</v>
      </c>
      <c r="N1106" s="1">
        <f>Table1[[#This Row],[MWh]]*Water_intensities!$J$38</f>
        <v>136298.29363303602</v>
      </c>
      <c r="O1106" s="1">
        <f>Table1[[#This Row],[MWh]]*Water_intensities!$N$38</f>
        <v>95408.8055431252</v>
      </c>
      <c r="P1106" s="3">
        <v>15.244120000000001</v>
      </c>
      <c r="Q1106" s="3">
        <v>32.332419999999999</v>
      </c>
      <c r="R1106" t="s">
        <v>1723</v>
      </c>
    </row>
    <row r="1107" spans="1:18" x14ac:dyDescent="0.55000000000000004">
      <c r="A1107" s="1">
        <v>29033</v>
      </c>
      <c r="B1107" s="1" t="s">
        <v>1662</v>
      </c>
      <c r="C1107" s="1" t="s">
        <v>1724</v>
      </c>
      <c r="D1107" s="4">
        <v>19.1999999999999</v>
      </c>
      <c r="E1107" s="4">
        <v>2671</v>
      </c>
      <c r="F1107" s="4">
        <f>Table1[[#This Row],[MW]]*Table1[[#This Row],[MWh/MW]]</f>
        <v>51283.199999999735</v>
      </c>
      <c r="G1107" s="1" t="s">
        <v>28</v>
      </c>
      <c r="H1107" s="1" t="s">
        <v>29</v>
      </c>
      <c r="I1107" s="1" t="s">
        <v>30</v>
      </c>
      <c r="J1107" s="1" t="s">
        <v>31</v>
      </c>
      <c r="K1107" s="3" t="s">
        <v>32</v>
      </c>
      <c r="L1107" s="3" t="s">
        <v>44</v>
      </c>
      <c r="M1107" s="3" t="s">
        <v>34</v>
      </c>
      <c r="N1107" s="1">
        <f>Table1[[#This Row],[MWh]]*Water_intensities!$J$56</f>
        <v>16615.743507405106</v>
      </c>
      <c r="O1107" s="1">
        <f>Table1[[#This Row],[MWh]]*Water_intensities!$N$56</f>
        <v>11631.020455183576</v>
      </c>
      <c r="P1107" s="3">
        <v>13.2733773683434</v>
      </c>
      <c r="Q1107" s="3">
        <v>32.899805921450302</v>
      </c>
      <c r="R1107" t="s">
        <v>1725</v>
      </c>
    </row>
    <row r="1108" spans="1:18" x14ac:dyDescent="0.55000000000000004">
      <c r="A1108" s="1">
        <v>29034</v>
      </c>
      <c r="B1108" s="1" t="s">
        <v>1662</v>
      </c>
      <c r="C1108" s="1" t="s">
        <v>1726</v>
      </c>
      <c r="D1108" s="4">
        <v>11.01</v>
      </c>
      <c r="E1108" s="4">
        <v>2671</v>
      </c>
      <c r="F1108" s="4">
        <f>Table1[[#This Row],[MW]]*Table1[[#This Row],[MWh/MW]]</f>
        <v>29407.71</v>
      </c>
      <c r="G1108" s="1" t="s">
        <v>28</v>
      </c>
      <c r="H1108" s="1" t="s">
        <v>56</v>
      </c>
      <c r="I1108" s="1" t="s">
        <v>57</v>
      </c>
      <c r="J1108" s="1" t="s">
        <v>40</v>
      </c>
      <c r="K1108" s="3" t="s">
        <v>34</v>
      </c>
      <c r="L1108" s="3" t="s">
        <v>1727</v>
      </c>
      <c r="M1108" s="3" t="s">
        <v>34</v>
      </c>
      <c r="N1108" s="1">
        <f>Table1[[#This Row],[MWh]]*Water_intensities!$J$53</f>
        <v>47311.12403915012</v>
      </c>
      <c r="O1108" s="1">
        <f>Table1[[#This Row],[MWh]]*Water_intensities!$N$53</f>
        <v>37848.899231320087</v>
      </c>
      <c r="P1108" s="3">
        <v>12.974550000000001</v>
      </c>
      <c r="Q1108" s="3">
        <v>32.822980000000001</v>
      </c>
      <c r="R1108" t="s">
        <v>1728</v>
      </c>
    </row>
    <row r="1109" spans="1:18" x14ac:dyDescent="0.55000000000000004">
      <c r="A1109" s="1">
        <v>29035</v>
      </c>
      <c r="B1109" s="1" t="s">
        <v>1662</v>
      </c>
      <c r="C1109" s="1" t="s">
        <v>1729</v>
      </c>
      <c r="D1109" s="4">
        <v>7</v>
      </c>
      <c r="E1109" s="4">
        <v>4391</v>
      </c>
      <c r="F1109" s="4">
        <f>Table1[[#This Row],[MW]]*Table1[[#This Row],[MWh/MW]]</f>
        <v>30737</v>
      </c>
      <c r="G1109" s="1" t="s">
        <v>20</v>
      </c>
      <c r="H1109" s="1" t="s">
        <v>56</v>
      </c>
      <c r="I1109" s="1" t="s">
        <v>57</v>
      </c>
      <c r="J1109" s="1" t="s">
        <v>40</v>
      </c>
      <c r="K1109" s="3" t="s">
        <v>34</v>
      </c>
      <c r="L1109" s="3" t="s">
        <v>1692</v>
      </c>
      <c r="M1109" s="3" t="s">
        <v>34</v>
      </c>
      <c r="N1109" s="1">
        <f>Table1[[#This Row],[MWh]]*Water_intensities!$J$36</f>
        <v>49449.685799790503</v>
      </c>
      <c r="O1109" s="1">
        <f>Table1[[#This Row],[MWh]]*Water_intensities!$N$36</f>
        <v>39559.748639832396</v>
      </c>
      <c r="P1109" s="3">
        <v>22.118010121448499</v>
      </c>
      <c r="Q1109" s="3">
        <v>28.8396682900472</v>
      </c>
      <c r="R1109" t="s">
        <v>1730</v>
      </c>
    </row>
    <row r="1110" spans="1:18" x14ac:dyDescent="0.55000000000000004">
      <c r="A1110" s="1">
        <v>29036</v>
      </c>
      <c r="B1110" s="1" t="s">
        <v>1662</v>
      </c>
      <c r="C1110" s="1" t="s">
        <v>1731</v>
      </c>
      <c r="D1110" s="4">
        <v>3.2</v>
      </c>
      <c r="E1110" s="4">
        <v>2671</v>
      </c>
      <c r="F1110" s="4">
        <f>Table1[[#This Row],[MW]]*Table1[[#This Row],[MWh/MW]]</f>
        <v>8547.2000000000007</v>
      </c>
      <c r="G1110" s="1" t="s">
        <v>28</v>
      </c>
      <c r="H1110" s="1" t="s">
        <v>29</v>
      </c>
      <c r="I1110" s="1" t="s">
        <v>30</v>
      </c>
      <c r="J1110" s="1" t="s">
        <v>31</v>
      </c>
      <c r="K1110" s="3" t="s">
        <v>32</v>
      </c>
      <c r="L1110" s="3" t="s">
        <v>44</v>
      </c>
      <c r="M1110" s="3" t="s">
        <v>34</v>
      </c>
      <c r="N1110" s="1">
        <f>Table1[[#This Row],[MWh]]*Water_intensities!$J$56</f>
        <v>2769.2905845675323</v>
      </c>
      <c r="O1110" s="1">
        <f>Table1[[#This Row],[MWh]]*Water_intensities!$N$56</f>
        <v>1938.5034091972727</v>
      </c>
      <c r="P1110" s="3">
        <v>20.066666999999999</v>
      </c>
      <c r="Q1110" s="3">
        <v>32.116667</v>
      </c>
      <c r="R1110" t="s">
        <v>1732</v>
      </c>
    </row>
    <row r="1111" spans="1:18" x14ac:dyDescent="0.55000000000000004">
      <c r="A1111" s="1">
        <v>29037</v>
      </c>
      <c r="B1111" s="1" t="s">
        <v>1662</v>
      </c>
      <c r="C1111" s="1" t="s">
        <v>1733</v>
      </c>
      <c r="D1111" s="4">
        <v>197.8</v>
      </c>
      <c r="E1111" s="4">
        <v>2671</v>
      </c>
      <c r="F1111" s="4">
        <f>Table1[[#This Row],[MW]]*Table1[[#This Row],[MWh/MW]]</f>
        <v>528323.80000000005</v>
      </c>
      <c r="G1111" s="1" t="s">
        <v>28</v>
      </c>
      <c r="H1111" s="1" t="s">
        <v>21</v>
      </c>
      <c r="I1111" s="1" t="s">
        <v>22</v>
      </c>
      <c r="J1111" s="1" t="s">
        <v>60</v>
      </c>
      <c r="K1111" s="3" t="s">
        <v>61</v>
      </c>
      <c r="L1111" s="3" t="s">
        <v>119</v>
      </c>
      <c r="M1111" s="3" t="s">
        <v>34</v>
      </c>
      <c r="N1111" s="1">
        <f>Table1[[#This Row],[MWh]]*Water_intensities!$J$58</f>
        <v>85710.991550329898</v>
      </c>
      <c r="O1111" s="1">
        <f>Table1[[#This Row],[MWh]]*Water_intensities!$N$58</f>
        <v>57058.924752860199</v>
      </c>
      <c r="P1111" s="3">
        <v>18.566666699999999</v>
      </c>
      <c r="Q1111" s="3">
        <v>30.516666699999998</v>
      </c>
      <c r="R1111" t="s">
        <v>1734</v>
      </c>
    </row>
    <row r="1112" spans="1:18" x14ac:dyDescent="0.55000000000000004">
      <c r="A1112" s="1">
        <v>29038</v>
      </c>
      <c r="B1112" s="1" t="s">
        <v>1662</v>
      </c>
      <c r="C1112" s="1" t="s">
        <v>1735</v>
      </c>
      <c r="D1112" s="4">
        <v>13.8599999999999</v>
      </c>
      <c r="E1112" s="4">
        <v>2671</v>
      </c>
      <c r="F1112" s="4">
        <f>Table1[[#This Row],[MW]]*Table1[[#This Row],[MWh/MW]]</f>
        <v>37020.059999999736</v>
      </c>
      <c r="G1112" s="1" t="s">
        <v>28</v>
      </c>
      <c r="H1112" s="1" t="s">
        <v>29</v>
      </c>
      <c r="I1112" s="1" t="s">
        <v>30</v>
      </c>
      <c r="J1112" s="1" t="s">
        <v>31</v>
      </c>
      <c r="K1112" s="3" t="s">
        <v>32</v>
      </c>
      <c r="L1112" s="3" t="s">
        <v>44</v>
      </c>
      <c r="M1112" s="3" t="s">
        <v>34</v>
      </c>
      <c r="N1112" s="1">
        <f>Table1[[#This Row],[MWh]]*Water_intensities!$J$56</f>
        <v>11994.489844408037</v>
      </c>
      <c r="O1112" s="1">
        <f>Table1[[#This Row],[MWh]]*Water_intensities!$N$56</f>
        <v>8396.1428910856266</v>
      </c>
      <c r="P1112" s="3">
        <v>12.4847222</v>
      </c>
      <c r="Q1112" s="3">
        <v>32.791944399999998</v>
      </c>
      <c r="R1112" t="s">
        <v>1736</v>
      </c>
    </row>
    <row r="1113" spans="1:18" x14ac:dyDescent="0.55000000000000004">
      <c r="A1113" s="1">
        <v>29039</v>
      </c>
      <c r="B1113" s="1" t="s">
        <v>1662</v>
      </c>
      <c r="C1113" s="1" t="s">
        <v>1737</v>
      </c>
      <c r="D1113" s="4">
        <v>45</v>
      </c>
      <c r="E1113" s="4">
        <v>2671</v>
      </c>
      <c r="F1113" s="4">
        <f>Table1[[#This Row],[MW]]*Table1[[#This Row],[MWh/MW]]</f>
        <v>120195</v>
      </c>
      <c r="G1113" s="1" t="s">
        <v>28</v>
      </c>
      <c r="H1113" s="1" t="s">
        <v>56</v>
      </c>
      <c r="I1113" s="1" t="s">
        <v>57</v>
      </c>
      <c r="J1113" s="1" t="s">
        <v>40</v>
      </c>
      <c r="K1113" s="3" t="s">
        <v>34</v>
      </c>
      <c r="L1113" s="3" t="s">
        <v>1692</v>
      </c>
      <c r="M1113" s="3" t="s">
        <v>34</v>
      </c>
      <c r="N1113" s="1">
        <f>Table1[[#This Row],[MWh]]*Water_intensities!$J$53</f>
        <v>193369.71678126752</v>
      </c>
      <c r="O1113" s="1">
        <f>Table1[[#This Row],[MWh]]*Water_intensities!$N$53</f>
        <v>154695.77342501399</v>
      </c>
      <c r="P1113" s="3">
        <v>22.4973849340196</v>
      </c>
      <c r="Q1113" s="3">
        <v>27.6463211756788</v>
      </c>
      <c r="R1113" t="s">
        <v>1738</v>
      </c>
    </row>
    <row r="1114" spans="1:18" x14ac:dyDescent="0.55000000000000004">
      <c r="A1114" s="1">
        <v>29040</v>
      </c>
      <c r="B1114" s="1" t="s">
        <v>1662</v>
      </c>
      <c r="C1114" s="1" t="s">
        <v>1739</v>
      </c>
      <c r="D1114" s="4">
        <v>324</v>
      </c>
      <c r="E1114" s="4">
        <v>2671</v>
      </c>
      <c r="F1114" s="4">
        <f>Table1[[#This Row],[MW]]*Table1[[#This Row],[MWh/MW]]</f>
        <v>865404</v>
      </c>
      <c r="G1114" s="1" t="s">
        <v>28</v>
      </c>
      <c r="H1114" s="1" t="s">
        <v>29</v>
      </c>
      <c r="I1114" s="1" t="s">
        <v>30</v>
      </c>
      <c r="J1114" s="1" t="s">
        <v>31</v>
      </c>
      <c r="K1114" s="3" t="s">
        <v>32</v>
      </c>
      <c r="L1114" s="3" t="s">
        <v>44</v>
      </c>
      <c r="M1114" s="3" t="s">
        <v>34</v>
      </c>
      <c r="N1114" s="1">
        <f>Table1[[#This Row],[MWh]]*Water_intensities!$J$56</f>
        <v>280390.6716874626</v>
      </c>
      <c r="O1114" s="1">
        <f>Table1[[#This Row],[MWh]]*Water_intensities!$N$56</f>
        <v>196273.47018122385</v>
      </c>
      <c r="P1114" s="3">
        <v>14.8898133603416</v>
      </c>
      <c r="Q1114" s="3">
        <v>27.221655237612499</v>
      </c>
      <c r="R1114" t="s">
        <v>1740</v>
      </c>
    </row>
    <row r="1115" spans="1:18" x14ac:dyDescent="0.55000000000000004">
      <c r="A1115" s="1">
        <v>29041</v>
      </c>
      <c r="B1115" s="1" t="s">
        <v>1662</v>
      </c>
      <c r="C1115" s="1" t="s">
        <v>1741</v>
      </c>
      <c r="D1115" s="4">
        <v>1.968</v>
      </c>
      <c r="E1115" s="4">
        <v>2671</v>
      </c>
      <c r="F1115" s="4">
        <f>Table1[[#This Row],[MW]]*Table1[[#This Row],[MWh/MW]]</f>
        <v>5256.5280000000002</v>
      </c>
      <c r="G1115" s="1" t="s">
        <v>28</v>
      </c>
      <c r="H1115" s="1" t="s">
        <v>29</v>
      </c>
      <c r="I1115" s="1" t="s">
        <v>30</v>
      </c>
      <c r="J1115" s="1" t="s">
        <v>31</v>
      </c>
      <c r="K1115" s="3" t="s">
        <v>32</v>
      </c>
      <c r="L1115" s="3" t="s">
        <v>44</v>
      </c>
      <c r="M1115" s="3" t="s">
        <v>34</v>
      </c>
      <c r="N1115" s="1">
        <f>Table1[[#This Row],[MWh]]*Water_intensities!$J$56</f>
        <v>1703.1137095090323</v>
      </c>
      <c r="O1115" s="1">
        <f>Table1[[#This Row],[MWh]]*Water_intensities!$N$56</f>
        <v>1192.1795966563227</v>
      </c>
      <c r="P1115" s="3">
        <v>16.5947222</v>
      </c>
      <c r="Q1115" s="3">
        <v>31.206111100000001</v>
      </c>
      <c r="R1115" t="s">
        <v>296</v>
      </c>
    </row>
    <row r="1116" spans="1:18" x14ac:dyDescent="0.55000000000000004">
      <c r="A1116" s="1">
        <v>29042</v>
      </c>
      <c r="B1116" s="1" t="s">
        <v>1662</v>
      </c>
      <c r="C1116" s="1" t="s">
        <v>1742</v>
      </c>
      <c r="D1116" s="4">
        <v>9</v>
      </c>
      <c r="E1116" s="4">
        <v>2671</v>
      </c>
      <c r="F1116" s="4">
        <f>Table1[[#This Row],[MW]]*Table1[[#This Row],[MWh/MW]]</f>
        <v>24039</v>
      </c>
      <c r="G1116" s="1" t="s">
        <v>28</v>
      </c>
      <c r="H1116" s="1" t="s">
        <v>29</v>
      </c>
      <c r="I1116" s="1" t="s">
        <v>30</v>
      </c>
      <c r="J1116" s="1" t="s">
        <v>31</v>
      </c>
      <c r="K1116" s="3" t="s">
        <v>32</v>
      </c>
      <c r="L1116" s="3" t="s">
        <v>44</v>
      </c>
      <c r="M1116" s="3" t="s">
        <v>34</v>
      </c>
      <c r="N1116" s="1">
        <f>Table1[[#This Row],[MWh]]*Water_intensities!$J$56</f>
        <v>7788.6297690961837</v>
      </c>
      <c r="O1116" s="1">
        <f>Table1[[#This Row],[MWh]]*Water_intensities!$N$56</f>
        <v>5452.0408383673293</v>
      </c>
      <c r="P1116" s="3">
        <v>23.0608600908668</v>
      </c>
      <c r="Q1116" s="3">
        <v>32.449209358972702</v>
      </c>
      <c r="R1116" t="s">
        <v>1743</v>
      </c>
    </row>
    <row r="1117" spans="1:18" ht="15" customHeight="1" x14ac:dyDescent="0.55000000000000004">
      <c r="A1117" s="1">
        <v>29043</v>
      </c>
      <c r="B1117" s="1" t="s">
        <v>1662</v>
      </c>
      <c r="C1117" s="1" t="s">
        <v>1744</v>
      </c>
      <c r="D1117" s="4">
        <v>130</v>
      </c>
      <c r="E1117" s="4">
        <v>2671</v>
      </c>
      <c r="F1117" s="4">
        <f>Table1[[#This Row],[MW]]*Table1[[#This Row],[MWh/MW]]</f>
        <v>347230</v>
      </c>
      <c r="G1117" s="1" t="s">
        <v>28</v>
      </c>
      <c r="H1117" s="1" t="s">
        <v>21</v>
      </c>
      <c r="I1117" s="1" t="s">
        <v>22</v>
      </c>
      <c r="J1117" s="1" t="s">
        <v>60</v>
      </c>
      <c r="K1117" s="3" t="s">
        <v>61</v>
      </c>
      <c r="L1117" s="3" t="s">
        <v>119</v>
      </c>
      <c r="M1117" s="3" t="s">
        <v>34</v>
      </c>
      <c r="N1117" s="1">
        <f>Table1[[#This Row],[MWh]]*Water_intensities!$J$58</f>
        <v>56331.794244402867</v>
      </c>
      <c r="O1117" s="1">
        <f>Table1[[#This Row],[MWh]]*Water_intensities!$N$58</f>
        <v>37500.809999351994</v>
      </c>
      <c r="P1117" s="3">
        <v>23.980869999999999</v>
      </c>
      <c r="Q1117" s="3">
        <v>32.059539999999998</v>
      </c>
      <c r="R1117" t="s">
        <v>1745</v>
      </c>
    </row>
    <row r="1118" spans="1:18" x14ac:dyDescent="0.55000000000000004">
      <c r="A1118" s="1">
        <v>29044</v>
      </c>
      <c r="B1118" s="1" t="s">
        <v>1662</v>
      </c>
      <c r="C1118" s="1" t="s">
        <v>1746</v>
      </c>
      <c r="D1118" s="4">
        <v>500</v>
      </c>
      <c r="E1118" s="4">
        <v>2671</v>
      </c>
      <c r="F1118" s="4">
        <f>Table1[[#This Row],[MW]]*Table1[[#This Row],[MWh/MW]]</f>
        <v>1335500</v>
      </c>
      <c r="G1118" s="1" t="s">
        <v>28</v>
      </c>
      <c r="H1118" s="1" t="s">
        <v>56</v>
      </c>
      <c r="I1118" s="1" t="s">
        <v>57</v>
      </c>
      <c r="J1118" s="1" t="s">
        <v>40</v>
      </c>
      <c r="K1118" s="3" t="s">
        <v>34</v>
      </c>
      <c r="L1118" s="3" t="s">
        <v>119</v>
      </c>
      <c r="M1118" s="3" t="s">
        <v>34</v>
      </c>
      <c r="N1118" s="1">
        <f>Table1[[#This Row],[MWh]]*Water_intensities!$J$53</f>
        <v>2148552.4086807501</v>
      </c>
      <c r="O1118" s="1">
        <f>Table1[[#This Row],[MWh]]*Water_intensities!$N$53</f>
        <v>1718841.9269446</v>
      </c>
      <c r="P1118" s="3">
        <v>13.0983</v>
      </c>
      <c r="Q1118" s="3">
        <v>32.776000000000003</v>
      </c>
      <c r="R1118" t="s">
        <v>1747</v>
      </c>
    </row>
    <row r="1119" spans="1:18" x14ac:dyDescent="0.55000000000000004">
      <c r="A1119" s="1">
        <v>29045</v>
      </c>
      <c r="B1119" s="1" t="s">
        <v>1662</v>
      </c>
      <c r="C1119" s="1" t="s">
        <v>1748</v>
      </c>
      <c r="D1119" s="4">
        <v>6.16</v>
      </c>
      <c r="E1119" s="4">
        <v>2671</v>
      </c>
      <c r="F1119" s="4">
        <f>Table1[[#This Row],[MW]]*Table1[[#This Row],[MWh/MW]]</f>
        <v>16453.36</v>
      </c>
      <c r="G1119" s="1" t="s">
        <v>28</v>
      </c>
      <c r="H1119" s="1" t="s">
        <v>29</v>
      </c>
      <c r="I1119" s="1" t="s">
        <v>30</v>
      </c>
      <c r="J1119" s="1" t="s">
        <v>31</v>
      </c>
      <c r="K1119" s="3" t="s">
        <v>32</v>
      </c>
      <c r="L1119" s="3" t="s">
        <v>44</v>
      </c>
      <c r="M1119" s="3" t="s">
        <v>34</v>
      </c>
      <c r="N1119" s="1">
        <f>Table1[[#This Row],[MWh]]*Water_intensities!$J$56</f>
        <v>5330.8843752924995</v>
      </c>
      <c r="O1119" s="1">
        <f>Table1[[#This Row],[MWh]]*Water_intensities!$N$56</f>
        <v>3731.6190627047499</v>
      </c>
      <c r="P1119" s="3">
        <v>15.2346164932388</v>
      </c>
      <c r="Q1119" s="3">
        <v>31.384944596636</v>
      </c>
      <c r="R1119" t="s">
        <v>1743</v>
      </c>
    </row>
    <row r="1120" spans="1:18" x14ac:dyDescent="0.55000000000000004">
      <c r="A1120" s="1">
        <v>29046</v>
      </c>
      <c r="B1120" s="1" t="s">
        <v>1662</v>
      </c>
      <c r="C1120" s="1" t="s">
        <v>1749</v>
      </c>
      <c r="D1120" s="4">
        <v>25</v>
      </c>
      <c r="E1120" s="4">
        <v>4391</v>
      </c>
      <c r="F1120" s="4">
        <f>Table1[[#This Row],[MW]]*Table1[[#This Row],[MWh/MW]]</f>
        <v>109775</v>
      </c>
      <c r="G1120" s="1" t="s">
        <v>20</v>
      </c>
      <c r="H1120" s="1" t="s">
        <v>56</v>
      </c>
      <c r="I1120" s="1" t="s">
        <v>57</v>
      </c>
      <c r="J1120" s="1" t="s">
        <v>40</v>
      </c>
      <c r="K1120" s="3" t="s">
        <v>34</v>
      </c>
      <c r="L1120" s="3" t="s">
        <v>1692</v>
      </c>
      <c r="M1120" s="3" t="s">
        <v>34</v>
      </c>
      <c r="N1120" s="1">
        <f>Table1[[#This Row],[MWh]]*Water_intensities!$J$36</f>
        <v>176606.02071353752</v>
      </c>
      <c r="O1120" s="1">
        <f>Table1[[#This Row],[MWh]]*Water_intensities!$N$36</f>
        <v>141284.81657083001</v>
      </c>
      <c r="P1120" s="3">
        <v>10.021654768953001</v>
      </c>
      <c r="Q1120" s="3">
        <v>28.886800336695298</v>
      </c>
      <c r="R1120" t="s">
        <v>1750</v>
      </c>
    </row>
    <row r="1121" spans="1:18" x14ac:dyDescent="0.55000000000000004">
      <c r="A1121" s="1">
        <v>29047</v>
      </c>
      <c r="B1121" s="1" t="s">
        <v>1662</v>
      </c>
      <c r="C1121" s="1" t="s">
        <v>1751</v>
      </c>
      <c r="D1121" s="4">
        <v>855</v>
      </c>
      <c r="E1121" s="4">
        <v>4391</v>
      </c>
      <c r="F1121" s="4">
        <f>Table1[[#This Row],[MW]]*Table1[[#This Row],[MWh/MW]]</f>
        <v>3754305</v>
      </c>
      <c r="G1121" s="1" t="s">
        <v>20</v>
      </c>
      <c r="H1121" s="1" t="s">
        <v>56</v>
      </c>
      <c r="I1121" s="1" t="s">
        <v>57</v>
      </c>
      <c r="J1121" s="1" t="s">
        <v>40</v>
      </c>
      <c r="K1121" s="3" t="s">
        <v>34</v>
      </c>
      <c r="L1121" s="3" t="s">
        <v>53</v>
      </c>
      <c r="M1121" s="3" t="s">
        <v>34</v>
      </c>
      <c r="N1121" s="1">
        <f>Table1[[#This Row],[MWh]]*Water_intensities!$J$36</f>
        <v>6039925.9084029831</v>
      </c>
      <c r="O1121" s="1">
        <f>Table1[[#This Row],[MWh]]*Water_intensities!$N$36</f>
        <v>4831940.7267223857</v>
      </c>
      <c r="P1121" s="3">
        <v>21.6180146932473</v>
      </c>
      <c r="Q1121" s="3">
        <v>27.595573382563</v>
      </c>
      <c r="R1121" t="s">
        <v>1752</v>
      </c>
    </row>
    <row r="1122" spans="1:18" x14ac:dyDescent="0.55000000000000004">
      <c r="A1122" s="1">
        <v>29048</v>
      </c>
      <c r="B1122" s="1" t="s">
        <v>1662</v>
      </c>
      <c r="C1122" s="1" t="s">
        <v>1753</v>
      </c>
      <c r="D1122" s="4">
        <v>500</v>
      </c>
      <c r="E1122" s="4">
        <v>2671</v>
      </c>
      <c r="F1122" s="4">
        <f>Table1[[#This Row],[MW]]*Table1[[#This Row],[MWh/MW]]</f>
        <v>1335500</v>
      </c>
      <c r="G1122" s="1" t="s">
        <v>28</v>
      </c>
      <c r="H1122" s="1" t="s">
        <v>21</v>
      </c>
      <c r="I1122" s="1" t="s">
        <v>22</v>
      </c>
      <c r="J1122" s="1" t="s">
        <v>60</v>
      </c>
      <c r="K1122" s="3" t="s">
        <v>61</v>
      </c>
      <c r="L1122" s="3" t="s">
        <v>25</v>
      </c>
      <c r="M1122" s="3" t="s">
        <v>34</v>
      </c>
      <c r="N1122" s="1">
        <f>Table1[[#This Row],[MWh]]*Water_intensities!$J$58</f>
        <v>216660.74709385718</v>
      </c>
      <c r="O1122" s="1">
        <f>Table1[[#This Row],[MWh]]*Water_intensities!$N$58</f>
        <v>144233.88461289229</v>
      </c>
      <c r="P1122" s="3">
        <v>12.974550000000001</v>
      </c>
      <c r="Q1122" s="3">
        <v>32.822980000000001</v>
      </c>
      <c r="R1122" t="s">
        <v>1754</v>
      </c>
    </row>
    <row r="1123" spans="1:18" x14ac:dyDescent="0.55000000000000004">
      <c r="A1123" s="1">
        <v>29049</v>
      </c>
      <c r="B1123" s="1" t="s">
        <v>1662</v>
      </c>
      <c r="C1123" s="1" t="s">
        <v>1755</v>
      </c>
      <c r="D1123" s="4">
        <v>936.6</v>
      </c>
      <c r="E1123" s="4">
        <v>4391</v>
      </c>
      <c r="F1123" s="4">
        <f>Table1[[#This Row],[MW]]*Table1[[#This Row],[MWh/MW]]</f>
        <v>4112610.6</v>
      </c>
      <c r="G1123" s="1" t="s">
        <v>20</v>
      </c>
      <c r="H1123" s="1" t="s">
        <v>56</v>
      </c>
      <c r="I1123" s="1" t="s">
        <v>57</v>
      </c>
      <c r="J1123" s="1" t="s">
        <v>40</v>
      </c>
      <c r="K1123" s="3" t="s">
        <v>34</v>
      </c>
      <c r="L1123" s="3" t="s">
        <v>25</v>
      </c>
      <c r="M1123" s="3" t="s">
        <v>34</v>
      </c>
      <c r="N1123" s="1">
        <f>Table1[[#This Row],[MWh]]*Water_intensities!$J$36</f>
        <v>6616367.9600119693</v>
      </c>
      <c r="O1123" s="1">
        <f>Table1[[#This Row],[MWh]]*Water_intensities!$N$36</f>
        <v>5293094.3680095747</v>
      </c>
      <c r="P1123" s="3">
        <v>11.14528</v>
      </c>
      <c r="Q1123" s="3">
        <v>31.95553</v>
      </c>
      <c r="R1123" t="s">
        <v>1756</v>
      </c>
    </row>
    <row r="1124" spans="1:18" x14ac:dyDescent="0.55000000000000004">
      <c r="A1124" s="1">
        <v>29050</v>
      </c>
      <c r="B1124" s="1" t="s">
        <v>1662</v>
      </c>
      <c r="C1124" s="1" t="s">
        <v>1757</v>
      </c>
      <c r="D1124" s="4">
        <v>1440</v>
      </c>
      <c r="E1124" s="4">
        <v>4391</v>
      </c>
      <c r="F1124" s="4">
        <f>Table1[[#This Row],[MW]]*Table1[[#This Row],[MWh/MW]]</f>
        <v>6323040</v>
      </c>
      <c r="G1124" s="1" t="s">
        <v>20</v>
      </c>
      <c r="H1124" s="1" t="s">
        <v>47</v>
      </c>
      <c r="I1124" s="1" t="s">
        <v>48</v>
      </c>
      <c r="J1124" s="1" t="s">
        <v>60</v>
      </c>
      <c r="K1124" s="3" t="s">
        <v>61</v>
      </c>
      <c r="L1124" s="3" t="s">
        <v>25</v>
      </c>
      <c r="M1124" s="3" t="s">
        <v>34</v>
      </c>
      <c r="N1124" s="1">
        <f>Table1[[#This Row],[MWh]]*Water_intensities!$J$38</f>
        <v>239353.10101411204</v>
      </c>
      <c r="O1124" s="1">
        <f>Table1[[#This Row],[MWh]]*Water_intensities!$N$38</f>
        <v>167547.17070987841</v>
      </c>
      <c r="P1124" s="3">
        <v>12.673999999999999</v>
      </c>
      <c r="Q1124" s="3">
        <v>32.788200000000003</v>
      </c>
      <c r="R1124" t="s">
        <v>1758</v>
      </c>
    </row>
    <row r="1125" spans="1:18" x14ac:dyDescent="0.55000000000000004">
      <c r="A1125" s="1">
        <v>29051</v>
      </c>
      <c r="B1125" s="1" t="s">
        <v>1662</v>
      </c>
      <c r="C1125" s="1" t="s">
        <v>1759</v>
      </c>
      <c r="D1125" s="4">
        <v>30</v>
      </c>
      <c r="E1125" s="4">
        <v>4391</v>
      </c>
      <c r="F1125" s="4">
        <f>Table1[[#This Row],[MW]]*Table1[[#This Row],[MWh/MW]]</f>
        <v>131730</v>
      </c>
      <c r="G1125" s="1" t="s">
        <v>20</v>
      </c>
      <c r="H1125" s="1" t="s">
        <v>56</v>
      </c>
      <c r="I1125" s="1" t="s">
        <v>57</v>
      </c>
      <c r="J1125" s="1" t="s">
        <v>40</v>
      </c>
      <c r="K1125" s="3" t="s">
        <v>34</v>
      </c>
      <c r="L1125" s="3" t="s">
        <v>53</v>
      </c>
      <c r="M1125" s="3" t="s">
        <v>34</v>
      </c>
      <c r="N1125" s="1">
        <f>Table1[[#This Row],[MWh]]*Water_intensities!$J$36</f>
        <v>211927.22485624501</v>
      </c>
      <c r="O1125" s="1">
        <f>Table1[[#This Row],[MWh]]*Water_intensities!$N$36</f>
        <v>169541.77988499598</v>
      </c>
      <c r="P1125" s="3">
        <v>19.772066424729999</v>
      </c>
      <c r="Q1125" s="3">
        <v>28.9157281616049</v>
      </c>
      <c r="R1125" t="s">
        <v>1760</v>
      </c>
    </row>
    <row r="1126" spans="1:18" x14ac:dyDescent="0.55000000000000004">
      <c r="A1126" s="1">
        <v>29052</v>
      </c>
      <c r="B1126" s="1" t="s">
        <v>1662</v>
      </c>
      <c r="C1126" s="1" t="s">
        <v>1761</v>
      </c>
      <c r="D1126" s="4">
        <v>770</v>
      </c>
      <c r="E1126" s="4">
        <v>4391</v>
      </c>
      <c r="F1126" s="4">
        <f>Table1[[#This Row],[MW]]*Table1[[#This Row],[MWh/MW]]</f>
        <v>3381070</v>
      </c>
      <c r="G1126" s="1" t="s">
        <v>20</v>
      </c>
      <c r="H1126" s="1" t="s">
        <v>56</v>
      </c>
      <c r="I1126" s="1" t="s">
        <v>57</v>
      </c>
      <c r="J1126" s="1" t="s">
        <v>40</v>
      </c>
      <c r="K1126" s="3" t="s">
        <v>34</v>
      </c>
      <c r="L1126" s="3" t="s">
        <v>25</v>
      </c>
      <c r="M1126" s="3" t="s">
        <v>34</v>
      </c>
      <c r="N1126" s="1">
        <f>Table1[[#This Row],[MWh]]*Water_intensities!$J$36</f>
        <v>5439465.4379769554</v>
      </c>
      <c r="O1126" s="1">
        <f>Table1[[#This Row],[MWh]]*Water_intensities!$N$36</f>
        <v>4351572.3503815634</v>
      </c>
      <c r="P1126" s="3">
        <v>20.116530000000001</v>
      </c>
      <c r="Q1126" s="3">
        <v>30.955449999999999</v>
      </c>
      <c r="R1126" t="s">
        <v>1762</v>
      </c>
    </row>
    <row r="1127" spans="1:18" x14ac:dyDescent="0.55000000000000004">
      <c r="A1127" s="1">
        <v>30001</v>
      </c>
      <c r="B1127" s="1" t="s">
        <v>1763</v>
      </c>
      <c r="C1127" s="1" t="s">
        <v>1764</v>
      </c>
      <c r="D1127" s="4">
        <v>2.34</v>
      </c>
      <c r="E1127" s="4">
        <v>1819</v>
      </c>
      <c r="F1127" s="4">
        <f>Table1[[#This Row],[MW]]*Table1[[#This Row],[MWh/MW]]</f>
        <v>4256.46</v>
      </c>
      <c r="G1127" s="1" t="s">
        <v>28</v>
      </c>
      <c r="H1127" s="1" t="s">
        <v>29</v>
      </c>
      <c r="I1127" s="1" t="s">
        <v>30</v>
      </c>
      <c r="J1127" s="1" t="s">
        <v>31</v>
      </c>
      <c r="K1127" s="3" t="s">
        <v>32</v>
      </c>
      <c r="L1127" s="3" t="s">
        <v>119</v>
      </c>
      <c r="M1127" s="3" t="s">
        <v>34</v>
      </c>
      <c r="N1127" s="1">
        <f>Table1[[#This Row],[MWh]]*Water_intensities!$J$56</f>
        <v>1379.0919367264505</v>
      </c>
      <c r="O1127" s="1">
        <f>Table1[[#This Row],[MWh]]*Water_intensities!$N$56</f>
        <v>965.3643557085154</v>
      </c>
      <c r="P1127" s="3">
        <v>48.45</v>
      </c>
      <c r="Q1127" s="3">
        <v>-13.683332999999999</v>
      </c>
      <c r="R1127" t="s">
        <v>1765</v>
      </c>
    </row>
    <row r="1128" spans="1:18" x14ac:dyDescent="0.55000000000000004">
      <c r="A1128" s="1">
        <v>30002</v>
      </c>
      <c r="B1128" s="1" t="s">
        <v>1763</v>
      </c>
      <c r="C1128" s="1" t="s">
        <v>1766</v>
      </c>
      <c r="D1128" s="4">
        <v>0.40300000000000002</v>
      </c>
      <c r="E1128" s="4">
        <v>1819</v>
      </c>
      <c r="F1128" s="4">
        <f>Table1[[#This Row],[MW]]*Table1[[#This Row],[MWh/MW]]</f>
        <v>733.05700000000002</v>
      </c>
      <c r="G1128" s="1" t="s">
        <v>28</v>
      </c>
      <c r="H1128" s="1" t="s">
        <v>29</v>
      </c>
      <c r="I1128" s="1" t="s">
        <v>30</v>
      </c>
      <c r="J1128" s="1" t="s">
        <v>31</v>
      </c>
      <c r="K1128" s="3" t="s">
        <v>32</v>
      </c>
      <c r="L1128" s="3" t="s">
        <v>44</v>
      </c>
      <c r="M1128" s="3" t="s">
        <v>34</v>
      </c>
      <c r="N1128" s="1">
        <f>Table1[[#This Row],[MWh]]*Water_intensities!$J$56</f>
        <v>237.5102779917776</v>
      </c>
      <c r="O1128" s="1">
        <f>Table1[[#This Row],[MWh]]*Water_intensities!$N$56</f>
        <v>166.25719459424431</v>
      </c>
      <c r="P1128" s="3">
        <v>46.716667000000001</v>
      </c>
      <c r="Q1128" s="3">
        <v>-16.466667000000001</v>
      </c>
      <c r="R1128" t="s">
        <v>113</v>
      </c>
    </row>
    <row r="1129" spans="1:18" x14ac:dyDescent="0.55000000000000004">
      <c r="A1129" s="1">
        <v>30003</v>
      </c>
      <c r="B1129" s="1" t="s">
        <v>1763</v>
      </c>
      <c r="C1129" s="1" t="s">
        <v>1767</v>
      </c>
      <c r="D1129" s="4">
        <v>0.184</v>
      </c>
      <c r="E1129" s="4">
        <v>1819</v>
      </c>
      <c r="F1129" s="4">
        <f>Table1[[#This Row],[MW]]*Table1[[#This Row],[MWh/MW]]</f>
        <v>334.69599999999997</v>
      </c>
      <c r="G1129" s="1" t="s">
        <v>28</v>
      </c>
      <c r="H1129" s="1" t="s">
        <v>29</v>
      </c>
      <c r="I1129" s="1" t="s">
        <v>30</v>
      </c>
      <c r="J1129" s="1" t="s">
        <v>31</v>
      </c>
      <c r="K1129" s="3" t="s">
        <v>32</v>
      </c>
      <c r="L1129" s="3" t="s">
        <v>44</v>
      </c>
      <c r="M1129" s="3" t="s">
        <v>34</v>
      </c>
      <c r="N1129" s="1">
        <f>Table1[[#This Row],[MWh]]*Water_intensities!$J$56</f>
        <v>108.44141724686618</v>
      </c>
      <c r="O1129" s="1">
        <f>Table1[[#This Row],[MWh]]*Water_intensities!$N$56</f>
        <v>75.908992072806328</v>
      </c>
      <c r="P1129" s="3">
        <v>47.716667000000001</v>
      </c>
      <c r="Q1129" s="3">
        <v>-18.566666999999999</v>
      </c>
      <c r="R1129" t="s">
        <v>113</v>
      </c>
    </row>
    <row r="1130" spans="1:18" x14ac:dyDescent="0.55000000000000004">
      <c r="A1130" s="1">
        <v>30004</v>
      </c>
      <c r="B1130" s="1" t="s">
        <v>1763</v>
      </c>
      <c r="C1130" s="1" t="s">
        <v>1768</v>
      </c>
      <c r="D1130" s="4">
        <v>6.4000000000000001E-2</v>
      </c>
      <c r="E1130" s="4">
        <v>1819</v>
      </c>
      <c r="F1130" s="4">
        <f>Table1[[#This Row],[MW]]*Table1[[#This Row],[MWh/MW]]</f>
        <v>116.416</v>
      </c>
      <c r="G1130" s="1" t="s">
        <v>28</v>
      </c>
      <c r="H1130" s="1" t="s">
        <v>29</v>
      </c>
      <c r="I1130" s="1" t="s">
        <v>30</v>
      </c>
      <c r="J1130" s="1" t="s">
        <v>31</v>
      </c>
      <c r="K1130" s="3" t="s">
        <v>32</v>
      </c>
      <c r="L1130" s="3" t="s">
        <v>44</v>
      </c>
      <c r="M1130" s="3" t="s">
        <v>34</v>
      </c>
      <c r="N1130" s="1">
        <f>Table1[[#This Row],[MWh]]*Water_intensities!$J$56</f>
        <v>37.718753824996938</v>
      </c>
      <c r="O1130" s="1">
        <f>Table1[[#This Row],[MWh]]*Water_intensities!$N$56</f>
        <v>26.403127677497856</v>
      </c>
      <c r="P1130" s="3">
        <v>45.55</v>
      </c>
      <c r="Q1130" s="3">
        <v>-24.716667000000001</v>
      </c>
      <c r="R1130" t="s">
        <v>113</v>
      </c>
    </row>
    <row r="1131" spans="1:18" x14ac:dyDescent="0.55000000000000004">
      <c r="A1131" s="1">
        <v>30005</v>
      </c>
      <c r="B1131" s="1" t="s">
        <v>1763</v>
      </c>
      <c r="C1131" s="1" t="s">
        <v>1769</v>
      </c>
      <c r="D1131" s="4">
        <v>1.972</v>
      </c>
      <c r="E1131" s="4">
        <v>1819</v>
      </c>
      <c r="F1131" s="4">
        <f>Table1[[#This Row],[MW]]*Table1[[#This Row],[MWh/MW]]</f>
        <v>3587.0679999999998</v>
      </c>
      <c r="G1131" s="1" t="s">
        <v>28</v>
      </c>
      <c r="H1131" s="1" t="s">
        <v>29</v>
      </c>
      <c r="I1131" s="1" t="s">
        <v>30</v>
      </c>
      <c r="J1131" s="1" t="s">
        <v>31</v>
      </c>
      <c r="K1131" s="3" t="s">
        <v>32</v>
      </c>
      <c r="L1131" s="3" t="s">
        <v>44</v>
      </c>
      <c r="M1131" s="3" t="s">
        <v>34</v>
      </c>
      <c r="N1131" s="1">
        <f>Table1[[#This Row],[MWh]]*Water_intensities!$J$56</f>
        <v>1162.2091022327181</v>
      </c>
      <c r="O1131" s="1">
        <f>Table1[[#This Row],[MWh]]*Water_intensities!$N$56</f>
        <v>813.54637156290266</v>
      </c>
      <c r="P1131" s="3">
        <v>48.416666999999997</v>
      </c>
      <c r="Q1131" s="3">
        <v>-17.833333</v>
      </c>
      <c r="R1131" t="s">
        <v>296</v>
      </c>
    </row>
    <row r="1132" spans="1:18" x14ac:dyDescent="0.55000000000000004">
      <c r="A1132" s="1">
        <v>30006</v>
      </c>
      <c r="B1132" s="1" t="s">
        <v>1763</v>
      </c>
      <c r="C1132" s="1" t="s">
        <v>1770</v>
      </c>
      <c r="D1132" s="4">
        <v>6.4000000000000001E-2</v>
      </c>
      <c r="E1132" s="4">
        <v>1819</v>
      </c>
      <c r="F1132" s="4">
        <f>Table1[[#This Row],[MW]]*Table1[[#This Row],[MWh/MW]]</f>
        <v>116.416</v>
      </c>
      <c r="G1132" s="1" t="s">
        <v>28</v>
      </c>
      <c r="H1132" s="1" t="s">
        <v>29</v>
      </c>
      <c r="I1132" s="1" t="s">
        <v>30</v>
      </c>
      <c r="J1132" s="1" t="s">
        <v>31</v>
      </c>
      <c r="K1132" s="3" t="s">
        <v>32</v>
      </c>
      <c r="L1132" s="3" t="s">
        <v>44</v>
      </c>
      <c r="M1132" s="3" t="s">
        <v>34</v>
      </c>
      <c r="N1132" s="1">
        <f>Table1[[#This Row],[MWh]]*Water_intensities!$J$56</f>
        <v>37.718753824996938</v>
      </c>
      <c r="O1132" s="1">
        <f>Table1[[#This Row],[MWh]]*Water_intensities!$N$56</f>
        <v>26.403127677497856</v>
      </c>
      <c r="P1132" s="3">
        <v>48.434503999999997</v>
      </c>
      <c r="Q1132" s="3">
        <v>-17.825092000000001</v>
      </c>
      <c r="R1132" t="s">
        <v>113</v>
      </c>
    </row>
    <row r="1133" spans="1:18" x14ac:dyDescent="0.55000000000000004">
      <c r="A1133" s="1">
        <v>30007</v>
      </c>
      <c r="B1133" s="1" t="s">
        <v>1763</v>
      </c>
      <c r="C1133" s="1" t="s">
        <v>1771</v>
      </c>
      <c r="D1133" s="4">
        <v>120</v>
      </c>
      <c r="E1133" s="4">
        <v>1819</v>
      </c>
      <c r="F1133" s="4">
        <f>Table1[[#This Row],[MW]]*Table1[[#This Row],[MWh/MW]]</f>
        <v>218280</v>
      </c>
      <c r="G1133" s="1" t="s">
        <v>443</v>
      </c>
      <c r="H1133" s="1" t="s">
        <v>21</v>
      </c>
      <c r="I1133" s="1" t="s">
        <v>22</v>
      </c>
      <c r="J1133" s="1" t="s">
        <v>118</v>
      </c>
      <c r="K1133" s="3" t="s">
        <v>24</v>
      </c>
      <c r="L1133" s="3" t="s">
        <v>444</v>
      </c>
      <c r="M1133" s="3" t="s">
        <v>1772</v>
      </c>
      <c r="N1133" s="1">
        <f>Table1[[#This Row],[MWh]]*Water_intensities!$J$29</f>
        <v>539560.63321997528</v>
      </c>
      <c r="O1133" s="1">
        <f>Table1[[#This Row],[MWh]]*Water_intensities!$N$29</f>
        <v>421402.63850258401</v>
      </c>
      <c r="P1133" s="3">
        <v>48.313000000000002</v>
      </c>
      <c r="Q1133" s="3">
        <v>-18.853000000000002</v>
      </c>
      <c r="R1133" t="s">
        <v>1773</v>
      </c>
    </row>
    <row r="1134" spans="1:18" x14ac:dyDescent="0.55000000000000004">
      <c r="A1134" s="1">
        <v>30008</v>
      </c>
      <c r="B1134" s="1" t="s">
        <v>1763</v>
      </c>
      <c r="C1134" s="1" t="s">
        <v>1774</v>
      </c>
      <c r="D1134" s="4">
        <v>2.67</v>
      </c>
      <c r="E1134" s="4">
        <v>1819</v>
      </c>
      <c r="F1134" s="4">
        <f>Table1[[#This Row],[MW]]*Table1[[#This Row],[MWh/MW]]</f>
        <v>4856.7299999999996</v>
      </c>
      <c r="G1134" s="1" t="s">
        <v>28</v>
      </c>
      <c r="H1134" s="1" t="s">
        <v>29</v>
      </c>
      <c r="I1134" s="1" t="s">
        <v>30</v>
      </c>
      <c r="J1134" s="1" t="s">
        <v>31</v>
      </c>
      <c r="K1134" s="3" t="s">
        <v>32</v>
      </c>
      <c r="L1134" s="3" t="s">
        <v>119</v>
      </c>
      <c r="M1134" s="3" t="s">
        <v>34</v>
      </c>
      <c r="N1134" s="1">
        <f>Table1[[#This Row],[MWh]]*Water_intensities!$J$56</f>
        <v>1573.5792611365907</v>
      </c>
      <c r="O1134" s="1">
        <f>Table1[[#This Row],[MWh]]*Water_intensities!$N$56</f>
        <v>1101.5054827956135</v>
      </c>
      <c r="P1134" s="3">
        <v>49.049899271050101</v>
      </c>
      <c r="Q1134" s="3">
        <v>-13.202908653151599</v>
      </c>
      <c r="R1134" t="s">
        <v>1775</v>
      </c>
    </row>
    <row r="1135" spans="1:18" x14ac:dyDescent="0.55000000000000004">
      <c r="A1135" s="1">
        <v>30009</v>
      </c>
      <c r="B1135" s="1" t="s">
        <v>1763</v>
      </c>
      <c r="C1135" s="1" t="s">
        <v>1776</v>
      </c>
      <c r="D1135" s="4">
        <v>0.17799999999999999</v>
      </c>
      <c r="E1135" s="4">
        <v>1819</v>
      </c>
      <c r="F1135" s="4">
        <f>Table1[[#This Row],[MW]]*Table1[[#This Row],[MWh/MW]]</f>
        <v>323.78199999999998</v>
      </c>
      <c r="G1135" s="1" t="s">
        <v>28</v>
      </c>
      <c r="H1135" s="1" t="s">
        <v>29</v>
      </c>
      <c r="I1135" s="1" t="s">
        <v>30</v>
      </c>
      <c r="J1135" s="1" t="s">
        <v>31</v>
      </c>
      <c r="K1135" s="3" t="s">
        <v>32</v>
      </c>
      <c r="L1135" s="3" t="s">
        <v>44</v>
      </c>
      <c r="M1135" s="3" t="s">
        <v>34</v>
      </c>
      <c r="N1135" s="1">
        <f>Table1[[#This Row],[MWh]]*Water_intensities!$J$56</f>
        <v>104.90528407577273</v>
      </c>
      <c r="O1135" s="1">
        <f>Table1[[#This Row],[MWh]]*Water_intensities!$N$56</f>
        <v>73.433698853040909</v>
      </c>
      <c r="P1135" s="3">
        <v>46.383333</v>
      </c>
      <c r="Q1135" s="3">
        <v>-25.033332999999999</v>
      </c>
      <c r="R1135" t="s">
        <v>113</v>
      </c>
    </row>
    <row r="1136" spans="1:18" x14ac:dyDescent="0.55000000000000004">
      <c r="A1136" s="1">
        <v>30010</v>
      </c>
      <c r="B1136" s="1" t="s">
        <v>1763</v>
      </c>
      <c r="C1136" s="1" t="s">
        <v>1777</v>
      </c>
      <c r="D1136" s="4">
        <v>25</v>
      </c>
      <c r="E1136" s="4">
        <v>1819</v>
      </c>
      <c r="F1136" s="4">
        <f>Table1[[#This Row],[MW]]*Table1[[#This Row],[MWh/MW]]</f>
        <v>45475</v>
      </c>
      <c r="G1136" s="1" t="s">
        <v>28</v>
      </c>
      <c r="H1136" s="1" t="s">
        <v>29</v>
      </c>
      <c r="I1136" s="1" t="s">
        <v>30</v>
      </c>
      <c r="J1136" s="1" t="s">
        <v>31</v>
      </c>
      <c r="K1136" s="3" t="s">
        <v>32</v>
      </c>
      <c r="L1136" s="3" t="s">
        <v>119</v>
      </c>
      <c r="M1136" s="3" t="s">
        <v>34</v>
      </c>
      <c r="N1136" s="1">
        <f>Table1[[#This Row],[MWh]]*Water_intensities!$J$56</f>
        <v>14733.888212889427</v>
      </c>
      <c r="O1136" s="1">
        <f>Table1[[#This Row],[MWh]]*Water_intensities!$N$56</f>
        <v>10313.721749022599</v>
      </c>
      <c r="P1136" s="3">
        <v>47.599073121496303</v>
      </c>
      <c r="Q1136" s="3">
        <v>-18.931160672696301</v>
      </c>
      <c r="R1136" t="s">
        <v>1778</v>
      </c>
    </row>
    <row r="1137" spans="1:18" x14ac:dyDescent="0.55000000000000004">
      <c r="A1137" s="1">
        <v>30011</v>
      </c>
      <c r="B1137" s="1" t="s">
        <v>1763</v>
      </c>
      <c r="C1137" s="1" t="s">
        <v>1779</v>
      </c>
      <c r="D1137" s="4">
        <v>11.97</v>
      </c>
      <c r="E1137" s="4">
        <v>1819</v>
      </c>
      <c r="F1137" s="4">
        <f>Table1[[#This Row],[MW]]*Table1[[#This Row],[MWh/MW]]</f>
        <v>21773.43</v>
      </c>
      <c r="G1137" s="1" t="s">
        <v>28</v>
      </c>
      <c r="H1137" s="1" t="s">
        <v>29</v>
      </c>
      <c r="I1137" s="1" t="s">
        <v>30</v>
      </c>
      <c r="J1137" s="1" t="s">
        <v>31</v>
      </c>
      <c r="K1137" s="3" t="s">
        <v>32</v>
      </c>
      <c r="L1137" s="3" t="s">
        <v>119</v>
      </c>
      <c r="M1137" s="3" t="s">
        <v>34</v>
      </c>
      <c r="N1137" s="1">
        <f>Table1[[#This Row],[MWh]]*Water_intensities!$J$56</f>
        <v>7054.5856763314587</v>
      </c>
      <c r="O1137" s="1">
        <f>Table1[[#This Row],[MWh]]*Water_intensities!$N$56</f>
        <v>4938.2099734320209</v>
      </c>
      <c r="P1137" s="3">
        <v>47.598942511916498</v>
      </c>
      <c r="Q1137" s="3">
        <v>-18.930793326259</v>
      </c>
      <c r="R1137" t="s">
        <v>1778</v>
      </c>
    </row>
    <row r="1138" spans="1:18" x14ac:dyDescent="0.55000000000000004">
      <c r="A1138" s="1">
        <v>30012</v>
      </c>
      <c r="B1138" s="1" t="s">
        <v>1763</v>
      </c>
      <c r="C1138" s="1" t="s">
        <v>1780</v>
      </c>
      <c r="D1138" s="4">
        <v>18</v>
      </c>
      <c r="E1138" s="4">
        <v>1819</v>
      </c>
      <c r="F1138" s="4">
        <f>Table1[[#This Row],[MW]]*Table1[[#This Row],[MWh/MW]]</f>
        <v>32742</v>
      </c>
      <c r="G1138" s="1" t="s">
        <v>28</v>
      </c>
      <c r="H1138" s="1" t="s">
        <v>56</v>
      </c>
      <c r="I1138" s="1" t="s">
        <v>57</v>
      </c>
      <c r="J1138" s="1" t="s">
        <v>40</v>
      </c>
      <c r="K1138" s="3" t="s">
        <v>34</v>
      </c>
      <c r="L1138" s="3" t="s">
        <v>119</v>
      </c>
      <c r="M1138" s="3" t="s">
        <v>34</v>
      </c>
      <c r="N1138" s="1">
        <f>Table1[[#This Row],[MWh]]*Water_intensities!$J$53</f>
        <v>52675.329812823002</v>
      </c>
      <c r="O1138" s="1">
        <f>Table1[[#This Row],[MWh]]*Water_intensities!$N$53</f>
        <v>42140.263850258401</v>
      </c>
      <c r="P1138" s="3">
        <v>47.598462396503699</v>
      </c>
      <c r="Q1138" s="3">
        <v>-18.929676984729401</v>
      </c>
      <c r="R1138" t="s">
        <v>1781</v>
      </c>
    </row>
    <row r="1139" spans="1:18" x14ac:dyDescent="0.55000000000000004">
      <c r="A1139" s="1">
        <v>30013</v>
      </c>
      <c r="B1139" s="1" t="s">
        <v>1763</v>
      </c>
      <c r="C1139" s="1" t="s">
        <v>1782</v>
      </c>
      <c r="D1139" s="4">
        <v>25</v>
      </c>
      <c r="E1139" s="4">
        <v>1819</v>
      </c>
      <c r="F1139" s="4">
        <f>Table1[[#This Row],[MW]]*Table1[[#This Row],[MWh/MW]]</f>
        <v>45475</v>
      </c>
      <c r="G1139" s="1" t="s">
        <v>28</v>
      </c>
      <c r="H1139" s="1" t="s">
        <v>29</v>
      </c>
      <c r="I1139" s="1" t="s">
        <v>30</v>
      </c>
      <c r="J1139" s="1" t="s">
        <v>31</v>
      </c>
      <c r="K1139" s="3" t="s">
        <v>32</v>
      </c>
      <c r="L1139" s="3" t="s">
        <v>119</v>
      </c>
      <c r="M1139" s="3" t="s">
        <v>34</v>
      </c>
      <c r="N1139" s="1">
        <f>Table1[[#This Row],[MWh]]*Water_intensities!$J$56</f>
        <v>14733.888212889427</v>
      </c>
      <c r="O1139" s="1">
        <f>Table1[[#This Row],[MWh]]*Water_intensities!$N$56</f>
        <v>10313.721749022599</v>
      </c>
      <c r="P1139" s="3">
        <v>47.598673344357202</v>
      </c>
      <c r="Q1139" s="3">
        <v>-18.931891510028599</v>
      </c>
      <c r="R1139" t="s">
        <v>1778</v>
      </c>
    </row>
    <row r="1140" spans="1:18" x14ac:dyDescent="0.55000000000000004">
      <c r="A1140" s="1">
        <v>30014</v>
      </c>
      <c r="B1140" s="1" t="s">
        <v>1763</v>
      </c>
      <c r="C1140" s="1" t="s">
        <v>1783</v>
      </c>
      <c r="D1140" s="4">
        <v>6.4000000000000001E-2</v>
      </c>
      <c r="E1140" s="4">
        <v>1819</v>
      </c>
      <c r="F1140" s="4">
        <f>Table1[[#This Row],[MW]]*Table1[[#This Row],[MWh/MW]]</f>
        <v>116.416</v>
      </c>
      <c r="G1140" s="1" t="s">
        <v>28</v>
      </c>
      <c r="H1140" s="1" t="s">
        <v>29</v>
      </c>
      <c r="I1140" s="1" t="s">
        <v>30</v>
      </c>
      <c r="J1140" s="1" t="s">
        <v>31</v>
      </c>
      <c r="K1140" s="3" t="s">
        <v>32</v>
      </c>
      <c r="L1140" s="3" t="s">
        <v>44</v>
      </c>
      <c r="M1140" s="3" t="s">
        <v>34</v>
      </c>
      <c r="N1140" s="1">
        <f>Table1[[#This Row],[MWh]]*Water_intensities!$J$56</f>
        <v>37.718753824996938</v>
      </c>
      <c r="O1140" s="1">
        <f>Table1[[#This Row],[MWh]]*Water_intensities!$N$56</f>
        <v>26.403127677497856</v>
      </c>
      <c r="P1140" s="3">
        <v>45.903624999999998</v>
      </c>
      <c r="Q1140" s="3">
        <v>-16.365604000000001</v>
      </c>
      <c r="R1140" t="s">
        <v>113</v>
      </c>
    </row>
    <row r="1141" spans="1:18" x14ac:dyDescent="0.55000000000000004">
      <c r="A1141" s="1">
        <v>30015</v>
      </c>
      <c r="B1141" s="1" t="s">
        <v>1763</v>
      </c>
      <c r="C1141" s="1" t="s">
        <v>1784</v>
      </c>
      <c r="D1141" s="4">
        <v>1.35</v>
      </c>
      <c r="E1141" s="4">
        <v>1819</v>
      </c>
      <c r="F1141" s="4">
        <f>Table1[[#This Row],[MW]]*Table1[[#This Row],[MWh/MW]]</f>
        <v>2455.65</v>
      </c>
      <c r="G1141" s="1" t="s">
        <v>28</v>
      </c>
      <c r="H1141" s="1" t="s">
        <v>29</v>
      </c>
      <c r="I1141" s="1" t="s">
        <v>30</v>
      </c>
      <c r="J1141" s="1" t="s">
        <v>31</v>
      </c>
      <c r="K1141" s="3" t="s">
        <v>32</v>
      </c>
      <c r="L1141" s="3" t="s">
        <v>44</v>
      </c>
      <c r="M1141" s="3" t="s">
        <v>34</v>
      </c>
      <c r="N1141" s="1">
        <f>Table1[[#This Row],[MWh]]*Water_intensities!$J$56</f>
        <v>795.62996349602918</v>
      </c>
      <c r="O1141" s="1">
        <f>Table1[[#This Row],[MWh]]*Water_intensities!$N$56</f>
        <v>556.94097444722047</v>
      </c>
      <c r="P1141" s="3">
        <v>47.766666999999998</v>
      </c>
      <c r="Q1141" s="3">
        <v>-19.166667</v>
      </c>
      <c r="R1141" t="s">
        <v>230</v>
      </c>
    </row>
    <row r="1142" spans="1:18" x14ac:dyDescent="0.55000000000000004">
      <c r="A1142" s="1">
        <v>30016</v>
      </c>
      <c r="B1142" s="1" t="s">
        <v>1763</v>
      </c>
      <c r="C1142" s="1" t="s">
        <v>1785</v>
      </c>
      <c r="D1142" s="4">
        <v>0.86799999999999999</v>
      </c>
      <c r="E1142" s="4">
        <v>1819</v>
      </c>
      <c r="F1142" s="4">
        <f>Table1[[#This Row],[MW]]*Table1[[#This Row],[MWh/MW]]</f>
        <v>1578.8920000000001</v>
      </c>
      <c r="G1142" s="1" t="s">
        <v>28</v>
      </c>
      <c r="H1142" s="1" t="s">
        <v>29</v>
      </c>
      <c r="I1142" s="1" t="s">
        <v>30</v>
      </c>
      <c r="J1142" s="1" t="s">
        <v>31</v>
      </c>
      <c r="K1142" s="3" t="s">
        <v>32</v>
      </c>
      <c r="L1142" s="3" t="s">
        <v>44</v>
      </c>
      <c r="M1142" s="3" t="s">
        <v>34</v>
      </c>
      <c r="N1142" s="1">
        <f>Table1[[#This Row],[MWh]]*Water_intensities!$J$56</f>
        <v>511.56059875152096</v>
      </c>
      <c r="O1142" s="1">
        <f>Table1[[#This Row],[MWh]]*Water_intensities!$N$56</f>
        <v>358.09241912606467</v>
      </c>
      <c r="P1142" s="3">
        <v>46.083333000000003</v>
      </c>
      <c r="Q1142" s="3">
        <v>-25.166667</v>
      </c>
      <c r="R1142" t="s">
        <v>113</v>
      </c>
    </row>
    <row r="1143" spans="1:18" x14ac:dyDescent="0.55000000000000004">
      <c r="A1143" s="1">
        <v>30017</v>
      </c>
      <c r="B1143" s="1" t="s">
        <v>1763</v>
      </c>
      <c r="C1143" s="1" t="s">
        <v>1786</v>
      </c>
      <c r="D1143" s="4">
        <v>0.46500000000000002</v>
      </c>
      <c r="E1143" s="4">
        <v>1819</v>
      </c>
      <c r="F1143" s="4">
        <f>Table1[[#This Row],[MW]]*Table1[[#This Row],[MWh/MW]]</f>
        <v>845.83500000000004</v>
      </c>
      <c r="G1143" s="1" t="s">
        <v>28</v>
      </c>
      <c r="H1143" s="1" t="s">
        <v>29</v>
      </c>
      <c r="I1143" s="1" t="s">
        <v>30</v>
      </c>
      <c r="J1143" s="1" t="s">
        <v>31</v>
      </c>
      <c r="K1143" s="3" t="s">
        <v>32</v>
      </c>
      <c r="L1143" s="3" t="s">
        <v>44</v>
      </c>
      <c r="M1143" s="3" t="s">
        <v>34</v>
      </c>
      <c r="N1143" s="1">
        <f>Table1[[#This Row],[MWh]]*Water_intensities!$J$56</f>
        <v>274.05032075974339</v>
      </c>
      <c r="O1143" s="1">
        <f>Table1[[#This Row],[MWh]]*Water_intensities!$N$56</f>
        <v>191.83522453182036</v>
      </c>
      <c r="P1143" s="3">
        <v>49.966667000000001</v>
      </c>
      <c r="Q1143" s="3">
        <v>-13.866667</v>
      </c>
      <c r="R1143" t="s">
        <v>113</v>
      </c>
    </row>
    <row r="1144" spans="1:18" x14ac:dyDescent="0.55000000000000004">
      <c r="A1144" s="1">
        <v>30018</v>
      </c>
      <c r="B1144" s="1" t="s">
        <v>1763</v>
      </c>
      <c r="C1144" s="1" t="s">
        <v>1787</v>
      </c>
      <c r="D1144" s="4">
        <v>0.12</v>
      </c>
      <c r="E1144" s="4">
        <v>1819</v>
      </c>
      <c r="F1144" s="4">
        <f>Table1[[#This Row],[MW]]*Table1[[#This Row],[MWh/MW]]</f>
        <v>218.28</v>
      </c>
      <c r="G1144" s="1" t="s">
        <v>28</v>
      </c>
      <c r="H1144" s="1" t="s">
        <v>29</v>
      </c>
      <c r="I1144" s="1" t="s">
        <v>30</v>
      </c>
      <c r="J1144" s="1" t="s">
        <v>31</v>
      </c>
      <c r="K1144" s="3" t="s">
        <v>32</v>
      </c>
      <c r="L1144" s="3" t="s">
        <v>44</v>
      </c>
      <c r="M1144" s="3" t="s">
        <v>34</v>
      </c>
      <c r="N1144" s="1">
        <f>Table1[[#This Row],[MWh]]*Water_intensities!$J$56</f>
        <v>70.722663421869257</v>
      </c>
      <c r="O1144" s="1">
        <f>Table1[[#This Row],[MWh]]*Water_intensities!$N$56</f>
        <v>49.505864395308478</v>
      </c>
      <c r="P1144" s="3">
        <v>45</v>
      </c>
      <c r="Q1144" s="3">
        <v>-18.466667000000001</v>
      </c>
      <c r="R1144" t="s">
        <v>113</v>
      </c>
    </row>
    <row r="1145" spans="1:18" x14ac:dyDescent="0.55000000000000004">
      <c r="A1145" s="1">
        <v>30019</v>
      </c>
      <c r="B1145" s="1" t="s">
        <v>1763</v>
      </c>
      <c r="C1145" s="1" t="s">
        <v>1788</v>
      </c>
      <c r="D1145" s="19">
        <v>2.4E-2</v>
      </c>
      <c r="E1145" s="4">
        <v>1819</v>
      </c>
      <c r="F1145" s="4">
        <f>Table1[[#This Row],[MW]]*Table1[[#This Row],[MWh/MW]]</f>
        <v>43.655999999999999</v>
      </c>
      <c r="G1145" s="1" t="s">
        <v>28</v>
      </c>
      <c r="H1145" s="1" t="s">
        <v>29</v>
      </c>
      <c r="I1145" s="1" t="s">
        <v>30</v>
      </c>
      <c r="J1145" s="1" t="s">
        <v>31</v>
      </c>
      <c r="K1145" s="3" t="s">
        <v>32</v>
      </c>
      <c r="L1145" s="3" t="s">
        <v>44</v>
      </c>
      <c r="M1145" s="3" t="s">
        <v>34</v>
      </c>
      <c r="N1145" s="1">
        <f>Table1[[#This Row],[MWh]]*Water_intensities!$J$56</f>
        <v>14.14453268437385</v>
      </c>
      <c r="O1145" s="1">
        <f>Table1[[#This Row],[MWh]]*Water_intensities!$N$56</f>
        <v>9.9011728790616953</v>
      </c>
      <c r="P1145" s="3">
        <v>48.410052999999998</v>
      </c>
      <c r="Q1145" s="3">
        <v>-17.809781000000001</v>
      </c>
      <c r="R1145" t="s">
        <v>296</v>
      </c>
    </row>
    <row r="1146" spans="1:18" x14ac:dyDescent="0.55000000000000004">
      <c r="A1146" s="1">
        <v>30020</v>
      </c>
      <c r="B1146" s="1" t="s">
        <v>1763</v>
      </c>
      <c r="C1146" s="1" t="s">
        <v>1789</v>
      </c>
      <c r="D1146" s="19">
        <v>0.03</v>
      </c>
      <c r="E1146" s="4">
        <v>5415.4</v>
      </c>
      <c r="F1146" s="4">
        <f>Table1[[#This Row],[MW]]*Table1[[#This Row],[MWh/MW]]</f>
        <v>162.46199999999999</v>
      </c>
      <c r="G1146" s="1" t="s">
        <v>107</v>
      </c>
      <c r="H1146" s="1" t="s">
        <v>133</v>
      </c>
      <c r="I1146" s="1" t="s">
        <v>34</v>
      </c>
      <c r="J1146" s="1" t="s">
        <v>34</v>
      </c>
      <c r="K1146" s="1" t="s">
        <v>34</v>
      </c>
      <c r="L1146" s="1" t="s">
        <v>34</v>
      </c>
      <c r="M1146" s="1" t="s">
        <v>34</v>
      </c>
      <c r="N1146" s="1">
        <v>0</v>
      </c>
      <c r="O1146" s="1">
        <v>0</v>
      </c>
      <c r="P1146" s="3">
        <v>46.732391</v>
      </c>
      <c r="Q1146" s="3">
        <v>-19.038893999999999</v>
      </c>
      <c r="R1146" t="s">
        <v>4980</v>
      </c>
    </row>
    <row r="1147" spans="1:18" x14ac:dyDescent="0.55000000000000004">
      <c r="A1147" s="1">
        <v>30021</v>
      </c>
      <c r="B1147" s="1" t="s">
        <v>1763</v>
      </c>
      <c r="C1147" s="1" t="s">
        <v>1790</v>
      </c>
      <c r="D1147" s="19">
        <v>1.7999999999999999E-2</v>
      </c>
      <c r="E1147" s="4">
        <v>1819</v>
      </c>
      <c r="F1147" s="4">
        <f>Table1[[#This Row],[MW]]*Table1[[#This Row],[MWh/MW]]</f>
        <v>32.741999999999997</v>
      </c>
      <c r="G1147" s="1" t="s">
        <v>28</v>
      </c>
      <c r="H1147" s="1" t="s">
        <v>29</v>
      </c>
      <c r="I1147" s="1" t="s">
        <v>30</v>
      </c>
      <c r="J1147" s="1" t="s">
        <v>31</v>
      </c>
      <c r="K1147" s="3" t="s">
        <v>32</v>
      </c>
      <c r="L1147" s="3" t="s">
        <v>44</v>
      </c>
      <c r="M1147" s="3" t="s">
        <v>34</v>
      </c>
      <c r="N1147" s="1">
        <f>Table1[[#This Row],[MWh]]*Water_intensities!$J$56</f>
        <v>10.608399513280387</v>
      </c>
      <c r="O1147" s="1">
        <f>Table1[[#This Row],[MWh]]*Water_intensities!$N$56</f>
        <v>7.4258796592962719</v>
      </c>
      <c r="P1147" s="3">
        <v>47.65</v>
      </c>
      <c r="Q1147" s="3">
        <v>-16.666667</v>
      </c>
      <c r="R1147" t="s">
        <v>296</v>
      </c>
    </row>
    <row r="1148" spans="1:18" x14ac:dyDescent="0.55000000000000004">
      <c r="A1148" s="1">
        <v>30022</v>
      </c>
      <c r="B1148" s="1" t="s">
        <v>1763</v>
      </c>
      <c r="C1148" s="1" t="s">
        <v>1791</v>
      </c>
      <c r="D1148" s="4">
        <v>0.17</v>
      </c>
      <c r="E1148" s="4">
        <v>1819</v>
      </c>
      <c r="F1148" s="4">
        <f>Table1[[#This Row],[MW]]*Table1[[#This Row],[MWh/MW]]</f>
        <v>309.23</v>
      </c>
      <c r="G1148" s="1" t="s">
        <v>28</v>
      </c>
      <c r="H1148" s="1" t="s">
        <v>29</v>
      </c>
      <c r="I1148" s="1" t="s">
        <v>30</v>
      </c>
      <c r="J1148" s="1" t="s">
        <v>31</v>
      </c>
      <c r="K1148" s="3" t="s">
        <v>32</v>
      </c>
      <c r="L1148" s="3" t="s">
        <v>44</v>
      </c>
      <c r="M1148" s="3" t="s">
        <v>34</v>
      </c>
      <c r="N1148" s="1">
        <f>Table1[[#This Row],[MWh]]*Water_intensities!$J$56</f>
        <v>100.19043984764812</v>
      </c>
      <c r="O1148" s="1">
        <f>Table1[[#This Row],[MWh]]*Water_intensities!$N$56</f>
        <v>70.133307893353688</v>
      </c>
      <c r="P1148" s="3">
        <v>47.25</v>
      </c>
      <c r="Q1148" s="3">
        <v>-19.483332999999998</v>
      </c>
      <c r="R1148" t="s">
        <v>113</v>
      </c>
    </row>
    <row r="1149" spans="1:18" x14ac:dyDescent="0.55000000000000004">
      <c r="A1149" s="1">
        <v>30023</v>
      </c>
      <c r="B1149" s="1" t="s">
        <v>1763</v>
      </c>
      <c r="C1149" s="1" t="s">
        <v>1792</v>
      </c>
      <c r="D1149" s="4">
        <v>0.85199999999999998</v>
      </c>
      <c r="E1149" s="4">
        <v>1819</v>
      </c>
      <c r="F1149" s="4">
        <f>Table1[[#This Row],[MW]]*Table1[[#This Row],[MWh/MW]]</f>
        <v>1549.788</v>
      </c>
      <c r="G1149" s="1" t="s">
        <v>28</v>
      </c>
      <c r="H1149" s="1" t="s">
        <v>29</v>
      </c>
      <c r="I1149" s="1" t="s">
        <v>30</v>
      </c>
      <c r="J1149" s="1" t="s">
        <v>31</v>
      </c>
      <c r="K1149" s="3" t="s">
        <v>32</v>
      </c>
      <c r="L1149" s="3" t="s">
        <v>44</v>
      </c>
      <c r="M1149" s="3" t="s">
        <v>34</v>
      </c>
      <c r="N1149" s="1">
        <f>Table1[[#This Row],[MWh]]*Water_intensities!$J$56</f>
        <v>502.13091029527169</v>
      </c>
      <c r="O1149" s="1">
        <f>Table1[[#This Row],[MWh]]*Water_intensities!$N$56</f>
        <v>351.4916372066902</v>
      </c>
      <c r="P1149" s="3">
        <v>49.65</v>
      </c>
      <c r="Q1149" s="3">
        <v>-14.65</v>
      </c>
      <c r="R1149" t="s">
        <v>113</v>
      </c>
    </row>
    <row r="1150" spans="1:18" x14ac:dyDescent="0.55000000000000004">
      <c r="A1150" s="1">
        <v>30024</v>
      </c>
      <c r="B1150" s="1" t="s">
        <v>1763</v>
      </c>
      <c r="C1150" s="1" t="s">
        <v>1793</v>
      </c>
      <c r="D1150" s="4">
        <v>91</v>
      </c>
      <c r="E1150" s="4">
        <v>5912.1</v>
      </c>
      <c r="F1150" s="4">
        <f>Table1[[#This Row],[MW]]*Table1[[#This Row],[MWh/MW]]</f>
        <v>538001.1</v>
      </c>
      <c r="G1150" s="1" t="s">
        <v>107</v>
      </c>
      <c r="H1150" s="1" t="s">
        <v>133</v>
      </c>
      <c r="I1150" s="1" t="s">
        <v>34</v>
      </c>
      <c r="J1150" s="1" t="s">
        <v>34</v>
      </c>
      <c r="K1150" s="1" t="s">
        <v>34</v>
      </c>
      <c r="L1150" s="1" t="s">
        <v>34</v>
      </c>
      <c r="M1150" s="1" t="s">
        <v>34</v>
      </c>
      <c r="N1150" s="1">
        <v>0</v>
      </c>
      <c r="O1150" s="1">
        <v>0</v>
      </c>
      <c r="P1150" s="3">
        <v>48.6</v>
      </c>
      <c r="Q1150" s="3">
        <v>-18.783333299999999</v>
      </c>
      <c r="R1150" t="s">
        <v>1794</v>
      </c>
    </row>
    <row r="1151" spans="1:18" x14ac:dyDescent="0.55000000000000004">
      <c r="A1151" s="1">
        <v>30025</v>
      </c>
      <c r="B1151" s="1" t="s">
        <v>1763</v>
      </c>
      <c r="C1151" s="1" t="s">
        <v>1795</v>
      </c>
      <c r="D1151" s="4">
        <v>0.08</v>
      </c>
      <c r="E1151" s="4">
        <v>1819</v>
      </c>
      <c r="F1151" s="4">
        <f>Table1[[#This Row],[MW]]*Table1[[#This Row],[MWh/MW]]</f>
        <v>145.52000000000001</v>
      </c>
      <c r="G1151" s="1" t="s">
        <v>28</v>
      </c>
      <c r="H1151" s="1" t="s">
        <v>29</v>
      </c>
      <c r="I1151" s="1" t="s">
        <v>30</v>
      </c>
      <c r="J1151" s="1" t="s">
        <v>31</v>
      </c>
      <c r="K1151" s="3" t="s">
        <v>32</v>
      </c>
      <c r="L1151" s="3" t="s">
        <v>44</v>
      </c>
      <c r="M1151" s="3" t="s">
        <v>34</v>
      </c>
      <c r="N1151" s="1">
        <f>Table1[[#This Row],[MWh]]*Water_intensities!$J$56</f>
        <v>47.148442281246176</v>
      </c>
      <c r="O1151" s="1">
        <f>Table1[[#This Row],[MWh]]*Water_intensities!$N$56</f>
        <v>33.003909596872326</v>
      </c>
      <c r="P1151" s="3">
        <v>46.830692999999997</v>
      </c>
      <c r="Q1151" s="3">
        <v>-16.945177000000001</v>
      </c>
      <c r="R1151" t="s">
        <v>113</v>
      </c>
    </row>
    <row r="1152" spans="1:18" x14ac:dyDescent="0.55000000000000004">
      <c r="A1152" s="1">
        <v>30026</v>
      </c>
      <c r="B1152" s="1" t="s">
        <v>1763</v>
      </c>
      <c r="C1152" s="1" t="s">
        <v>1796</v>
      </c>
      <c r="D1152" s="4">
        <v>0.27200000000000002</v>
      </c>
      <c r="E1152" s="4">
        <v>1819</v>
      </c>
      <c r="F1152" s="4">
        <f>Table1[[#This Row],[MW]]*Table1[[#This Row],[MWh/MW]]</f>
        <v>494.76800000000003</v>
      </c>
      <c r="G1152" s="1" t="s">
        <v>28</v>
      </c>
      <c r="H1152" s="1" t="s">
        <v>29</v>
      </c>
      <c r="I1152" s="1" t="s">
        <v>30</v>
      </c>
      <c r="J1152" s="1" t="s">
        <v>31</v>
      </c>
      <c r="K1152" s="3" t="s">
        <v>32</v>
      </c>
      <c r="L1152" s="3" t="s">
        <v>44</v>
      </c>
      <c r="M1152" s="3" t="s">
        <v>34</v>
      </c>
      <c r="N1152" s="1">
        <f>Table1[[#This Row],[MWh]]*Water_intensities!$J$56</f>
        <v>160.30470375623699</v>
      </c>
      <c r="O1152" s="1">
        <f>Table1[[#This Row],[MWh]]*Water_intensities!$N$56</f>
        <v>112.2132926293659</v>
      </c>
      <c r="P1152" s="3">
        <v>48.572465999999999</v>
      </c>
      <c r="Q1152" s="3">
        <v>-17.009494</v>
      </c>
      <c r="R1152" t="s">
        <v>113</v>
      </c>
    </row>
    <row r="1153" spans="1:18" x14ac:dyDescent="0.55000000000000004">
      <c r="A1153" s="1">
        <v>30027</v>
      </c>
      <c r="B1153" s="1" t="s">
        <v>1763</v>
      </c>
      <c r="C1153" s="1" t="s">
        <v>1797</v>
      </c>
      <c r="D1153" s="19">
        <v>4.8000000000000001E-2</v>
      </c>
      <c r="E1153" s="4">
        <v>1819</v>
      </c>
      <c r="F1153" s="4">
        <f>Table1[[#This Row],[MW]]*Table1[[#This Row],[MWh/MW]]</f>
        <v>87.311999999999998</v>
      </c>
      <c r="G1153" s="1" t="s">
        <v>28</v>
      </c>
      <c r="H1153" s="1" t="s">
        <v>29</v>
      </c>
      <c r="I1153" s="1" t="s">
        <v>30</v>
      </c>
      <c r="J1153" s="1" t="s">
        <v>31</v>
      </c>
      <c r="K1153" s="3" t="s">
        <v>32</v>
      </c>
      <c r="L1153" s="3" t="s">
        <v>44</v>
      </c>
      <c r="M1153" s="3" t="s">
        <v>34</v>
      </c>
      <c r="N1153" s="1">
        <f>Table1[[#This Row],[MWh]]*Water_intensities!$J$56</f>
        <v>28.2890653687477</v>
      </c>
      <c r="O1153" s="1">
        <f>Table1[[#This Row],[MWh]]*Water_intensities!$N$56</f>
        <v>19.802345758123391</v>
      </c>
      <c r="P1153" s="3">
        <v>48.423915000000001</v>
      </c>
      <c r="Q1153" s="3">
        <v>-17.84271</v>
      </c>
      <c r="R1153" t="s">
        <v>113</v>
      </c>
    </row>
    <row r="1154" spans="1:18" x14ac:dyDescent="0.55000000000000004">
      <c r="A1154" s="1">
        <v>30028</v>
      </c>
      <c r="B1154" s="1" t="s">
        <v>1763</v>
      </c>
      <c r="C1154" s="1" t="s">
        <v>1798</v>
      </c>
      <c r="D1154" s="19">
        <v>3.5999999999999997E-2</v>
      </c>
      <c r="E1154" s="4">
        <v>1819</v>
      </c>
      <c r="F1154" s="4">
        <f>Table1[[#This Row],[MW]]*Table1[[#This Row],[MWh/MW]]</f>
        <v>65.483999999999995</v>
      </c>
      <c r="G1154" s="1" t="s">
        <v>28</v>
      </c>
      <c r="H1154" s="1" t="s">
        <v>29</v>
      </c>
      <c r="I1154" s="1" t="s">
        <v>30</v>
      </c>
      <c r="J1154" s="1" t="s">
        <v>31</v>
      </c>
      <c r="K1154" s="3" t="s">
        <v>32</v>
      </c>
      <c r="L1154" s="3" t="s">
        <v>44</v>
      </c>
      <c r="M1154" s="3" t="s">
        <v>34</v>
      </c>
      <c r="N1154" s="1">
        <f>Table1[[#This Row],[MWh]]*Water_intensities!$J$56</f>
        <v>21.216799026560775</v>
      </c>
      <c r="O1154" s="1">
        <f>Table1[[#This Row],[MWh]]*Water_intensities!$N$56</f>
        <v>14.851759318592544</v>
      </c>
      <c r="P1154" s="3">
        <v>48.437423000000003</v>
      </c>
      <c r="Q1154" s="3">
        <v>-17.788298000000001</v>
      </c>
      <c r="R1154" t="s">
        <v>296</v>
      </c>
    </row>
    <row r="1155" spans="1:18" x14ac:dyDescent="0.55000000000000004">
      <c r="A1155" s="1">
        <v>30029</v>
      </c>
      <c r="B1155" s="1" t="s">
        <v>1763</v>
      </c>
      <c r="C1155" s="1" t="s">
        <v>1799</v>
      </c>
      <c r="D1155" s="4">
        <v>0.1</v>
      </c>
      <c r="E1155" s="4">
        <v>1819</v>
      </c>
      <c r="F1155" s="4">
        <f>Table1[[#This Row],[MW]]*Table1[[#This Row],[MWh/MW]]</f>
        <v>181.9</v>
      </c>
      <c r="G1155" s="1" t="s">
        <v>28</v>
      </c>
      <c r="H1155" s="1" t="s">
        <v>29</v>
      </c>
      <c r="I1155" s="1" t="s">
        <v>30</v>
      </c>
      <c r="J1155" s="1" t="s">
        <v>31</v>
      </c>
      <c r="K1155" s="3" t="s">
        <v>32</v>
      </c>
      <c r="L1155" s="3" t="s">
        <v>44</v>
      </c>
      <c r="M1155" s="3" t="s">
        <v>34</v>
      </c>
      <c r="N1155" s="1">
        <f>Table1[[#This Row],[MWh]]*Water_intensities!$J$56</f>
        <v>58.935552851557716</v>
      </c>
      <c r="O1155" s="1">
        <f>Table1[[#This Row],[MWh]]*Water_intensities!$N$56</f>
        <v>41.254886996090399</v>
      </c>
      <c r="P1155" s="3">
        <v>46.333333000000003</v>
      </c>
      <c r="Q1155" s="3">
        <v>-23.75</v>
      </c>
      <c r="R1155" t="s">
        <v>113</v>
      </c>
    </row>
    <row r="1156" spans="1:18" x14ac:dyDescent="0.55000000000000004">
      <c r="A1156" s="1">
        <v>30030</v>
      </c>
      <c r="B1156" s="1" t="s">
        <v>1763</v>
      </c>
      <c r="C1156" s="1" t="s">
        <v>1800</v>
      </c>
      <c r="D1156" s="4">
        <v>0.05</v>
      </c>
      <c r="E1156" s="4">
        <v>5415.4</v>
      </c>
      <c r="F1156" s="4">
        <f>Table1[[#This Row],[MW]]*Table1[[#This Row],[MWh/MW]]</f>
        <v>270.77</v>
      </c>
      <c r="G1156" s="1" t="s">
        <v>107</v>
      </c>
      <c r="H1156" s="1" t="s">
        <v>133</v>
      </c>
      <c r="I1156" s="1" t="s">
        <v>34</v>
      </c>
      <c r="J1156" s="1" t="s">
        <v>34</v>
      </c>
      <c r="K1156" s="1" t="s">
        <v>34</v>
      </c>
      <c r="L1156" s="1" t="s">
        <v>34</v>
      </c>
      <c r="M1156" s="1" t="s">
        <v>34</v>
      </c>
      <c r="N1156" s="1">
        <v>0</v>
      </c>
      <c r="O1156" s="1">
        <v>0</v>
      </c>
      <c r="P1156" s="3">
        <v>47.116667</v>
      </c>
      <c r="Q1156" s="3">
        <v>-18.316666999999999</v>
      </c>
      <c r="R1156" t="s">
        <v>4980</v>
      </c>
    </row>
    <row r="1157" spans="1:18" x14ac:dyDescent="0.55000000000000004">
      <c r="A1157" s="1">
        <v>30031</v>
      </c>
      <c r="B1157" s="1" t="s">
        <v>1763</v>
      </c>
      <c r="C1157" s="1" t="s">
        <v>1800</v>
      </c>
      <c r="D1157" s="4">
        <v>0.311</v>
      </c>
      <c r="E1157" s="4">
        <v>1819</v>
      </c>
      <c r="F1157" s="4">
        <f>Table1[[#This Row],[MW]]*Table1[[#This Row],[MWh/MW]]</f>
        <v>565.70899999999995</v>
      </c>
      <c r="G1157" s="1" t="s">
        <v>28</v>
      </c>
      <c r="H1157" s="1" t="s">
        <v>29</v>
      </c>
      <c r="I1157" s="1" t="s">
        <v>30</v>
      </c>
      <c r="J1157" s="1" t="s">
        <v>31</v>
      </c>
      <c r="K1157" s="3" t="s">
        <v>32</v>
      </c>
      <c r="L1157" s="3" t="s">
        <v>44</v>
      </c>
      <c r="M1157" s="3" t="s">
        <v>34</v>
      </c>
      <c r="N1157" s="1">
        <f>Table1[[#This Row],[MWh]]*Water_intensities!$J$56</f>
        <v>183.28956936834447</v>
      </c>
      <c r="O1157" s="1">
        <f>Table1[[#This Row],[MWh]]*Water_intensities!$N$56</f>
        <v>128.30269855784113</v>
      </c>
      <c r="P1157" s="3">
        <v>47.116667</v>
      </c>
      <c r="Q1157" s="3">
        <v>-18.316666999999999</v>
      </c>
      <c r="R1157" t="s">
        <v>113</v>
      </c>
    </row>
    <row r="1158" spans="1:18" x14ac:dyDescent="0.55000000000000004">
      <c r="A1158" s="1">
        <v>30032</v>
      </c>
      <c r="B1158" s="1" t="s">
        <v>1763</v>
      </c>
      <c r="C1158" s="1" t="s">
        <v>1801</v>
      </c>
      <c r="D1158" s="4">
        <v>0.12</v>
      </c>
      <c r="E1158" s="4">
        <v>5415.4</v>
      </c>
      <c r="F1158" s="4">
        <f>Table1[[#This Row],[MW]]*Table1[[#This Row],[MWh/MW]]</f>
        <v>649.84799999999996</v>
      </c>
      <c r="G1158" s="1" t="s">
        <v>107</v>
      </c>
      <c r="H1158" s="1" t="s">
        <v>133</v>
      </c>
      <c r="I1158" s="1" t="s">
        <v>34</v>
      </c>
      <c r="J1158" s="1" t="s">
        <v>34</v>
      </c>
      <c r="K1158" s="1" t="s">
        <v>34</v>
      </c>
      <c r="L1158" s="1" t="s">
        <v>34</v>
      </c>
      <c r="M1158" s="1" t="s">
        <v>34</v>
      </c>
      <c r="N1158" s="1">
        <v>0</v>
      </c>
      <c r="O1158" s="1">
        <v>0</v>
      </c>
      <c r="P1158" s="3">
        <v>46.857740999999997</v>
      </c>
      <c r="Q1158" s="3">
        <v>-19.830052999999999</v>
      </c>
      <c r="R1158" t="s">
        <v>4980</v>
      </c>
    </row>
    <row r="1159" spans="1:18" x14ac:dyDescent="0.55000000000000004">
      <c r="A1159" s="1">
        <v>30033</v>
      </c>
      <c r="B1159" s="1" t="s">
        <v>1763</v>
      </c>
      <c r="C1159" s="1" t="s">
        <v>1802</v>
      </c>
      <c r="D1159" s="4">
        <v>1</v>
      </c>
      <c r="E1159" s="4">
        <v>1819</v>
      </c>
      <c r="F1159" s="4">
        <f>Table1[[#This Row],[MW]]*Table1[[#This Row],[MWh/MW]]</f>
        <v>1819</v>
      </c>
      <c r="G1159" s="1" t="s">
        <v>28</v>
      </c>
      <c r="H1159" s="1" t="s">
        <v>29</v>
      </c>
      <c r="I1159" s="1" t="s">
        <v>30</v>
      </c>
      <c r="J1159" s="1" t="s">
        <v>31</v>
      </c>
      <c r="K1159" s="3" t="s">
        <v>32</v>
      </c>
      <c r="L1159" s="3" t="s">
        <v>44</v>
      </c>
      <c r="M1159" s="3" t="s">
        <v>34</v>
      </c>
      <c r="N1159" s="1">
        <f>Table1[[#This Row],[MWh]]*Water_intensities!$J$56</f>
        <v>589.35552851557713</v>
      </c>
      <c r="O1159" s="1">
        <f>Table1[[#This Row],[MWh]]*Water_intensities!$N$56</f>
        <v>412.54886996090403</v>
      </c>
      <c r="P1159" s="3">
        <v>48.216667000000001</v>
      </c>
      <c r="Q1159" s="3">
        <v>-20.066666999999999</v>
      </c>
      <c r="R1159" t="s">
        <v>113</v>
      </c>
    </row>
    <row r="1160" spans="1:18" x14ac:dyDescent="0.55000000000000004">
      <c r="A1160" s="1">
        <v>30034</v>
      </c>
      <c r="B1160" s="1" t="s">
        <v>1763</v>
      </c>
      <c r="C1160" s="1" t="s">
        <v>1803</v>
      </c>
      <c r="D1160" s="4">
        <v>0.1</v>
      </c>
      <c r="E1160" s="4">
        <v>1819</v>
      </c>
      <c r="F1160" s="4">
        <f>Table1[[#This Row],[MW]]*Table1[[#This Row],[MWh/MW]]</f>
        <v>181.9</v>
      </c>
      <c r="G1160" s="1" t="s">
        <v>28</v>
      </c>
      <c r="H1160" s="1" t="s">
        <v>29</v>
      </c>
      <c r="I1160" s="1" t="s">
        <v>30</v>
      </c>
      <c r="J1160" s="1" t="s">
        <v>31</v>
      </c>
      <c r="K1160" s="3" t="s">
        <v>32</v>
      </c>
      <c r="L1160" s="3" t="s">
        <v>44</v>
      </c>
      <c r="M1160" s="3" t="s">
        <v>34</v>
      </c>
      <c r="N1160" s="1">
        <f>Table1[[#This Row],[MWh]]*Water_intensities!$J$56</f>
        <v>58.935552851557716</v>
      </c>
      <c r="O1160" s="1">
        <f>Table1[[#This Row],[MWh]]*Water_intensities!$N$56</f>
        <v>41.254886996090399</v>
      </c>
      <c r="P1160" s="3">
        <v>44.516666999999998</v>
      </c>
      <c r="Q1160" s="3">
        <v>-22.283332999999999</v>
      </c>
      <c r="R1160" t="s">
        <v>113</v>
      </c>
    </row>
    <row r="1161" spans="1:18" x14ac:dyDescent="0.55000000000000004">
      <c r="A1161" s="1">
        <v>30035</v>
      </c>
      <c r="B1161" s="1" t="s">
        <v>1763</v>
      </c>
      <c r="C1161" s="1" t="s">
        <v>1804</v>
      </c>
      <c r="D1161" s="4">
        <v>2.0499999999999998</v>
      </c>
      <c r="E1161" s="4">
        <v>1819</v>
      </c>
      <c r="F1161" s="4">
        <f>Table1[[#This Row],[MW]]*Table1[[#This Row],[MWh/MW]]</f>
        <v>3728.95</v>
      </c>
      <c r="G1161" s="1" t="s">
        <v>28</v>
      </c>
      <c r="H1161" s="1" t="s">
        <v>29</v>
      </c>
      <c r="I1161" s="1" t="s">
        <v>30</v>
      </c>
      <c r="J1161" s="1" t="s">
        <v>31</v>
      </c>
      <c r="K1161" s="3" t="s">
        <v>32</v>
      </c>
      <c r="L1161" s="3" t="s">
        <v>44</v>
      </c>
      <c r="M1161" s="3" t="s">
        <v>34</v>
      </c>
      <c r="N1161" s="1">
        <f>Table1[[#This Row],[MWh]]*Water_intensities!$J$56</f>
        <v>1208.178833456933</v>
      </c>
      <c r="O1161" s="1">
        <f>Table1[[#This Row],[MWh]]*Water_intensities!$N$56</f>
        <v>845.72518341985312</v>
      </c>
      <c r="P1161" s="3">
        <v>50.278759000000001</v>
      </c>
      <c r="Q1161" s="3">
        <v>-14.900331</v>
      </c>
      <c r="R1161" t="s">
        <v>1805</v>
      </c>
    </row>
    <row r="1162" spans="1:18" x14ac:dyDescent="0.55000000000000004">
      <c r="A1162" s="1">
        <v>30036</v>
      </c>
      <c r="B1162" s="1" t="s">
        <v>1763</v>
      </c>
      <c r="C1162" s="1" t="s">
        <v>1806</v>
      </c>
      <c r="D1162" s="4">
        <v>0.11700000000000001</v>
      </c>
      <c r="E1162" s="4">
        <v>1819</v>
      </c>
      <c r="F1162" s="4">
        <f>Table1[[#This Row],[MW]]*Table1[[#This Row],[MWh/MW]]</f>
        <v>212.82300000000001</v>
      </c>
      <c r="G1162" s="1" t="s">
        <v>28</v>
      </c>
      <c r="H1162" s="1" t="s">
        <v>29</v>
      </c>
      <c r="I1162" s="1" t="s">
        <v>30</v>
      </c>
      <c r="J1162" s="1" t="s">
        <v>31</v>
      </c>
      <c r="K1162" s="3" t="s">
        <v>32</v>
      </c>
      <c r="L1162" s="3" t="s">
        <v>44</v>
      </c>
      <c r="M1162" s="3" t="s">
        <v>34</v>
      </c>
      <c r="N1162" s="1">
        <f>Table1[[#This Row],[MWh]]*Water_intensities!$J$56</f>
        <v>68.954596836322523</v>
      </c>
      <c r="O1162" s="1">
        <f>Table1[[#This Row],[MWh]]*Water_intensities!$N$56</f>
        <v>48.268217785425769</v>
      </c>
      <c r="P1162" s="3">
        <v>48.566667000000002</v>
      </c>
      <c r="Q1162" s="3">
        <v>-19.483332999999998</v>
      </c>
      <c r="R1162" t="s">
        <v>113</v>
      </c>
    </row>
    <row r="1163" spans="1:18" x14ac:dyDescent="0.55000000000000004">
      <c r="A1163" s="1">
        <v>30037</v>
      </c>
      <c r="B1163" s="1" t="s">
        <v>1763</v>
      </c>
      <c r="C1163" s="1" t="s">
        <v>1807</v>
      </c>
      <c r="D1163" s="4">
        <v>0.1</v>
      </c>
      <c r="E1163" s="4">
        <v>1819</v>
      </c>
      <c r="F1163" s="4">
        <f>Table1[[#This Row],[MW]]*Table1[[#This Row],[MWh/MW]]</f>
        <v>181.9</v>
      </c>
      <c r="G1163" s="1" t="s">
        <v>28</v>
      </c>
      <c r="H1163" s="1" t="s">
        <v>29</v>
      </c>
      <c r="I1163" s="1" t="s">
        <v>30</v>
      </c>
      <c r="J1163" s="1" t="s">
        <v>31</v>
      </c>
      <c r="K1163" s="3" t="s">
        <v>32</v>
      </c>
      <c r="L1163" s="3" t="s">
        <v>44</v>
      </c>
      <c r="M1163" s="3" t="s">
        <v>34</v>
      </c>
      <c r="N1163" s="1">
        <f>Table1[[#This Row],[MWh]]*Water_intensities!$J$56</f>
        <v>58.935552851557716</v>
      </c>
      <c r="O1163" s="1">
        <f>Table1[[#This Row],[MWh]]*Water_intensities!$N$56</f>
        <v>41.254886996090399</v>
      </c>
      <c r="P1163" s="3">
        <v>47.516666700000002</v>
      </c>
      <c r="Q1163" s="3">
        <v>-18.9166667</v>
      </c>
      <c r="R1163" t="s">
        <v>113</v>
      </c>
    </row>
    <row r="1164" spans="1:18" x14ac:dyDescent="0.55000000000000004">
      <c r="A1164" s="1">
        <v>30038</v>
      </c>
      <c r="B1164" s="1" t="s">
        <v>1763</v>
      </c>
      <c r="C1164" s="1" t="s">
        <v>1808</v>
      </c>
      <c r="D1164" s="4">
        <v>8.1999999999999993</v>
      </c>
      <c r="E1164" s="4">
        <v>5000</v>
      </c>
      <c r="F1164" s="4">
        <f>Table1[[#This Row],[MW]]*Table1[[#This Row],[MWh/MW]]</f>
        <v>41000</v>
      </c>
      <c r="G1164" s="1" t="s">
        <v>107</v>
      </c>
      <c r="H1164" s="1" t="s">
        <v>133</v>
      </c>
      <c r="I1164" s="1" t="s">
        <v>34</v>
      </c>
      <c r="J1164" s="1" t="s">
        <v>34</v>
      </c>
      <c r="K1164" s="1" t="s">
        <v>34</v>
      </c>
      <c r="L1164" s="1" t="s">
        <v>34</v>
      </c>
      <c r="M1164" s="1" t="s">
        <v>34</v>
      </c>
      <c r="N1164" s="1">
        <v>0</v>
      </c>
      <c r="O1164" s="1">
        <v>0</v>
      </c>
      <c r="P1164" s="3">
        <v>47.536124999999998</v>
      </c>
      <c r="Q1164" s="3">
        <v>-18.913675999999999</v>
      </c>
      <c r="R1164" t="str">
        <f>R1170</f>
        <v>This was defined as hydro, but the coordinates actually show a group of diesel generators in the village of Antsirabe</v>
      </c>
    </row>
    <row r="1165" spans="1:18" x14ac:dyDescent="0.55000000000000004">
      <c r="A1165" s="1">
        <v>30039</v>
      </c>
      <c r="B1165" s="1" t="s">
        <v>1763</v>
      </c>
      <c r="C1165" s="1" t="s">
        <v>1809</v>
      </c>
      <c r="D1165" s="4">
        <v>7.5</v>
      </c>
      <c r="E1165" s="4">
        <v>1819</v>
      </c>
      <c r="F1165" s="4">
        <f>Table1[[#This Row],[MW]]*Table1[[#This Row],[MWh/MW]]</f>
        <v>13642.5</v>
      </c>
      <c r="G1165" s="1" t="s">
        <v>28</v>
      </c>
      <c r="H1165" s="1" t="s">
        <v>29</v>
      </c>
      <c r="I1165" s="1" t="s">
        <v>30</v>
      </c>
      <c r="J1165" s="1" t="s">
        <v>31</v>
      </c>
      <c r="K1165" s="3" t="s">
        <v>32</v>
      </c>
      <c r="L1165" s="3" t="s">
        <v>119</v>
      </c>
      <c r="M1165" s="3" t="s">
        <v>34</v>
      </c>
      <c r="N1165" s="1">
        <f>Table1[[#This Row],[MWh]]*Water_intensities!$J$56</f>
        <v>4420.1664638668281</v>
      </c>
      <c r="O1165" s="1">
        <f>Table1[[#This Row],[MWh]]*Water_intensities!$N$56</f>
        <v>3094.1165247067802</v>
      </c>
      <c r="P1165" s="3">
        <v>47.5079055</v>
      </c>
      <c r="Q1165" s="3">
        <v>-18.8791902</v>
      </c>
      <c r="R1165" t="s">
        <v>1810</v>
      </c>
    </row>
    <row r="1166" spans="1:18" x14ac:dyDescent="0.55000000000000004">
      <c r="A1166" s="1">
        <v>30040</v>
      </c>
      <c r="B1166" s="1" t="s">
        <v>1763</v>
      </c>
      <c r="C1166" s="1" t="s">
        <v>1811</v>
      </c>
      <c r="D1166" s="19">
        <v>4.2000000000000003E-2</v>
      </c>
      <c r="E1166" s="4">
        <v>5415.4</v>
      </c>
      <c r="F1166" s="4">
        <f>Table1[[#This Row],[MW]]*Table1[[#This Row],[MWh/MW]]</f>
        <v>227.4468</v>
      </c>
      <c r="G1166" s="1" t="s">
        <v>107</v>
      </c>
      <c r="H1166" s="1" t="s">
        <v>133</v>
      </c>
      <c r="I1166" s="1" t="s">
        <v>34</v>
      </c>
      <c r="J1166" s="1" t="s">
        <v>34</v>
      </c>
      <c r="K1166" s="1" t="s">
        <v>34</v>
      </c>
      <c r="L1166" s="1" t="s">
        <v>34</v>
      </c>
      <c r="M1166" s="1" t="s">
        <v>34</v>
      </c>
      <c r="N1166" s="1">
        <v>0</v>
      </c>
      <c r="O1166" s="1">
        <v>0</v>
      </c>
      <c r="P1166" s="3">
        <v>47.2459749</v>
      </c>
      <c r="Q1166" s="3">
        <v>-20.536262700000002</v>
      </c>
      <c r="R1166" t="s">
        <v>4980</v>
      </c>
    </row>
    <row r="1167" spans="1:18" x14ac:dyDescent="0.55000000000000004">
      <c r="A1167" s="1">
        <v>30041</v>
      </c>
      <c r="B1167" s="1" t="s">
        <v>1763</v>
      </c>
      <c r="C1167" s="1" t="s">
        <v>1812</v>
      </c>
      <c r="D1167" s="4">
        <v>6.4000000000000001E-2</v>
      </c>
      <c r="E1167" s="4">
        <v>1819</v>
      </c>
      <c r="F1167" s="4">
        <f>Table1[[#This Row],[MW]]*Table1[[#This Row],[MWh/MW]]</f>
        <v>116.416</v>
      </c>
      <c r="G1167" s="1" t="s">
        <v>28</v>
      </c>
      <c r="H1167" s="1" t="s">
        <v>29</v>
      </c>
      <c r="I1167" s="1" t="s">
        <v>30</v>
      </c>
      <c r="J1167" s="1" t="s">
        <v>31</v>
      </c>
      <c r="K1167" s="3" t="s">
        <v>32</v>
      </c>
      <c r="L1167" s="3" t="s">
        <v>44</v>
      </c>
      <c r="M1167" s="3" t="s">
        <v>34</v>
      </c>
      <c r="N1167" s="1">
        <f>Table1[[#This Row],[MWh]]*Water_intensities!$J$56</f>
        <v>37.718753824996938</v>
      </c>
      <c r="O1167" s="1">
        <f>Table1[[#This Row],[MWh]]*Water_intensities!$N$56</f>
        <v>26.403127677497856</v>
      </c>
      <c r="P1167" s="3">
        <v>44.616667</v>
      </c>
      <c r="Q1167" s="3">
        <v>-18.666667</v>
      </c>
      <c r="R1167" t="s">
        <v>113</v>
      </c>
    </row>
    <row r="1168" spans="1:18" x14ac:dyDescent="0.55000000000000004">
      <c r="A1168" s="1">
        <v>30042</v>
      </c>
      <c r="B1168" s="1" t="s">
        <v>1763</v>
      </c>
      <c r="C1168" s="1" t="s">
        <v>1813</v>
      </c>
      <c r="D1168" s="19">
        <v>1.4999999999999999E-2</v>
      </c>
      <c r="E1168" s="4">
        <v>1819</v>
      </c>
      <c r="F1168" s="4">
        <f>Table1[[#This Row],[MW]]*Table1[[#This Row],[MWh/MW]]</f>
        <v>27.285</v>
      </c>
      <c r="G1168" s="1" t="s">
        <v>28</v>
      </c>
      <c r="H1168" s="1" t="s">
        <v>29</v>
      </c>
      <c r="I1168" s="1" t="s">
        <v>30</v>
      </c>
      <c r="J1168" s="1" t="s">
        <v>31</v>
      </c>
      <c r="K1168" s="3" t="s">
        <v>32</v>
      </c>
      <c r="L1168" s="3" t="s">
        <v>44</v>
      </c>
      <c r="M1168" s="3" t="s">
        <v>34</v>
      </c>
      <c r="N1168" s="1">
        <f>Table1[[#This Row],[MWh]]*Water_intensities!$J$56</f>
        <v>8.8403329277336571</v>
      </c>
      <c r="O1168" s="1">
        <f>Table1[[#This Row],[MWh]]*Water_intensities!$N$56</f>
        <v>6.1882330494135598</v>
      </c>
      <c r="P1168" s="3">
        <v>46.829728000000003</v>
      </c>
      <c r="Q1168" s="3">
        <v>-16.954998</v>
      </c>
      <c r="R1168" t="s">
        <v>296</v>
      </c>
    </row>
    <row r="1169" spans="1:18" x14ac:dyDescent="0.55000000000000004">
      <c r="A1169" s="1">
        <v>30043</v>
      </c>
      <c r="B1169" s="1" t="s">
        <v>1763</v>
      </c>
      <c r="C1169" s="1" t="s">
        <v>1814</v>
      </c>
      <c r="D1169" s="4">
        <v>7.68</v>
      </c>
      <c r="E1169" s="4">
        <v>1819</v>
      </c>
      <c r="F1169" s="4">
        <f>Table1[[#This Row],[MW]]*Table1[[#This Row],[MWh/MW]]</f>
        <v>13969.92</v>
      </c>
      <c r="G1169" s="1" t="s">
        <v>28</v>
      </c>
      <c r="H1169" s="1" t="s">
        <v>29</v>
      </c>
      <c r="I1169" s="1" t="s">
        <v>30</v>
      </c>
      <c r="J1169" s="1" t="s">
        <v>31</v>
      </c>
      <c r="K1169" s="3" t="s">
        <v>32</v>
      </c>
      <c r="L1169" s="3" t="s">
        <v>119</v>
      </c>
      <c r="M1169" s="3" t="s">
        <v>34</v>
      </c>
      <c r="N1169" s="1">
        <f>Table1[[#This Row],[MWh]]*Water_intensities!$J$56</f>
        <v>4526.2504589996324</v>
      </c>
      <c r="O1169" s="1">
        <f>Table1[[#This Row],[MWh]]*Water_intensities!$N$56</f>
        <v>3168.3753212997426</v>
      </c>
      <c r="P1169" s="3">
        <v>47.046026924848697</v>
      </c>
      <c r="Q1169" s="3">
        <v>-19.882046642840599</v>
      </c>
      <c r="R1169" t="s">
        <v>282</v>
      </c>
    </row>
    <row r="1170" spans="1:18" x14ac:dyDescent="0.55000000000000004">
      <c r="A1170" s="1">
        <v>30044</v>
      </c>
      <c r="B1170" s="1" t="s">
        <v>1763</v>
      </c>
      <c r="C1170" s="1" t="s">
        <v>1815</v>
      </c>
      <c r="D1170" s="4">
        <v>1.59</v>
      </c>
      <c r="E1170" s="4">
        <v>1819</v>
      </c>
      <c r="F1170" s="4">
        <f>Table1[[#This Row],[MW]]*Table1[[#This Row],[MWh/MW]]</f>
        <v>2892.21</v>
      </c>
      <c r="G1170" s="1" t="s">
        <v>28</v>
      </c>
      <c r="H1170" s="1" t="s">
        <v>29</v>
      </c>
      <c r="I1170" s="1" t="s">
        <v>30</v>
      </c>
      <c r="J1170" s="1" t="s">
        <v>31</v>
      </c>
      <c r="K1170" s="3" t="s">
        <v>32</v>
      </c>
      <c r="L1170" s="3" t="s">
        <v>44</v>
      </c>
      <c r="M1170" s="3" t="s">
        <v>34</v>
      </c>
      <c r="N1170" s="1">
        <f>Table1[[#This Row],[MWh]]*Water_intensities!$J$56</f>
        <v>937.07529033976766</v>
      </c>
      <c r="O1170" s="1">
        <f>Table1[[#This Row],[MWh]]*Water_intensities!$N$56</f>
        <v>655.95270323783734</v>
      </c>
      <c r="P1170" s="3">
        <v>47.047790999999997</v>
      </c>
      <c r="Q1170" s="3">
        <v>-19.841391000000002</v>
      </c>
      <c r="R1170" t="s">
        <v>1816</v>
      </c>
    </row>
    <row r="1171" spans="1:18" x14ac:dyDescent="0.55000000000000004">
      <c r="A1171" s="1">
        <v>30045</v>
      </c>
      <c r="B1171" s="1" t="s">
        <v>1763</v>
      </c>
      <c r="C1171" s="1" t="s">
        <v>1817</v>
      </c>
      <c r="D1171" s="4">
        <v>4.55</v>
      </c>
      <c r="E1171" s="4">
        <v>1819</v>
      </c>
      <c r="F1171" s="4">
        <f>Table1[[#This Row],[MW]]*Table1[[#This Row],[MWh/MW]]</f>
        <v>8276.4499999999989</v>
      </c>
      <c r="G1171" s="1" t="s">
        <v>28</v>
      </c>
      <c r="H1171" s="1" t="s">
        <v>29</v>
      </c>
      <c r="I1171" s="1" t="s">
        <v>30</v>
      </c>
      <c r="J1171" s="1" t="s">
        <v>31</v>
      </c>
      <c r="K1171" s="3" t="s">
        <v>32</v>
      </c>
      <c r="L1171" s="3" t="s">
        <v>119</v>
      </c>
      <c r="M1171" s="3" t="s">
        <v>34</v>
      </c>
      <c r="N1171" s="1">
        <f>Table1[[#This Row],[MWh]]*Water_intensities!$J$56</f>
        <v>2681.5676547458756</v>
      </c>
      <c r="O1171" s="1">
        <f>Table1[[#This Row],[MWh]]*Water_intensities!$N$56</f>
        <v>1877.097358322113</v>
      </c>
      <c r="P1171" s="3">
        <v>47.046152972837298</v>
      </c>
      <c r="Q1171" s="3">
        <v>-19.882583567257299</v>
      </c>
      <c r="R1171" t="s">
        <v>282</v>
      </c>
    </row>
    <row r="1172" spans="1:18" x14ac:dyDescent="0.55000000000000004">
      <c r="A1172" s="1">
        <v>30046</v>
      </c>
      <c r="B1172" s="1" t="s">
        <v>1763</v>
      </c>
      <c r="C1172" s="1" t="s">
        <v>1818</v>
      </c>
      <c r="D1172" s="4">
        <v>5</v>
      </c>
      <c r="E1172" s="4">
        <v>1819</v>
      </c>
      <c r="F1172" s="4">
        <f>Table1[[#This Row],[MW]]*Table1[[#This Row],[MWh/MW]]</f>
        <v>9095</v>
      </c>
      <c r="G1172" s="1" t="s">
        <v>28</v>
      </c>
      <c r="H1172" s="1" t="s">
        <v>29</v>
      </c>
      <c r="I1172" s="1" t="s">
        <v>30</v>
      </c>
      <c r="J1172" s="1" t="s">
        <v>31</v>
      </c>
      <c r="K1172" s="3" t="s">
        <v>32</v>
      </c>
      <c r="L1172" s="3" t="s">
        <v>119</v>
      </c>
      <c r="M1172" s="3" t="s">
        <v>34</v>
      </c>
      <c r="N1172" s="1">
        <f>Table1[[#This Row],[MWh]]*Water_intensities!$J$56</f>
        <v>2946.7776425778857</v>
      </c>
      <c r="O1172" s="1">
        <f>Table1[[#This Row],[MWh]]*Water_intensities!$N$56</f>
        <v>2062.74434980452</v>
      </c>
      <c r="P1172" s="3">
        <v>47.046262391253599</v>
      </c>
      <c r="Q1172" s="3">
        <v>-19.8819015522065</v>
      </c>
      <c r="R1172" t="s">
        <v>282</v>
      </c>
    </row>
    <row r="1173" spans="1:18" x14ac:dyDescent="0.55000000000000004">
      <c r="A1173" s="1">
        <v>30047</v>
      </c>
      <c r="B1173" s="1" t="s">
        <v>1763</v>
      </c>
      <c r="C1173" s="1" t="s">
        <v>1819</v>
      </c>
      <c r="D1173" s="4">
        <v>19.1999999999999</v>
      </c>
      <c r="E1173" s="4">
        <v>1819</v>
      </c>
      <c r="F1173" s="4">
        <f>Table1[[#This Row],[MW]]*Table1[[#This Row],[MWh/MW]]</f>
        <v>34924.799999999821</v>
      </c>
      <c r="G1173" s="1" t="s">
        <v>28</v>
      </c>
      <c r="H1173" s="1" t="s">
        <v>29</v>
      </c>
      <c r="I1173" s="1" t="s">
        <v>30</v>
      </c>
      <c r="J1173" s="1" t="s">
        <v>31</v>
      </c>
      <c r="K1173" s="3" t="s">
        <v>32</v>
      </c>
      <c r="L1173" s="3" t="s">
        <v>119</v>
      </c>
      <c r="M1173" s="3" t="s">
        <v>34</v>
      </c>
      <c r="N1173" s="1">
        <f>Table1[[#This Row],[MWh]]*Water_intensities!$J$56</f>
        <v>11315.626147499022</v>
      </c>
      <c r="O1173" s="1">
        <f>Table1[[#This Row],[MWh]]*Water_intensities!$N$56</f>
        <v>7920.938303249316</v>
      </c>
      <c r="P1173" s="3">
        <v>49.297091952037299</v>
      </c>
      <c r="Q1173" s="3">
        <v>-12.3330030759994</v>
      </c>
      <c r="R1173" t="s">
        <v>1820</v>
      </c>
    </row>
    <row r="1174" spans="1:18" x14ac:dyDescent="0.55000000000000004">
      <c r="A1174" s="1">
        <v>30048</v>
      </c>
      <c r="B1174" s="1" t="s">
        <v>1763</v>
      </c>
      <c r="C1174" s="1" t="s">
        <v>1821</v>
      </c>
      <c r="D1174" s="4">
        <v>1.94</v>
      </c>
      <c r="E1174" s="4">
        <v>1819</v>
      </c>
      <c r="F1174" s="4">
        <f>Table1[[#This Row],[MW]]*Table1[[#This Row],[MWh/MW]]</f>
        <v>3528.86</v>
      </c>
      <c r="G1174" s="1" t="s">
        <v>28</v>
      </c>
      <c r="H1174" s="1" t="s">
        <v>29</v>
      </c>
      <c r="I1174" s="1" t="s">
        <v>30</v>
      </c>
      <c r="J1174" s="1" t="s">
        <v>31</v>
      </c>
      <c r="K1174" s="3" t="s">
        <v>32</v>
      </c>
      <c r="L1174" s="3" t="s">
        <v>44</v>
      </c>
      <c r="M1174" s="3" t="s">
        <v>34</v>
      </c>
      <c r="N1174" s="1">
        <f>Table1[[#This Row],[MWh]]*Water_intensities!$J$56</f>
        <v>1143.3497253202197</v>
      </c>
      <c r="O1174" s="1">
        <f>Table1[[#This Row],[MWh]]*Water_intensities!$N$56</f>
        <v>800.34480772415384</v>
      </c>
      <c r="P1174" s="3">
        <v>47.987509000000003</v>
      </c>
      <c r="Q1174" s="3">
        <v>-14.879594000000001</v>
      </c>
      <c r="R1174" t="str">
        <f>R1159</f>
        <v>By the size and fuel, it must be a small MCI generator</v>
      </c>
    </row>
    <row r="1175" spans="1:18" x14ac:dyDescent="0.55000000000000004">
      <c r="A1175" s="1">
        <v>30049</v>
      </c>
      <c r="B1175" s="1" t="s">
        <v>1763</v>
      </c>
      <c r="C1175" s="1" t="s">
        <v>1822</v>
      </c>
      <c r="D1175" s="4">
        <v>0.192</v>
      </c>
      <c r="E1175" s="4">
        <v>1819</v>
      </c>
      <c r="F1175" s="4">
        <f>Table1[[#This Row],[MW]]*Table1[[#This Row],[MWh/MW]]</f>
        <v>349.24799999999999</v>
      </c>
      <c r="G1175" s="1" t="s">
        <v>28</v>
      </c>
      <c r="H1175" s="1" t="s">
        <v>29</v>
      </c>
      <c r="I1175" s="1" t="s">
        <v>30</v>
      </c>
      <c r="J1175" s="1" t="s">
        <v>31</v>
      </c>
      <c r="K1175" s="3" t="s">
        <v>32</v>
      </c>
      <c r="L1175" s="3" t="s">
        <v>44</v>
      </c>
      <c r="M1175" s="3" t="s">
        <v>34</v>
      </c>
      <c r="N1175" s="1">
        <f>Table1[[#This Row],[MWh]]*Water_intensities!$J$56</f>
        <v>113.1562614749908</v>
      </c>
      <c r="O1175" s="1">
        <f>Table1[[#This Row],[MWh]]*Water_intensities!$N$56</f>
        <v>79.209383032493562</v>
      </c>
      <c r="P1175" s="3">
        <v>48.733333000000002</v>
      </c>
      <c r="Q1175" s="3">
        <v>-14.55</v>
      </c>
      <c r="R1175" t="s">
        <v>113</v>
      </c>
    </row>
    <row r="1176" spans="1:18" x14ac:dyDescent="0.55000000000000004">
      <c r="A1176" s="1">
        <v>30050</v>
      </c>
      <c r="B1176" s="1" t="s">
        <v>1763</v>
      </c>
      <c r="C1176" s="1" t="s">
        <v>1823</v>
      </c>
      <c r="D1176" s="4">
        <v>0.25</v>
      </c>
      <c r="E1176" s="4">
        <v>1819</v>
      </c>
      <c r="F1176" s="4">
        <f>Table1[[#This Row],[MW]]*Table1[[#This Row],[MWh/MW]]</f>
        <v>454.75</v>
      </c>
      <c r="G1176" s="1" t="s">
        <v>28</v>
      </c>
      <c r="H1176" s="1" t="s">
        <v>29</v>
      </c>
      <c r="I1176" s="1" t="s">
        <v>30</v>
      </c>
      <c r="J1176" s="1" t="s">
        <v>31</v>
      </c>
      <c r="K1176" s="3" t="s">
        <v>32</v>
      </c>
      <c r="L1176" s="3" t="s">
        <v>44</v>
      </c>
      <c r="M1176" s="3" t="s">
        <v>34</v>
      </c>
      <c r="N1176" s="1">
        <f>Table1[[#This Row],[MWh]]*Water_intensities!$J$56</f>
        <v>147.33888212889428</v>
      </c>
      <c r="O1176" s="1">
        <f>Table1[[#This Row],[MWh]]*Water_intensities!$N$56</f>
        <v>103.13721749022601</v>
      </c>
      <c r="P1176" s="3">
        <v>48.533332999999999</v>
      </c>
      <c r="Q1176" s="3">
        <v>-15.266667</v>
      </c>
      <c r="R1176" t="s">
        <v>113</v>
      </c>
    </row>
    <row r="1177" spans="1:18" x14ac:dyDescent="0.55000000000000004">
      <c r="A1177" s="1">
        <v>30051</v>
      </c>
      <c r="B1177" s="1" t="s">
        <v>1763</v>
      </c>
      <c r="C1177" s="1" t="s">
        <v>1824</v>
      </c>
      <c r="D1177" s="19">
        <v>3.4000000000000002E-2</v>
      </c>
      <c r="E1177" s="4">
        <v>1819</v>
      </c>
      <c r="F1177" s="4">
        <f>Table1[[#This Row],[MW]]*Table1[[#This Row],[MWh/MW]]</f>
        <v>61.846000000000004</v>
      </c>
      <c r="G1177" s="1" t="s">
        <v>28</v>
      </c>
      <c r="H1177" s="1" t="s">
        <v>29</v>
      </c>
      <c r="I1177" s="1" t="s">
        <v>30</v>
      </c>
      <c r="J1177" s="1" t="s">
        <v>31</v>
      </c>
      <c r="K1177" s="3" t="s">
        <v>32</v>
      </c>
      <c r="L1177" s="3" t="s">
        <v>44</v>
      </c>
      <c r="M1177" s="3" t="s">
        <v>34</v>
      </c>
      <c r="N1177" s="1">
        <f>Table1[[#This Row],[MWh]]*Water_intensities!$J$56</f>
        <v>20.038087969529624</v>
      </c>
      <c r="O1177" s="1">
        <f>Table1[[#This Row],[MWh]]*Water_intensities!$N$56</f>
        <v>14.026661578670737</v>
      </c>
      <c r="P1177" s="3">
        <v>46.983333000000002</v>
      </c>
      <c r="Q1177" s="3">
        <v>-23.816666999999999</v>
      </c>
      <c r="R1177" t="s">
        <v>296</v>
      </c>
    </row>
    <row r="1178" spans="1:18" x14ac:dyDescent="0.55000000000000004">
      <c r="A1178" s="1">
        <v>30052</v>
      </c>
      <c r="B1178" s="1" t="s">
        <v>1763</v>
      </c>
      <c r="C1178" s="1" t="s">
        <v>1825</v>
      </c>
      <c r="D1178" s="4">
        <v>0.216</v>
      </c>
      <c r="E1178" s="4">
        <v>1819</v>
      </c>
      <c r="F1178" s="4">
        <f>Table1[[#This Row],[MW]]*Table1[[#This Row],[MWh/MW]]</f>
        <v>392.904</v>
      </c>
      <c r="G1178" s="1" t="s">
        <v>28</v>
      </c>
      <c r="H1178" s="1" t="s">
        <v>29</v>
      </c>
      <c r="I1178" s="1" t="s">
        <v>30</v>
      </c>
      <c r="J1178" s="1" t="s">
        <v>31</v>
      </c>
      <c r="K1178" s="3" t="s">
        <v>32</v>
      </c>
      <c r="L1178" s="3" t="s">
        <v>44</v>
      </c>
      <c r="M1178" s="3" t="s">
        <v>34</v>
      </c>
      <c r="N1178" s="1">
        <f>Table1[[#This Row],[MWh]]*Water_intensities!$J$56</f>
        <v>127.30079415936466</v>
      </c>
      <c r="O1178" s="1">
        <f>Table1[[#This Row],[MWh]]*Water_intensities!$N$56</f>
        <v>89.110555911555267</v>
      </c>
      <c r="P1178" s="3">
        <v>46.016666999999998</v>
      </c>
      <c r="Q1178" s="3">
        <v>-23.6</v>
      </c>
      <c r="R1178" t="s">
        <v>113</v>
      </c>
    </row>
    <row r="1179" spans="1:18" x14ac:dyDescent="0.55000000000000004">
      <c r="A1179" s="1">
        <v>30053</v>
      </c>
      <c r="B1179" s="1" t="s">
        <v>1763</v>
      </c>
      <c r="C1179" s="1" t="s">
        <v>1826</v>
      </c>
      <c r="D1179" s="4">
        <v>0.34100000000000003</v>
      </c>
      <c r="E1179" s="4">
        <v>1819</v>
      </c>
      <c r="F1179" s="4">
        <f>Table1[[#This Row],[MW]]*Table1[[#This Row],[MWh/MW]]</f>
        <v>620.279</v>
      </c>
      <c r="G1179" s="1" t="s">
        <v>28</v>
      </c>
      <c r="H1179" s="1" t="s">
        <v>29</v>
      </c>
      <c r="I1179" s="1" t="s">
        <v>30</v>
      </c>
      <c r="J1179" s="1" t="s">
        <v>31</v>
      </c>
      <c r="K1179" s="3" t="s">
        <v>32</v>
      </c>
      <c r="L1179" s="3" t="s">
        <v>44</v>
      </c>
      <c r="M1179" s="3" t="s">
        <v>34</v>
      </c>
      <c r="N1179" s="1">
        <f>Table1[[#This Row],[MWh]]*Water_intensities!$J$56</f>
        <v>200.97023522381181</v>
      </c>
      <c r="O1179" s="1">
        <f>Table1[[#This Row],[MWh]]*Water_intensities!$N$56</f>
        <v>140.67916465666826</v>
      </c>
      <c r="P1179" s="3">
        <v>44.539132000000002</v>
      </c>
      <c r="Q1179" s="3">
        <v>-19.708375</v>
      </c>
      <c r="R1179" t="s">
        <v>113</v>
      </c>
    </row>
    <row r="1180" spans="1:18" x14ac:dyDescent="0.55000000000000004">
      <c r="A1180" s="1">
        <v>30054</v>
      </c>
      <c r="B1180" s="1" t="s">
        <v>1763</v>
      </c>
      <c r="C1180" s="1" t="s">
        <v>1827</v>
      </c>
      <c r="D1180" s="4">
        <v>6.4000000000000001E-2</v>
      </c>
      <c r="E1180" s="4">
        <v>1819</v>
      </c>
      <c r="F1180" s="4">
        <f>Table1[[#This Row],[MW]]*Table1[[#This Row],[MWh/MW]]</f>
        <v>116.416</v>
      </c>
      <c r="G1180" s="1" t="s">
        <v>28</v>
      </c>
      <c r="H1180" s="1" t="s">
        <v>29</v>
      </c>
      <c r="I1180" s="1" t="s">
        <v>30</v>
      </c>
      <c r="J1180" s="1" t="s">
        <v>31</v>
      </c>
      <c r="K1180" s="3" t="s">
        <v>32</v>
      </c>
      <c r="L1180" s="3" t="s">
        <v>44</v>
      </c>
      <c r="M1180" s="3" t="s">
        <v>34</v>
      </c>
      <c r="N1180" s="1">
        <f>Table1[[#This Row],[MWh]]*Water_intensities!$J$56</f>
        <v>37.718753824996938</v>
      </c>
      <c r="O1180" s="1">
        <f>Table1[[#This Row],[MWh]]*Water_intensities!$N$56</f>
        <v>26.403127677497856</v>
      </c>
      <c r="P1180" s="3">
        <v>45.05</v>
      </c>
      <c r="Q1180" s="3">
        <v>-25.166667</v>
      </c>
      <c r="R1180" t="s">
        <v>113</v>
      </c>
    </row>
    <row r="1181" spans="1:18" x14ac:dyDescent="0.55000000000000004">
      <c r="A1181" s="1">
        <v>30055</v>
      </c>
      <c r="B1181" s="1" t="s">
        <v>1763</v>
      </c>
      <c r="C1181" s="1" t="s">
        <v>1828</v>
      </c>
      <c r="D1181" s="19">
        <v>3.9E-2</v>
      </c>
      <c r="E1181" s="4">
        <v>1819</v>
      </c>
      <c r="F1181" s="4">
        <f>Table1[[#This Row],[MW]]*Table1[[#This Row],[MWh/MW]]</f>
        <v>70.941000000000003</v>
      </c>
      <c r="G1181" s="1" t="s">
        <v>28</v>
      </c>
      <c r="H1181" s="1" t="s">
        <v>29</v>
      </c>
      <c r="I1181" s="1" t="s">
        <v>30</v>
      </c>
      <c r="J1181" s="1" t="s">
        <v>31</v>
      </c>
      <c r="K1181" s="3" t="s">
        <v>32</v>
      </c>
      <c r="L1181" s="3" t="s">
        <v>44</v>
      </c>
      <c r="M1181" s="3" t="s">
        <v>34</v>
      </c>
      <c r="N1181" s="1">
        <f>Table1[[#This Row],[MWh]]*Water_intensities!$J$56</f>
        <v>22.984865612107509</v>
      </c>
      <c r="O1181" s="1">
        <f>Table1[[#This Row],[MWh]]*Water_intensities!$N$56</f>
        <v>16.089405928475259</v>
      </c>
      <c r="P1181" s="3">
        <v>45.083333000000003</v>
      </c>
      <c r="Q1181" s="3">
        <v>-23.45</v>
      </c>
      <c r="R1181" t="s">
        <v>296</v>
      </c>
    </row>
    <row r="1182" spans="1:18" x14ac:dyDescent="0.55000000000000004">
      <c r="A1182" s="1">
        <v>30056</v>
      </c>
      <c r="B1182" s="1" t="s">
        <v>1763</v>
      </c>
      <c r="C1182" s="1" t="s">
        <v>1829</v>
      </c>
      <c r="D1182" s="4">
        <v>0.08</v>
      </c>
      <c r="E1182" s="4">
        <v>1819</v>
      </c>
      <c r="F1182" s="4">
        <f>Table1[[#This Row],[MW]]*Table1[[#This Row],[MWh/MW]]</f>
        <v>145.52000000000001</v>
      </c>
      <c r="G1182" s="1" t="s">
        <v>28</v>
      </c>
      <c r="H1182" s="1" t="s">
        <v>29</v>
      </c>
      <c r="I1182" s="1" t="s">
        <v>30</v>
      </c>
      <c r="J1182" s="1" t="s">
        <v>31</v>
      </c>
      <c r="K1182" s="3" t="s">
        <v>32</v>
      </c>
      <c r="L1182" s="3" t="s">
        <v>44</v>
      </c>
      <c r="M1182" s="3" t="s">
        <v>34</v>
      </c>
      <c r="N1182" s="1">
        <f>Table1[[#This Row],[MWh]]*Water_intensities!$J$56</f>
        <v>47.148442281246176</v>
      </c>
      <c r="O1182" s="1">
        <f>Table1[[#This Row],[MWh]]*Water_intensities!$N$56</f>
        <v>33.003909596872326</v>
      </c>
      <c r="P1182" s="3">
        <v>45.166666999999997</v>
      </c>
      <c r="Q1182" s="3">
        <v>-21.666667</v>
      </c>
      <c r="R1182" t="s">
        <v>113</v>
      </c>
    </row>
    <row r="1183" spans="1:18" x14ac:dyDescent="0.55000000000000004">
      <c r="A1183" s="1">
        <v>30057</v>
      </c>
      <c r="B1183" s="1" t="s">
        <v>1763</v>
      </c>
      <c r="C1183" s="1" t="s">
        <v>1830</v>
      </c>
      <c r="D1183" s="4">
        <v>0.128</v>
      </c>
      <c r="E1183" s="4">
        <v>1819</v>
      </c>
      <c r="F1183" s="4">
        <f>Table1[[#This Row],[MW]]*Table1[[#This Row],[MWh/MW]]</f>
        <v>232.83199999999999</v>
      </c>
      <c r="G1183" s="1" t="s">
        <v>28</v>
      </c>
      <c r="H1183" s="1" t="s">
        <v>29</v>
      </c>
      <c r="I1183" s="1" t="s">
        <v>30</v>
      </c>
      <c r="J1183" s="1" t="s">
        <v>31</v>
      </c>
      <c r="K1183" s="3" t="s">
        <v>32</v>
      </c>
      <c r="L1183" s="3" t="s">
        <v>44</v>
      </c>
      <c r="M1183" s="3" t="s">
        <v>34</v>
      </c>
      <c r="N1183" s="1">
        <f>Table1[[#This Row],[MWh]]*Water_intensities!$J$56</f>
        <v>75.437507649993876</v>
      </c>
      <c r="O1183" s="1">
        <f>Table1[[#This Row],[MWh]]*Water_intensities!$N$56</f>
        <v>52.806255354995713</v>
      </c>
      <c r="P1183" s="3">
        <v>44.333333000000003</v>
      </c>
      <c r="Q1183" s="3">
        <v>-22.45</v>
      </c>
      <c r="R1183" t="s">
        <v>113</v>
      </c>
    </row>
    <row r="1184" spans="1:18" x14ac:dyDescent="0.55000000000000004">
      <c r="A1184" s="1">
        <v>30058</v>
      </c>
      <c r="B1184" s="1" t="s">
        <v>1763</v>
      </c>
      <c r="C1184" s="1" t="s">
        <v>1831</v>
      </c>
      <c r="D1184" s="9">
        <v>1E-3</v>
      </c>
      <c r="E1184" s="4">
        <v>1736.4</v>
      </c>
      <c r="F1184" s="4">
        <f>Table1[[#This Row],[MW]]*Table1[[#This Row],[MWh/MW]]</f>
        <v>1.7364000000000002</v>
      </c>
      <c r="G1184" s="1" t="s">
        <v>37</v>
      </c>
      <c r="H1184" s="1" t="s">
        <v>38</v>
      </c>
      <c r="I1184" s="1" t="s">
        <v>130</v>
      </c>
      <c r="J1184" s="1" t="s">
        <v>40</v>
      </c>
      <c r="K1184" s="3" t="s">
        <v>34</v>
      </c>
      <c r="L1184" s="3" t="s">
        <v>41</v>
      </c>
      <c r="M1184" s="3" t="s">
        <v>26</v>
      </c>
      <c r="N1184" s="1">
        <f>Table1[[#This Row],[MWh]]*Water_intensities!$J$77</f>
        <v>2.4320059354730406E-2</v>
      </c>
      <c r="O1184" s="1">
        <f>Table1[[#This Row],[MWh]]*Water_intensities!$N$77</f>
        <v>1.7024041548311282E-2</v>
      </c>
      <c r="P1184" s="3">
        <v>43.7</v>
      </c>
      <c r="Q1184" s="3">
        <v>-23.35</v>
      </c>
      <c r="R1184" t="s">
        <v>1832</v>
      </c>
    </row>
    <row r="1185" spans="1:18" x14ac:dyDescent="0.55000000000000004">
      <c r="A1185" s="1">
        <v>30059</v>
      </c>
      <c r="B1185" s="1" t="s">
        <v>1763</v>
      </c>
      <c r="C1185" s="1" t="s">
        <v>1833</v>
      </c>
      <c r="D1185" s="4">
        <v>0.13</v>
      </c>
      <c r="E1185" s="4">
        <v>1819</v>
      </c>
      <c r="F1185" s="4">
        <f>Table1[[#This Row],[MW]]*Table1[[#This Row],[MWh/MW]]</f>
        <v>236.47</v>
      </c>
      <c r="G1185" s="1" t="s">
        <v>28</v>
      </c>
      <c r="H1185" s="1" t="s">
        <v>29</v>
      </c>
      <c r="I1185" s="1" t="s">
        <v>30</v>
      </c>
      <c r="J1185" s="1" t="s">
        <v>31</v>
      </c>
      <c r="K1185" s="3" t="s">
        <v>32</v>
      </c>
      <c r="L1185" s="3" t="s">
        <v>44</v>
      </c>
      <c r="M1185" s="3" t="s">
        <v>34</v>
      </c>
      <c r="N1185" s="1">
        <f>Table1[[#This Row],[MWh]]*Water_intensities!$J$56</f>
        <v>76.616218707025027</v>
      </c>
      <c r="O1185" s="1">
        <f>Table1[[#This Row],[MWh]]*Water_intensities!$N$56</f>
        <v>53.631353094917522</v>
      </c>
      <c r="P1185" s="3">
        <v>44.379658999999997</v>
      </c>
      <c r="Q1185" s="3">
        <v>-23.723203999999999</v>
      </c>
      <c r="R1185" t="s">
        <v>113</v>
      </c>
    </row>
    <row r="1186" spans="1:18" x14ac:dyDescent="0.55000000000000004">
      <c r="A1186" s="1">
        <v>30060</v>
      </c>
      <c r="B1186" s="1" t="s">
        <v>1763</v>
      </c>
      <c r="C1186" s="1" t="s">
        <v>1834</v>
      </c>
      <c r="D1186" s="4">
        <v>0.38</v>
      </c>
      <c r="E1186" s="4">
        <v>1819</v>
      </c>
      <c r="F1186" s="4">
        <f>Table1[[#This Row],[MW]]*Table1[[#This Row],[MWh/MW]]</f>
        <v>691.22</v>
      </c>
      <c r="G1186" s="1" t="s">
        <v>28</v>
      </c>
      <c r="H1186" s="1" t="s">
        <v>29</v>
      </c>
      <c r="I1186" s="1" t="s">
        <v>30</v>
      </c>
      <c r="J1186" s="1" t="s">
        <v>31</v>
      </c>
      <c r="K1186" s="3" t="s">
        <v>32</v>
      </c>
      <c r="L1186" s="3" t="s">
        <v>44</v>
      </c>
      <c r="M1186" s="3" t="s">
        <v>34</v>
      </c>
      <c r="N1186" s="1">
        <f>Table1[[#This Row],[MWh]]*Water_intensities!$J$56</f>
        <v>223.95510083591932</v>
      </c>
      <c r="O1186" s="1">
        <f>Table1[[#This Row],[MWh]]*Water_intensities!$N$56</f>
        <v>156.76857058514352</v>
      </c>
      <c r="P1186" s="3">
        <v>45.75</v>
      </c>
      <c r="Q1186" s="3">
        <v>-21.35</v>
      </c>
      <c r="R1186" t="s">
        <v>113</v>
      </c>
    </row>
    <row r="1187" spans="1:18" x14ac:dyDescent="0.55000000000000004">
      <c r="A1187" s="1">
        <v>30061</v>
      </c>
      <c r="B1187" s="1" t="s">
        <v>1763</v>
      </c>
      <c r="C1187" s="1" t="s">
        <v>1835</v>
      </c>
      <c r="D1187" s="4">
        <v>0.14399999999999999</v>
      </c>
      <c r="E1187" s="4">
        <v>1819</v>
      </c>
      <c r="F1187" s="4">
        <f>Table1[[#This Row],[MW]]*Table1[[#This Row],[MWh/MW]]</f>
        <v>261.93599999999998</v>
      </c>
      <c r="G1187" s="1" t="s">
        <v>28</v>
      </c>
      <c r="H1187" s="1" t="s">
        <v>29</v>
      </c>
      <c r="I1187" s="1" t="s">
        <v>30</v>
      </c>
      <c r="J1187" s="1" t="s">
        <v>31</v>
      </c>
      <c r="K1187" s="3" t="s">
        <v>32</v>
      </c>
      <c r="L1187" s="3" t="s">
        <v>44</v>
      </c>
      <c r="M1187" s="3" t="s">
        <v>34</v>
      </c>
      <c r="N1187" s="1">
        <f>Table1[[#This Row],[MWh]]*Water_intensities!$J$56</f>
        <v>84.8671961062431</v>
      </c>
      <c r="O1187" s="1">
        <f>Table1[[#This Row],[MWh]]*Water_intensities!$N$56</f>
        <v>59.407037274370175</v>
      </c>
      <c r="P1187" s="3">
        <v>45.416666999999997</v>
      </c>
      <c r="Q1187" s="3">
        <v>-25.533332999999999</v>
      </c>
      <c r="R1187" t="s">
        <v>113</v>
      </c>
    </row>
    <row r="1188" spans="1:18" x14ac:dyDescent="0.55000000000000004">
      <c r="A1188" s="1">
        <v>30062</v>
      </c>
      <c r="B1188" s="1" t="s">
        <v>1763</v>
      </c>
      <c r="C1188" s="1" t="s">
        <v>1836</v>
      </c>
      <c r="D1188" s="4">
        <v>7.4999999999999997E-2</v>
      </c>
      <c r="E1188" s="4">
        <v>5528.2</v>
      </c>
      <c r="F1188" s="4">
        <f>Table1[[#This Row],[MW]]*Table1[[#This Row],[MWh/MW]]</f>
        <v>414.61499999999995</v>
      </c>
      <c r="G1188" s="1" t="s">
        <v>107</v>
      </c>
      <c r="H1188" s="1" t="s">
        <v>133</v>
      </c>
      <c r="I1188" s="1" t="s">
        <v>34</v>
      </c>
      <c r="J1188" s="1" t="s">
        <v>34</v>
      </c>
      <c r="K1188" s="1" t="s">
        <v>34</v>
      </c>
      <c r="L1188" s="1" t="s">
        <v>34</v>
      </c>
      <c r="M1188" s="1" t="s">
        <v>34</v>
      </c>
      <c r="N1188" s="1">
        <v>0</v>
      </c>
      <c r="O1188" s="1">
        <v>0</v>
      </c>
      <c r="P1188" s="3">
        <v>33.379444399999997</v>
      </c>
      <c r="Q1188" s="3">
        <v>-19.0738889</v>
      </c>
      <c r="R1188" t="s">
        <v>4980</v>
      </c>
    </row>
    <row r="1189" spans="1:18" x14ac:dyDescent="0.55000000000000004">
      <c r="A1189" s="1">
        <v>30063</v>
      </c>
      <c r="B1189" s="1" t="s">
        <v>1763</v>
      </c>
      <c r="C1189" s="1" t="s">
        <v>1837</v>
      </c>
      <c r="D1189" s="4">
        <v>0.23200000000000001</v>
      </c>
      <c r="E1189" s="4">
        <v>1819</v>
      </c>
      <c r="F1189" s="4">
        <f>Table1[[#This Row],[MW]]*Table1[[#This Row],[MWh/MW]]</f>
        <v>422.00800000000004</v>
      </c>
      <c r="G1189" s="1" t="s">
        <v>28</v>
      </c>
      <c r="H1189" s="1" t="s">
        <v>29</v>
      </c>
      <c r="I1189" s="1" t="s">
        <v>30</v>
      </c>
      <c r="J1189" s="1" t="s">
        <v>31</v>
      </c>
      <c r="K1189" s="3" t="s">
        <v>32</v>
      </c>
      <c r="L1189" s="3" t="s">
        <v>44</v>
      </c>
      <c r="M1189" s="3" t="s">
        <v>34</v>
      </c>
      <c r="N1189" s="1">
        <f>Table1[[#This Row],[MWh]]*Water_intensities!$J$56</f>
        <v>136.73048261561391</v>
      </c>
      <c r="O1189" s="1">
        <f>Table1[[#This Row],[MWh]]*Water_intensities!$N$56</f>
        <v>95.711337830929736</v>
      </c>
      <c r="P1189" s="3">
        <v>49.066667000000002</v>
      </c>
      <c r="Q1189" s="3">
        <v>-18.816666999999999</v>
      </c>
      <c r="R1189" t="s">
        <v>113</v>
      </c>
    </row>
    <row r="1190" spans="1:18" x14ac:dyDescent="0.55000000000000004">
      <c r="A1190" s="1">
        <v>30064</v>
      </c>
      <c r="B1190" s="1" t="s">
        <v>1763</v>
      </c>
      <c r="C1190" s="1" t="s">
        <v>1838</v>
      </c>
      <c r="D1190" s="4">
        <v>2.9</v>
      </c>
      <c r="E1190" s="4">
        <v>1736.4</v>
      </c>
      <c r="F1190" s="4">
        <f>Table1[[#This Row],[MW]]*Table1[[#This Row],[MWh/MW]]</f>
        <v>5035.5600000000004</v>
      </c>
      <c r="G1190" s="1" t="s">
        <v>37</v>
      </c>
      <c r="H1190" s="1" t="s">
        <v>38</v>
      </c>
      <c r="I1190" s="1" t="s">
        <v>39</v>
      </c>
      <c r="J1190" s="1" t="s">
        <v>40</v>
      </c>
      <c r="K1190" s="3" t="s">
        <v>34</v>
      </c>
      <c r="L1190" s="3" t="s">
        <v>41</v>
      </c>
      <c r="M1190" s="3" t="s">
        <v>26</v>
      </c>
      <c r="N1190" s="1">
        <f>Table1[[#This Row],[MWh]]*Water_intensities!$J$88</f>
        <v>495.60337171531688</v>
      </c>
      <c r="O1190" s="1">
        <f>Table1[[#This Row],[MWh]]*Water_intensities!$N$88</f>
        <v>346.92236020072176</v>
      </c>
      <c r="P1190" s="3">
        <v>43.715570704458898</v>
      </c>
      <c r="Q1190" s="3">
        <v>-23.3614276168245</v>
      </c>
      <c r="R1190" t="s">
        <v>1839</v>
      </c>
    </row>
    <row r="1191" spans="1:18" x14ac:dyDescent="0.55000000000000004">
      <c r="A1191" s="1">
        <v>30065</v>
      </c>
      <c r="B1191" s="1" t="s">
        <v>1763</v>
      </c>
      <c r="C1191" s="1" t="s">
        <v>1840</v>
      </c>
      <c r="D1191" s="4">
        <v>6.7000000000000004E-2</v>
      </c>
      <c r="E1191" s="4">
        <v>1819</v>
      </c>
      <c r="F1191" s="4">
        <f>Table1[[#This Row],[MW]]*Table1[[#This Row],[MWh/MW]]</f>
        <v>121.873</v>
      </c>
      <c r="G1191" s="1" t="s">
        <v>28</v>
      </c>
      <c r="H1191" s="1" t="s">
        <v>29</v>
      </c>
      <c r="I1191" s="1" t="s">
        <v>30</v>
      </c>
      <c r="J1191" s="1" t="s">
        <v>31</v>
      </c>
      <c r="K1191" s="3" t="s">
        <v>32</v>
      </c>
      <c r="L1191" s="3" t="s">
        <v>44</v>
      </c>
      <c r="M1191" s="3" t="s">
        <v>34</v>
      </c>
      <c r="N1191" s="1">
        <f>Table1[[#This Row],[MWh]]*Water_intensities!$J$56</f>
        <v>39.486820410543672</v>
      </c>
      <c r="O1191" s="1">
        <f>Table1[[#This Row],[MWh]]*Water_intensities!$N$56</f>
        <v>27.64077428738057</v>
      </c>
      <c r="P1191" s="3">
        <v>47.833333000000003</v>
      </c>
      <c r="Q1191" s="3">
        <v>-22.816666999999999</v>
      </c>
      <c r="R1191" t="s">
        <v>113</v>
      </c>
    </row>
    <row r="1192" spans="1:18" x14ac:dyDescent="0.55000000000000004">
      <c r="A1192" s="1">
        <v>30066</v>
      </c>
      <c r="B1192" s="1" t="s">
        <v>1763</v>
      </c>
      <c r="C1192" s="1" t="s">
        <v>1841</v>
      </c>
      <c r="D1192" s="4">
        <v>6.4000000000000001E-2</v>
      </c>
      <c r="E1192" s="4">
        <v>1819</v>
      </c>
      <c r="F1192" s="4">
        <f>Table1[[#This Row],[MW]]*Table1[[#This Row],[MWh/MW]]</f>
        <v>116.416</v>
      </c>
      <c r="G1192" s="1" t="s">
        <v>28</v>
      </c>
      <c r="H1192" s="1" t="s">
        <v>29</v>
      </c>
      <c r="I1192" s="1" t="s">
        <v>30</v>
      </c>
      <c r="J1192" s="1" t="s">
        <v>31</v>
      </c>
      <c r="K1192" s="3" t="s">
        <v>32</v>
      </c>
      <c r="L1192" s="3" t="s">
        <v>44</v>
      </c>
      <c r="M1192" s="3" t="s">
        <v>34</v>
      </c>
      <c r="N1192" s="1">
        <f>Table1[[#This Row],[MWh]]*Water_intensities!$J$56</f>
        <v>37.718753824996938</v>
      </c>
      <c r="O1192" s="1">
        <f>Table1[[#This Row],[MWh]]*Water_intensities!$N$56</f>
        <v>26.403127677497856</v>
      </c>
      <c r="P1192" s="3">
        <v>50.166922</v>
      </c>
      <c r="Q1192" s="3">
        <v>-14.266712</v>
      </c>
      <c r="R1192" t="s">
        <v>113</v>
      </c>
    </row>
    <row r="1193" spans="1:18" x14ac:dyDescent="0.55000000000000004">
      <c r="A1193" s="1">
        <v>30067</v>
      </c>
      <c r="B1193" s="1" t="s">
        <v>1763</v>
      </c>
      <c r="C1193" s="1" t="s">
        <v>1842</v>
      </c>
      <c r="D1193" s="4">
        <v>0.96</v>
      </c>
      <c r="E1193" s="4">
        <v>1819</v>
      </c>
      <c r="F1193" s="4">
        <f>Table1[[#This Row],[MW]]*Table1[[#This Row],[MWh/MW]]</f>
        <v>1746.24</v>
      </c>
      <c r="G1193" s="1" t="s">
        <v>28</v>
      </c>
      <c r="H1193" s="1" t="s">
        <v>29</v>
      </c>
      <c r="I1193" s="1" t="s">
        <v>30</v>
      </c>
      <c r="J1193" s="1" t="s">
        <v>31</v>
      </c>
      <c r="K1193" s="3" t="s">
        <v>32</v>
      </c>
      <c r="L1193" s="3" t="s">
        <v>44</v>
      </c>
      <c r="M1193" s="3" t="s">
        <v>34</v>
      </c>
      <c r="N1193" s="1">
        <f>Table1[[#This Row],[MWh]]*Water_intensities!$J$56</f>
        <v>565.78130737495405</v>
      </c>
      <c r="O1193" s="1">
        <f>Table1[[#This Row],[MWh]]*Water_intensities!$N$56</f>
        <v>396.04691516246783</v>
      </c>
      <c r="P1193" s="3">
        <v>49.416666999999997</v>
      </c>
      <c r="Q1193" s="3">
        <v>-17.366667</v>
      </c>
      <c r="R1193" t="s">
        <v>113</v>
      </c>
    </row>
    <row r="1194" spans="1:18" x14ac:dyDescent="0.55000000000000004">
      <c r="A1194" s="1">
        <v>30068</v>
      </c>
      <c r="B1194" s="1" t="s">
        <v>1763</v>
      </c>
      <c r="C1194" s="1" t="s">
        <v>1843</v>
      </c>
      <c r="D1194" s="4">
        <v>0.112</v>
      </c>
      <c r="E1194" s="4">
        <v>1819</v>
      </c>
      <c r="F1194" s="4">
        <f>Table1[[#This Row],[MW]]*Table1[[#This Row],[MWh/MW]]</f>
        <v>203.72800000000001</v>
      </c>
      <c r="G1194" s="1" t="s">
        <v>28</v>
      </c>
      <c r="H1194" s="1" t="s">
        <v>29</v>
      </c>
      <c r="I1194" s="1" t="s">
        <v>30</v>
      </c>
      <c r="J1194" s="1" t="s">
        <v>31</v>
      </c>
      <c r="K1194" s="3" t="s">
        <v>32</v>
      </c>
      <c r="L1194" s="3" t="s">
        <v>44</v>
      </c>
      <c r="M1194" s="3" t="s">
        <v>34</v>
      </c>
      <c r="N1194" s="1">
        <f>Table1[[#This Row],[MWh]]*Water_intensities!$J$56</f>
        <v>66.007819193744638</v>
      </c>
      <c r="O1194" s="1">
        <f>Table1[[#This Row],[MWh]]*Water_intensities!$N$56</f>
        <v>46.205473435621251</v>
      </c>
      <c r="P1194" s="3">
        <v>46.016666999999998</v>
      </c>
      <c r="Q1194" s="3">
        <v>-23.116667</v>
      </c>
      <c r="R1194" t="s">
        <v>113</v>
      </c>
    </row>
    <row r="1195" spans="1:18" x14ac:dyDescent="0.55000000000000004">
      <c r="A1195" s="1">
        <v>30069</v>
      </c>
      <c r="B1195" s="1" t="s">
        <v>1763</v>
      </c>
      <c r="C1195" s="1" t="s">
        <v>1844</v>
      </c>
      <c r="D1195" s="4">
        <v>0.27</v>
      </c>
      <c r="E1195" s="4">
        <v>1819</v>
      </c>
      <c r="F1195" s="4">
        <f>Table1[[#This Row],[MW]]*Table1[[#This Row],[MWh/MW]]</f>
        <v>491.13000000000005</v>
      </c>
      <c r="G1195" s="1" t="s">
        <v>28</v>
      </c>
      <c r="H1195" s="1" t="s">
        <v>29</v>
      </c>
      <c r="I1195" s="1" t="s">
        <v>30</v>
      </c>
      <c r="J1195" s="1" t="s">
        <v>31</v>
      </c>
      <c r="K1195" s="3" t="s">
        <v>32</v>
      </c>
      <c r="L1195" s="3" t="s">
        <v>44</v>
      </c>
      <c r="M1195" s="3" t="s">
        <v>34</v>
      </c>
      <c r="N1195" s="1">
        <f>Table1[[#This Row],[MWh]]*Water_intensities!$J$56</f>
        <v>159.12599269920585</v>
      </c>
      <c r="O1195" s="1">
        <f>Table1[[#This Row],[MWh]]*Water_intensities!$N$56</f>
        <v>111.38819488944409</v>
      </c>
      <c r="P1195" s="3">
        <v>49.508685999999997</v>
      </c>
      <c r="Q1195" s="3">
        <v>-17.684750000000001</v>
      </c>
      <c r="R1195" t="s">
        <v>113</v>
      </c>
    </row>
    <row r="1196" spans="1:18" x14ac:dyDescent="0.55000000000000004">
      <c r="A1196" s="1">
        <v>30070</v>
      </c>
      <c r="B1196" s="1" t="s">
        <v>1763</v>
      </c>
      <c r="C1196" s="1" t="s">
        <v>1845</v>
      </c>
      <c r="D1196" s="4">
        <v>6.7000000000000004E-2</v>
      </c>
      <c r="E1196" s="4">
        <v>1819</v>
      </c>
      <c r="F1196" s="4">
        <f>Table1[[#This Row],[MW]]*Table1[[#This Row],[MWh/MW]]</f>
        <v>121.873</v>
      </c>
      <c r="G1196" s="1" t="s">
        <v>28</v>
      </c>
      <c r="H1196" s="1" t="s">
        <v>29</v>
      </c>
      <c r="I1196" s="1" t="s">
        <v>30</v>
      </c>
      <c r="J1196" s="1" t="s">
        <v>31</v>
      </c>
      <c r="K1196" s="3" t="s">
        <v>32</v>
      </c>
      <c r="L1196" s="3" t="s">
        <v>44</v>
      </c>
      <c r="M1196" s="3" t="s">
        <v>34</v>
      </c>
      <c r="N1196" s="1">
        <f>Table1[[#This Row],[MWh]]*Water_intensities!$J$56</f>
        <v>39.486820410543672</v>
      </c>
      <c r="O1196" s="1">
        <f>Table1[[#This Row],[MWh]]*Water_intensities!$N$56</f>
        <v>27.64077428738057</v>
      </c>
      <c r="P1196" s="3">
        <v>46.65</v>
      </c>
      <c r="Q1196" s="3">
        <v>-23.1</v>
      </c>
      <c r="R1196" t="s">
        <v>113</v>
      </c>
    </row>
    <row r="1197" spans="1:18" x14ac:dyDescent="0.55000000000000004">
      <c r="A1197" s="1">
        <v>30071</v>
      </c>
      <c r="B1197" s="1" t="s">
        <v>1763</v>
      </c>
      <c r="C1197" s="1" t="s">
        <v>1846</v>
      </c>
      <c r="D1197" s="4">
        <v>0.55000000000000004</v>
      </c>
      <c r="E1197" s="4">
        <v>1819</v>
      </c>
      <c r="F1197" s="4">
        <f>Table1[[#This Row],[MW]]*Table1[[#This Row],[MWh/MW]]</f>
        <v>1000.45</v>
      </c>
      <c r="G1197" s="1" t="s">
        <v>28</v>
      </c>
      <c r="H1197" s="1" t="s">
        <v>29</v>
      </c>
      <c r="I1197" s="1" t="s">
        <v>30</v>
      </c>
      <c r="J1197" s="1" t="s">
        <v>31</v>
      </c>
      <c r="K1197" s="3" t="s">
        <v>32</v>
      </c>
      <c r="L1197" s="3" t="s">
        <v>44</v>
      </c>
      <c r="M1197" s="3" t="s">
        <v>34</v>
      </c>
      <c r="N1197" s="1">
        <f>Table1[[#This Row],[MWh]]*Water_intensities!$J$56</f>
        <v>324.14554068356745</v>
      </c>
      <c r="O1197" s="1">
        <f>Table1[[#This Row],[MWh]]*Water_intensities!$N$56</f>
        <v>226.90187847849722</v>
      </c>
      <c r="P1197" s="3">
        <v>46.116667</v>
      </c>
      <c r="Q1197" s="3">
        <v>-22.4</v>
      </c>
      <c r="R1197" t="s">
        <v>113</v>
      </c>
    </row>
    <row r="1198" spans="1:18" x14ac:dyDescent="0.55000000000000004">
      <c r="A1198" s="1">
        <v>30072</v>
      </c>
      <c r="B1198" s="1" t="s">
        <v>1763</v>
      </c>
      <c r="C1198" s="1" t="s">
        <v>1847</v>
      </c>
      <c r="D1198" s="4">
        <v>0.14599999999999999</v>
      </c>
      <c r="E1198" s="4">
        <v>1819</v>
      </c>
      <c r="F1198" s="4">
        <f>Table1[[#This Row],[MW]]*Table1[[#This Row],[MWh/MW]]</f>
        <v>265.57399999999996</v>
      </c>
      <c r="G1198" s="1" t="s">
        <v>28</v>
      </c>
      <c r="H1198" s="1" t="s">
        <v>29</v>
      </c>
      <c r="I1198" s="1" t="s">
        <v>30</v>
      </c>
      <c r="J1198" s="1" t="s">
        <v>31</v>
      </c>
      <c r="K1198" s="3" t="s">
        <v>32</v>
      </c>
      <c r="L1198" s="3" t="s">
        <v>44</v>
      </c>
      <c r="M1198" s="3" t="s">
        <v>34</v>
      </c>
      <c r="N1198" s="1">
        <f>Table1[[#This Row],[MWh]]*Water_intensities!$J$56</f>
        <v>86.045907163274251</v>
      </c>
      <c r="O1198" s="1">
        <f>Table1[[#This Row],[MWh]]*Water_intensities!$N$56</f>
        <v>60.232135014291977</v>
      </c>
      <c r="P1198" s="3">
        <v>46.583333000000003</v>
      </c>
      <c r="Q1198" s="3">
        <v>-21.15</v>
      </c>
      <c r="R1198" t="s">
        <v>113</v>
      </c>
    </row>
    <row r="1199" spans="1:18" x14ac:dyDescent="0.55000000000000004">
      <c r="A1199" s="1">
        <v>30073</v>
      </c>
      <c r="B1199" s="1" t="s">
        <v>1763</v>
      </c>
      <c r="C1199" s="1" t="s">
        <v>1848</v>
      </c>
      <c r="D1199" s="4">
        <v>6.7000000000000004E-2</v>
      </c>
      <c r="E1199" s="4">
        <v>1819</v>
      </c>
      <c r="F1199" s="4">
        <f>Table1[[#This Row],[MW]]*Table1[[#This Row],[MWh/MW]]</f>
        <v>121.873</v>
      </c>
      <c r="G1199" s="1" t="s">
        <v>28</v>
      </c>
      <c r="H1199" s="1" t="s">
        <v>29</v>
      </c>
      <c r="I1199" s="1" t="s">
        <v>30</v>
      </c>
      <c r="J1199" s="1" t="s">
        <v>31</v>
      </c>
      <c r="K1199" s="3" t="s">
        <v>32</v>
      </c>
      <c r="L1199" s="3" t="s">
        <v>44</v>
      </c>
      <c r="M1199" s="3" t="s">
        <v>34</v>
      </c>
      <c r="N1199" s="1">
        <f>Table1[[#This Row],[MWh]]*Water_intensities!$J$56</f>
        <v>39.486820410543672</v>
      </c>
      <c r="O1199" s="1">
        <f>Table1[[#This Row],[MWh]]*Water_intensities!$N$56</f>
        <v>27.64077428738057</v>
      </c>
      <c r="P1199" s="3">
        <v>47.433332999999998</v>
      </c>
      <c r="Q1199" s="3">
        <v>-21.883333</v>
      </c>
      <c r="R1199" t="s">
        <v>113</v>
      </c>
    </row>
    <row r="1200" spans="1:18" x14ac:dyDescent="0.55000000000000004">
      <c r="A1200" s="1">
        <v>30074</v>
      </c>
      <c r="B1200" s="1" t="s">
        <v>1763</v>
      </c>
      <c r="C1200" s="1" t="s">
        <v>1849</v>
      </c>
      <c r="D1200" s="19">
        <v>3.5999999999999997E-2</v>
      </c>
      <c r="E1200" s="4">
        <v>1819</v>
      </c>
      <c r="F1200" s="4">
        <f>Table1[[#This Row],[MW]]*Table1[[#This Row],[MWh/MW]]</f>
        <v>65.483999999999995</v>
      </c>
      <c r="G1200" s="1" t="s">
        <v>28</v>
      </c>
      <c r="H1200" s="1" t="s">
        <v>29</v>
      </c>
      <c r="I1200" s="1" t="s">
        <v>30</v>
      </c>
      <c r="J1200" s="1" t="s">
        <v>31</v>
      </c>
      <c r="K1200" s="3" t="s">
        <v>32</v>
      </c>
      <c r="L1200" s="3" t="s">
        <v>44</v>
      </c>
      <c r="M1200" s="3" t="s">
        <v>34</v>
      </c>
      <c r="N1200" s="1">
        <f>Table1[[#This Row],[MWh]]*Water_intensities!$J$56</f>
        <v>21.216799026560775</v>
      </c>
      <c r="O1200" s="1">
        <f>Table1[[#This Row],[MWh]]*Water_intensities!$N$56</f>
        <v>14.851759318592544</v>
      </c>
      <c r="P1200" s="3">
        <v>48.798566000000001</v>
      </c>
      <c r="Q1200" s="3">
        <v>-19.576536000000001</v>
      </c>
      <c r="R1200" t="s">
        <v>296</v>
      </c>
    </row>
    <row r="1201" spans="1:18" x14ac:dyDescent="0.55000000000000004">
      <c r="A1201" s="1">
        <v>30075</v>
      </c>
      <c r="B1201" s="1" t="s">
        <v>1763</v>
      </c>
      <c r="C1201" s="1" t="s">
        <v>1850</v>
      </c>
      <c r="D1201" s="4">
        <v>0.4</v>
      </c>
      <c r="E1201" s="4">
        <v>1819</v>
      </c>
      <c r="F1201" s="4">
        <f>Table1[[#This Row],[MW]]*Table1[[#This Row],[MWh/MW]]</f>
        <v>727.6</v>
      </c>
      <c r="G1201" s="1" t="s">
        <v>28</v>
      </c>
      <c r="H1201" s="1" t="s">
        <v>29</v>
      </c>
      <c r="I1201" s="1" t="s">
        <v>30</v>
      </c>
      <c r="J1201" s="1" t="s">
        <v>31</v>
      </c>
      <c r="K1201" s="3" t="s">
        <v>32</v>
      </c>
      <c r="L1201" s="3" t="s">
        <v>44</v>
      </c>
      <c r="M1201" s="3" t="s">
        <v>34</v>
      </c>
      <c r="N1201" s="1">
        <f>Table1[[#This Row],[MWh]]*Water_intensities!$J$56</f>
        <v>235.74221140623087</v>
      </c>
      <c r="O1201" s="1">
        <f>Table1[[#This Row],[MWh]]*Water_intensities!$N$56</f>
        <v>165.01954798436159</v>
      </c>
      <c r="P1201" s="3">
        <v>46.716571000000002</v>
      </c>
      <c r="Q1201" s="3">
        <v>-16.471152</v>
      </c>
      <c r="R1201" t="s">
        <v>113</v>
      </c>
    </row>
    <row r="1202" spans="1:18" x14ac:dyDescent="0.55000000000000004">
      <c r="A1202" s="1">
        <v>30076</v>
      </c>
      <c r="B1202" s="1" t="s">
        <v>1763</v>
      </c>
      <c r="C1202" s="1" t="s">
        <v>1851</v>
      </c>
      <c r="D1202" s="19">
        <v>4.8000000000000001E-2</v>
      </c>
      <c r="E1202" s="4">
        <v>1819</v>
      </c>
      <c r="F1202" s="4">
        <f>Table1[[#This Row],[MW]]*Table1[[#This Row],[MWh/MW]]</f>
        <v>87.311999999999998</v>
      </c>
      <c r="G1202" s="1" t="s">
        <v>28</v>
      </c>
      <c r="H1202" s="1" t="s">
        <v>29</v>
      </c>
      <c r="I1202" s="1" t="s">
        <v>30</v>
      </c>
      <c r="J1202" s="1" t="s">
        <v>31</v>
      </c>
      <c r="K1202" s="3" t="s">
        <v>32</v>
      </c>
      <c r="L1202" s="3" t="s">
        <v>44</v>
      </c>
      <c r="M1202" s="3" t="s">
        <v>34</v>
      </c>
      <c r="N1202" s="1">
        <f>Table1[[#This Row],[MWh]]*Water_intensities!$J$56</f>
        <v>28.2890653687477</v>
      </c>
      <c r="O1202" s="1">
        <f>Table1[[#This Row],[MWh]]*Water_intensities!$N$56</f>
        <v>19.802345758123391</v>
      </c>
      <c r="P1202" s="3">
        <v>48.423271</v>
      </c>
      <c r="Q1202" s="3">
        <v>-17.842465000000001</v>
      </c>
      <c r="R1202" t="s">
        <v>113</v>
      </c>
    </row>
    <row r="1203" spans="1:18" x14ac:dyDescent="0.55000000000000004">
      <c r="A1203" s="1">
        <v>30077</v>
      </c>
      <c r="B1203" s="1" t="s">
        <v>1763</v>
      </c>
      <c r="C1203" s="1" t="s">
        <v>1852</v>
      </c>
      <c r="D1203" s="4">
        <v>9.6000000000000002E-2</v>
      </c>
      <c r="E1203" s="4">
        <v>1819</v>
      </c>
      <c r="F1203" s="4">
        <f>Table1[[#This Row],[MW]]*Table1[[#This Row],[MWh/MW]]</f>
        <v>174.624</v>
      </c>
      <c r="G1203" s="1" t="s">
        <v>28</v>
      </c>
      <c r="H1203" s="1" t="s">
        <v>29</v>
      </c>
      <c r="I1203" s="1" t="s">
        <v>30</v>
      </c>
      <c r="J1203" s="1" t="s">
        <v>31</v>
      </c>
      <c r="K1203" s="3" t="s">
        <v>32</v>
      </c>
      <c r="L1203" s="3" t="s">
        <v>44</v>
      </c>
      <c r="M1203" s="3" t="s">
        <v>34</v>
      </c>
      <c r="N1203" s="1">
        <f>Table1[[#This Row],[MWh]]*Water_intensities!$J$56</f>
        <v>56.5781307374954</v>
      </c>
      <c r="O1203" s="1">
        <f>Table1[[#This Row],[MWh]]*Water_intensities!$N$56</f>
        <v>39.604691516246781</v>
      </c>
      <c r="P1203" s="3">
        <v>46.883333</v>
      </c>
      <c r="Q1203" s="3">
        <v>-22.483332999999998</v>
      </c>
      <c r="R1203" t="s">
        <v>113</v>
      </c>
    </row>
    <row r="1204" spans="1:18" x14ac:dyDescent="0.55000000000000004">
      <c r="A1204" s="1">
        <v>30078</v>
      </c>
      <c r="B1204" s="1" t="s">
        <v>1763</v>
      </c>
      <c r="C1204" s="1" t="s">
        <v>1853</v>
      </c>
      <c r="D1204" s="4">
        <v>6.4000000000000001E-2</v>
      </c>
      <c r="E1204" s="4">
        <v>1819</v>
      </c>
      <c r="F1204" s="4">
        <f>Table1[[#This Row],[MW]]*Table1[[#This Row],[MWh/MW]]</f>
        <v>116.416</v>
      </c>
      <c r="G1204" s="1" t="s">
        <v>28</v>
      </c>
      <c r="H1204" s="1" t="s">
        <v>29</v>
      </c>
      <c r="I1204" s="1" t="s">
        <v>30</v>
      </c>
      <c r="J1204" s="1" t="s">
        <v>31</v>
      </c>
      <c r="K1204" s="3" t="s">
        <v>32</v>
      </c>
      <c r="L1204" s="3" t="s">
        <v>44</v>
      </c>
      <c r="M1204" s="3" t="s">
        <v>34</v>
      </c>
      <c r="N1204" s="1">
        <f>Table1[[#This Row],[MWh]]*Water_intensities!$J$56</f>
        <v>37.718753824996938</v>
      </c>
      <c r="O1204" s="1">
        <f>Table1[[#This Row],[MWh]]*Water_intensities!$N$56</f>
        <v>26.403127677497856</v>
      </c>
      <c r="P1204" s="3">
        <v>46.1</v>
      </c>
      <c r="Q1204" s="3">
        <v>-17.483332999999998</v>
      </c>
      <c r="R1204" t="s">
        <v>113</v>
      </c>
    </row>
    <row r="1205" spans="1:18" x14ac:dyDescent="0.55000000000000004">
      <c r="A1205" s="1">
        <v>30079</v>
      </c>
      <c r="B1205" s="1" t="s">
        <v>1763</v>
      </c>
      <c r="C1205" s="1" t="s">
        <v>1854</v>
      </c>
      <c r="D1205" s="4">
        <v>0.39</v>
      </c>
      <c r="E1205" s="4">
        <v>1819</v>
      </c>
      <c r="F1205" s="4">
        <f>Table1[[#This Row],[MW]]*Table1[[#This Row],[MWh/MW]]</f>
        <v>709.41</v>
      </c>
      <c r="G1205" s="1" t="s">
        <v>28</v>
      </c>
      <c r="H1205" s="1" t="s">
        <v>29</v>
      </c>
      <c r="I1205" s="1" t="s">
        <v>30</v>
      </c>
      <c r="J1205" s="1" t="s">
        <v>31</v>
      </c>
      <c r="K1205" s="3" t="s">
        <v>32</v>
      </c>
      <c r="L1205" s="3" t="s">
        <v>44</v>
      </c>
      <c r="M1205" s="3" t="s">
        <v>34</v>
      </c>
      <c r="N1205" s="1">
        <f>Table1[[#This Row],[MWh]]*Water_intensities!$J$56</f>
        <v>229.84865612107507</v>
      </c>
      <c r="O1205" s="1">
        <f>Table1[[#This Row],[MWh]]*Water_intensities!$N$56</f>
        <v>160.89405928475256</v>
      </c>
      <c r="P1205" s="3">
        <v>46.833333000000003</v>
      </c>
      <c r="Q1205" s="3">
        <v>-16.95</v>
      </c>
      <c r="R1205" t="s">
        <v>113</v>
      </c>
    </row>
    <row r="1206" spans="1:18" x14ac:dyDescent="0.55000000000000004">
      <c r="A1206" s="1">
        <v>30080</v>
      </c>
      <c r="B1206" s="1" t="s">
        <v>1763</v>
      </c>
      <c r="C1206" s="1" t="s">
        <v>1855</v>
      </c>
      <c r="D1206" s="4">
        <v>0.17799999999999999</v>
      </c>
      <c r="E1206" s="4">
        <v>1819</v>
      </c>
      <c r="F1206" s="4">
        <f>Table1[[#This Row],[MW]]*Table1[[#This Row],[MWh/MW]]</f>
        <v>323.78199999999998</v>
      </c>
      <c r="G1206" s="1" t="s">
        <v>28</v>
      </c>
      <c r="H1206" s="1" t="s">
        <v>29</v>
      </c>
      <c r="I1206" s="1" t="s">
        <v>30</v>
      </c>
      <c r="J1206" s="1" t="s">
        <v>31</v>
      </c>
      <c r="K1206" s="3" t="s">
        <v>32</v>
      </c>
      <c r="L1206" s="3" t="s">
        <v>44</v>
      </c>
      <c r="M1206" s="3" t="s">
        <v>34</v>
      </c>
      <c r="N1206" s="1">
        <f>Table1[[#This Row],[MWh]]*Water_intensities!$J$56</f>
        <v>104.90528407577273</v>
      </c>
      <c r="O1206" s="1">
        <f>Table1[[#This Row],[MWh]]*Water_intensities!$N$56</f>
        <v>73.433698853040909</v>
      </c>
      <c r="P1206" s="3">
        <v>46.866667</v>
      </c>
      <c r="Q1206" s="3">
        <v>-18.316666999999999</v>
      </c>
      <c r="R1206" t="s">
        <v>113</v>
      </c>
    </row>
    <row r="1207" spans="1:18" x14ac:dyDescent="0.55000000000000004">
      <c r="A1207" s="1">
        <v>30081</v>
      </c>
      <c r="B1207" s="1" t="s">
        <v>1763</v>
      </c>
      <c r="C1207" s="1" t="s">
        <v>1856</v>
      </c>
      <c r="D1207" s="4">
        <v>7</v>
      </c>
      <c r="E1207" s="4">
        <v>1819</v>
      </c>
      <c r="F1207" s="4">
        <f>Table1[[#This Row],[MW]]*Table1[[#This Row],[MWh/MW]]</f>
        <v>12733</v>
      </c>
      <c r="G1207" s="1" t="s">
        <v>28</v>
      </c>
      <c r="H1207" s="1" t="s">
        <v>29</v>
      </c>
      <c r="I1207" s="1" t="s">
        <v>30</v>
      </c>
      <c r="J1207" s="1" t="s">
        <v>31</v>
      </c>
      <c r="K1207" s="3" t="s">
        <v>32</v>
      </c>
      <c r="L1207" s="3" t="s">
        <v>119</v>
      </c>
      <c r="M1207" s="3" t="s">
        <v>34</v>
      </c>
      <c r="N1207" s="1">
        <f>Table1[[#This Row],[MWh]]*Water_intensities!$J$56</f>
        <v>4125.4886996090399</v>
      </c>
      <c r="O1207" s="1">
        <f>Table1[[#This Row],[MWh]]*Water_intensities!$N$56</f>
        <v>2887.8420897263281</v>
      </c>
      <c r="P1207" s="3">
        <v>46.316167561370797</v>
      </c>
      <c r="Q1207" s="3">
        <v>-15.725023290928901</v>
      </c>
      <c r="R1207" t="s">
        <v>282</v>
      </c>
    </row>
    <row r="1208" spans="1:18" x14ac:dyDescent="0.55000000000000004">
      <c r="A1208" s="1">
        <v>30082</v>
      </c>
      <c r="B1208" s="1" t="s">
        <v>1763</v>
      </c>
      <c r="C1208" s="1" t="s">
        <v>1857</v>
      </c>
      <c r="D1208" s="4">
        <v>13</v>
      </c>
      <c r="E1208" s="4">
        <v>1819</v>
      </c>
      <c r="F1208" s="4">
        <f>Table1[[#This Row],[MW]]*Table1[[#This Row],[MWh/MW]]</f>
        <v>23647</v>
      </c>
      <c r="G1208" s="1" t="s">
        <v>28</v>
      </c>
      <c r="H1208" s="1" t="s">
        <v>29</v>
      </c>
      <c r="I1208" s="1" t="s">
        <v>30</v>
      </c>
      <c r="J1208" s="1" t="s">
        <v>31</v>
      </c>
      <c r="K1208" s="3" t="s">
        <v>32</v>
      </c>
      <c r="L1208" s="3" t="s">
        <v>119</v>
      </c>
      <c r="M1208" s="3" t="s">
        <v>34</v>
      </c>
      <c r="N1208" s="1">
        <f>Table1[[#This Row],[MWh]]*Water_intensities!$J$56</f>
        <v>7661.6218707025027</v>
      </c>
      <c r="O1208" s="1">
        <f>Table1[[#This Row],[MWh]]*Water_intensities!$N$56</f>
        <v>5363.1353094917522</v>
      </c>
      <c r="P1208" s="3">
        <v>46.316426233388398</v>
      </c>
      <c r="Q1208" s="3">
        <v>-15.725310242805801</v>
      </c>
      <c r="R1208" t="s">
        <v>282</v>
      </c>
    </row>
    <row r="1209" spans="1:18" x14ac:dyDescent="0.55000000000000004">
      <c r="A1209" s="1">
        <v>30083</v>
      </c>
      <c r="B1209" s="1" t="s">
        <v>1763</v>
      </c>
      <c r="C1209" s="1" t="s">
        <v>1858</v>
      </c>
      <c r="D1209" s="4">
        <v>17</v>
      </c>
      <c r="E1209" s="4">
        <v>1666.7</v>
      </c>
      <c r="F1209" s="4">
        <f>Table1[[#This Row],[MW]]*Table1[[#This Row],[MWh/MW]]</f>
        <v>28333.9</v>
      </c>
      <c r="G1209" s="1" t="s">
        <v>37</v>
      </c>
      <c r="H1209" s="1" t="s">
        <v>38</v>
      </c>
      <c r="I1209" s="1" t="s">
        <v>39</v>
      </c>
      <c r="J1209" s="1" t="s">
        <v>40</v>
      </c>
      <c r="K1209" s="3" t="s">
        <v>34</v>
      </c>
      <c r="L1209" s="3" t="s">
        <v>41</v>
      </c>
      <c r="M1209" s="3" t="s">
        <v>420</v>
      </c>
      <c r="N1209" s="1">
        <f>Table1[[#This Row],[MWh]]*Water_intensities!$J$85</f>
        <v>2788.6424496668924</v>
      </c>
      <c r="O1209" s="1">
        <f>Table1[[#This Row],[MWh]]*Water_intensities!$N$85</f>
        <v>1952.0497147668243</v>
      </c>
      <c r="P1209" s="3">
        <v>46.421612801798602</v>
      </c>
      <c r="Q1209" s="3">
        <v>-15.703373003902801</v>
      </c>
      <c r="R1209" t="s">
        <v>1859</v>
      </c>
    </row>
    <row r="1210" spans="1:18" x14ac:dyDescent="0.55000000000000004">
      <c r="A1210" s="1">
        <v>30084</v>
      </c>
      <c r="B1210" s="1" t="s">
        <v>1763</v>
      </c>
      <c r="C1210" s="1" t="s">
        <v>1860</v>
      </c>
      <c r="D1210" s="4">
        <v>0.33600000000000002</v>
      </c>
      <c r="E1210" s="4">
        <v>1819</v>
      </c>
      <c r="F1210" s="4">
        <f>Table1[[#This Row],[MW]]*Table1[[#This Row],[MWh/MW]]</f>
        <v>611.18400000000008</v>
      </c>
      <c r="G1210" s="1" t="s">
        <v>28</v>
      </c>
      <c r="H1210" s="1" t="s">
        <v>29</v>
      </c>
      <c r="I1210" s="1" t="s">
        <v>30</v>
      </c>
      <c r="J1210" s="1" t="s">
        <v>31</v>
      </c>
      <c r="K1210" s="3" t="s">
        <v>32</v>
      </c>
      <c r="L1210" s="3" t="s">
        <v>44</v>
      </c>
      <c r="M1210" s="3" t="s">
        <v>34</v>
      </c>
      <c r="N1210" s="1">
        <f>Table1[[#This Row],[MWh]]*Water_intensities!$J$56</f>
        <v>198.02345758123394</v>
      </c>
      <c r="O1210" s="1">
        <f>Table1[[#This Row],[MWh]]*Water_intensities!$N$56</f>
        <v>138.61642030686377</v>
      </c>
      <c r="P1210" s="3">
        <v>48.8</v>
      </c>
      <c r="Q1210" s="3">
        <v>-19.899999999999999</v>
      </c>
      <c r="R1210" t="s">
        <v>113</v>
      </c>
    </row>
    <row r="1211" spans="1:18" x14ac:dyDescent="0.55000000000000004">
      <c r="A1211" s="1">
        <v>30085</v>
      </c>
      <c r="B1211" s="1" t="s">
        <v>1763</v>
      </c>
      <c r="C1211" s="1" t="s">
        <v>1861</v>
      </c>
      <c r="D1211" s="4">
        <v>0.53500000000000003</v>
      </c>
      <c r="E1211" s="4">
        <v>1819</v>
      </c>
      <c r="F1211" s="4">
        <f>Table1[[#This Row],[MW]]*Table1[[#This Row],[MWh/MW]]</f>
        <v>973.16500000000008</v>
      </c>
      <c r="G1211" s="1" t="s">
        <v>28</v>
      </c>
      <c r="H1211" s="1" t="s">
        <v>29</v>
      </c>
      <c r="I1211" s="1" t="s">
        <v>30</v>
      </c>
      <c r="J1211" s="1" t="s">
        <v>31</v>
      </c>
      <c r="K1211" s="3" t="s">
        <v>32</v>
      </c>
      <c r="L1211" s="3" t="s">
        <v>44</v>
      </c>
      <c r="M1211" s="3" t="s">
        <v>34</v>
      </c>
      <c r="N1211" s="1">
        <f>Table1[[#This Row],[MWh]]*Water_intensities!$J$56</f>
        <v>315.30520775583381</v>
      </c>
      <c r="O1211" s="1">
        <f>Table1[[#This Row],[MWh]]*Water_intensities!$N$56</f>
        <v>220.71364542908367</v>
      </c>
      <c r="P1211" s="3">
        <v>44.366667</v>
      </c>
      <c r="Q1211" s="3">
        <v>-22.016667000000002</v>
      </c>
      <c r="R1211" t="s">
        <v>113</v>
      </c>
    </row>
    <row r="1212" spans="1:18" x14ac:dyDescent="0.55000000000000004">
      <c r="A1212" s="1">
        <v>30086</v>
      </c>
      <c r="B1212" s="1" t="s">
        <v>1763</v>
      </c>
      <c r="C1212" s="1" t="s">
        <v>1862</v>
      </c>
      <c r="D1212" s="4">
        <v>0.26</v>
      </c>
      <c r="E1212" s="4">
        <v>1819</v>
      </c>
      <c r="F1212" s="4">
        <f>Table1[[#This Row],[MW]]*Table1[[#This Row],[MWh/MW]]</f>
        <v>472.94</v>
      </c>
      <c r="G1212" s="1" t="s">
        <v>28</v>
      </c>
      <c r="H1212" s="1" t="s">
        <v>29</v>
      </c>
      <c r="I1212" s="1" t="s">
        <v>30</v>
      </c>
      <c r="J1212" s="1" t="s">
        <v>31</v>
      </c>
      <c r="K1212" s="3" t="s">
        <v>32</v>
      </c>
      <c r="L1212" s="3" t="s">
        <v>44</v>
      </c>
      <c r="M1212" s="3" t="s">
        <v>34</v>
      </c>
      <c r="N1212" s="1">
        <f>Table1[[#This Row],[MWh]]*Water_intensities!$J$56</f>
        <v>153.23243741405005</v>
      </c>
      <c r="O1212" s="1">
        <f>Table1[[#This Row],[MWh]]*Water_intensities!$N$56</f>
        <v>107.26270618983504</v>
      </c>
      <c r="P1212" s="3">
        <v>47.633333</v>
      </c>
      <c r="Q1212" s="3">
        <v>-16.100000000000001</v>
      </c>
      <c r="R1212" t="s">
        <v>113</v>
      </c>
    </row>
    <row r="1213" spans="1:18" x14ac:dyDescent="0.55000000000000004">
      <c r="A1213" s="1">
        <v>30087</v>
      </c>
      <c r="B1213" s="1" t="s">
        <v>1763</v>
      </c>
      <c r="C1213" s="1" t="s">
        <v>1863</v>
      </c>
      <c r="D1213" s="4">
        <v>0.66</v>
      </c>
      <c r="E1213" s="4">
        <v>1819</v>
      </c>
      <c r="F1213" s="4">
        <f>Table1[[#This Row],[MW]]*Table1[[#This Row],[MWh/MW]]</f>
        <v>1200.54</v>
      </c>
      <c r="G1213" s="1" t="s">
        <v>28</v>
      </c>
      <c r="H1213" s="1" t="s">
        <v>29</v>
      </c>
      <c r="I1213" s="1" t="s">
        <v>30</v>
      </c>
      <c r="J1213" s="1" t="s">
        <v>31</v>
      </c>
      <c r="K1213" s="3" t="s">
        <v>32</v>
      </c>
      <c r="L1213" s="3" t="s">
        <v>44</v>
      </c>
      <c r="M1213" s="3" t="s">
        <v>34</v>
      </c>
      <c r="N1213" s="1">
        <f>Table1[[#This Row],[MWh]]*Water_intensities!$J$56</f>
        <v>388.97464882028089</v>
      </c>
      <c r="O1213" s="1">
        <f>Table1[[#This Row],[MWh]]*Water_intensities!$N$56</f>
        <v>272.28225417419662</v>
      </c>
      <c r="P1213" s="3">
        <v>48.333333000000003</v>
      </c>
      <c r="Q1213" s="3">
        <v>-21.216667000000001</v>
      </c>
      <c r="R1213" t="s">
        <v>113</v>
      </c>
    </row>
    <row r="1214" spans="1:18" x14ac:dyDescent="0.55000000000000004">
      <c r="A1214" s="1">
        <v>30088</v>
      </c>
      <c r="B1214" s="1" t="s">
        <v>1763</v>
      </c>
      <c r="C1214" s="1" t="s">
        <v>1864</v>
      </c>
      <c r="D1214" s="4">
        <v>0.17100000000000001</v>
      </c>
      <c r="E1214" s="4">
        <v>1819</v>
      </c>
      <c r="F1214" s="4">
        <f>Table1[[#This Row],[MW]]*Table1[[#This Row],[MWh/MW]]</f>
        <v>311.04900000000004</v>
      </c>
      <c r="G1214" s="1" t="s">
        <v>28</v>
      </c>
      <c r="H1214" s="1" t="s">
        <v>29</v>
      </c>
      <c r="I1214" s="1" t="s">
        <v>30</v>
      </c>
      <c r="J1214" s="1" t="s">
        <v>31</v>
      </c>
      <c r="K1214" s="3" t="s">
        <v>32</v>
      </c>
      <c r="L1214" s="3" t="s">
        <v>44</v>
      </c>
      <c r="M1214" s="3" t="s">
        <v>34</v>
      </c>
      <c r="N1214" s="1">
        <f>Table1[[#This Row],[MWh]]*Water_intensities!$J$56</f>
        <v>100.7797953761637</v>
      </c>
      <c r="O1214" s="1">
        <f>Table1[[#This Row],[MWh]]*Water_intensities!$N$56</f>
        <v>70.545856763314589</v>
      </c>
      <c r="P1214" s="3">
        <v>48.3</v>
      </c>
      <c r="Q1214" s="3">
        <v>-17.850000000000001</v>
      </c>
      <c r="R1214" t="s">
        <v>113</v>
      </c>
    </row>
    <row r="1215" spans="1:18" x14ac:dyDescent="0.55000000000000004">
      <c r="A1215" s="1">
        <v>30089</v>
      </c>
      <c r="B1215" s="1" t="s">
        <v>1763</v>
      </c>
      <c r="C1215" s="1" t="s">
        <v>1865</v>
      </c>
      <c r="D1215" s="4">
        <v>2.2440000000000002</v>
      </c>
      <c r="E1215" s="4">
        <v>1819</v>
      </c>
      <c r="F1215" s="4">
        <f>Table1[[#This Row],[MW]]*Table1[[#This Row],[MWh/MW]]</f>
        <v>4081.8360000000002</v>
      </c>
      <c r="G1215" s="1" t="s">
        <v>28</v>
      </c>
      <c r="H1215" s="1" t="s">
        <v>29</v>
      </c>
      <c r="I1215" s="1" t="s">
        <v>30</v>
      </c>
      <c r="J1215" s="1" t="s">
        <v>31</v>
      </c>
      <c r="K1215" s="3" t="s">
        <v>32</v>
      </c>
      <c r="L1215" s="3" t="s">
        <v>44</v>
      </c>
      <c r="M1215" s="3" t="s">
        <v>34</v>
      </c>
      <c r="N1215" s="1">
        <f>Table1[[#This Row],[MWh]]*Water_intensities!$J$56</f>
        <v>1322.5138059889553</v>
      </c>
      <c r="O1215" s="1">
        <f>Table1[[#This Row],[MWh]]*Water_intensities!$N$56</f>
        <v>925.7596641922687</v>
      </c>
      <c r="P1215" s="3">
        <v>48.016666999999998</v>
      </c>
      <c r="Q1215" s="3">
        <v>-22.133333</v>
      </c>
      <c r="R1215" t="s">
        <v>296</v>
      </c>
    </row>
    <row r="1216" spans="1:18" x14ac:dyDescent="0.55000000000000004">
      <c r="A1216" s="1">
        <v>30090</v>
      </c>
      <c r="B1216" s="1" t="s">
        <v>1763</v>
      </c>
      <c r="C1216" s="1" t="s">
        <v>1866</v>
      </c>
      <c r="D1216" s="4">
        <v>0.13</v>
      </c>
      <c r="E1216" s="4">
        <v>1819</v>
      </c>
      <c r="F1216" s="4">
        <f>Table1[[#This Row],[MW]]*Table1[[#This Row],[MWh/MW]]</f>
        <v>236.47</v>
      </c>
      <c r="G1216" s="1" t="s">
        <v>28</v>
      </c>
      <c r="H1216" s="1" t="s">
        <v>29</v>
      </c>
      <c r="I1216" s="1" t="s">
        <v>30</v>
      </c>
      <c r="J1216" s="1" t="s">
        <v>31</v>
      </c>
      <c r="K1216" s="3" t="s">
        <v>32</v>
      </c>
      <c r="L1216" s="3" t="s">
        <v>44</v>
      </c>
      <c r="M1216" s="3" t="s">
        <v>34</v>
      </c>
      <c r="N1216" s="1">
        <f>Table1[[#This Row],[MWh]]*Water_intensities!$J$56</f>
        <v>76.616218707025027</v>
      </c>
      <c r="O1216" s="1">
        <f>Table1[[#This Row],[MWh]]*Water_intensities!$N$56</f>
        <v>53.631353094917522</v>
      </c>
      <c r="P1216" s="3">
        <v>49.766666999999998</v>
      </c>
      <c r="Q1216" s="3">
        <v>-16.166667</v>
      </c>
      <c r="R1216" t="s">
        <v>113</v>
      </c>
    </row>
    <row r="1217" spans="1:18" x14ac:dyDescent="0.55000000000000004">
      <c r="A1217" s="1">
        <v>30091</v>
      </c>
      <c r="B1217" s="1" t="s">
        <v>1763</v>
      </c>
      <c r="C1217" s="1" t="s">
        <v>1867</v>
      </c>
      <c r="D1217" s="4">
        <v>0.46</v>
      </c>
      <c r="E1217" s="4">
        <v>1819</v>
      </c>
      <c r="F1217" s="4">
        <f>Table1[[#This Row],[MW]]*Table1[[#This Row],[MWh/MW]]</f>
        <v>836.74</v>
      </c>
      <c r="G1217" s="1" t="s">
        <v>28</v>
      </c>
      <c r="H1217" s="1" t="s">
        <v>29</v>
      </c>
      <c r="I1217" s="1" t="s">
        <v>30</v>
      </c>
      <c r="J1217" s="1" t="s">
        <v>31</v>
      </c>
      <c r="K1217" s="3" t="s">
        <v>32</v>
      </c>
      <c r="L1217" s="3" t="s">
        <v>44</v>
      </c>
      <c r="M1217" s="3" t="s">
        <v>34</v>
      </c>
      <c r="N1217" s="1">
        <f>Table1[[#This Row],[MWh]]*Water_intensities!$J$56</f>
        <v>271.10354311716549</v>
      </c>
      <c r="O1217" s="1">
        <f>Table1[[#This Row],[MWh]]*Water_intensities!$N$56</f>
        <v>189.77248018201584</v>
      </c>
      <c r="P1217" s="3">
        <v>49.766666999999998</v>
      </c>
      <c r="Q1217" s="3">
        <v>-16.166667</v>
      </c>
      <c r="R1217" t="s">
        <v>113</v>
      </c>
    </row>
    <row r="1218" spans="1:18" x14ac:dyDescent="0.55000000000000004">
      <c r="A1218" s="1">
        <v>30092</v>
      </c>
      <c r="B1218" s="1" t="s">
        <v>1763</v>
      </c>
      <c r="C1218" s="1" t="s">
        <v>5030</v>
      </c>
      <c r="D1218" s="4">
        <v>0.5</v>
      </c>
      <c r="E1218" s="4">
        <v>4000</v>
      </c>
      <c r="F1218" s="4">
        <f>Table1[[#This Row],[MW]]*Table1[[#This Row],[MWh/MW]]</f>
        <v>2000</v>
      </c>
      <c r="G1218" s="1" t="s">
        <v>107</v>
      </c>
      <c r="H1218" s="1" t="s">
        <v>133</v>
      </c>
      <c r="I1218" s="1" t="s">
        <v>34</v>
      </c>
      <c r="J1218" s="1" t="s">
        <v>34</v>
      </c>
      <c r="K1218" s="1" t="s">
        <v>34</v>
      </c>
      <c r="L1218" s="1" t="s">
        <v>34</v>
      </c>
      <c r="M1218" s="1" t="s">
        <v>34</v>
      </c>
      <c r="N1218" s="1">
        <v>0</v>
      </c>
      <c r="O1218" s="1">
        <v>0</v>
      </c>
      <c r="P1218" s="3">
        <v>47.073781789564201</v>
      </c>
      <c r="Q1218" s="3">
        <v>-19.939101013839199</v>
      </c>
      <c r="R1218" t="str">
        <f>R1217</f>
        <v>By the size and fuel, it must be a small MCI generator</v>
      </c>
    </row>
    <row r="1219" spans="1:18" x14ac:dyDescent="0.55000000000000004">
      <c r="A1219" s="1">
        <v>30093</v>
      </c>
      <c r="B1219" s="1" t="s">
        <v>1763</v>
      </c>
      <c r="C1219" s="1" t="s">
        <v>1869</v>
      </c>
      <c r="D1219" s="4">
        <v>8.4000000000000005E-2</v>
      </c>
      <c r="E1219" s="4">
        <v>1819</v>
      </c>
      <c r="F1219" s="4">
        <f>Table1[[#This Row],[MW]]*Table1[[#This Row],[MWh/MW]]</f>
        <v>152.79600000000002</v>
      </c>
      <c r="G1219" s="1" t="s">
        <v>28</v>
      </c>
      <c r="H1219" s="1" t="s">
        <v>29</v>
      </c>
      <c r="I1219" s="1" t="s">
        <v>30</v>
      </c>
      <c r="J1219" s="1" t="s">
        <v>31</v>
      </c>
      <c r="K1219" s="3" t="s">
        <v>32</v>
      </c>
      <c r="L1219" s="3" t="s">
        <v>44</v>
      </c>
      <c r="M1219" s="3" t="s">
        <v>34</v>
      </c>
      <c r="N1219" s="1">
        <f>Table1[[#This Row],[MWh]]*Water_intensities!$J$56</f>
        <v>49.505864395308485</v>
      </c>
      <c r="O1219" s="1">
        <f>Table1[[#This Row],[MWh]]*Water_intensities!$N$56</f>
        <v>34.654105076715943</v>
      </c>
      <c r="P1219" s="3">
        <v>47.1</v>
      </c>
      <c r="Q1219" s="3">
        <v>-18.816666999999999</v>
      </c>
      <c r="R1219" t="s">
        <v>113</v>
      </c>
    </row>
    <row r="1220" spans="1:18" ht="15" customHeight="1" x14ac:dyDescent="0.55000000000000004">
      <c r="A1220" s="1">
        <v>30094</v>
      </c>
      <c r="B1220" s="1" t="s">
        <v>1763</v>
      </c>
      <c r="C1220" s="1" t="s">
        <v>1870</v>
      </c>
      <c r="D1220" s="4">
        <v>1.6</v>
      </c>
      <c r="E1220" s="4">
        <v>3125</v>
      </c>
      <c r="F1220" s="4">
        <f>Table1[[#This Row],[MW]]*Table1[[#This Row],[MWh/MW]]</f>
        <v>5000</v>
      </c>
      <c r="G1220" s="1" t="s">
        <v>107</v>
      </c>
      <c r="H1220" s="1" t="s">
        <v>133</v>
      </c>
      <c r="I1220" s="1" t="s">
        <v>34</v>
      </c>
      <c r="J1220" s="1" t="s">
        <v>34</v>
      </c>
      <c r="K1220" s="1" t="s">
        <v>34</v>
      </c>
      <c r="L1220" s="1" t="s">
        <v>34</v>
      </c>
      <c r="M1220" s="1" t="s">
        <v>34</v>
      </c>
      <c r="N1220" s="1">
        <v>0</v>
      </c>
      <c r="O1220" s="1">
        <v>0</v>
      </c>
      <c r="P1220" s="3">
        <v>47.266666700000002</v>
      </c>
      <c r="Q1220" s="3">
        <v>-21.1333333</v>
      </c>
      <c r="R1220" t="s">
        <v>4242</v>
      </c>
    </row>
    <row r="1221" spans="1:18" x14ac:dyDescent="0.55000000000000004">
      <c r="A1221" s="1">
        <v>30095</v>
      </c>
      <c r="B1221" s="1" t="s">
        <v>1763</v>
      </c>
      <c r="C1221" s="1" t="s">
        <v>1871</v>
      </c>
      <c r="D1221" s="4">
        <v>0.08</v>
      </c>
      <c r="E1221" s="4">
        <v>1819</v>
      </c>
      <c r="F1221" s="4">
        <f>Table1[[#This Row],[MW]]*Table1[[#This Row],[MWh/MW]]</f>
        <v>145.52000000000001</v>
      </c>
      <c r="G1221" s="1" t="s">
        <v>28</v>
      </c>
      <c r="H1221" s="1" t="s">
        <v>29</v>
      </c>
      <c r="I1221" s="1" t="s">
        <v>30</v>
      </c>
      <c r="J1221" s="1" t="s">
        <v>31</v>
      </c>
      <c r="K1221" s="3" t="s">
        <v>32</v>
      </c>
      <c r="L1221" s="3" t="s">
        <v>44</v>
      </c>
      <c r="M1221" s="3" t="s">
        <v>34</v>
      </c>
      <c r="N1221" s="1">
        <f>Table1[[#This Row],[MWh]]*Water_intensities!$J$56</f>
        <v>47.148442281246176</v>
      </c>
      <c r="O1221" s="1">
        <f>Table1[[#This Row],[MWh]]*Water_intensities!$N$56</f>
        <v>33.003909596872326</v>
      </c>
      <c r="P1221" s="3">
        <v>46.854072000000002</v>
      </c>
      <c r="Q1221" s="3">
        <v>-19.840613999999999</v>
      </c>
      <c r="R1221" t="s">
        <v>113</v>
      </c>
    </row>
    <row r="1222" spans="1:18" x14ac:dyDescent="0.55000000000000004">
      <c r="A1222" s="1">
        <v>30096</v>
      </c>
      <c r="B1222" s="1" t="s">
        <v>1763</v>
      </c>
      <c r="C1222" s="1" t="s">
        <v>1872</v>
      </c>
      <c r="D1222" s="4">
        <v>24</v>
      </c>
      <c r="E1222" s="4">
        <v>2500</v>
      </c>
      <c r="F1222" s="4">
        <f>Table1[[#This Row],[MW]]*Table1[[#This Row],[MWh/MW]]</f>
        <v>60000</v>
      </c>
      <c r="G1222" s="1" t="s">
        <v>107</v>
      </c>
      <c r="H1222" s="1" t="s">
        <v>108</v>
      </c>
      <c r="I1222" s="1" t="s">
        <v>34</v>
      </c>
      <c r="J1222" s="1" t="s">
        <v>34</v>
      </c>
      <c r="K1222" s="1" t="s">
        <v>34</v>
      </c>
      <c r="L1222" s="1" t="s">
        <v>34</v>
      </c>
      <c r="M1222" s="1" t="s">
        <v>34</v>
      </c>
      <c r="N1222" s="1">
        <v>0</v>
      </c>
      <c r="O1222" s="1">
        <v>0</v>
      </c>
      <c r="P1222" s="3">
        <v>47.933333300000001</v>
      </c>
      <c r="Q1222" s="3">
        <v>-18.9166667</v>
      </c>
      <c r="R1222" t="s">
        <v>1794</v>
      </c>
    </row>
    <row r="1223" spans="1:18" x14ac:dyDescent="0.55000000000000004">
      <c r="A1223" s="1">
        <v>30097</v>
      </c>
      <c r="B1223" s="1" t="s">
        <v>1763</v>
      </c>
      <c r="C1223" s="1" t="s">
        <v>1873</v>
      </c>
      <c r="D1223" s="19">
        <v>0.04</v>
      </c>
      <c r="E1223" s="4">
        <v>5415.4</v>
      </c>
      <c r="F1223" s="4">
        <f>Table1[[#This Row],[MW]]*Table1[[#This Row],[MWh/MW]]</f>
        <v>216.61599999999999</v>
      </c>
      <c r="G1223" s="1" t="s">
        <v>107</v>
      </c>
      <c r="H1223" s="1" t="s">
        <v>133</v>
      </c>
      <c r="I1223" s="1" t="s">
        <v>34</v>
      </c>
      <c r="J1223" s="1" t="s">
        <v>34</v>
      </c>
      <c r="K1223" s="1" t="s">
        <v>34</v>
      </c>
      <c r="L1223" s="1" t="s">
        <v>34</v>
      </c>
      <c r="M1223" s="1" t="s">
        <v>34</v>
      </c>
      <c r="N1223" s="1">
        <v>0</v>
      </c>
      <c r="O1223" s="1">
        <v>0</v>
      </c>
      <c r="P1223" s="3">
        <v>48.833027000000001</v>
      </c>
      <c r="Q1223" s="3">
        <v>-15.849027</v>
      </c>
      <c r="R1223" t="s">
        <v>4980</v>
      </c>
    </row>
    <row r="1224" spans="1:18" x14ac:dyDescent="0.55000000000000004">
      <c r="A1224" s="1">
        <v>30098</v>
      </c>
      <c r="B1224" s="1" t="s">
        <v>1763</v>
      </c>
      <c r="C1224" s="1" t="s">
        <v>1874</v>
      </c>
      <c r="D1224" s="4">
        <v>0.434</v>
      </c>
      <c r="E1224" s="4">
        <v>1819</v>
      </c>
      <c r="F1224" s="4">
        <f>Table1[[#This Row],[MW]]*Table1[[#This Row],[MWh/MW]]</f>
        <v>789.44600000000003</v>
      </c>
      <c r="G1224" s="1" t="s">
        <v>28</v>
      </c>
      <c r="H1224" s="1" t="s">
        <v>29</v>
      </c>
      <c r="I1224" s="1" t="s">
        <v>30</v>
      </c>
      <c r="J1224" s="1" t="s">
        <v>31</v>
      </c>
      <c r="K1224" s="3" t="s">
        <v>32</v>
      </c>
      <c r="L1224" s="3" t="s">
        <v>44</v>
      </c>
      <c r="M1224" s="3" t="s">
        <v>34</v>
      </c>
      <c r="N1224" s="1">
        <f>Table1[[#This Row],[MWh]]*Water_intensities!$J$56</f>
        <v>255.78029937576048</v>
      </c>
      <c r="O1224" s="1">
        <f>Table1[[#This Row],[MWh]]*Water_intensities!$N$56</f>
        <v>179.04620956303233</v>
      </c>
      <c r="P1224" s="3">
        <v>48.847403999999997</v>
      </c>
      <c r="Q1224" s="3">
        <v>-15.845269999999999</v>
      </c>
      <c r="R1224" t="s">
        <v>113</v>
      </c>
    </row>
    <row r="1225" spans="1:18" x14ac:dyDescent="0.55000000000000004">
      <c r="A1225" s="1">
        <v>30099</v>
      </c>
      <c r="B1225" s="1" t="s">
        <v>1763</v>
      </c>
      <c r="C1225" s="1" t="s">
        <v>1875</v>
      </c>
      <c r="D1225" s="4">
        <v>40</v>
      </c>
      <c r="E1225" s="4">
        <v>1819</v>
      </c>
      <c r="F1225" s="4">
        <f>Table1[[#This Row],[MW]]*Table1[[#This Row],[MWh/MW]]</f>
        <v>72760</v>
      </c>
      <c r="G1225" s="1" t="s">
        <v>28</v>
      </c>
      <c r="H1225" s="1" t="s">
        <v>29</v>
      </c>
      <c r="I1225" s="1" t="s">
        <v>30</v>
      </c>
      <c r="J1225" s="1" t="s">
        <v>31</v>
      </c>
      <c r="K1225" s="3" t="s">
        <v>32</v>
      </c>
      <c r="L1225" s="3" t="s">
        <v>119</v>
      </c>
      <c r="M1225" s="3" t="s">
        <v>34</v>
      </c>
      <c r="N1225" s="1">
        <f>Table1[[#This Row],[MWh]]*Water_intensities!$J$56</f>
        <v>23574.221140623085</v>
      </c>
      <c r="O1225" s="1">
        <f>Table1[[#This Row],[MWh]]*Water_intensities!$N$56</f>
        <v>16501.95479843616</v>
      </c>
      <c r="P1225" s="3">
        <v>47.548762324120098</v>
      </c>
      <c r="Q1225" s="3">
        <v>-18.929296778475599</v>
      </c>
      <c r="R1225" t="s">
        <v>1876</v>
      </c>
    </row>
    <row r="1226" spans="1:18" x14ac:dyDescent="0.55000000000000004">
      <c r="A1226" s="1">
        <v>30100</v>
      </c>
      <c r="B1226" s="1" t="s">
        <v>1763</v>
      </c>
      <c r="C1226" s="1" t="s">
        <v>1877</v>
      </c>
      <c r="D1226" s="4">
        <v>0.1</v>
      </c>
      <c r="E1226" s="4">
        <v>5415.4</v>
      </c>
      <c r="F1226" s="4">
        <f>Table1[[#This Row],[MW]]*Table1[[#This Row],[MWh/MW]]</f>
        <v>541.54</v>
      </c>
      <c r="G1226" s="1" t="s">
        <v>107</v>
      </c>
      <c r="H1226" s="1" t="s">
        <v>133</v>
      </c>
      <c r="I1226" s="1" t="s">
        <v>34</v>
      </c>
      <c r="J1226" s="1" t="s">
        <v>34</v>
      </c>
      <c r="K1226" s="1" t="s">
        <v>34</v>
      </c>
      <c r="L1226" s="1" t="s">
        <v>34</v>
      </c>
      <c r="M1226" s="1" t="s">
        <v>34</v>
      </c>
      <c r="N1226" s="1">
        <v>0</v>
      </c>
      <c r="O1226" s="1">
        <v>0</v>
      </c>
      <c r="P1226" s="3">
        <v>47.878610999999999</v>
      </c>
      <c r="Q1226" s="3">
        <v>-18.403255000000001</v>
      </c>
      <c r="R1226" t="s">
        <v>4980</v>
      </c>
    </row>
    <row r="1227" spans="1:18" x14ac:dyDescent="0.55000000000000004">
      <c r="A1227" s="1">
        <v>30101</v>
      </c>
      <c r="B1227" s="1" t="s">
        <v>1763</v>
      </c>
      <c r="C1227" s="1" t="s">
        <v>1877</v>
      </c>
      <c r="D1227" s="19">
        <v>4.8000000000000001E-2</v>
      </c>
      <c r="E1227" s="4">
        <v>1819</v>
      </c>
      <c r="F1227" s="4">
        <f>Table1[[#This Row],[MW]]*Table1[[#This Row],[MWh/MW]]</f>
        <v>87.311999999999998</v>
      </c>
      <c r="G1227" s="1" t="s">
        <v>28</v>
      </c>
      <c r="H1227" s="1" t="s">
        <v>29</v>
      </c>
      <c r="I1227" s="1" t="s">
        <v>30</v>
      </c>
      <c r="J1227" s="1" t="s">
        <v>31</v>
      </c>
      <c r="K1227" s="3" t="s">
        <v>32</v>
      </c>
      <c r="L1227" s="3" t="s">
        <v>44</v>
      </c>
      <c r="M1227" s="3" t="s">
        <v>34</v>
      </c>
      <c r="N1227" s="1">
        <f>Table1[[#This Row],[MWh]]*Water_intensities!$J$56</f>
        <v>28.2890653687477</v>
      </c>
      <c r="O1227" s="1">
        <f>Table1[[#This Row],[MWh]]*Water_intensities!$N$56</f>
        <v>19.802345758123391</v>
      </c>
      <c r="P1227" s="3">
        <v>47.878610999999999</v>
      </c>
      <c r="Q1227" s="3">
        <v>-18.403255000000001</v>
      </c>
      <c r="R1227" t="s">
        <v>113</v>
      </c>
    </row>
    <row r="1228" spans="1:18" x14ac:dyDescent="0.55000000000000004">
      <c r="A1228" s="1">
        <v>30102</v>
      </c>
      <c r="B1228" s="1" t="s">
        <v>1763</v>
      </c>
      <c r="C1228" s="1" t="s">
        <v>1878</v>
      </c>
      <c r="D1228" s="4">
        <v>0.13</v>
      </c>
      <c r="E1228" s="4">
        <v>1819</v>
      </c>
      <c r="F1228" s="4">
        <f>Table1[[#This Row],[MW]]*Table1[[#This Row],[MWh/MW]]</f>
        <v>236.47</v>
      </c>
      <c r="G1228" s="1" t="s">
        <v>28</v>
      </c>
      <c r="H1228" s="1" t="s">
        <v>29</v>
      </c>
      <c r="I1228" s="1" t="s">
        <v>30</v>
      </c>
      <c r="J1228" s="1" t="s">
        <v>31</v>
      </c>
      <c r="K1228" s="3" t="s">
        <v>32</v>
      </c>
      <c r="L1228" s="3" t="s">
        <v>44</v>
      </c>
      <c r="M1228" s="3" t="s">
        <v>34</v>
      </c>
      <c r="N1228" s="1">
        <f>Table1[[#This Row],[MWh]]*Water_intensities!$J$56</f>
        <v>76.616218707025027</v>
      </c>
      <c r="O1228" s="1">
        <f>Table1[[#This Row],[MWh]]*Water_intensities!$N$56</f>
        <v>53.631353094917522</v>
      </c>
      <c r="P1228" s="3">
        <v>49</v>
      </c>
      <c r="Q1228" s="3">
        <v>-15.783333000000001</v>
      </c>
      <c r="R1228" t="s">
        <v>113</v>
      </c>
    </row>
    <row r="1229" spans="1:18" x14ac:dyDescent="0.55000000000000004">
      <c r="A1229" s="1">
        <v>30103</v>
      </c>
      <c r="B1229" s="1" t="s">
        <v>1763</v>
      </c>
      <c r="C1229" s="1" t="s">
        <v>1879</v>
      </c>
      <c r="D1229" s="4">
        <v>1.2</v>
      </c>
      <c r="E1229" s="4">
        <v>5912.1</v>
      </c>
      <c r="F1229" s="4">
        <f>Table1[[#This Row],[MW]]*Table1[[#This Row],[MWh/MW]]</f>
        <v>7094.52</v>
      </c>
      <c r="G1229" s="1" t="s">
        <v>107</v>
      </c>
      <c r="H1229" s="1" t="s">
        <v>133</v>
      </c>
      <c r="I1229" s="1" t="s">
        <v>34</v>
      </c>
      <c r="J1229" s="1" t="s">
        <v>34</v>
      </c>
      <c r="K1229" s="1" t="s">
        <v>34</v>
      </c>
      <c r="L1229" s="1" t="s">
        <v>34</v>
      </c>
      <c r="M1229" s="1" t="s">
        <v>34</v>
      </c>
      <c r="N1229" s="1">
        <v>0</v>
      </c>
      <c r="O1229" s="1">
        <v>0</v>
      </c>
      <c r="P1229" s="3">
        <v>49.733333299999998</v>
      </c>
      <c r="Q1229" s="3">
        <v>-15.433333299999999</v>
      </c>
      <c r="R1229" t="s">
        <v>133</v>
      </c>
    </row>
    <row r="1230" spans="1:18" x14ac:dyDescent="0.55000000000000004">
      <c r="A1230" s="1">
        <v>30104</v>
      </c>
      <c r="B1230" s="1" t="s">
        <v>1763</v>
      </c>
      <c r="C1230" s="1" t="s">
        <v>1880</v>
      </c>
      <c r="D1230" s="4">
        <v>1.462</v>
      </c>
      <c r="E1230" s="4">
        <v>1819</v>
      </c>
      <c r="F1230" s="4">
        <f>Table1[[#This Row],[MW]]*Table1[[#This Row],[MWh/MW]]</f>
        <v>2659.3780000000002</v>
      </c>
      <c r="G1230" s="1" t="s">
        <v>28</v>
      </c>
      <c r="H1230" s="1" t="s">
        <v>29</v>
      </c>
      <c r="I1230" s="1" t="s">
        <v>30</v>
      </c>
      <c r="J1230" s="1" t="s">
        <v>31</v>
      </c>
      <c r="K1230" s="3" t="s">
        <v>32</v>
      </c>
      <c r="L1230" s="3" t="s">
        <v>44</v>
      </c>
      <c r="M1230" s="3" t="s">
        <v>34</v>
      </c>
      <c r="N1230" s="1">
        <f>Table1[[#This Row],[MWh]]*Water_intensities!$J$56</f>
        <v>861.63778268977376</v>
      </c>
      <c r="O1230" s="1">
        <f>Table1[[#This Row],[MWh]]*Water_intensities!$N$56</f>
        <v>603.1464478828417</v>
      </c>
      <c r="P1230" s="3">
        <v>49.733333000000002</v>
      </c>
      <c r="Q1230" s="3">
        <v>-15.433332999999999</v>
      </c>
      <c r="R1230" t="s">
        <v>113</v>
      </c>
    </row>
    <row r="1231" spans="1:18" x14ac:dyDescent="0.55000000000000004">
      <c r="A1231" s="1">
        <v>30105</v>
      </c>
      <c r="B1231" s="1" t="s">
        <v>1763</v>
      </c>
      <c r="C1231" s="1" t="s">
        <v>1881</v>
      </c>
      <c r="D1231" s="4">
        <v>6.8000000000000005E-2</v>
      </c>
      <c r="E1231" s="4">
        <v>1819</v>
      </c>
      <c r="F1231" s="4">
        <f>Table1[[#This Row],[MW]]*Table1[[#This Row],[MWh/MW]]</f>
        <v>123.69200000000001</v>
      </c>
      <c r="G1231" s="1" t="s">
        <v>28</v>
      </c>
      <c r="H1231" s="1" t="s">
        <v>29</v>
      </c>
      <c r="I1231" s="1" t="s">
        <v>30</v>
      </c>
      <c r="J1231" s="1" t="s">
        <v>31</v>
      </c>
      <c r="K1231" s="3" t="s">
        <v>32</v>
      </c>
      <c r="L1231" s="3" t="s">
        <v>44</v>
      </c>
      <c r="M1231" s="3" t="s">
        <v>34</v>
      </c>
      <c r="N1231" s="1">
        <f>Table1[[#This Row],[MWh]]*Water_intensities!$J$56</f>
        <v>40.076175939059247</v>
      </c>
      <c r="O1231" s="1">
        <f>Table1[[#This Row],[MWh]]*Water_intensities!$N$56</f>
        <v>28.053323157341474</v>
      </c>
      <c r="P1231" s="3">
        <v>48.116667</v>
      </c>
      <c r="Q1231" s="3">
        <v>-20.05</v>
      </c>
      <c r="R1231" t="s">
        <v>113</v>
      </c>
    </row>
    <row r="1232" spans="1:18" x14ac:dyDescent="0.55000000000000004">
      <c r="A1232" s="1">
        <v>30106</v>
      </c>
      <c r="B1232" s="1" t="s">
        <v>1763</v>
      </c>
      <c r="C1232" s="1" t="s">
        <v>1882</v>
      </c>
      <c r="D1232" s="4">
        <v>0.66500000000000004</v>
      </c>
      <c r="E1232" s="4">
        <v>1819</v>
      </c>
      <c r="F1232" s="4">
        <f>Table1[[#This Row],[MW]]*Table1[[#This Row],[MWh/MW]]</f>
        <v>1209.635</v>
      </c>
      <c r="G1232" s="1" t="s">
        <v>28</v>
      </c>
      <c r="H1232" s="1" t="s">
        <v>29</v>
      </c>
      <c r="I1232" s="1" t="s">
        <v>30</v>
      </c>
      <c r="J1232" s="1" t="s">
        <v>31</v>
      </c>
      <c r="K1232" s="3" t="s">
        <v>32</v>
      </c>
      <c r="L1232" s="3" t="s">
        <v>44</v>
      </c>
      <c r="M1232" s="3" t="s">
        <v>34</v>
      </c>
      <c r="N1232" s="1">
        <f>Table1[[#This Row],[MWh]]*Water_intensities!$J$56</f>
        <v>391.92142646285879</v>
      </c>
      <c r="O1232" s="1">
        <f>Table1[[#This Row],[MWh]]*Water_intensities!$N$56</f>
        <v>274.34499852400114</v>
      </c>
      <c r="P1232" s="3">
        <v>46.633333</v>
      </c>
      <c r="Q1232" s="3">
        <v>-16.100000000000001</v>
      </c>
      <c r="R1232" t="s">
        <v>113</v>
      </c>
    </row>
    <row r="1233" spans="1:18" x14ac:dyDescent="0.55000000000000004">
      <c r="A1233" s="1">
        <v>30107</v>
      </c>
      <c r="B1233" s="1" t="s">
        <v>1763</v>
      </c>
      <c r="C1233" s="1" t="s">
        <v>1883</v>
      </c>
      <c r="D1233" s="4">
        <v>5.1999999999999998E-2</v>
      </c>
      <c r="E1233" s="4">
        <v>1819</v>
      </c>
      <c r="F1233" s="4">
        <f>Table1[[#This Row],[MW]]*Table1[[#This Row],[MWh/MW]]</f>
        <v>94.587999999999994</v>
      </c>
      <c r="G1233" s="1" t="s">
        <v>28</v>
      </c>
      <c r="H1233" s="1" t="s">
        <v>29</v>
      </c>
      <c r="I1233" s="1" t="s">
        <v>30</v>
      </c>
      <c r="J1233" s="1" t="s">
        <v>31</v>
      </c>
      <c r="K1233" s="3" t="s">
        <v>32</v>
      </c>
      <c r="L1233" s="3" t="s">
        <v>44</v>
      </c>
      <c r="M1233" s="3" t="s">
        <v>34</v>
      </c>
      <c r="N1233" s="1">
        <f>Table1[[#This Row],[MWh]]*Water_intensities!$J$56</f>
        <v>30.646487482810009</v>
      </c>
      <c r="O1233" s="1">
        <f>Table1[[#This Row],[MWh]]*Water_intensities!$N$56</f>
        <v>21.452541237967008</v>
      </c>
      <c r="P1233" s="3">
        <v>48.616667</v>
      </c>
      <c r="Q1233" s="3">
        <v>-20.283332999999999</v>
      </c>
      <c r="R1233" t="s">
        <v>113</v>
      </c>
    </row>
    <row r="1234" spans="1:18" x14ac:dyDescent="0.55000000000000004">
      <c r="A1234" s="1">
        <v>30108</v>
      </c>
      <c r="B1234" s="1" t="s">
        <v>1763</v>
      </c>
      <c r="C1234" s="1" t="s">
        <v>1884</v>
      </c>
      <c r="D1234" s="4">
        <v>0.30599999999999999</v>
      </c>
      <c r="E1234" s="4">
        <v>1819</v>
      </c>
      <c r="F1234" s="4">
        <f>Table1[[#This Row],[MW]]*Table1[[#This Row],[MWh/MW]]</f>
        <v>556.61400000000003</v>
      </c>
      <c r="G1234" s="1" t="s">
        <v>28</v>
      </c>
      <c r="H1234" s="1" t="s">
        <v>29</v>
      </c>
      <c r="I1234" s="1" t="s">
        <v>30</v>
      </c>
      <c r="J1234" s="1" t="s">
        <v>31</v>
      </c>
      <c r="K1234" s="3" t="s">
        <v>32</v>
      </c>
      <c r="L1234" s="3" t="s">
        <v>44</v>
      </c>
      <c r="M1234" s="3" t="s">
        <v>34</v>
      </c>
      <c r="N1234" s="1">
        <f>Table1[[#This Row],[MWh]]*Water_intensities!$J$56</f>
        <v>180.3427917257666</v>
      </c>
      <c r="O1234" s="1">
        <f>Table1[[#This Row],[MWh]]*Water_intensities!$N$56</f>
        <v>126.23995420803664</v>
      </c>
      <c r="P1234" s="3">
        <v>47.433332999999998</v>
      </c>
      <c r="Q1234" s="3">
        <v>-18.616667</v>
      </c>
      <c r="R1234" t="s">
        <v>113</v>
      </c>
    </row>
    <row r="1235" spans="1:18" x14ac:dyDescent="0.55000000000000004">
      <c r="A1235" s="1">
        <v>30109</v>
      </c>
      <c r="B1235" s="1" t="s">
        <v>1763</v>
      </c>
      <c r="C1235" s="1" t="s">
        <v>1885</v>
      </c>
      <c r="D1235" s="4">
        <v>0.05</v>
      </c>
      <c r="E1235" s="4">
        <v>1819</v>
      </c>
      <c r="F1235" s="4">
        <f>Table1[[#This Row],[MW]]*Table1[[#This Row],[MWh/MW]]</f>
        <v>90.95</v>
      </c>
      <c r="G1235" s="1" t="s">
        <v>28</v>
      </c>
      <c r="H1235" s="1" t="s">
        <v>29</v>
      </c>
      <c r="I1235" s="1" t="s">
        <v>30</v>
      </c>
      <c r="J1235" s="1" t="s">
        <v>31</v>
      </c>
      <c r="K1235" s="3" t="s">
        <v>32</v>
      </c>
      <c r="L1235" s="3" t="s">
        <v>44</v>
      </c>
      <c r="M1235" s="3" t="s">
        <v>34</v>
      </c>
      <c r="N1235" s="1">
        <f>Table1[[#This Row],[MWh]]*Water_intensities!$J$56</f>
        <v>29.467776425778858</v>
      </c>
      <c r="O1235" s="1">
        <f>Table1[[#This Row],[MWh]]*Water_intensities!$N$56</f>
        <v>20.627443498045199</v>
      </c>
      <c r="P1235" s="3">
        <v>47.016666999999998</v>
      </c>
      <c r="Q1235" s="3">
        <v>-23.583333</v>
      </c>
      <c r="R1235" t="s">
        <v>113</v>
      </c>
    </row>
    <row r="1236" spans="1:18" x14ac:dyDescent="0.55000000000000004">
      <c r="A1236" s="1">
        <v>30110</v>
      </c>
      <c r="B1236" s="1" t="s">
        <v>1763</v>
      </c>
      <c r="C1236" s="1" t="s">
        <v>1886</v>
      </c>
      <c r="D1236" s="4">
        <v>6.4000000000000001E-2</v>
      </c>
      <c r="E1236" s="4">
        <v>1819</v>
      </c>
      <c r="F1236" s="4">
        <f>Table1[[#This Row],[MW]]*Table1[[#This Row],[MWh/MW]]</f>
        <v>116.416</v>
      </c>
      <c r="G1236" s="1" t="s">
        <v>28</v>
      </c>
      <c r="H1236" s="1" t="s">
        <v>29</v>
      </c>
      <c r="I1236" s="1" t="s">
        <v>30</v>
      </c>
      <c r="J1236" s="1" t="s">
        <v>31</v>
      </c>
      <c r="K1236" s="3" t="s">
        <v>32</v>
      </c>
      <c r="L1236" s="3" t="s">
        <v>44</v>
      </c>
      <c r="M1236" s="3" t="s">
        <v>34</v>
      </c>
      <c r="N1236" s="1">
        <f>Table1[[#This Row],[MWh]]*Water_intensities!$J$56</f>
        <v>37.718753824996938</v>
      </c>
      <c r="O1236" s="1">
        <f>Table1[[#This Row],[MWh]]*Water_intensities!$N$56</f>
        <v>26.403127677497856</v>
      </c>
      <c r="P1236" s="3">
        <v>45.866667</v>
      </c>
      <c r="Q1236" s="3">
        <v>-16</v>
      </c>
      <c r="R1236" t="s">
        <v>113</v>
      </c>
    </row>
    <row r="1237" spans="1:18" x14ac:dyDescent="0.55000000000000004">
      <c r="A1237" s="1">
        <v>30111</v>
      </c>
      <c r="B1237" s="1" t="s">
        <v>1763</v>
      </c>
      <c r="C1237" s="1" t="s">
        <v>1887</v>
      </c>
      <c r="D1237" s="4">
        <v>0.114</v>
      </c>
      <c r="E1237" s="4">
        <v>1819</v>
      </c>
      <c r="F1237" s="4">
        <f>Table1[[#This Row],[MW]]*Table1[[#This Row],[MWh/MW]]</f>
        <v>207.36600000000001</v>
      </c>
      <c r="G1237" s="1" t="s">
        <v>28</v>
      </c>
      <c r="H1237" s="1" t="s">
        <v>29</v>
      </c>
      <c r="I1237" s="1" t="s">
        <v>30</v>
      </c>
      <c r="J1237" s="1" t="s">
        <v>31</v>
      </c>
      <c r="K1237" s="3" t="s">
        <v>32</v>
      </c>
      <c r="L1237" s="3" t="s">
        <v>44</v>
      </c>
      <c r="M1237" s="3" t="s">
        <v>34</v>
      </c>
      <c r="N1237" s="1">
        <f>Table1[[#This Row],[MWh]]*Water_intensities!$J$56</f>
        <v>67.186530250775803</v>
      </c>
      <c r="O1237" s="1">
        <f>Table1[[#This Row],[MWh]]*Water_intensities!$N$56</f>
        <v>47.030571175543059</v>
      </c>
      <c r="P1237" s="3">
        <v>44.916666999999997</v>
      </c>
      <c r="Q1237" s="3">
        <v>-17.816666999999999</v>
      </c>
      <c r="R1237" t="s">
        <v>113</v>
      </c>
    </row>
    <row r="1238" spans="1:18" x14ac:dyDescent="0.55000000000000004">
      <c r="A1238" s="1">
        <v>30112</v>
      </c>
      <c r="B1238" s="1" t="s">
        <v>1763</v>
      </c>
      <c r="C1238" s="1" t="s">
        <v>1888</v>
      </c>
      <c r="D1238" s="4">
        <v>0.25800000000000001</v>
      </c>
      <c r="E1238" s="4">
        <v>1819</v>
      </c>
      <c r="F1238" s="4">
        <f>Table1[[#This Row],[MW]]*Table1[[#This Row],[MWh/MW]]</f>
        <v>469.30200000000002</v>
      </c>
      <c r="G1238" s="1" t="s">
        <v>28</v>
      </c>
      <c r="H1238" s="1" t="s">
        <v>29</v>
      </c>
      <c r="I1238" s="1" t="s">
        <v>30</v>
      </c>
      <c r="J1238" s="1" t="s">
        <v>31</v>
      </c>
      <c r="K1238" s="3" t="s">
        <v>32</v>
      </c>
      <c r="L1238" s="3" t="s">
        <v>44</v>
      </c>
      <c r="M1238" s="3" t="s">
        <v>34</v>
      </c>
      <c r="N1238" s="1">
        <f>Table1[[#This Row],[MWh]]*Water_intensities!$J$56</f>
        <v>152.05372635701892</v>
      </c>
      <c r="O1238" s="1">
        <f>Table1[[#This Row],[MWh]]*Water_intensities!$N$56</f>
        <v>106.43760844991324</v>
      </c>
      <c r="P1238" s="3">
        <v>43.35</v>
      </c>
      <c r="Q1238" s="3">
        <v>-21.733332999999998</v>
      </c>
      <c r="R1238" t="s">
        <v>113</v>
      </c>
    </row>
    <row r="1239" spans="1:18" x14ac:dyDescent="0.55000000000000004">
      <c r="A1239" s="1">
        <v>30113</v>
      </c>
      <c r="B1239" s="1" t="s">
        <v>1763</v>
      </c>
      <c r="C1239" s="1" t="s">
        <v>1889</v>
      </c>
      <c r="D1239" s="4">
        <v>2.72</v>
      </c>
      <c r="E1239" s="4">
        <v>1819</v>
      </c>
      <c r="F1239" s="4">
        <f>Table1[[#This Row],[MW]]*Table1[[#This Row],[MWh/MW]]</f>
        <v>4947.68</v>
      </c>
      <c r="G1239" s="1" t="s">
        <v>28</v>
      </c>
      <c r="H1239" s="1" t="s">
        <v>29</v>
      </c>
      <c r="I1239" s="1" t="s">
        <v>30</v>
      </c>
      <c r="J1239" s="1" t="s">
        <v>31</v>
      </c>
      <c r="K1239" s="3" t="s">
        <v>32</v>
      </c>
      <c r="L1239" s="3" t="s">
        <v>119</v>
      </c>
      <c r="M1239" s="3" t="s">
        <v>34</v>
      </c>
      <c r="N1239" s="1">
        <f>Table1[[#This Row],[MWh]]*Water_intensities!$J$56</f>
        <v>1603.04703756237</v>
      </c>
      <c r="O1239" s="1">
        <f>Table1[[#This Row],[MWh]]*Water_intensities!$N$56</f>
        <v>1122.132926293659</v>
      </c>
      <c r="P1239" s="3">
        <v>44.300736999999998</v>
      </c>
      <c r="Q1239" s="3">
        <v>-20.290296000000001</v>
      </c>
      <c r="R1239" t="s">
        <v>1890</v>
      </c>
    </row>
    <row r="1240" spans="1:18" x14ac:dyDescent="0.55000000000000004">
      <c r="A1240" s="1">
        <v>30114</v>
      </c>
      <c r="B1240" s="1" t="s">
        <v>1763</v>
      </c>
      <c r="C1240" s="1" t="s">
        <v>1891</v>
      </c>
      <c r="D1240" s="4">
        <v>5.6</v>
      </c>
      <c r="E1240" s="4">
        <v>7500</v>
      </c>
      <c r="F1240" s="4">
        <f>Table1[[#This Row],[MW]]*Table1[[#This Row],[MWh/MW]]</f>
        <v>42000</v>
      </c>
      <c r="G1240" s="1" t="s">
        <v>107</v>
      </c>
      <c r="H1240" s="1" t="s">
        <v>133</v>
      </c>
      <c r="I1240" s="1" t="s">
        <v>34</v>
      </c>
      <c r="J1240" s="1" t="s">
        <v>34</v>
      </c>
      <c r="K1240" s="1" t="s">
        <v>34</v>
      </c>
      <c r="L1240" s="1" t="s">
        <v>34</v>
      </c>
      <c r="M1240" s="1" t="s">
        <v>34</v>
      </c>
      <c r="N1240" s="1">
        <v>0</v>
      </c>
      <c r="O1240" s="1">
        <v>0</v>
      </c>
      <c r="P1240" s="3">
        <v>48.184576</v>
      </c>
      <c r="Q1240" s="3">
        <v>-21.639478</v>
      </c>
      <c r="R1240" t="s">
        <v>1892</v>
      </c>
    </row>
    <row r="1241" spans="1:18" x14ac:dyDescent="0.55000000000000004">
      <c r="A1241" s="1">
        <v>30115</v>
      </c>
      <c r="B1241" s="1" t="s">
        <v>1763</v>
      </c>
      <c r="C1241" s="1" t="s">
        <v>1891</v>
      </c>
      <c r="D1241" s="4">
        <v>2.1320000000000001</v>
      </c>
      <c r="E1241" s="4">
        <v>1819</v>
      </c>
      <c r="F1241" s="4">
        <f>Table1[[#This Row],[MW]]*Table1[[#This Row],[MWh/MW]]</f>
        <v>3878.1080000000002</v>
      </c>
      <c r="G1241" s="1" t="s">
        <v>28</v>
      </c>
      <c r="H1241" s="1" t="s">
        <v>29</v>
      </c>
      <c r="I1241" s="1" t="s">
        <v>30</v>
      </c>
      <c r="J1241" s="1" t="s">
        <v>31</v>
      </c>
      <c r="K1241" s="3" t="s">
        <v>32</v>
      </c>
      <c r="L1241" s="3" t="s">
        <v>44</v>
      </c>
      <c r="M1241" s="3" t="s">
        <v>34</v>
      </c>
      <c r="N1241" s="1">
        <f>Table1[[#This Row],[MWh]]*Water_intensities!$J$56</f>
        <v>1256.5059867952104</v>
      </c>
      <c r="O1241" s="1">
        <f>Table1[[#This Row],[MWh]]*Water_intensities!$N$56</f>
        <v>879.55419075664736</v>
      </c>
      <c r="P1241" s="3">
        <v>48.184576</v>
      </c>
      <c r="Q1241" s="3">
        <v>-21.639478</v>
      </c>
      <c r="R1241" t="s">
        <v>296</v>
      </c>
    </row>
    <row r="1242" spans="1:18" x14ac:dyDescent="0.55000000000000004">
      <c r="A1242" s="1">
        <v>30116</v>
      </c>
      <c r="B1242" s="1" t="s">
        <v>1763</v>
      </c>
      <c r="C1242" s="1" t="s">
        <v>1893</v>
      </c>
      <c r="D1242" s="4">
        <v>6.4000000000000001E-2</v>
      </c>
      <c r="E1242" s="4">
        <v>1819</v>
      </c>
      <c r="F1242" s="4">
        <f>Table1[[#This Row],[MW]]*Table1[[#This Row],[MWh/MW]]</f>
        <v>116.416</v>
      </c>
      <c r="G1242" s="1" t="s">
        <v>28</v>
      </c>
      <c r="H1242" s="1" t="s">
        <v>29</v>
      </c>
      <c r="I1242" s="1" t="s">
        <v>30</v>
      </c>
      <c r="J1242" s="1" t="s">
        <v>31</v>
      </c>
      <c r="K1242" s="3" t="s">
        <v>32</v>
      </c>
      <c r="L1242" s="3" t="s">
        <v>44</v>
      </c>
      <c r="M1242" s="3" t="s">
        <v>34</v>
      </c>
      <c r="N1242" s="1">
        <f>Table1[[#This Row],[MWh]]*Water_intensities!$J$56</f>
        <v>37.718753824996938</v>
      </c>
      <c r="O1242" s="1">
        <f>Table1[[#This Row],[MWh]]*Water_intensities!$N$56</f>
        <v>26.403127677497856</v>
      </c>
      <c r="P1242" s="3">
        <v>48.533332999999999</v>
      </c>
      <c r="Q1242" s="3">
        <v>-20.583333</v>
      </c>
      <c r="R1242" t="s">
        <v>113</v>
      </c>
    </row>
    <row r="1243" spans="1:18" x14ac:dyDescent="0.55000000000000004">
      <c r="A1243" s="1">
        <v>30117</v>
      </c>
      <c r="B1243" s="1" t="s">
        <v>1763</v>
      </c>
      <c r="C1243" s="1" t="s">
        <v>1894</v>
      </c>
      <c r="D1243" s="4">
        <v>7.75</v>
      </c>
      <c r="E1243" s="4">
        <v>1819</v>
      </c>
      <c r="F1243" s="4">
        <f>Table1[[#This Row],[MW]]*Table1[[#This Row],[MWh/MW]]</f>
        <v>14097.25</v>
      </c>
      <c r="G1243" s="1" t="s">
        <v>28</v>
      </c>
      <c r="H1243" s="1" t="s">
        <v>29</v>
      </c>
      <c r="I1243" s="1" t="s">
        <v>30</v>
      </c>
      <c r="J1243" s="1" t="s">
        <v>31</v>
      </c>
      <c r="K1243" s="3" t="s">
        <v>32</v>
      </c>
      <c r="L1243" s="3" t="s">
        <v>119</v>
      </c>
      <c r="M1243" s="3" t="s">
        <v>34</v>
      </c>
      <c r="N1243" s="1">
        <f>Table1[[#This Row],[MWh]]*Water_intensities!$J$56</f>
        <v>4567.5053459957226</v>
      </c>
      <c r="O1243" s="1">
        <f>Table1[[#This Row],[MWh]]*Water_intensities!$N$56</f>
        <v>3197.253742197006</v>
      </c>
      <c r="P1243" s="3">
        <v>48.211116795990797</v>
      </c>
      <c r="Q1243" s="3">
        <v>-13.3861423680312</v>
      </c>
      <c r="R1243" t="s">
        <v>1895</v>
      </c>
    </row>
    <row r="1244" spans="1:18" x14ac:dyDescent="0.55000000000000004">
      <c r="A1244" s="1">
        <v>30118</v>
      </c>
      <c r="B1244" s="1" t="s">
        <v>1763</v>
      </c>
      <c r="C1244" s="1" t="s">
        <v>1896</v>
      </c>
      <c r="D1244" s="4">
        <v>0.41</v>
      </c>
      <c r="E1244" s="4">
        <v>1819</v>
      </c>
      <c r="F1244" s="4">
        <f>Table1[[#This Row],[MW]]*Table1[[#This Row],[MWh/MW]]</f>
        <v>745.79</v>
      </c>
      <c r="G1244" s="1" t="s">
        <v>28</v>
      </c>
      <c r="H1244" s="1" t="s">
        <v>29</v>
      </c>
      <c r="I1244" s="1" t="s">
        <v>30</v>
      </c>
      <c r="J1244" s="1" t="s">
        <v>31</v>
      </c>
      <c r="K1244" s="3" t="s">
        <v>32</v>
      </c>
      <c r="L1244" s="3" t="s">
        <v>44</v>
      </c>
      <c r="M1244" s="3" t="s">
        <v>34</v>
      </c>
      <c r="N1244" s="1">
        <f>Table1[[#This Row],[MWh]]*Water_intensities!$J$56</f>
        <v>241.63576669138661</v>
      </c>
      <c r="O1244" s="1">
        <f>Table1[[#This Row],[MWh]]*Water_intensities!$N$56</f>
        <v>169.14503668397063</v>
      </c>
      <c r="P1244" s="3">
        <v>47.666666999999997</v>
      </c>
      <c r="Q1244" s="3">
        <v>-15.55</v>
      </c>
      <c r="R1244" t="s">
        <v>113</v>
      </c>
    </row>
    <row r="1245" spans="1:18" x14ac:dyDescent="0.55000000000000004">
      <c r="A1245" s="1">
        <v>30119</v>
      </c>
      <c r="B1245" s="1" t="s">
        <v>1763</v>
      </c>
      <c r="C1245" s="1" t="s">
        <v>1897</v>
      </c>
      <c r="D1245" s="4">
        <v>16</v>
      </c>
      <c r="E1245" s="4">
        <v>1819</v>
      </c>
      <c r="F1245" s="4">
        <f>Table1[[#This Row],[MW]]*Table1[[#This Row],[MWh/MW]]</f>
        <v>29104</v>
      </c>
      <c r="G1245" s="1" t="s">
        <v>28</v>
      </c>
      <c r="H1245" s="1" t="s">
        <v>29</v>
      </c>
      <c r="I1245" s="1" t="s">
        <v>30</v>
      </c>
      <c r="J1245" s="1" t="s">
        <v>31</v>
      </c>
      <c r="K1245" s="3" t="s">
        <v>32</v>
      </c>
      <c r="L1245" s="3" t="s">
        <v>119</v>
      </c>
      <c r="M1245" s="3" t="s">
        <v>34</v>
      </c>
      <c r="N1245" s="1">
        <f>Table1[[#This Row],[MWh]]*Water_intensities!$J$56</f>
        <v>9429.6884562492342</v>
      </c>
      <c r="O1245" s="1">
        <f>Table1[[#This Row],[MWh]]*Water_intensities!$N$56</f>
        <v>6600.7819193744645</v>
      </c>
      <c r="P1245" s="3">
        <v>47.009190954458496</v>
      </c>
      <c r="Q1245" s="3">
        <v>-24.9611600711191</v>
      </c>
      <c r="R1245" t="s">
        <v>1898</v>
      </c>
    </row>
    <row r="1246" spans="1:18" x14ac:dyDescent="0.55000000000000004">
      <c r="A1246" s="1">
        <v>30120</v>
      </c>
      <c r="B1246" s="1" t="s">
        <v>1763</v>
      </c>
      <c r="C1246" s="1" t="s">
        <v>1899</v>
      </c>
      <c r="D1246" s="4">
        <v>0.15</v>
      </c>
      <c r="E1246" s="4">
        <v>1819</v>
      </c>
      <c r="F1246" s="4">
        <f>Table1[[#This Row],[MW]]*Table1[[#This Row],[MWh/MW]]</f>
        <v>272.84999999999997</v>
      </c>
      <c r="G1246" s="1" t="s">
        <v>28</v>
      </c>
      <c r="H1246" s="1" t="s">
        <v>29</v>
      </c>
      <c r="I1246" s="1" t="s">
        <v>30</v>
      </c>
      <c r="J1246" s="1" t="s">
        <v>31</v>
      </c>
      <c r="K1246" s="3" t="s">
        <v>32</v>
      </c>
      <c r="L1246" s="3" t="s">
        <v>44</v>
      </c>
      <c r="M1246" s="3" t="s">
        <v>34</v>
      </c>
      <c r="N1246" s="1">
        <f>Table1[[#This Row],[MWh]]*Water_intensities!$J$56</f>
        <v>88.403329277336553</v>
      </c>
      <c r="O1246" s="1">
        <f>Table1[[#This Row],[MWh]]*Water_intensities!$N$56</f>
        <v>61.882330494135594</v>
      </c>
      <c r="P1246" s="3">
        <v>45.414133</v>
      </c>
      <c r="Q1246" s="3">
        <v>-22.555762999999999</v>
      </c>
      <c r="R1246" t="s">
        <v>113</v>
      </c>
    </row>
    <row r="1247" spans="1:18" x14ac:dyDescent="0.55000000000000004">
      <c r="A1247" s="1">
        <v>30121</v>
      </c>
      <c r="B1247" s="1" t="s">
        <v>1763</v>
      </c>
      <c r="C1247" s="1" t="s">
        <v>1900</v>
      </c>
      <c r="D1247" s="19">
        <v>0.02</v>
      </c>
      <c r="E1247" s="4">
        <v>5415.4</v>
      </c>
      <c r="F1247" s="4">
        <f>Table1[[#This Row],[MW]]*Table1[[#This Row],[MWh/MW]]</f>
        <v>108.30799999999999</v>
      </c>
      <c r="G1247" s="1" t="s">
        <v>107</v>
      </c>
      <c r="H1247" s="1" t="s">
        <v>133</v>
      </c>
      <c r="I1247" s="1" t="s">
        <v>34</v>
      </c>
      <c r="J1247" s="1" t="s">
        <v>34</v>
      </c>
      <c r="K1247" s="1" t="s">
        <v>34</v>
      </c>
      <c r="L1247" s="1" t="s">
        <v>34</v>
      </c>
      <c r="M1247" s="1" t="s">
        <v>34</v>
      </c>
      <c r="N1247" s="1">
        <v>0</v>
      </c>
      <c r="O1247" s="1">
        <v>0</v>
      </c>
      <c r="P1247" s="3">
        <v>46.593338199999998</v>
      </c>
      <c r="Q1247" s="3">
        <v>-23.114812100000002</v>
      </c>
      <c r="R1247" t="s">
        <v>4980</v>
      </c>
    </row>
    <row r="1248" spans="1:18" x14ac:dyDescent="0.55000000000000004">
      <c r="A1248" s="1">
        <v>30122</v>
      </c>
      <c r="B1248" s="1" t="s">
        <v>1763</v>
      </c>
      <c r="C1248" s="1" t="s">
        <v>1901</v>
      </c>
      <c r="D1248" s="4">
        <v>0.128</v>
      </c>
      <c r="E1248" s="4">
        <v>5415.4</v>
      </c>
      <c r="F1248" s="4">
        <f>Table1[[#This Row],[MW]]*Table1[[#This Row],[MWh/MW]]</f>
        <v>693.1712</v>
      </c>
      <c r="G1248" s="1" t="s">
        <v>107</v>
      </c>
      <c r="H1248" s="1" t="s">
        <v>133</v>
      </c>
      <c r="I1248" s="1" t="s">
        <v>34</v>
      </c>
      <c r="J1248" s="1" t="s">
        <v>34</v>
      </c>
      <c r="K1248" s="1" t="s">
        <v>34</v>
      </c>
      <c r="L1248" s="1" t="s">
        <v>34</v>
      </c>
      <c r="M1248" s="1" t="s">
        <v>34</v>
      </c>
      <c r="N1248" s="1">
        <v>0</v>
      </c>
      <c r="O1248" s="1">
        <v>0</v>
      </c>
      <c r="P1248" s="3">
        <v>47.242669999999997</v>
      </c>
      <c r="Q1248" s="3">
        <v>-20.548098</v>
      </c>
      <c r="R1248" t="s">
        <v>4980</v>
      </c>
    </row>
    <row r="1249" spans="1:18" x14ac:dyDescent="0.55000000000000004">
      <c r="A1249" s="1">
        <v>30123</v>
      </c>
      <c r="B1249" s="1" t="s">
        <v>1763</v>
      </c>
      <c r="C1249" s="1" t="s">
        <v>1901</v>
      </c>
      <c r="D1249" s="4">
        <v>8.4000000000000005E-2</v>
      </c>
      <c r="E1249" s="4">
        <v>1819</v>
      </c>
      <c r="F1249" s="4">
        <f>Table1[[#This Row],[MW]]*Table1[[#This Row],[MWh/MW]]</f>
        <v>152.79600000000002</v>
      </c>
      <c r="G1249" s="1" t="s">
        <v>28</v>
      </c>
      <c r="H1249" s="1" t="s">
        <v>29</v>
      </c>
      <c r="I1249" s="1" t="s">
        <v>30</v>
      </c>
      <c r="J1249" s="1" t="s">
        <v>31</v>
      </c>
      <c r="K1249" s="3" t="s">
        <v>32</v>
      </c>
      <c r="L1249" s="3" t="s">
        <v>44</v>
      </c>
      <c r="M1249" s="3" t="s">
        <v>34</v>
      </c>
      <c r="N1249" s="1">
        <f>Table1[[#This Row],[MWh]]*Water_intensities!$J$56</f>
        <v>49.505864395308485</v>
      </c>
      <c r="O1249" s="1">
        <f>Table1[[#This Row],[MWh]]*Water_intensities!$N$56</f>
        <v>34.654105076715943</v>
      </c>
      <c r="P1249" s="3">
        <v>47.242669999999997</v>
      </c>
      <c r="Q1249" s="3">
        <v>-20.548098</v>
      </c>
      <c r="R1249" t="s">
        <v>113</v>
      </c>
    </row>
    <row r="1250" spans="1:18" x14ac:dyDescent="0.55000000000000004">
      <c r="A1250" s="1">
        <v>30124</v>
      </c>
      <c r="B1250" s="1" t="s">
        <v>1763</v>
      </c>
      <c r="C1250" s="1" t="s">
        <v>1902</v>
      </c>
      <c r="D1250" s="4">
        <v>15</v>
      </c>
      <c r="E1250" s="4">
        <v>5333.3</v>
      </c>
      <c r="F1250" s="4">
        <f>Table1[[#This Row],[MW]]*Table1[[#This Row],[MWh/MW]]</f>
        <v>79999.5</v>
      </c>
      <c r="G1250" s="1" t="s">
        <v>107</v>
      </c>
      <c r="H1250" s="1" t="s">
        <v>133</v>
      </c>
      <c r="I1250" s="1" t="s">
        <v>34</v>
      </c>
      <c r="J1250" s="1" t="s">
        <v>34</v>
      </c>
      <c r="K1250" s="1" t="s">
        <v>34</v>
      </c>
      <c r="L1250" s="1" t="s">
        <v>34</v>
      </c>
      <c r="M1250" s="1" t="s">
        <v>34</v>
      </c>
      <c r="N1250" s="1">
        <v>10421.093727000003</v>
      </c>
      <c r="O1250" s="1">
        <v>10421.093727000003</v>
      </c>
      <c r="P1250" s="3">
        <v>47.132829000000001</v>
      </c>
      <c r="Q1250" s="3">
        <v>-20.20025</v>
      </c>
      <c r="R1250" t="s">
        <v>133</v>
      </c>
    </row>
    <row r="1251" spans="1:18" x14ac:dyDescent="0.55000000000000004">
      <c r="A1251" s="1">
        <v>30125</v>
      </c>
      <c r="B1251" s="1" t="s">
        <v>1763</v>
      </c>
      <c r="C1251" s="1" t="s">
        <v>1903</v>
      </c>
      <c r="D1251" s="4">
        <v>1.472</v>
      </c>
      <c r="E1251" s="4">
        <v>1819</v>
      </c>
      <c r="F1251" s="4">
        <f>Table1[[#This Row],[MW]]*Table1[[#This Row],[MWh/MW]]</f>
        <v>2677.5679999999998</v>
      </c>
      <c r="G1251" s="1" t="s">
        <v>28</v>
      </c>
      <c r="H1251" s="1" t="s">
        <v>29</v>
      </c>
      <c r="I1251" s="1" t="s">
        <v>30</v>
      </c>
      <c r="J1251" s="1" t="s">
        <v>31</v>
      </c>
      <c r="K1251" s="3" t="s">
        <v>32</v>
      </c>
      <c r="L1251" s="3" t="s">
        <v>44</v>
      </c>
      <c r="M1251" s="3" t="s">
        <v>34</v>
      </c>
      <c r="N1251" s="1">
        <f>Table1[[#This Row],[MWh]]*Water_intensities!$J$56</f>
        <v>867.53133797492944</v>
      </c>
      <c r="O1251" s="1">
        <f>Table1[[#This Row],[MWh]]*Water_intensities!$N$56</f>
        <v>607.27193658245062</v>
      </c>
      <c r="P1251" s="3">
        <v>49.905566999999998</v>
      </c>
      <c r="Q1251" s="3">
        <v>-16.894079999999999</v>
      </c>
      <c r="R1251" t="s">
        <v>113</v>
      </c>
    </row>
    <row r="1252" spans="1:18" x14ac:dyDescent="0.55000000000000004">
      <c r="A1252" s="1">
        <v>30126</v>
      </c>
      <c r="B1252" s="1" t="s">
        <v>1763</v>
      </c>
      <c r="C1252" s="1" t="s">
        <v>1904</v>
      </c>
      <c r="D1252" s="4">
        <v>0.32800000000000001</v>
      </c>
      <c r="E1252" s="4">
        <v>1819</v>
      </c>
      <c r="F1252" s="4">
        <f>Table1[[#This Row],[MW]]*Table1[[#This Row],[MWh/MW]]</f>
        <v>596.63200000000006</v>
      </c>
      <c r="G1252" s="1" t="s">
        <v>28</v>
      </c>
      <c r="H1252" s="1" t="s">
        <v>29</v>
      </c>
      <c r="I1252" s="1" t="s">
        <v>30</v>
      </c>
      <c r="J1252" s="1" t="s">
        <v>31</v>
      </c>
      <c r="K1252" s="3" t="s">
        <v>32</v>
      </c>
      <c r="L1252" s="3" t="s">
        <v>44</v>
      </c>
      <c r="M1252" s="3" t="s">
        <v>34</v>
      </c>
      <c r="N1252" s="1">
        <f>Table1[[#This Row],[MWh]]*Water_intensities!$J$56</f>
        <v>193.30861335310931</v>
      </c>
      <c r="O1252" s="1">
        <f>Table1[[#This Row],[MWh]]*Water_intensities!$N$56</f>
        <v>135.31602934717654</v>
      </c>
      <c r="P1252" s="3">
        <v>44.533332999999999</v>
      </c>
      <c r="Q1252" s="3">
        <v>-22.9</v>
      </c>
      <c r="R1252" t="s">
        <v>113</v>
      </c>
    </row>
    <row r="1253" spans="1:18" x14ac:dyDescent="0.55000000000000004">
      <c r="A1253" s="1">
        <v>30127</v>
      </c>
      <c r="B1253" s="1" t="s">
        <v>1763</v>
      </c>
      <c r="C1253" s="1" t="s">
        <v>1905</v>
      </c>
      <c r="D1253" s="4">
        <v>3.456</v>
      </c>
      <c r="E1253" s="4">
        <v>1819</v>
      </c>
      <c r="F1253" s="4">
        <f>Table1[[#This Row],[MW]]*Table1[[#This Row],[MWh/MW]]</f>
        <v>6286.4639999999999</v>
      </c>
      <c r="G1253" s="1" t="s">
        <v>28</v>
      </c>
      <c r="H1253" s="1" t="s">
        <v>29</v>
      </c>
      <c r="I1253" s="1" t="s">
        <v>30</v>
      </c>
      <c r="J1253" s="1" t="s">
        <v>31</v>
      </c>
      <c r="K1253" s="3" t="s">
        <v>32</v>
      </c>
      <c r="L1253" s="3" t="s">
        <v>119</v>
      </c>
      <c r="M1253" s="3" t="s">
        <v>34</v>
      </c>
      <c r="N1253" s="1">
        <f>Table1[[#This Row],[MWh]]*Water_intensities!$J$56</f>
        <v>2036.8127065498345</v>
      </c>
      <c r="O1253" s="1">
        <f>Table1[[#This Row],[MWh]]*Water_intensities!$N$56</f>
        <v>1425.7688945848843</v>
      </c>
      <c r="P1253" s="3">
        <v>50.166666999999997</v>
      </c>
      <c r="Q1253" s="3">
        <v>-14.266667</v>
      </c>
      <c r="R1253" t="s">
        <v>1906</v>
      </c>
    </row>
    <row r="1254" spans="1:18" x14ac:dyDescent="0.55000000000000004">
      <c r="A1254" s="1">
        <v>30128</v>
      </c>
      <c r="B1254" s="1" t="s">
        <v>1763</v>
      </c>
      <c r="C1254" s="1" t="s">
        <v>1907</v>
      </c>
      <c r="D1254" s="4">
        <v>6.4000000000000001E-2</v>
      </c>
      <c r="E1254" s="4">
        <v>1819</v>
      </c>
      <c r="F1254" s="4">
        <f>Table1[[#This Row],[MW]]*Table1[[#This Row],[MWh/MW]]</f>
        <v>116.416</v>
      </c>
      <c r="G1254" s="1" t="s">
        <v>28</v>
      </c>
      <c r="H1254" s="1" t="s">
        <v>29</v>
      </c>
      <c r="I1254" s="1" t="s">
        <v>30</v>
      </c>
      <c r="J1254" s="1" t="s">
        <v>31</v>
      </c>
      <c r="K1254" s="3" t="s">
        <v>32</v>
      </c>
      <c r="L1254" s="3" t="s">
        <v>44</v>
      </c>
      <c r="M1254" s="3" t="s">
        <v>34</v>
      </c>
      <c r="N1254" s="1">
        <f>Table1[[#This Row],[MWh]]*Water_intensities!$J$56</f>
        <v>37.718753824996938</v>
      </c>
      <c r="O1254" s="1">
        <f>Table1[[#This Row],[MWh]]*Water_intensities!$N$56</f>
        <v>26.403127677497856</v>
      </c>
      <c r="P1254" s="3">
        <v>45.316667000000002</v>
      </c>
      <c r="Q1254" s="3">
        <v>-16.100000000000001</v>
      </c>
      <c r="R1254" t="s">
        <v>113</v>
      </c>
    </row>
    <row r="1255" spans="1:18" x14ac:dyDescent="0.55000000000000004">
      <c r="A1255" s="1">
        <v>30129</v>
      </c>
      <c r="B1255" s="1" t="s">
        <v>1763</v>
      </c>
      <c r="C1255" s="1" t="s">
        <v>1908</v>
      </c>
      <c r="D1255" s="4">
        <v>0.24399999999999999</v>
      </c>
      <c r="E1255" s="4">
        <v>1819</v>
      </c>
      <c r="F1255" s="4">
        <f>Table1[[#This Row],[MW]]*Table1[[#This Row],[MWh/MW]]</f>
        <v>443.83600000000001</v>
      </c>
      <c r="G1255" s="1" t="s">
        <v>28</v>
      </c>
      <c r="H1255" s="1" t="s">
        <v>29</v>
      </c>
      <c r="I1255" s="1" t="s">
        <v>30</v>
      </c>
      <c r="J1255" s="1" t="s">
        <v>31</v>
      </c>
      <c r="K1255" s="3" t="s">
        <v>32</v>
      </c>
      <c r="L1255" s="3" t="s">
        <v>44</v>
      </c>
      <c r="M1255" s="3" t="s">
        <v>34</v>
      </c>
      <c r="N1255" s="1">
        <f>Table1[[#This Row],[MWh]]*Water_intensities!$J$56</f>
        <v>143.80274895780082</v>
      </c>
      <c r="O1255" s="1">
        <f>Table1[[#This Row],[MWh]]*Water_intensities!$N$56</f>
        <v>100.66192427046057</v>
      </c>
      <c r="P1255" s="3">
        <v>49.583333000000003</v>
      </c>
      <c r="Q1255" s="3">
        <v>-16.916667</v>
      </c>
      <c r="R1255" t="s">
        <v>113</v>
      </c>
    </row>
    <row r="1256" spans="1:18" x14ac:dyDescent="0.55000000000000004">
      <c r="A1256" s="1">
        <v>30130</v>
      </c>
      <c r="B1256" s="1" t="s">
        <v>1763</v>
      </c>
      <c r="C1256" s="1" t="s">
        <v>1909</v>
      </c>
      <c r="D1256" s="4">
        <v>2.883</v>
      </c>
      <c r="E1256" s="4">
        <v>1819</v>
      </c>
      <c r="F1256" s="4">
        <f>Table1[[#This Row],[MW]]*Table1[[#This Row],[MWh/MW]]</f>
        <v>5244.1769999999997</v>
      </c>
      <c r="G1256" s="1" t="s">
        <v>28</v>
      </c>
      <c r="H1256" s="1" t="s">
        <v>29</v>
      </c>
      <c r="I1256" s="1" t="s">
        <v>30</v>
      </c>
      <c r="J1256" s="1" t="s">
        <v>31</v>
      </c>
      <c r="K1256" s="3" t="s">
        <v>32</v>
      </c>
      <c r="L1256" s="3" t="s">
        <v>119</v>
      </c>
      <c r="M1256" s="3" t="s">
        <v>34</v>
      </c>
      <c r="N1256" s="1">
        <f>Table1[[#This Row],[MWh]]*Water_intensities!$J$56</f>
        <v>1699.1119887104087</v>
      </c>
      <c r="O1256" s="1">
        <f>Table1[[#This Row],[MWh]]*Water_intensities!$N$56</f>
        <v>1189.3783920972862</v>
      </c>
      <c r="P1256" s="3">
        <v>46.998739</v>
      </c>
      <c r="Q1256" s="3">
        <v>-25.031853000000002</v>
      </c>
      <c r="R1256" t="s">
        <v>1890</v>
      </c>
    </row>
    <row r="1257" spans="1:18" x14ac:dyDescent="0.55000000000000004">
      <c r="A1257" s="1">
        <v>30131</v>
      </c>
      <c r="B1257" s="1" t="s">
        <v>1763</v>
      </c>
      <c r="C1257" s="1" t="s">
        <v>1910</v>
      </c>
      <c r="D1257" s="4">
        <v>2</v>
      </c>
      <c r="E1257" s="4">
        <v>1736.4</v>
      </c>
      <c r="F1257" s="4">
        <f>Table1[[#This Row],[MW]]*Table1[[#This Row],[MWh/MW]]</f>
        <v>3472.8</v>
      </c>
      <c r="G1257" s="1" t="s">
        <v>37</v>
      </c>
      <c r="H1257" s="1" t="s">
        <v>38</v>
      </c>
      <c r="I1257" s="1" t="s">
        <v>39</v>
      </c>
      <c r="J1257" s="1" t="s">
        <v>40</v>
      </c>
      <c r="K1257" s="3" t="s">
        <v>34</v>
      </c>
      <c r="L1257" s="3" t="s">
        <v>41</v>
      </c>
      <c r="M1257" s="3" t="s">
        <v>1502</v>
      </c>
      <c r="N1257" s="1">
        <f>Table1[[#This Row],[MWh]]*Water_intensities!$J$83</f>
        <v>341.79542876918401</v>
      </c>
      <c r="O1257" s="1">
        <f>Table1[[#This Row],[MWh]]*Water_intensities!$N$83</f>
        <v>239.25680013842882</v>
      </c>
      <c r="P1257" s="3">
        <v>49.387547175239099</v>
      </c>
      <c r="Q1257" s="3">
        <v>-18.169609994722801</v>
      </c>
      <c r="R1257" t="s">
        <v>1911</v>
      </c>
    </row>
    <row r="1258" spans="1:18" x14ac:dyDescent="0.55000000000000004">
      <c r="A1258" s="1">
        <v>30132</v>
      </c>
      <c r="B1258" s="1" t="s">
        <v>1763</v>
      </c>
      <c r="C1258" s="1" t="s">
        <v>1912</v>
      </c>
      <c r="D1258" s="4">
        <v>16.59</v>
      </c>
      <c r="E1258" s="4">
        <v>1819</v>
      </c>
      <c r="F1258" s="4">
        <f>Table1[[#This Row],[MW]]*Table1[[#This Row],[MWh/MW]]</f>
        <v>30177.21</v>
      </c>
      <c r="G1258" s="1" t="s">
        <v>28</v>
      </c>
      <c r="H1258" s="1" t="s">
        <v>29</v>
      </c>
      <c r="I1258" s="1" t="s">
        <v>30</v>
      </c>
      <c r="J1258" s="1" t="s">
        <v>31</v>
      </c>
      <c r="K1258" s="3" t="s">
        <v>32</v>
      </c>
      <c r="L1258" s="3" t="s">
        <v>119</v>
      </c>
      <c r="M1258" s="3" t="s">
        <v>34</v>
      </c>
      <c r="N1258" s="1">
        <f>Table1[[#This Row],[MWh]]*Water_intensities!$J$56</f>
        <v>9777.408218073424</v>
      </c>
      <c r="O1258" s="1">
        <f>Table1[[#This Row],[MWh]]*Water_intensities!$N$56</f>
        <v>6844.1857526513977</v>
      </c>
      <c r="P1258" s="3">
        <v>49.391769563467498</v>
      </c>
      <c r="Q1258" s="3">
        <v>-18.1662497704285</v>
      </c>
      <c r="R1258" t="s">
        <v>1913</v>
      </c>
    </row>
    <row r="1259" spans="1:18" x14ac:dyDescent="0.55000000000000004">
      <c r="A1259" s="1">
        <v>30133</v>
      </c>
      <c r="B1259" s="1" t="s">
        <v>1763</v>
      </c>
      <c r="C1259" s="1" t="s">
        <v>1914</v>
      </c>
      <c r="D1259" s="4">
        <v>7.5</v>
      </c>
      <c r="E1259" s="4">
        <v>1819</v>
      </c>
      <c r="F1259" s="4">
        <f>Table1[[#This Row],[MW]]*Table1[[#This Row],[MWh/MW]]</f>
        <v>13642.5</v>
      </c>
      <c r="G1259" s="1" t="s">
        <v>28</v>
      </c>
      <c r="H1259" s="1" t="s">
        <v>29</v>
      </c>
      <c r="I1259" s="1" t="s">
        <v>30</v>
      </c>
      <c r="J1259" s="1" t="s">
        <v>31</v>
      </c>
      <c r="K1259" s="3" t="s">
        <v>32</v>
      </c>
      <c r="L1259" s="3" t="s">
        <v>119</v>
      </c>
      <c r="M1259" s="3" t="s">
        <v>34</v>
      </c>
      <c r="N1259" s="1">
        <f>Table1[[#This Row],[MWh]]*Water_intensities!$J$56</f>
        <v>4420.1664638668281</v>
      </c>
      <c r="O1259" s="1">
        <f>Table1[[#This Row],[MWh]]*Water_intensities!$N$56</f>
        <v>3094.1165247067802</v>
      </c>
      <c r="P1259" s="3">
        <v>49.390251042454402</v>
      </c>
      <c r="Q1259" s="3">
        <v>-18.167291360839499</v>
      </c>
      <c r="R1259" t="s">
        <v>1915</v>
      </c>
    </row>
    <row r="1260" spans="1:18" x14ac:dyDescent="0.55000000000000004">
      <c r="A1260" s="1">
        <v>30134</v>
      </c>
      <c r="B1260" s="1" t="s">
        <v>1763</v>
      </c>
      <c r="C1260" s="1" t="s">
        <v>1916</v>
      </c>
      <c r="D1260" s="4">
        <v>12.6</v>
      </c>
      <c r="E1260" s="4">
        <v>1819</v>
      </c>
      <c r="F1260" s="4">
        <f>Table1[[#This Row],[MW]]*Table1[[#This Row],[MWh/MW]]</f>
        <v>22919.399999999998</v>
      </c>
      <c r="G1260" s="1" t="s">
        <v>28</v>
      </c>
      <c r="H1260" s="1" t="s">
        <v>29</v>
      </c>
      <c r="I1260" s="1" t="s">
        <v>30</v>
      </c>
      <c r="J1260" s="1" t="s">
        <v>31</v>
      </c>
      <c r="K1260" s="3" t="s">
        <v>32</v>
      </c>
      <c r="L1260" s="3" t="s">
        <v>119</v>
      </c>
      <c r="M1260" s="3" t="s">
        <v>34</v>
      </c>
      <c r="N1260" s="1">
        <f>Table1[[#This Row],[MWh]]*Water_intensities!$J$56</f>
        <v>7425.8796592962708</v>
      </c>
      <c r="O1260" s="1">
        <f>Table1[[#This Row],[MWh]]*Water_intensities!$N$56</f>
        <v>5198.1157615073898</v>
      </c>
      <c r="P1260" s="3">
        <v>49.391464871630902</v>
      </c>
      <c r="Q1260" s="3">
        <v>-18.1660154958501</v>
      </c>
      <c r="R1260" t="s">
        <v>1917</v>
      </c>
    </row>
    <row r="1261" spans="1:18" x14ac:dyDescent="0.55000000000000004">
      <c r="A1261" s="1">
        <v>30135</v>
      </c>
      <c r="B1261" s="1" t="s">
        <v>1763</v>
      </c>
      <c r="C1261" s="1" t="s">
        <v>1918</v>
      </c>
      <c r="D1261" s="4">
        <v>14.948</v>
      </c>
      <c r="E1261" s="4">
        <v>1819</v>
      </c>
      <c r="F1261" s="4">
        <f>Table1[[#This Row],[MW]]*Table1[[#This Row],[MWh/MW]]</f>
        <v>27190.412</v>
      </c>
      <c r="G1261" s="1" t="s">
        <v>28</v>
      </c>
      <c r="H1261" s="1" t="s">
        <v>29</v>
      </c>
      <c r="I1261" s="1" t="s">
        <v>30</v>
      </c>
      <c r="J1261" s="1" t="s">
        <v>31</v>
      </c>
      <c r="K1261" s="3" t="s">
        <v>32</v>
      </c>
      <c r="L1261" s="3" t="s">
        <v>119</v>
      </c>
      <c r="M1261" s="3" t="s">
        <v>34</v>
      </c>
      <c r="N1261" s="1">
        <f>Table1[[#This Row],[MWh]]*Water_intensities!$J$56</f>
        <v>8809.6864402508472</v>
      </c>
      <c r="O1261" s="1">
        <f>Table1[[#This Row],[MWh]]*Water_intensities!$N$56</f>
        <v>6166.7805081755932</v>
      </c>
      <c r="P1261" s="3">
        <v>43.714855555199499</v>
      </c>
      <c r="Q1261" s="3">
        <v>-23.364364858701901</v>
      </c>
      <c r="R1261" t="s">
        <v>282</v>
      </c>
    </row>
    <row r="1262" spans="1:18" x14ac:dyDescent="0.55000000000000004">
      <c r="A1262" s="1">
        <v>30136</v>
      </c>
      <c r="B1262" s="1" t="s">
        <v>1763</v>
      </c>
      <c r="C1262" s="1" t="s">
        <v>1919</v>
      </c>
      <c r="D1262" s="4">
        <v>9.6000000000000002E-2</v>
      </c>
      <c r="E1262" s="4">
        <v>1819</v>
      </c>
      <c r="F1262" s="4">
        <f>Table1[[#This Row],[MW]]*Table1[[#This Row],[MWh/MW]]</f>
        <v>174.624</v>
      </c>
      <c r="G1262" s="1" t="s">
        <v>28</v>
      </c>
      <c r="H1262" s="1" t="s">
        <v>29</v>
      </c>
      <c r="I1262" s="1" t="s">
        <v>30</v>
      </c>
      <c r="J1262" s="1" t="s">
        <v>31</v>
      </c>
      <c r="K1262" s="3" t="s">
        <v>32</v>
      </c>
      <c r="L1262" s="3" t="s">
        <v>44</v>
      </c>
      <c r="M1262" s="3" t="s">
        <v>34</v>
      </c>
      <c r="N1262" s="1">
        <f>Table1[[#This Row],[MWh]]*Water_intensities!$J$56</f>
        <v>56.5781307374954</v>
      </c>
      <c r="O1262" s="1">
        <f>Table1[[#This Row],[MWh]]*Water_intensities!$N$56</f>
        <v>39.604691516246781</v>
      </c>
      <c r="P1262" s="3">
        <v>47.65</v>
      </c>
      <c r="Q1262" s="3">
        <v>-16.783332999999999</v>
      </c>
      <c r="R1262" t="s">
        <v>113</v>
      </c>
    </row>
    <row r="1263" spans="1:18" x14ac:dyDescent="0.55000000000000004">
      <c r="A1263" s="1">
        <v>30137</v>
      </c>
      <c r="B1263" s="1" t="s">
        <v>1763</v>
      </c>
      <c r="C1263" s="1" t="s">
        <v>1920</v>
      </c>
      <c r="D1263" s="4">
        <v>5.2</v>
      </c>
      <c r="E1263" s="4">
        <v>4038.5</v>
      </c>
      <c r="F1263" s="4">
        <f>Table1[[#This Row],[MW]]*Table1[[#This Row],[MWh/MW]]</f>
        <v>21000.2</v>
      </c>
      <c r="G1263" s="1" t="s">
        <v>107</v>
      </c>
      <c r="H1263" s="1" t="s">
        <v>108</v>
      </c>
      <c r="I1263" s="1" t="s">
        <v>34</v>
      </c>
      <c r="J1263" s="1" t="s">
        <v>34</v>
      </c>
      <c r="K1263" s="1" t="s">
        <v>34</v>
      </c>
      <c r="L1263" s="1" t="s">
        <v>34</v>
      </c>
      <c r="M1263" s="1" t="s">
        <v>34</v>
      </c>
      <c r="N1263" s="1">
        <v>0</v>
      </c>
      <c r="O1263" s="1">
        <v>0</v>
      </c>
      <c r="P1263" s="3">
        <v>48</v>
      </c>
      <c r="Q1263" s="3">
        <v>-21.1166667</v>
      </c>
      <c r="R1263" t="s">
        <v>1921</v>
      </c>
    </row>
    <row r="1264" spans="1:18" x14ac:dyDescent="0.55000000000000004">
      <c r="A1264" s="1">
        <v>30138</v>
      </c>
      <c r="B1264" s="1" t="s">
        <v>1763</v>
      </c>
      <c r="C1264" s="1" t="s">
        <v>1922</v>
      </c>
      <c r="D1264" s="4">
        <v>0.05</v>
      </c>
      <c r="E1264" s="4">
        <v>5415.4</v>
      </c>
      <c r="F1264" s="4">
        <f>Table1[[#This Row],[MW]]*Table1[[#This Row],[MWh/MW]]</f>
        <v>270.77</v>
      </c>
      <c r="G1264" s="1" t="s">
        <v>107</v>
      </c>
      <c r="H1264" s="1" t="s">
        <v>133</v>
      </c>
      <c r="I1264" s="1" t="s">
        <v>34</v>
      </c>
      <c r="J1264" s="1" t="s">
        <v>34</v>
      </c>
      <c r="K1264" s="1" t="s">
        <v>34</v>
      </c>
      <c r="L1264" s="1" t="s">
        <v>34</v>
      </c>
      <c r="M1264" s="1" t="s">
        <v>34</v>
      </c>
      <c r="N1264" s="1">
        <v>0</v>
      </c>
      <c r="O1264" s="1">
        <v>0</v>
      </c>
      <c r="P1264" s="3">
        <v>47.85</v>
      </c>
      <c r="Q1264" s="3">
        <v>-19.266667000000002</v>
      </c>
      <c r="R1264" t="s">
        <v>4980</v>
      </c>
    </row>
    <row r="1265" spans="1:18" x14ac:dyDescent="0.55000000000000004">
      <c r="A1265" s="1">
        <v>30139</v>
      </c>
      <c r="B1265" s="1" t="s">
        <v>1763</v>
      </c>
      <c r="C1265" s="1" t="s">
        <v>1922</v>
      </c>
      <c r="D1265" s="4">
        <v>0.08</v>
      </c>
      <c r="E1265" s="4">
        <v>1819</v>
      </c>
      <c r="F1265" s="4">
        <f>Table1[[#This Row],[MW]]*Table1[[#This Row],[MWh/MW]]</f>
        <v>145.52000000000001</v>
      </c>
      <c r="G1265" s="1" t="s">
        <v>28</v>
      </c>
      <c r="H1265" s="1" t="s">
        <v>29</v>
      </c>
      <c r="I1265" s="1" t="s">
        <v>30</v>
      </c>
      <c r="J1265" s="1" t="s">
        <v>31</v>
      </c>
      <c r="K1265" s="3" t="s">
        <v>32</v>
      </c>
      <c r="L1265" s="3" t="s">
        <v>44</v>
      </c>
      <c r="M1265" s="3" t="s">
        <v>34</v>
      </c>
      <c r="N1265" s="1">
        <f>Table1[[#This Row],[MWh]]*Water_intensities!$J$56</f>
        <v>47.148442281246176</v>
      </c>
      <c r="O1265" s="1">
        <f>Table1[[#This Row],[MWh]]*Water_intensities!$N$56</f>
        <v>33.003909596872326</v>
      </c>
      <c r="P1265" s="3">
        <v>47.85</v>
      </c>
      <c r="Q1265" s="3">
        <v>-19.266667000000002</v>
      </c>
      <c r="R1265" t="s">
        <v>113</v>
      </c>
    </row>
    <row r="1266" spans="1:18" x14ac:dyDescent="0.55000000000000004">
      <c r="A1266" s="1">
        <v>30140</v>
      </c>
      <c r="B1266" s="1" t="s">
        <v>1763</v>
      </c>
      <c r="C1266" s="1" t="s">
        <v>1923</v>
      </c>
      <c r="D1266" s="4">
        <v>2.883</v>
      </c>
      <c r="E1266" s="4">
        <v>1819</v>
      </c>
      <c r="F1266" s="4">
        <f>Table1[[#This Row],[MW]]*Table1[[#This Row],[MWh/MW]]</f>
        <v>5244.1769999999997</v>
      </c>
      <c r="G1266" s="1" t="s">
        <v>28</v>
      </c>
      <c r="H1266" s="1" t="s">
        <v>29</v>
      </c>
      <c r="I1266" s="1" t="s">
        <v>30</v>
      </c>
      <c r="J1266" s="1" t="s">
        <v>31</v>
      </c>
      <c r="K1266" s="3" t="s">
        <v>32</v>
      </c>
      <c r="L1266" s="3" t="s">
        <v>119</v>
      </c>
      <c r="M1266" s="3" t="s">
        <v>34</v>
      </c>
      <c r="N1266" s="1">
        <f>Table1[[#This Row],[MWh]]*Water_intensities!$J$56</f>
        <v>1699.1119887104087</v>
      </c>
      <c r="O1266" s="1">
        <f>Table1[[#This Row],[MWh]]*Water_intensities!$N$56</f>
        <v>1189.3783920972862</v>
      </c>
      <c r="P1266" s="3">
        <v>45.483333000000002</v>
      </c>
      <c r="Q1266" s="3">
        <v>-25.3</v>
      </c>
      <c r="R1266" t="s">
        <v>1924</v>
      </c>
    </row>
    <row r="1267" spans="1:18" x14ac:dyDescent="0.55000000000000004">
      <c r="A1267" s="1">
        <v>30141</v>
      </c>
      <c r="B1267" s="1" t="s">
        <v>1763</v>
      </c>
      <c r="C1267" s="1" t="s">
        <v>1925</v>
      </c>
      <c r="D1267" s="4">
        <v>0.6</v>
      </c>
      <c r="E1267" s="4">
        <v>1819</v>
      </c>
      <c r="F1267" s="4">
        <f>Table1[[#This Row],[MW]]*Table1[[#This Row],[MWh/MW]]</f>
        <v>1091.3999999999999</v>
      </c>
      <c r="G1267" s="1" t="s">
        <v>28</v>
      </c>
      <c r="H1267" s="1" t="s">
        <v>29</v>
      </c>
      <c r="I1267" s="1" t="s">
        <v>30</v>
      </c>
      <c r="J1267" s="1" t="s">
        <v>31</v>
      </c>
      <c r="K1267" s="3" t="s">
        <v>32</v>
      </c>
      <c r="L1267" s="3" t="s">
        <v>44</v>
      </c>
      <c r="M1267" s="3" t="s">
        <v>34</v>
      </c>
      <c r="N1267" s="1">
        <f>Table1[[#This Row],[MWh]]*Water_intensities!$J$56</f>
        <v>353.61331710934621</v>
      </c>
      <c r="O1267" s="1">
        <f>Table1[[#This Row],[MWh]]*Water_intensities!$N$56</f>
        <v>247.52932197654238</v>
      </c>
      <c r="P1267" s="3">
        <v>46.033332999999999</v>
      </c>
      <c r="Q1267" s="3">
        <v>-18.766667000000002</v>
      </c>
      <c r="R1267" t="s">
        <v>113</v>
      </c>
    </row>
    <row r="1268" spans="1:18" x14ac:dyDescent="0.55000000000000004">
      <c r="A1268" s="1">
        <v>30142</v>
      </c>
      <c r="B1268" s="1" t="s">
        <v>1763</v>
      </c>
      <c r="C1268" s="1" t="s">
        <v>1926</v>
      </c>
      <c r="D1268" s="4">
        <v>0.22500000000000001</v>
      </c>
      <c r="E1268" s="4">
        <v>1819</v>
      </c>
      <c r="F1268" s="4">
        <f>Table1[[#This Row],[MW]]*Table1[[#This Row],[MWh/MW]]</f>
        <v>409.27500000000003</v>
      </c>
      <c r="G1268" s="1" t="s">
        <v>28</v>
      </c>
      <c r="H1268" s="1" t="s">
        <v>29</v>
      </c>
      <c r="I1268" s="1" t="s">
        <v>30</v>
      </c>
      <c r="J1268" s="1" t="s">
        <v>31</v>
      </c>
      <c r="K1268" s="3" t="s">
        <v>32</v>
      </c>
      <c r="L1268" s="3" t="s">
        <v>44</v>
      </c>
      <c r="M1268" s="3" t="s">
        <v>34</v>
      </c>
      <c r="N1268" s="1">
        <f>Table1[[#This Row],[MWh]]*Water_intensities!$J$56</f>
        <v>132.60499391600487</v>
      </c>
      <c r="O1268" s="1">
        <f>Table1[[#This Row],[MWh]]*Water_intensities!$N$56</f>
        <v>92.823495741203416</v>
      </c>
      <c r="P1268" s="3">
        <v>47.6</v>
      </c>
      <c r="Q1268" s="3">
        <v>-23.35</v>
      </c>
      <c r="R1268" t="s">
        <v>113</v>
      </c>
    </row>
    <row r="1269" spans="1:18" x14ac:dyDescent="0.55000000000000004">
      <c r="A1269" s="1">
        <v>30143</v>
      </c>
      <c r="B1269" s="1" t="s">
        <v>1763</v>
      </c>
      <c r="C1269" s="1" t="s">
        <v>1927</v>
      </c>
      <c r="D1269" s="4">
        <v>0.2</v>
      </c>
      <c r="E1269" s="4">
        <v>2912.1</v>
      </c>
      <c r="F1269" s="4">
        <f>Table1[[#This Row],[MW]]*Table1[[#This Row],[MWh/MW]]</f>
        <v>582.41999999999996</v>
      </c>
      <c r="G1269" s="1" t="s">
        <v>107</v>
      </c>
      <c r="H1269" s="1" t="s">
        <v>133</v>
      </c>
      <c r="I1269" s="1" t="s">
        <v>34</v>
      </c>
      <c r="J1269" s="1" t="s">
        <v>34</v>
      </c>
      <c r="K1269" s="1" t="s">
        <v>34</v>
      </c>
      <c r="L1269" s="1" t="s">
        <v>34</v>
      </c>
      <c r="M1269" s="1" t="s">
        <v>34</v>
      </c>
      <c r="N1269" s="1">
        <v>0</v>
      </c>
      <c r="O1269" s="1">
        <v>0</v>
      </c>
      <c r="P1269" s="3">
        <v>48.983333000000002</v>
      </c>
      <c r="Q1269" s="3">
        <v>-19.333333</v>
      </c>
      <c r="R1269" t="s">
        <v>4984</v>
      </c>
    </row>
    <row r="1270" spans="1:18" x14ac:dyDescent="0.55000000000000004">
      <c r="A1270" s="1">
        <v>30144</v>
      </c>
      <c r="B1270" s="1" t="s">
        <v>1763</v>
      </c>
      <c r="C1270" s="1" t="s">
        <v>1927</v>
      </c>
      <c r="D1270" s="4">
        <v>0.6</v>
      </c>
      <c r="E1270" s="4">
        <v>1819</v>
      </c>
      <c r="F1270" s="4">
        <f>Table1[[#This Row],[MW]]*Table1[[#This Row],[MWh/MW]]</f>
        <v>1091.3999999999999</v>
      </c>
      <c r="G1270" s="1" t="s">
        <v>28</v>
      </c>
      <c r="H1270" s="1" t="s">
        <v>29</v>
      </c>
      <c r="I1270" s="1" t="s">
        <v>30</v>
      </c>
      <c r="J1270" s="1" t="s">
        <v>31</v>
      </c>
      <c r="K1270" s="3" t="s">
        <v>32</v>
      </c>
      <c r="L1270" s="3" t="s">
        <v>44</v>
      </c>
      <c r="M1270" s="3" t="s">
        <v>34</v>
      </c>
      <c r="N1270" s="1">
        <f>Table1[[#This Row],[MWh]]*Water_intensities!$J$56</f>
        <v>353.61331710934621</v>
      </c>
      <c r="O1270" s="1">
        <f>Table1[[#This Row],[MWh]]*Water_intensities!$N$56</f>
        <v>247.52932197654238</v>
      </c>
      <c r="P1270" s="3">
        <v>48.983333000000002</v>
      </c>
      <c r="Q1270" s="3">
        <v>-19.333333</v>
      </c>
      <c r="R1270" t="s">
        <v>113</v>
      </c>
    </row>
    <row r="1271" spans="1:18" x14ac:dyDescent="0.55000000000000004">
      <c r="A1271" s="1">
        <v>30145</v>
      </c>
      <c r="B1271" s="1" t="s">
        <v>1763</v>
      </c>
      <c r="C1271" s="1" t="s">
        <v>1928</v>
      </c>
      <c r="D1271" s="4">
        <v>0.23</v>
      </c>
      <c r="E1271" s="4">
        <v>1819</v>
      </c>
      <c r="F1271" s="4">
        <f>Table1[[#This Row],[MW]]*Table1[[#This Row],[MWh/MW]]</f>
        <v>418.37</v>
      </c>
      <c r="G1271" s="1" t="s">
        <v>28</v>
      </c>
      <c r="H1271" s="1" t="s">
        <v>29</v>
      </c>
      <c r="I1271" s="1" t="s">
        <v>30</v>
      </c>
      <c r="J1271" s="1" t="s">
        <v>31</v>
      </c>
      <c r="K1271" s="3" t="s">
        <v>32</v>
      </c>
      <c r="L1271" s="3" t="s">
        <v>44</v>
      </c>
      <c r="M1271" s="3" t="s">
        <v>34</v>
      </c>
      <c r="N1271" s="1">
        <f>Table1[[#This Row],[MWh]]*Water_intensities!$J$56</f>
        <v>135.55177155858274</v>
      </c>
      <c r="O1271" s="1">
        <f>Table1[[#This Row],[MWh]]*Water_intensities!$N$56</f>
        <v>94.88624009100792</v>
      </c>
      <c r="P1271" s="3">
        <v>49.2</v>
      </c>
      <c r="Q1271" s="3">
        <v>-17.466667000000001</v>
      </c>
      <c r="R1271" t="s">
        <v>113</v>
      </c>
    </row>
    <row r="1272" spans="1:18" x14ac:dyDescent="0.55000000000000004">
      <c r="A1272" s="1">
        <v>30146</v>
      </c>
      <c r="B1272" s="1" t="s">
        <v>1763</v>
      </c>
      <c r="C1272" s="1" t="s">
        <v>1929</v>
      </c>
      <c r="D1272" s="4">
        <v>0.91400000000000003</v>
      </c>
      <c r="E1272" s="4">
        <v>1819</v>
      </c>
      <c r="F1272" s="4">
        <f>Table1[[#This Row],[MW]]*Table1[[#This Row],[MWh/MW]]</f>
        <v>1662.566</v>
      </c>
      <c r="G1272" s="1" t="s">
        <v>28</v>
      </c>
      <c r="H1272" s="1" t="s">
        <v>29</v>
      </c>
      <c r="I1272" s="1" t="s">
        <v>30</v>
      </c>
      <c r="J1272" s="1" t="s">
        <v>31</v>
      </c>
      <c r="K1272" s="3" t="s">
        <v>32</v>
      </c>
      <c r="L1272" s="3" t="s">
        <v>44</v>
      </c>
      <c r="M1272" s="3" t="s">
        <v>34</v>
      </c>
      <c r="N1272" s="1">
        <f>Table1[[#This Row],[MWh]]*Water_intensities!$J$56</f>
        <v>538.67095306323745</v>
      </c>
      <c r="O1272" s="1">
        <f>Table1[[#This Row],[MWh]]*Water_intensities!$N$56</f>
        <v>377.06966714426625</v>
      </c>
      <c r="P1272" s="3">
        <v>50</v>
      </c>
      <c r="Q1272" s="3">
        <v>-13.35</v>
      </c>
      <c r="R1272" t="s">
        <v>113</v>
      </c>
    </row>
    <row r="1273" spans="1:18" x14ac:dyDescent="0.55000000000000004">
      <c r="A1273" s="1">
        <v>30147</v>
      </c>
      <c r="B1273" s="1" t="s">
        <v>1763</v>
      </c>
      <c r="C1273" s="1" t="s">
        <v>1930</v>
      </c>
      <c r="D1273" s="19">
        <v>3.2000000000000001E-2</v>
      </c>
      <c r="E1273" s="4">
        <v>1819</v>
      </c>
      <c r="F1273" s="4">
        <f>Table1[[#This Row],[MW]]*Table1[[#This Row],[MWh/MW]]</f>
        <v>58.207999999999998</v>
      </c>
      <c r="G1273" s="1" t="s">
        <v>28</v>
      </c>
      <c r="H1273" s="1" t="s">
        <v>29</v>
      </c>
      <c r="I1273" s="1" t="s">
        <v>30</v>
      </c>
      <c r="J1273" s="1" t="s">
        <v>31</v>
      </c>
      <c r="K1273" s="3" t="s">
        <v>32</v>
      </c>
      <c r="L1273" s="3" t="s">
        <v>44</v>
      </c>
      <c r="M1273" s="3" t="s">
        <v>34</v>
      </c>
      <c r="N1273" s="1">
        <f>Table1[[#This Row],[MWh]]*Water_intensities!$J$56</f>
        <v>18.859376912498469</v>
      </c>
      <c r="O1273" s="1">
        <f>Table1[[#This Row],[MWh]]*Water_intensities!$N$56</f>
        <v>13.201563838748928</v>
      </c>
      <c r="P1273" s="3">
        <v>48.418765</v>
      </c>
      <c r="Q1273" s="3">
        <v>-17.84271</v>
      </c>
      <c r="R1273" t="s">
        <v>296</v>
      </c>
    </row>
    <row r="1274" spans="1:18" x14ac:dyDescent="0.55000000000000004">
      <c r="A1274" s="1">
        <v>30148</v>
      </c>
      <c r="B1274" s="1" t="s">
        <v>1763</v>
      </c>
      <c r="C1274" s="1" t="s">
        <v>1931</v>
      </c>
      <c r="D1274" s="4">
        <v>0.14000000000000001</v>
      </c>
      <c r="E1274" s="4">
        <v>1819</v>
      </c>
      <c r="F1274" s="4">
        <f>Table1[[#This Row],[MW]]*Table1[[#This Row],[MWh/MW]]</f>
        <v>254.66000000000003</v>
      </c>
      <c r="G1274" s="1" t="s">
        <v>28</v>
      </c>
      <c r="H1274" s="1" t="s">
        <v>29</v>
      </c>
      <c r="I1274" s="1" t="s">
        <v>30</v>
      </c>
      <c r="J1274" s="1" t="s">
        <v>31</v>
      </c>
      <c r="K1274" s="3" t="s">
        <v>32</v>
      </c>
      <c r="L1274" s="3" t="s">
        <v>44</v>
      </c>
      <c r="M1274" s="3" t="s">
        <v>34</v>
      </c>
      <c r="N1274" s="1">
        <f>Table1[[#This Row],[MWh]]*Water_intensities!$J$56</f>
        <v>82.509773992180811</v>
      </c>
      <c r="O1274" s="1">
        <f>Table1[[#This Row],[MWh]]*Water_intensities!$N$56</f>
        <v>57.756841794526565</v>
      </c>
      <c r="P1274" s="3">
        <v>47.833333000000003</v>
      </c>
      <c r="Q1274" s="3">
        <v>-22.35</v>
      </c>
      <c r="R1274" t="s">
        <v>113</v>
      </c>
    </row>
    <row r="1275" spans="1:18" x14ac:dyDescent="0.55000000000000004">
      <c r="A1275" s="1">
        <v>30149</v>
      </c>
      <c r="B1275" s="1" t="s">
        <v>1763</v>
      </c>
      <c r="C1275" s="1" t="s">
        <v>1932</v>
      </c>
      <c r="D1275" s="4">
        <v>6.8</v>
      </c>
      <c r="E1275" s="4">
        <v>5912.1</v>
      </c>
      <c r="F1275" s="4">
        <f>Table1[[#This Row],[MW]]*Table1[[#This Row],[MWh/MW]]</f>
        <v>40202.28</v>
      </c>
      <c r="G1275" s="1" t="s">
        <v>107</v>
      </c>
      <c r="H1275" s="1" t="s">
        <v>133</v>
      </c>
      <c r="I1275" s="1" t="s">
        <v>34</v>
      </c>
      <c r="J1275" s="1" t="s">
        <v>34</v>
      </c>
      <c r="K1275" s="1" t="s">
        <v>34</v>
      </c>
      <c r="L1275" s="1" t="s">
        <v>34</v>
      </c>
      <c r="M1275" s="1" t="s">
        <v>34</v>
      </c>
      <c r="N1275" s="1">
        <v>60316.864802999997</v>
      </c>
      <c r="O1275" s="1">
        <v>60316.864802999997</v>
      </c>
      <c r="P1275" s="3">
        <v>49.383333</v>
      </c>
      <c r="Q1275" s="3">
        <v>-18.166667</v>
      </c>
      <c r="R1275" t="s">
        <v>133</v>
      </c>
    </row>
    <row r="1276" spans="1:18" x14ac:dyDescent="0.55000000000000004">
      <c r="A1276" s="1">
        <v>30150</v>
      </c>
      <c r="B1276" s="1" t="s">
        <v>1763</v>
      </c>
      <c r="C1276" s="1" t="s">
        <v>1933</v>
      </c>
      <c r="D1276" s="4">
        <v>5.8999999999999997E-2</v>
      </c>
      <c r="E1276" s="4">
        <v>1819</v>
      </c>
      <c r="F1276" s="4">
        <f>Table1[[#This Row],[MW]]*Table1[[#This Row],[MWh/MW]]</f>
        <v>107.321</v>
      </c>
      <c r="G1276" s="1" t="s">
        <v>28</v>
      </c>
      <c r="H1276" s="1" t="s">
        <v>29</v>
      </c>
      <c r="I1276" s="1" t="s">
        <v>30</v>
      </c>
      <c r="J1276" s="1" t="s">
        <v>31</v>
      </c>
      <c r="K1276" s="3" t="s">
        <v>32</v>
      </c>
      <c r="L1276" s="3" t="s">
        <v>44</v>
      </c>
      <c r="M1276" s="3" t="s">
        <v>34</v>
      </c>
      <c r="N1276" s="1">
        <f>Table1[[#This Row],[MWh]]*Water_intensities!$J$56</f>
        <v>34.771976182419053</v>
      </c>
      <c r="O1276" s="1">
        <f>Table1[[#This Row],[MWh]]*Water_intensities!$N$56</f>
        <v>24.340383327693335</v>
      </c>
      <c r="P1276" s="3">
        <v>47.283332999999999</v>
      </c>
      <c r="Q1276" s="3">
        <v>-22.816666999999999</v>
      </c>
      <c r="R1276" t="s">
        <v>113</v>
      </c>
    </row>
    <row r="1277" spans="1:18" x14ac:dyDescent="0.55000000000000004">
      <c r="A1277" s="1">
        <v>31001</v>
      </c>
      <c r="B1277" s="1" t="s">
        <v>1934</v>
      </c>
      <c r="C1277" s="1" t="s">
        <v>1935</v>
      </c>
      <c r="D1277" s="4">
        <v>15.5</v>
      </c>
      <c r="E1277" s="4">
        <v>4390.6000000000004</v>
      </c>
      <c r="F1277" s="4">
        <f>Table1[[#This Row],[MW]]*Table1[[#This Row],[MWh/MW]]</f>
        <v>68054.3</v>
      </c>
      <c r="G1277" s="1" t="s">
        <v>20</v>
      </c>
      <c r="H1277" s="1" t="s">
        <v>29</v>
      </c>
      <c r="I1277" s="1" t="s">
        <v>52</v>
      </c>
      <c r="J1277" s="1" t="s">
        <v>31</v>
      </c>
      <c r="K1277" s="3" t="s">
        <v>32</v>
      </c>
      <c r="L1277" s="3" t="s">
        <v>53</v>
      </c>
      <c r="M1277" s="3" t="s">
        <v>34</v>
      </c>
      <c r="N1277" s="1">
        <f>Table1[[#This Row],[MWh]]*Water_intensities!$J$46</f>
        <v>22049.575560339552</v>
      </c>
      <c r="O1277" s="1">
        <f>Table1[[#This Row],[MWh]]*Water_intensities!$N$46</f>
        <v>15434.702892237687</v>
      </c>
      <c r="P1277" s="3">
        <v>35.0993074214201</v>
      </c>
      <c r="Q1277" s="3">
        <v>-15.754902372523</v>
      </c>
      <c r="R1277" t="s">
        <v>4962</v>
      </c>
    </row>
    <row r="1278" spans="1:18" x14ac:dyDescent="0.55000000000000004">
      <c r="A1278" s="1">
        <v>31002</v>
      </c>
      <c r="B1278" s="1" t="s">
        <v>1934</v>
      </c>
      <c r="C1278" s="1" t="s">
        <v>1936</v>
      </c>
      <c r="D1278" s="4">
        <v>0.3</v>
      </c>
      <c r="E1278" s="4">
        <v>2750</v>
      </c>
      <c r="F1278" s="4">
        <f>Table1[[#This Row],[MW]]*Table1[[#This Row],[MWh/MW]]</f>
        <v>825</v>
      </c>
      <c r="G1278" s="1" t="s">
        <v>28</v>
      </c>
      <c r="H1278" s="1" t="s">
        <v>29</v>
      </c>
      <c r="I1278" s="1" t="s">
        <v>30</v>
      </c>
      <c r="J1278" s="1" t="s">
        <v>31</v>
      </c>
      <c r="K1278" s="3" t="s">
        <v>32</v>
      </c>
      <c r="L1278" s="3" t="s">
        <v>44</v>
      </c>
      <c r="M1278" s="3" t="s">
        <v>34</v>
      </c>
      <c r="N1278" s="1">
        <f>Table1[[#This Row],[MWh]]*Water_intensities!$J$56</f>
        <v>267.29978616017104</v>
      </c>
      <c r="O1278" s="1">
        <f>Table1[[#This Row],[MWh]]*Water_intensities!$N$56</f>
        <v>187.10985031211973</v>
      </c>
      <c r="P1278" s="3">
        <v>33.269691000000002</v>
      </c>
      <c r="Q1278" s="3">
        <v>-9.7023729999999997</v>
      </c>
      <c r="R1278" t="s">
        <v>113</v>
      </c>
    </row>
    <row r="1279" spans="1:18" x14ac:dyDescent="0.55000000000000004">
      <c r="A1279" s="1">
        <v>31003</v>
      </c>
      <c r="B1279" s="1" t="s">
        <v>1934</v>
      </c>
      <c r="C1279" s="1" t="s">
        <v>1937</v>
      </c>
      <c r="D1279" s="4">
        <v>0.3</v>
      </c>
      <c r="E1279" s="4">
        <v>2750</v>
      </c>
      <c r="F1279" s="4">
        <f>Table1[[#This Row],[MW]]*Table1[[#This Row],[MWh/MW]]</f>
        <v>825</v>
      </c>
      <c r="G1279" s="1" t="s">
        <v>28</v>
      </c>
      <c r="H1279" s="1" t="s">
        <v>29</v>
      </c>
      <c r="I1279" s="1" t="s">
        <v>30</v>
      </c>
      <c r="J1279" s="1" t="s">
        <v>31</v>
      </c>
      <c r="K1279" s="3" t="s">
        <v>32</v>
      </c>
      <c r="L1279" s="3" t="s">
        <v>44</v>
      </c>
      <c r="M1279" s="3" t="s">
        <v>34</v>
      </c>
      <c r="N1279" s="1">
        <f>Table1[[#This Row],[MWh]]*Water_intensities!$J$56</f>
        <v>267.29978616017104</v>
      </c>
      <c r="O1279" s="1">
        <f>Table1[[#This Row],[MWh]]*Water_intensities!$N$56</f>
        <v>187.10985031211973</v>
      </c>
      <c r="P1279" s="3">
        <v>34.735403099999999</v>
      </c>
      <c r="Q1279" s="3">
        <v>-12.058400499999999</v>
      </c>
      <c r="R1279" t="s">
        <v>1938</v>
      </c>
    </row>
    <row r="1280" spans="1:18" x14ac:dyDescent="0.55000000000000004">
      <c r="A1280" s="1">
        <v>31004</v>
      </c>
      <c r="B1280" s="1" t="s">
        <v>1934</v>
      </c>
      <c r="C1280" s="1" t="s">
        <v>1939</v>
      </c>
      <c r="D1280" s="4">
        <v>7</v>
      </c>
      <c r="E1280" s="4">
        <v>4317</v>
      </c>
      <c r="F1280" s="4">
        <f>Table1[[#This Row],[MW]]*Table1[[#This Row],[MWh/MW]]</f>
        <v>30219</v>
      </c>
      <c r="G1280" s="1" t="s">
        <v>474</v>
      </c>
      <c r="H1280" s="1" t="s">
        <v>21</v>
      </c>
      <c r="I1280" s="1" t="s">
        <v>22</v>
      </c>
      <c r="J1280" s="1" t="s">
        <v>40</v>
      </c>
      <c r="K1280" s="3" t="s">
        <v>34</v>
      </c>
      <c r="L1280" s="3" t="s">
        <v>841</v>
      </c>
      <c r="M1280" s="3" t="s">
        <v>34</v>
      </c>
      <c r="N1280" s="1">
        <f>Table1[[#This Row],[MWh]]*Water_intensities!$J$3</f>
        <v>4902.4867962780008</v>
      </c>
      <c r="O1280" s="1">
        <f>Table1[[#This Row],[MWh]]*Water_intensities!$N$3</f>
        <v>3431.7407573946002</v>
      </c>
      <c r="P1280" s="3">
        <v>34.1497496476983</v>
      </c>
      <c r="Q1280" s="32">
        <v>-12.4989816464879</v>
      </c>
      <c r="R1280" t="s">
        <v>1940</v>
      </c>
    </row>
    <row r="1281" spans="1:18" x14ac:dyDescent="0.55000000000000004">
      <c r="A1281" s="1">
        <v>31005</v>
      </c>
      <c r="B1281" s="1" t="s">
        <v>1934</v>
      </c>
      <c r="C1281" s="1" t="s">
        <v>1939</v>
      </c>
      <c r="D1281" s="4">
        <v>1.2</v>
      </c>
      <c r="E1281" s="4">
        <v>2750</v>
      </c>
      <c r="F1281" s="4">
        <f>Table1[[#This Row],[MW]]*Table1[[#This Row],[MWh/MW]]</f>
        <v>3300</v>
      </c>
      <c r="G1281" s="1" t="s">
        <v>28</v>
      </c>
      <c r="H1281" s="1" t="s">
        <v>29</v>
      </c>
      <c r="I1281" s="1" t="s">
        <v>30</v>
      </c>
      <c r="J1281" s="1" t="s">
        <v>31</v>
      </c>
      <c r="K1281" s="3" t="s">
        <v>32</v>
      </c>
      <c r="L1281" s="3" t="s">
        <v>44</v>
      </c>
      <c r="M1281" s="3" t="s">
        <v>34</v>
      </c>
      <c r="N1281" s="1">
        <f>Table1[[#This Row],[MWh]]*Water_intensities!$J$56</f>
        <v>1069.1991446406842</v>
      </c>
      <c r="O1281" s="1">
        <f>Table1[[#This Row],[MWh]]*Water_intensities!$N$56</f>
        <v>748.43940124847893</v>
      </c>
      <c r="P1281" s="3">
        <v>34.15</v>
      </c>
      <c r="Q1281" s="3">
        <v>-12.566667000000001</v>
      </c>
      <c r="R1281" t="s">
        <v>1941</v>
      </c>
    </row>
    <row r="1282" spans="1:18" x14ac:dyDescent="0.55000000000000004">
      <c r="A1282" s="1">
        <v>31006</v>
      </c>
      <c r="B1282" s="1" t="s">
        <v>1934</v>
      </c>
      <c r="C1282" s="1" t="s">
        <v>1942</v>
      </c>
      <c r="D1282" s="4">
        <v>128.80000000000001</v>
      </c>
      <c r="E1282" s="4">
        <v>5528.2</v>
      </c>
      <c r="F1282" s="4">
        <f>Table1[[#This Row],[MW]]*Table1[[#This Row],[MWh/MW]]</f>
        <v>712032.16</v>
      </c>
      <c r="G1282" s="1" t="s">
        <v>107</v>
      </c>
      <c r="H1282" s="1" t="s">
        <v>108</v>
      </c>
      <c r="I1282" s="1" t="s">
        <v>34</v>
      </c>
      <c r="J1282" s="1" t="s">
        <v>34</v>
      </c>
      <c r="K1282" s="1" t="s">
        <v>34</v>
      </c>
      <c r="L1282" s="1" t="s">
        <v>34</v>
      </c>
      <c r="M1282" s="1" t="s">
        <v>34</v>
      </c>
      <c r="N1282" s="1">
        <v>780294.96301539219</v>
      </c>
      <c r="O1282" s="1">
        <v>780294.96301539219</v>
      </c>
      <c r="P1282" s="3">
        <v>34.754100000000001</v>
      </c>
      <c r="Q1282" s="3">
        <v>-15.895300000000001</v>
      </c>
      <c r="R1282" t="s">
        <v>133</v>
      </c>
    </row>
    <row r="1283" spans="1:18" x14ac:dyDescent="0.55000000000000004">
      <c r="A1283" s="1">
        <v>31007</v>
      </c>
      <c r="B1283" s="1" t="s">
        <v>1934</v>
      </c>
      <c r="C1283" s="1" t="s">
        <v>1943</v>
      </c>
      <c r="D1283" s="4">
        <v>1</v>
      </c>
      <c r="E1283" s="4">
        <v>2750</v>
      </c>
      <c r="F1283" s="4">
        <f>Table1[[#This Row],[MW]]*Table1[[#This Row],[MWh/MW]]</f>
        <v>2750</v>
      </c>
      <c r="G1283" s="1" t="s">
        <v>28</v>
      </c>
      <c r="H1283" s="1" t="s">
        <v>29</v>
      </c>
      <c r="I1283" s="1" t="s">
        <v>30</v>
      </c>
      <c r="J1283" s="1" t="s">
        <v>31</v>
      </c>
      <c r="K1283" s="3" t="s">
        <v>32</v>
      </c>
      <c r="L1283" s="3" t="s">
        <v>44</v>
      </c>
      <c r="M1283" s="3" t="s">
        <v>34</v>
      </c>
      <c r="N1283" s="1">
        <f>Table1[[#This Row],[MWh]]*Water_intensities!$J$56</f>
        <v>890.99928720057017</v>
      </c>
      <c r="O1283" s="1">
        <f>Table1[[#This Row],[MWh]]*Water_intensities!$N$56</f>
        <v>623.69950104039913</v>
      </c>
      <c r="P1283" s="3">
        <v>33.933332999999998</v>
      </c>
      <c r="Q1283" s="3">
        <v>-9.9333329999999993</v>
      </c>
      <c r="R1283" t="s">
        <v>1944</v>
      </c>
    </row>
    <row r="1284" spans="1:18" x14ac:dyDescent="0.55000000000000004">
      <c r="A1284" s="1">
        <v>31008</v>
      </c>
      <c r="B1284" s="1" t="s">
        <v>1934</v>
      </c>
      <c r="C1284" s="1" t="s">
        <v>1945</v>
      </c>
      <c r="D1284" s="4">
        <v>60</v>
      </c>
      <c r="E1284" s="4">
        <v>2750</v>
      </c>
      <c r="F1284" s="4">
        <f>Table1[[#This Row],[MW]]*Table1[[#This Row],[MWh/MW]]</f>
        <v>165000</v>
      </c>
      <c r="G1284" s="1" t="s">
        <v>28</v>
      </c>
      <c r="H1284" s="1" t="s">
        <v>29</v>
      </c>
      <c r="I1284" s="1" t="s">
        <v>30</v>
      </c>
      <c r="J1284" s="1" t="s">
        <v>31</v>
      </c>
      <c r="K1284" s="3" t="s">
        <v>32</v>
      </c>
      <c r="L1284" s="3" t="s">
        <v>44</v>
      </c>
      <c r="M1284" s="3" t="s">
        <v>34</v>
      </c>
      <c r="N1284" s="1">
        <f>Table1[[#This Row],[MWh]]*Water_intensities!$J$56</f>
        <v>53459.957232034212</v>
      </c>
      <c r="O1284" s="1">
        <f>Table1[[#This Row],[MWh]]*Water_intensities!$N$56</f>
        <v>37421.970062423949</v>
      </c>
      <c r="P1284" s="3">
        <v>33.701293729684103</v>
      </c>
      <c r="Q1284" s="3">
        <v>-9.9946698571537897</v>
      </c>
      <c r="R1284" t="s">
        <v>1946</v>
      </c>
    </row>
    <row r="1285" spans="1:18" ht="15" customHeight="1" x14ac:dyDescent="0.55000000000000004">
      <c r="A1285" s="1">
        <v>31009</v>
      </c>
      <c r="B1285" s="1" t="s">
        <v>1934</v>
      </c>
      <c r="C1285" s="1" t="s">
        <v>1947</v>
      </c>
      <c r="D1285" s="4">
        <v>0.75</v>
      </c>
      <c r="E1285" s="4">
        <v>2750</v>
      </c>
      <c r="F1285" s="4">
        <f>Table1[[#This Row],[MW]]*Table1[[#This Row],[MWh/MW]]</f>
        <v>2062.5</v>
      </c>
      <c r="G1285" s="1" t="s">
        <v>28</v>
      </c>
      <c r="H1285" s="1" t="s">
        <v>29</v>
      </c>
      <c r="I1285" s="1" t="s">
        <v>30</v>
      </c>
      <c r="J1285" s="1" t="s">
        <v>31</v>
      </c>
      <c r="K1285" s="3" t="s">
        <v>32</v>
      </c>
      <c r="L1285" s="3" t="s">
        <v>44</v>
      </c>
      <c r="M1285" s="3" t="s">
        <v>34</v>
      </c>
      <c r="N1285" s="1">
        <f>Table1[[#This Row],[MWh]]*Water_intensities!$J$56</f>
        <v>668.24946540042765</v>
      </c>
      <c r="O1285" s="1">
        <f>Table1[[#This Row],[MWh]]*Water_intensities!$N$56</f>
        <v>467.77462578029935</v>
      </c>
      <c r="P1285" s="3">
        <v>34.735403099999999</v>
      </c>
      <c r="Q1285" s="3">
        <v>-12.058400499999999</v>
      </c>
      <c r="R1285" t="s">
        <v>1938</v>
      </c>
    </row>
    <row r="1286" spans="1:18" ht="15" customHeight="1" x14ac:dyDescent="0.55000000000000004">
      <c r="A1286" s="1">
        <v>31010</v>
      </c>
      <c r="B1286" s="1" t="s">
        <v>1934</v>
      </c>
      <c r="C1286" s="1" t="s">
        <v>1948</v>
      </c>
      <c r="D1286" s="4">
        <v>1.34</v>
      </c>
      <c r="E1286" s="4">
        <v>2750</v>
      </c>
      <c r="F1286" s="4">
        <f>Table1[[#This Row],[MW]]*Table1[[#This Row],[MWh/MW]]</f>
        <v>3685</v>
      </c>
      <c r="G1286" s="1" t="s">
        <v>28</v>
      </c>
      <c r="H1286" s="1" t="s">
        <v>29</v>
      </c>
      <c r="I1286" s="1" t="s">
        <v>30</v>
      </c>
      <c r="J1286" s="1" t="s">
        <v>31</v>
      </c>
      <c r="K1286" s="3" t="s">
        <v>32</v>
      </c>
      <c r="L1286" s="3" t="s">
        <v>44</v>
      </c>
      <c r="M1286" s="3" t="s">
        <v>34</v>
      </c>
      <c r="N1286" s="1">
        <f>Table1[[#This Row],[MWh]]*Water_intensities!$J$56</f>
        <v>1193.9390448487641</v>
      </c>
      <c r="O1286" s="1">
        <f>Table1[[#This Row],[MWh]]*Water_intensities!$N$56</f>
        <v>835.75733139413478</v>
      </c>
      <c r="P1286" s="3">
        <v>33.787247000000001</v>
      </c>
      <c r="Q1286" s="3">
        <v>-13.966919000000001</v>
      </c>
      <c r="R1286" t="s">
        <v>113</v>
      </c>
    </row>
    <row r="1287" spans="1:18" x14ac:dyDescent="0.55000000000000004">
      <c r="A1287" s="1">
        <v>31011</v>
      </c>
      <c r="B1287" s="1" t="s">
        <v>1934</v>
      </c>
      <c r="C1287" s="1" t="s">
        <v>1949</v>
      </c>
      <c r="D1287" s="4">
        <v>0.28999999999999998</v>
      </c>
      <c r="E1287" s="4">
        <v>2750</v>
      </c>
      <c r="F1287" s="4">
        <f>Table1[[#This Row],[MW]]*Table1[[#This Row],[MWh/MW]]</f>
        <v>797.5</v>
      </c>
      <c r="G1287" s="1" t="s">
        <v>28</v>
      </c>
      <c r="H1287" s="1" t="s">
        <v>29</v>
      </c>
      <c r="I1287" s="1" t="s">
        <v>30</v>
      </c>
      <c r="J1287" s="1" t="s">
        <v>31</v>
      </c>
      <c r="K1287" s="3" t="s">
        <v>32</v>
      </c>
      <c r="L1287" s="3" t="s">
        <v>44</v>
      </c>
      <c r="M1287" s="3" t="s">
        <v>34</v>
      </c>
      <c r="N1287" s="1">
        <f>Table1[[#This Row],[MWh]]*Water_intensities!$J$56</f>
        <v>258.38979328816532</v>
      </c>
      <c r="O1287" s="1">
        <f>Table1[[#This Row],[MWh]]*Water_intensities!$N$56</f>
        <v>180.87285530171576</v>
      </c>
      <c r="P1287" s="3">
        <v>33.669974000000003</v>
      </c>
      <c r="Q1287" s="3">
        <v>-13.018167999999999</v>
      </c>
      <c r="R1287" t="s">
        <v>1950</v>
      </c>
    </row>
    <row r="1288" spans="1:18" x14ac:dyDescent="0.55000000000000004">
      <c r="A1288" s="1">
        <v>31012</v>
      </c>
      <c r="B1288" s="1" t="s">
        <v>1934</v>
      </c>
      <c r="C1288" s="1" t="s">
        <v>1951</v>
      </c>
      <c r="D1288" s="4">
        <v>1.1000000000000001</v>
      </c>
      <c r="E1288" s="4">
        <v>2750</v>
      </c>
      <c r="F1288" s="4">
        <f>Table1[[#This Row],[MW]]*Table1[[#This Row],[MWh/MW]]</f>
        <v>3025.0000000000005</v>
      </c>
      <c r="G1288" s="1" t="s">
        <v>28</v>
      </c>
      <c r="H1288" s="1" t="s">
        <v>29</v>
      </c>
      <c r="I1288" s="1" t="s">
        <v>30</v>
      </c>
      <c r="J1288" s="1" t="s">
        <v>31</v>
      </c>
      <c r="K1288" s="3" t="s">
        <v>32</v>
      </c>
      <c r="L1288" s="3" t="s">
        <v>44</v>
      </c>
      <c r="M1288" s="3" t="s">
        <v>34</v>
      </c>
      <c r="N1288" s="1">
        <f>Table1[[#This Row],[MWh]]*Water_intensities!$J$56</f>
        <v>980.09921592062733</v>
      </c>
      <c r="O1288" s="1">
        <f>Table1[[#This Row],[MWh]]*Water_intensities!$N$56</f>
        <v>686.0694511444392</v>
      </c>
      <c r="P1288" s="3">
        <v>34.020710000000001</v>
      </c>
      <c r="Q1288" s="3">
        <v>-11.465557</v>
      </c>
      <c r="R1288" t="s">
        <v>1540</v>
      </c>
    </row>
    <row r="1289" spans="1:18" x14ac:dyDescent="0.55000000000000004">
      <c r="A1289" s="1">
        <v>31013</v>
      </c>
      <c r="B1289" s="1" t="s">
        <v>1934</v>
      </c>
      <c r="C1289" s="1" t="s">
        <v>1952</v>
      </c>
      <c r="D1289" s="4">
        <v>10</v>
      </c>
      <c r="E1289" s="4">
        <v>4317</v>
      </c>
      <c r="F1289" s="4">
        <f>Table1[[#This Row],[MW]]*Table1[[#This Row],[MWh/MW]]</f>
        <v>43170</v>
      </c>
      <c r="G1289" s="1" t="s">
        <v>474</v>
      </c>
      <c r="H1289" s="1" t="s">
        <v>21</v>
      </c>
      <c r="I1289" s="1" t="s">
        <v>22</v>
      </c>
      <c r="J1289" s="1" t="s">
        <v>40</v>
      </c>
      <c r="K1289" s="3" t="s">
        <v>34</v>
      </c>
      <c r="L1289" s="3" t="s">
        <v>841</v>
      </c>
      <c r="M1289" s="3" t="s">
        <v>34</v>
      </c>
      <c r="N1289" s="1">
        <f>Table1[[#This Row],[MWh]]*Water_intensities!$J$3</f>
        <v>7003.5525661114298</v>
      </c>
      <c r="O1289" s="1">
        <f>Table1[[#This Row],[MWh]]*Water_intensities!$N$3</f>
        <v>4902.4867962780008</v>
      </c>
      <c r="P1289" s="3">
        <v>34.893121999999998</v>
      </c>
      <c r="Q1289" s="3">
        <v>-16.253931000000001</v>
      </c>
      <c r="R1289" t="s">
        <v>1953</v>
      </c>
    </row>
    <row r="1290" spans="1:18" x14ac:dyDescent="0.55000000000000004">
      <c r="A1290" s="1">
        <v>31014</v>
      </c>
      <c r="B1290" s="1" t="s">
        <v>1934</v>
      </c>
      <c r="C1290" s="1" t="s">
        <v>1952</v>
      </c>
      <c r="D1290" s="4">
        <v>0.2</v>
      </c>
      <c r="E1290" s="4">
        <v>2750</v>
      </c>
      <c r="F1290" s="4">
        <f>Table1[[#This Row],[MW]]*Table1[[#This Row],[MWh/MW]]</f>
        <v>550</v>
      </c>
      <c r="G1290" s="1" t="s">
        <v>28</v>
      </c>
      <c r="H1290" s="1" t="s">
        <v>29</v>
      </c>
      <c r="I1290" s="1" t="s">
        <v>30</v>
      </c>
      <c r="J1290" s="1" t="s">
        <v>31</v>
      </c>
      <c r="K1290" s="3" t="s">
        <v>32</v>
      </c>
      <c r="L1290" s="3" t="s">
        <v>44</v>
      </c>
      <c r="M1290" s="3" t="s">
        <v>34</v>
      </c>
      <c r="N1290" s="1">
        <f>Table1[[#This Row],[MWh]]*Water_intensities!$J$56</f>
        <v>178.19985744011402</v>
      </c>
      <c r="O1290" s="1">
        <f>Table1[[#This Row],[MWh]]*Water_intensities!$N$56</f>
        <v>124.73990020807983</v>
      </c>
      <c r="P1290" s="3">
        <v>35</v>
      </c>
      <c r="Q1290" s="3">
        <v>-15.783333300000001</v>
      </c>
      <c r="R1290" t="s">
        <v>113</v>
      </c>
    </row>
    <row r="1291" spans="1:18" x14ac:dyDescent="0.55000000000000004">
      <c r="A1291" s="1">
        <v>31015</v>
      </c>
      <c r="B1291" s="1" t="s">
        <v>1934</v>
      </c>
      <c r="C1291" s="1" t="s">
        <v>1954</v>
      </c>
      <c r="D1291" s="4">
        <v>24</v>
      </c>
      <c r="E1291" s="4">
        <v>5528.2</v>
      </c>
      <c r="F1291" s="4">
        <f>Table1[[#This Row],[MW]]*Table1[[#This Row],[MWh/MW]]</f>
        <v>132676.79999999999</v>
      </c>
      <c r="G1291" s="1" t="s">
        <v>107</v>
      </c>
      <c r="H1291" s="1" t="s">
        <v>133</v>
      </c>
      <c r="I1291" s="1" t="s">
        <v>34</v>
      </c>
      <c r="J1291" s="1" t="s">
        <v>34</v>
      </c>
      <c r="K1291" s="1" t="s">
        <v>34</v>
      </c>
      <c r="L1291" s="1" t="s">
        <v>34</v>
      </c>
      <c r="M1291" s="1" t="s">
        <v>34</v>
      </c>
      <c r="N1291" s="1">
        <v>883.02300000000002</v>
      </c>
      <c r="O1291" s="1">
        <v>883.02300000000002</v>
      </c>
      <c r="P1291" s="3">
        <v>34.826000000000001</v>
      </c>
      <c r="Q1291" s="3">
        <v>-15.519299999999999</v>
      </c>
      <c r="R1291" t="s">
        <v>133</v>
      </c>
    </row>
    <row r="1292" spans="1:18" x14ac:dyDescent="0.55000000000000004">
      <c r="A1292" s="1">
        <v>31016</v>
      </c>
      <c r="B1292" s="1" t="s">
        <v>1934</v>
      </c>
      <c r="C1292" s="1" t="s">
        <v>1955</v>
      </c>
      <c r="D1292" s="4">
        <v>100</v>
      </c>
      <c r="E1292" s="4">
        <v>5528.2</v>
      </c>
      <c r="F1292" s="4">
        <f>Table1[[#This Row],[MW]]*Table1[[#This Row],[MWh/MW]]</f>
        <v>552820</v>
      </c>
      <c r="G1292" s="1" t="s">
        <v>107</v>
      </c>
      <c r="H1292" s="1" t="s">
        <v>108</v>
      </c>
      <c r="I1292" s="1" t="s">
        <v>34</v>
      </c>
      <c r="J1292" s="1" t="s">
        <v>34</v>
      </c>
      <c r="K1292" s="1" t="s">
        <v>34</v>
      </c>
      <c r="L1292" s="1" t="s">
        <v>34</v>
      </c>
      <c r="M1292" s="1" t="s">
        <v>34</v>
      </c>
      <c r="N1292" s="1">
        <v>431322.65828220587</v>
      </c>
      <c r="O1292" s="1">
        <v>431322.65828220587</v>
      </c>
      <c r="P1292" s="3">
        <v>34.826000000000001</v>
      </c>
      <c r="Q1292" s="3">
        <v>-15.519299999999999</v>
      </c>
      <c r="R1292" t="s">
        <v>133</v>
      </c>
    </row>
    <row r="1293" spans="1:18" x14ac:dyDescent="0.55000000000000004">
      <c r="A1293" s="1">
        <v>31017</v>
      </c>
      <c r="B1293" s="1" t="s">
        <v>1934</v>
      </c>
      <c r="C1293" s="1" t="s">
        <v>1956</v>
      </c>
      <c r="D1293" s="4">
        <v>8.25</v>
      </c>
      <c r="E1293" s="4">
        <v>5528.2</v>
      </c>
      <c r="F1293" s="4">
        <f>Table1[[#This Row],[MW]]*Table1[[#This Row],[MWh/MW]]</f>
        <v>45607.65</v>
      </c>
      <c r="G1293" s="1" t="s">
        <v>107</v>
      </c>
      <c r="H1293" s="1" t="s">
        <v>133</v>
      </c>
      <c r="I1293" s="1" t="s">
        <v>34</v>
      </c>
      <c r="J1293" s="1" t="s">
        <v>34</v>
      </c>
      <c r="K1293" s="1" t="s">
        <v>34</v>
      </c>
      <c r="L1293" s="1" t="s">
        <v>34</v>
      </c>
      <c r="M1293" s="1" t="s">
        <v>34</v>
      </c>
      <c r="N1293" s="1">
        <v>883.14300000000003</v>
      </c>
      <c r="O1293" s="1">
        <v>883.14300000000003</v>
      </c>
      <c r="P1293" s="3">
        <v>35.657949199999997</v>
      </c>
      <c r="Q1293" s="3">
        <v>-15.911636100000001</v>
      </c>
      <c r="R1293" t="s">
        <v>1957</v>
      </c>
    </row>
    <row r="1294" spans="1:18" x14ac:dyDescent="0.55000000000000004">
      <c r="A1294" s="1">
        <v>31018</v>
      </c>
      <c r="B1294" s="1" t="s">
        <v>1934</v>
      </c>
      <c r="C1294" s="1" t="s">
        <v>1958</v>
      </c>
      <c r="D1294" s="4">
        <v>110.7</v>
      </c>
      <c r="E1294" s="4">
        <v>4574.3</v>
      </c>
      <c r="F1294" s="4">
        <f>Table1[[#This Row],[MW]]*Table1[[#This Row],[MWh/MW]]</f>
        <v>506375.01</v>
      </c>
      <c r="G1294" s="1" t="s">
        <v>107</v>
      </c>
      <c r="H1294" s="1" t="s">
        <v>108</v>
      </c>
      <c r="I1294" s="1" t="s">
        <v>34</v>
      </c>
      <c r="J1294" s="1" t="s">
        <v>34</v>
      </c>
      <c r="K1294" s="1" t="s">
        <v>34</v>
      </c>
      <c r="L1294" s="1" t="s">
        <v>34</v>
      </c>
      <c r="M1294" s="1" t="s">
        <v>34</v>
      </c>
      <c r="N1294" s="1">
        <v>0</v>
      </c>
      <c r="O1294" s="1">
        <v>0</v>
      </c>
      <c r="P1294" s="3">
        <v>34.783333300000002</v>
      </c>
      <c r="Q1294" s="3">
        <v>-15.55</v>
      </c>
      <c r="R1294" t="s">
        <v>1959</v>
      </c>
    </row>
    <row r="1295" spans="1:18" x14ac:dyDescent="0.55000000000000004">
      <c r="A1295" s="1">
        <v>31019</v>
      </c>
      <c r="B1295" s="1" t="s">
        <v>1934</v>
      </c>
      <c r="C1295" s="1" t="s">
        <v>1960</v>
      </c>
      <c r="D1295" s="4">
        <v>5.7000000000000002E-2</v>
      </c>
      <c r="E1295" s="4">
        <v>5528.2</v>
      </c>
      <c r="F1295" s="4">
        <f>Table1[[#This Row],[MW]]*Table1[[#This Row],[MWh/MW]]</f>
        <v>315.10739999999998</v>
      </c>
      <c r="G1295" s="1" t="s">
        <v>107</v>
      </c>
      <c r="H1295" s="1" t="s">
        <v>133</v>
      </c>
      <c r="I1295" s="1" t="s">
        <v>34</v>
      </c>
      <c r="J1295" s="1" t="s">
        <v>34</v>
      </c>
      <c r="K1295" s="1" t="s">
        <v>34</v>
      </c>
      <c r="L1295" s="1" t="s">
        <v>34</v>
      </c>
      <c r="M1295" s="1" t="s">
        <v>34</v>
      </c>
      <c r="N1295" s="1">
        <v>0</v>
      </c>
      <c r="O1295" s="1">
        <v>0</v>
      </c>
      <c r="P1295" s="3">
        <v>34.85</v>
      </c>
      <c r="Q1295" s="3">
        <v>-8.6</v>
      </c>
      <c r="R1295" t="s">
        <v>4980</v>
      </c>
    </row>
    <row r="1296" spans="1:18" x14ac:dyDescent="0.55000000000000004">
      <c r="A1296" s="1">
        <v>31020</v>
      </c>
      <c r="B1296" s="1" t="s">
        <v>1934</v>
      </c>
      <c r="C1296" s="1" t="s">
        <v>1961</v>
      </c>
      <c r="D1296" s="4">
        <v>4.3499999999999996</v>
      </c>
      <c r="E1296" s="4">
        <v>5528.2</v>
      </c>
      <c r="F1296" s="4">
        <f>Table1[[#This Row],[MW]]*Table1[[#This Row],[MWh/MW]]</f>
        <v>24047.67</v>
      </c>
      <c r="G1296" s="1" t="s">
        <v>107</v>
      </c>
      <c r="H1296" s="1" t="s">
        <v>133</v>
      </c>
      <c r="I1296" s="1" t="s">
        <v>34</v>
      </c>
      <c r="J1296" s="1" t="s">
        <v>34</v>
      </c>
      <c r="K1296" s="1" t="s">
        <v>34</v>
      </c>
      <c r="L1296" s="1" t="s">
        <v>34</v>
      </c>
      <c r="M1296" s="1" t="s">
        <v>34</v>
      </c>
      <c r="N1296" s="1">
        <v>1523.0664775133894</v>
      </c>
      <c r="O1296" s="1">
        <v>1523.0664775133894</v>
      </c>
      <c r="P1296" s="3">
        <v>34.130744999999997</v>
      </c>
      <c r="Q1296" s="3">
        <v>-10.309937</v>
      </c>
      <c r="R1296" t="s">
        <v>133</v>
      </c>
    </row>
    <row r="1297" spans="1:18" x14ac:dyDescent="0.55000000000000004">
      <c r="A1297" s="1">
        <v>32001</v>
      </c>
      <c r="B1297" s="1" t="s">
        <v>1962</v>
      </c>
      <c r="C1297" s="1" t="s">
        <v>1963</v>
      </c>
      <c r="D1297" s="4">
        <v>0.48</v>
      </c>
      <c r="E1297" s="4">
        <v>2183</v>
      </c>
      <c r="F1297" s="4">
        <f>Table1[[#This Row],[MW]]*Table1[[#This Row],[MWh/MW]]</f>
        <v>1047.8399999999999</v>
      </c>
      <c r="G1297" s="1" t="s">
        <v>28</v>
      </c>
      <c r="H1297" s="1" t="s">
        <v>29</v>
      </c>
      <c r="I1297" s="1" t="s">
        <v>30</v>
      </c>
      <c r="J1297" s="1" t="s">
        <v>31</v>
      </c>
      <c r="K1297" s="3" t="s">
        <v>32</v>
      </c>
      <c r="L1297" s="3" t="s">
        <v>44</v>
      </c>
      <c r="M1297" s="3" t="s">
        <v>34</v>
      </c>
      <c r="N1297" s="1">
        <f>Table1[[#This Row],[MWh]]*Water_intensities!$J$56</f>
        <v>339.49988840008922</v>
      </c>
      <c r="O1297" s="1">
        <f>Table1[[#This Row],[MWh]]*Water_intensities!$N$56</f>
        <v>237.64992188006246</v>
      </c>
      <c r="P1297" s="3">
        <v>-9.6149000000000004</v>
      </c>
      <c r="Q1297" s="3">
        <v>16.6614</v>
      </c>
      <c r="R1297" t="s">
        <v>113</v>
      </c>
    </row>
    <row r="1298" spans="1:18" x14ac:dyDescent="0.55000000000000004">
      <c r="A1298" s="1">
        <v>32002</v>
      </c>
      <c r="B1298" s="1" t="s">
        <v>1962</v>
      </c>
      <c r="C1298" s="1" t="s">
        <v>1964</v>
      </c>
      <c r="D1298" s="4">
        <v>24.3</v>
      </c>
      <c r="E1298" s="4">
        <v>2183</v>
      </c>
      <c r="F1298" s="4">
        <f>Table1[[#This Row],[MW]]*Table1[[#This Row],[MWh/MW]]</f>
        <v>53046.9</v>
      </c>
      <c r="G1298" s="1" t="s">
        <v>28</v>
      </c>
      <c r="H1298" s="1" t="s">
        <v>29</v>
      </c>
      <c r="I1298" s="1" t="s">
        <v>30</v>
      </c>
      <c r="J1298" s="1" t="s">
        <v>31</v>
      </c>
      <c r="K1298" s="3" t="s">
        <v>32</v>
      </c>
      <c r="L1298" s="3" t="s">
        <v>119</v>
      </c>
      <c r="M1298" s="3" t="s">
        <v>34</v>
      </c>
      <c r="N1298" s="1">
        <f>Table1[[#This Row],[MWh]]*Water_intensities!$J$56</f>
        <v>17187.181850254517</v>
      </c>
      <c r="O1298" s="1">
        <f>Table1[[#This Row],[MWh]]*Water_intensities!$N$56</f>
        <v>12031.027295178163</v>
      </c>
      <c r="P1298" s="3">
        <v>-7.9616210938884597</v>
      </c>
      <c r="Q1298" s="3">
        <v>12.6447112264621</v>
      </c>
      <c r="R1298" t="s">
        <v>1965</v>
      </c>
    </row>
    <row r="1299" spans="1:18" x14ac:dyDescent="0.55000000000000004">
      <c r="A1299" s="1">
        <v>32003</v>
      </c>
      <c r="B1299" s="1" t="s">
        <v>1962</v>
      </c>
      <c r="C1299" s="1" t="s">
        <v>1966</v>
      </c>
      <c r="D1299" s="4">
        <v>60</v>
      </c>
      <c r="E1299" s="4">
        <v>2183</v>
      </c>
      <c r="F1299" s="4">
        <f>Table1[[#This Row],[MW]]*Table1[[#This Row],[MWh/MW]]</f>
        <v>130980</v>
      </c>
      <c r="G1299" s="1" t="s">
        <v>28</v>
      </c>
      <c r="H1299" s="1" t="s">
        <v>29</v>
      </c>
      <c r="I1299" s="1" t="s">
        <v>30</v>
      </c>
      <c r="J1299" s="1" t="s">
        <v>31</v>
      </c>
      <c r="K1299" s="3" t="s">
        <v>32</v>
      </c>
      <c r="L1299" s="3" t="s">
        <v>119</v>
      </c>
      <c r="M1299" s="3" t="s">
        <v>34</v>
      </c>
      <c r="N1299" s="1">
        <f>Table1[[#This Row],[MWh]]*Water_intensities!$J$56</f>
        <v>42437.486050011154</v>
      </c>
      <c r="O1299" s="1">
        <f>Table1[[#This Row],[MWh]]*Water_intensities!$N$56</f>
        <v>29706.240235007812</v>
      </c>
      <c r="P1299" s="3">
        <v>-7.96142014266717</v>
      </c>
      <c r="Q1299" s="3">
        <v>12.6454612992283</v>
      </c>
      <c r="R1299" t="s">
        <v>1967</v>
      </c>
    </row>
    <row r="1300" spans="1:18" x14ac:dyDescent="0.55000000000000004">
      <c r="A1300" s="1">
        <v>32004</v>
      </c>
      <c r="B1300" s="1" t="s">
        <v>1962</v>
      </c>
      <c r="C1300" s="1" t="s">
        <v>1968</v>
      </c>
      <c r="D1300" s="4">
        <v>0.6</v>
      </c>
      <c r="E1300" s="4">
        <v>2183</v>
      </c>
      <c r="F1300" s="4">
        <f>Table1[[#This Row],[MW]]*Table1[[#This Row],[MWh/MW]]</f>
        <v>1309.8</v>
      </c>
      <c r="G1300" s="1" t="s">
        <v>28</v>
      </c>
      <c r="H1300" s="1" t="s">
        <v>29</v>
      </c>
      <c r="I1300" s="1" t="s">
        <v>30</v>
      </c>
      <c r="J1300" s="1" t="s">
        <v>31</v>
      </c>
      <c r="K1300" s="3" t="s">
        <v>32</v>
      </c>
      <c r="L1300" s="3" t="s">
        <v>44</v>
      </c>
      <c r="M1300" s="3" t="s">
        <v>34</v>
      </c>
      <c r="N1300" s="1">
        <f>Table1[[#This Row],[MWh]]*Water_intensities!$J$56</f>
        <v>424.37486050011154</v>
      </c>
      <c r="O1300" s="1">
        <f>Table1[[#This Row],[MWh]]*Water_intensities!$N$56</f>
        <v>297.06240235007812</v>
      </c>
      <c r="P1300" s="3">
        <v>-7.4789919999999999</v>
      </c>
      <c r="Q1300" s="3">
        <v>11.416988</v>
      </c>
      <c r="R1300" t="s">
        <v>113</v>
      </c>
    </row>
    <row r="1301" spans="1:18" x14ac:dyDescent="0.55000000000000004">
      <c r="A1301" s="1">
        <v>32005</v>
      </c>
      <c r="B1301" s="1" t="s">
        <v>1962</v>
      </c>
      <c r="C1301" s="1" t="s">
        <v>1969</v>
      </c>
      <c r="D1301" s="4">
        <v>62.3</v>
      </c>
      <c r="E1301" s="4">
        <v>6001.1</v>
      </c>
      <c r="F1301" s="4">
        <f>Table1[[#This Row],[MW]]*Table1[[#This Row],[MWh/MW]]</f>
        <v>373868.53</v>
      </c>
      <c r="G1301" s="1" t="s">
        <v>107</v>
      </c>
      <c r="H1301" s="1" t="s">
        <v>133</v>
      </c>
      <c r="I1301" s="1" t="s">
        <v>34</v>
      </c>
      <c r="J1301" s="1" t="s">
        <v>34</v>
      </c>
      <c r="K1301" s="1" t="s">
        <v>34</v>
      </c>
      <c r="L1301" s="1" t="s">
        <v>34</v>
      </c>
      <c r="M1301" s="1" t="s">
        <v>34</v>
      </c>
      <c r="N1301" s="1">
        <v>15509544.932101736</v>
      </c>
      <c r="O1301" s="1">
        <v>15509544.932101736</v>
      </c>
      <c r="P1301" s="3">
        <v>-11.443763000000001</v>
      </c>
      <c r="Q1301" s="3">
        <v>14.455230999999999</v>
      </c>
      <c r="R1301" t="s">
        <v>1970</v>
      </c>
    </row>
    <row r="1302" spans="1:18" x14ac:dyDescent="0.55000000000000004">
      <c r="A1302" s="1">
        <v>32006</v>
      </c>
      <c r="B1302" s="1" t="s">
        <v>1962</v>
      </c>
      <c r="C1302" s="1" t="s">
        <v>1971</v>
      </c>
      <c r="D1302" s="4">
        <v>4</v>
      </c>
      <c r="E1302" s="4">
        <v>2183</v>
      </c>
      <c r="F1302" s="4">
        <f>Table1[[#This Row],[MW]]*Table1[[#This Row],[MWh/MW]]</f>
        <v>8732</v>
      </c>
      <c r="G1302" s="1" t="s">
        <v>28</v>
      </c>
      <c r="H1302" s="1" t="s">
        <v>29</v>
      </c>
      <c r="I1302" s="1" t="s">
        <v>30</v>
      </c>
      <c r="J1302" s="1" t="s">
        <v>31</v>
      </c>
      <c r="K1302" s="3" t="s">
        <v>32</v>
      </c>
      <c r="L1302" s="3" t="s">
        <v>44</v>
      </c>
      <c r="M1302" s="3" t="s">
        <v>34</v>
      </c>
      <c r="N1302" s="1">
        <f>Table1[[#This Row],[MWh]]*Water_intensities!$J$56</f>
        <v>2829.1657366674103</v>
      </c>
      <c r="O1302" s="1">
        <f>Table1[[#This Row],[MWh]]*Water_intensities!$N$56</f>
        <v>1980.4160156671874</v>
      </c>
      <c r="P1302" s="3">
        <v>-1.04991075017503E-2</v>
      </c>
      <c r="Q1302" s="3">
        <v>16.249785818829899</v>
      </c>
      <c r="R1302" t="s">
        <v>1972</v>
      </c>
    </row>
    <row r="1303" spans="1:18" x14ac:dyDescent="0.55000000000000004">
      <c r="A1303" s="1">
        <v>32007</v>
      </c>
      <c r="B1303" s="1" t="s">
        <v>1962</v>
      </c>
      <c r="C1303" s="1" t="s">
        <v>1973</v>
      </c>
      <c r="D1303" s="9">
        <v>7.1999999999999995E-2</v>
      </c>
      <c r="E1303" s="4">
        <v>2013.9</v>
      </c>
      <c r="F1303" s="4">
        <f>Table1[[#This Row],[MW]]*Table1[[#This Row],[MWh/MW]]</f>
        <v>145.0008</v>
      </c>
      <c r="G1303" s="1" t="s">
        <v>37</v>
      </c>
      <c r="H1303" s="1" t="s">
        <v>38</v>
      </c>
      <c r="I1303" s="1" t="s">
        <v>130</v>
      </c>
      <c r="J1303" s="1" t="s">
        <v>40</v>
      </c>
      <c r="K1303" s="3" t="s">
        <v>34</v>
      </c>
      <c r="L1303" s="3" t="s">
        <v>41</v>
      </c>
      <c r="M1303" s="3" t="s">
        <v>420</v>
      </c>
      <c r="N1303" s="1">
        <f>Table1[[#This Row],[MWh]]*Water_intensities!$J$75</f>
        <v>2.030884624788869</v>
      </c>
      <c r="O1303" s="1">
        <f>Table1[[#This Row],[MWh]]*Water_intensities!$N$75</f>
        <v>1.4216192373522081</v>
      </c>
      <c r="P1303" s="3">
        <v>-4.9199000000000002</v>
      </c>
      <c r="Q1303" s="3">
        <v>12.840199999999999</v>
      </c>
      <c r="R1303" t="s">
        <v>4965</v>
      </c>
    </row>
    <row r="1304" spans="1:18" x14ac:dyDescent="0.55000000000000004">
      <c r="A1304" s="1">
        <v>32008</v>
      </c>
      <c r="B1304" s="1" t="s">
        <v>1962</v>
      </c>
      <c r="C1304" s="1" t="s">
        <v>1974</v>
      </c>
      <c r="D1304" s="4">
        <v>1.2</v>
      </c>
      <c r="E1304" s="4">
        <v>2183</v>
      </c>
      <c r="F1304" s="4">
        <f>Table1[[#This Row],[MW]]*Table1[[#This Row],[MWh/MW]]</f>
        <v>2619.6</v>
      </c>
      <c r="G1304" s="1" t="s">
        <v>28</v>
      </c>
      <c r="H1304" s="1" t="s">
        <v>29</v>
      </c>
      <c r="I1304" s="1" t="s">
        <v>30</v>
      </c>
      <c r="J1304" s="1" t="s">
        <v>31</v>
      </c>
      <c r="K1304" s="3" t="s">
        <v>32</v>
      </c>
      <c r="L1304" s="3" t="s">
        <v>44</v>
      </c>
      <c r="M1304" s="3" t="s">
        <v>34</v>
      </c>
      <c r="N1304" s="1">
        <f>Table1[[#This Row],[MWh]]*Water_intensities!$J$56</f>
        <v>848.74972100022308</v>
      </c>
      <c r="O1304" s="1">
        <f>Table1[[#This Row],[MWh]]*Water_intensities!$N$56</f>
        <v>594.12480470015623</v>
      </c>
      <c r="P1304" s="3">
        <v>-9.4894999999999996</v>
      </c>
      <c r="Q1304" s="3">
        <v>13.0349</v>
      </c>
      <c r="R1304" t="s">
        <v>113</v>
      </c>
    </row>
    <row r="1305" spans="1:18" x14ac:dyDescent="0.55000000000000004">
      <c r="A1305" s="1">
        <v>32009</v>
      </c>
      <c r="B1305" s="1" t="s">
        <v>1962</v>
      </c>
      <c r="C1305" s="1" t="s">
        <v>1975</v>
      </c>
      <c r="D1305" s="4">
        <v>50</v>
      </c>
      <c r="E1305" s="4">
        <v>1622.9</v>
      </c>
      <c r="F1305" s="4">
        <f>Table1[[#This Row],[MW]]*Table1[[#This Row],[MWh/MW]]</f>
        <v>81145</v>
      </c>
      <c r="G1305" s="1" t="s">
        <v>37</v>
      </c>
      <c r="H1305" s="1" t="s">
        <v>38</v>
      </c>
      <c r="I1305" s="1" t="s">
        <v>39</v>
      </c>
      <c r="J1305" s="1" t="s">
        <v>40</v>
      </c>
      <c r="K1305" s="3" t="s">
        <v>34</v>
      </c>
      <c r="L1305" s="3" t="s">
        <v>41</v>
      </c>
      <c r="M1305" s="3" t="s">
        <v>420</v>
      </c>
      <c r="N1305" s="1">
        <f>Table1[[#This Row],[MWh]]*Water_intensities!$J$85</f>
        <v>7986.3482110906007</v>
      </c>
      <c r="O1305" s="1">
        <f>Table1[[#This Row],[MWh]]*Water_intensities!$N$85</f>
        <v>5590.4437477634201</v>
      </c>
      <c r="P1305" s="3">
        <v>-9.5234100000000002</v>
      </c>
      <c r="Q1305" s="3">
        <v>13.02866</v>
      </c>
      <c r="R1305" t="s">
        <v>1976</v>
      </c>
    </row>
    <row r="1306" spans="1:18" x14ac:dyDescent="0.55000000000000004">
      <c r="A1306" s="1">
        <v>32010</v>
      </c>
      <c r="B1306" s="1" t="s">
        <v>1962</v>
      </c>
      <c r="C1306" s="1" t="s">
        <v>1977</v>
      </c>
      <c r="D1306" s="4">
        <v>0.15</v>
      </c>
      <c r="E1306" s="4">
        <v>1622.9</v>
      </c>
      <c r="F1306" s="4">
        <f>Table1[[#This Row],[MW]]*Table1[[#This Row],[MWh/MW]]</f>
        <v>243.435</v>
      </c>
      <c r="G1306" s="1" t="s">
        <v>37</v>
      </c>
      <c r="H1306" s="1" t="s">
        <v>38</v>
      </c>
      <c r="I1306" s="1" t="s">
        <v>39</v>
      </c>
      <c r="J1306" s="1" t="s">
        <v>40</v>
      </c>
      <c r="K1306" s="3" t="s">
        <v>34</v>
      </c>
      <c r="L1306" s="3" t="s">
        <v>41</v>
      </c>
      <c r="M1306" s="3" t="s">
        <v>420</v>
      </c>
      <c r="N1306" s="1">
        <f>Table1[[#This Row],[MWh]]*Water_intensities!$J$85</f>
        <v>23.959044633271802</v>
      </c>
      <c r="O1306" s="1">
        <f>Table1[[#This Row],[MWh]]*Water_intensities!$N$85</f>
        <v>16.771331243290259</v>
      </c>
      <c r="P1306" s="3">
        <v>-6.8929475289125</v>
      </c>
      <c r="Q1306" s="3">
        <v>11.087092262550501</v>
      </c>
      <c r="R1306" t="s">
        <v>1500</v>
      </c>
    </row>
    <row r="1307" spans="1:18" x14ac:dyDescent="0.55000000000000004">
      <c r="A1307" s="1">
        <v>32011</v>
      </c>
      <c r="B1307" s="1" t="s">
        <v>1962</v>
      </c>
      <c r="C1307" s="1" t="s">
        <v>1978</v>
      </c>
      <c r="D1307" s="4">
        <v>5</v>
      </c>
      <c r="E1307" s="4">
        <v>2183</v>
      </c>
      <c r="F1307" s="4">
        <f>Table1[[#This Row],[MW]]*Table1[[#This Row],[MWh/MW]]</f>
        <v>10915</v>
      </c>
      <c r="G1307" s="1" t="s">
        <v>28</v>
      </c>
      <c r="H1307" s="1" t="s">
        <v>29</v>
      </c>
      <c r="I1307" s="1" t="s">
        <v>30</v>
      </c>
      <c r="J1307" s="1" t="s">
        <v>31</v>
      </c>
      <c r="K1307" s="3" t="s">
        <v>32</v>
      </c>
      <c r="L1307" s="3" t="s">
        <v>44</v>
      </c>
      <c r="M1307" s="3" t="s">
        <v>34</v>
      </c>
      <c r="N1307" s="1">
        <f>Table1[[#This Row],[MWh]]*Water_intensities!$J$56</f>
        <v>3536.4571708342628</v>
      </c>
      <c r="O1307" s="1">
        <f>Table1[[#This Row],[MWh]]*Water_intensities!$N$56</f>
        <v>2475.5200195839843</v>
      </c>
      <c r="P1307" s="3">
        <v>-7.6051363373772398</v>
      </c>
      <c r="Q1307" s="3">
        <v>12.830146546213101</v>
      </c>
      <c r="R1307" t="s">
        <v>1979</v>
      </c>
    </row>
    <row r="1308" spans="1:18" x14ac:dyDescent="0.55000000000000004">
      <c r="A1308" s="1">
        <v>32012</v>
      </c>
      <c r="B1308" s="1" t="s">
        <v>1962</v>
      </c>
      <c r="C1308" s="1" t="s">
        <v>1980</v>
      </c>
      <c r="D1308" s="4">
        <v>0.49</v>
      </c>
      <c r="E1308" s="4">
        <v>2183</v>
      </c>
      <c r="F1308" s="4">
        <f>Table1[[#This Row],[MW]]*Table1[[#This Row],[MWh/MW]]</f>
        <v>1069.67</v>
      </c>
      <c r="G1308" s="1" t="s">
        <v>28</v>
      </c>
      <c r="H1308" s="1" t="s">
        <v>29</v>
      </c>
      <c r="I1308" s="1" t="s">
        <v>30</v>
      </c>
      <c r="J1308" s="1" t="s">
        <v>31</v>
      </c>
      <c r="K1308" s="3" t="s">
        <v>32</v>
      </c>
      <c r="L1308" s="3" t="s">
        <v>44</v>
      </c>
      <c r="M1308" s="3" t="s">
        <v>34</v>
      </c>
      <c r="N1308" s="1">
        <f>Table1[[#This Row],[MWh]]*Water_intensities!$J$56</f>
        <v>346.57280274175781</v>
      </c>
      <c r="O1308" s="1">
        <f>Table1[[#This Row],[MWh]]*Water_intensities!$N$56</f>
        <v>242.60096191923046</v>
      </c>
      <c r="P1308" s="3">
        <v>-5.4642090000000003</v>
      </c>
      <c r="Q1308" s="3">
        <v>12.391726</v>
      </c>
      <c r="R1308" t="s">
        <v>113</v>
      </c>
    </row>
    <row r="1309" spans="1:18" x14ac:dyDescent="0.55000000000000004">
      <c r="A1309" s="1">
        <v>32013</v>
      </c>
      <c r="B1309" s="1" t="s">
        <v>1962</v>
      </c>
      <c r="C1309" s="1" t="s">
        <v>1981</v>
      </c>
      <c r="D1309" s="4">
        <v>205</v>
      </c>
      <c r="E1309" s="4">
        <v>6001.1</v>
      </c>
      <c r="F1309" s="4">
        <f>Table1[[#This Row],[MW]]*Table1[[#This Row],[MWh/MW]]</f>
        <v>1230225.5</v>
      </c>
      <c r="G1309" s="1" t="s">
        <v>107</v>
      </c>
      <c r="H1309" s="1" t="s">
        <v>108</v>
      </c>
      <c r="I1309" s="1" t="s">
        <v>34</v>
      </c>
      <c r="J1309" s="1" t="s">
        <v>34</v>
      </c>
      <c r="K1309" s="1" t="s">
        <v>34</v>
      </c>
      <c r="L1309" s="1" t="s">
        <v>34</v>
      </c>
      <c r="M1309" s="1" t="s">
        <v>34</v>
      </c>
      <c r="N1309" s="1">
        <v>45033393.987000003</v>
      </c>
      <c r="O1309" s="1">
        <v>45033393.987000003</v>
      </c>
      <c r="P1309" s="3">
        <v>-10.429500000000001</v>
      </c>
      <c r="Q1309" s="3">
        <v>13.1959</v>
      </c>
      <c r="R1309" t="s">
        <v>589</v>
      </c>
    </row>
    <row r="1310" spans="1:18" x14ac:dyDescent="0.55000000000000004">
      <c r="A1310" s="1">
        <v>32014</v>
      </c>
      <c r="B1310" s="1" t="s">
        <v>1962</v>
      </c>
      <c r="C1310" s="1" t="s">
        <v>1982</v>
      </c>
      <c r="D1310" s="4">
        <v>1.5</v>
      </c>
      <c r="E1310" s="4">
        <v>2183</v>
      </c>
      <c r="F1310" s="4">
        <f>Table1[[#This Row],[MW]]*Table1[[#This Row],[MWh/MW]]</f>
        <v>3274.5</v>
      </c>
      <c r="G1310" s="1" t="s">
        <v>28</v>
      </c>
      <c r="H1310" s="1" t="s">
        <v>29</v>
      </c>
      <c r="I1310" s="1" t="s">
        <v>30</v>
      </c>
      <c r="J1310" s="1" t="s">
        <v>31</v>
      </c>
      <c r="K1310" s="3" t="s">
        <v>32</v>
      </c>
      <c r="L1310" s="3" t="s">
        <v>44</v>
      </c>
      <c r="M1310" s="3" t="s">
        <v>34</v>
      </c>
      <c r="N1310" s="1">
        <f>Table1[[#This Row],[MWh]]*Water_intensities!$J$56</f>
        <v>1060.9371512502789</v>
      </c>
      <c r="O1310" s="1">
        <f>Table1[[#This Row],[MWh]]*Water_intensities!$N$56</f>
        <v>742.65600587519521</v>
      </c>
      <c r="P1310" s="3">
        <v>-6.2157</v>
      </c>
      <c r="Q1310" s="3">
        <v>13.431699999999999</v>
      </c>
      <c r="R1310" t="s">
        <v>113</v>
      </c>
    </row>
    <row r="1311" spans="1:18" x14ac:dyDescent="0.55000000000000004">
      <c r="A1311" s="1">
        <v>32015</v>
      </c>
      <c r="B1311" s="1" t="s">
        <v>1962</v>
      </c>
      <c r="C1311" s="1" t="s">
        <v>1983</v>
      </c>
      <c r="D1311" s="4">
        <v>6.2</v>
      </c>
      <c r="E1311" s="4">
        <v>2183</v>
      </c>
      <c r="F1311" s="4">
        <f>Table1[[#This Row],[MW]]*Table1[[#This Row],[MWh/MW]]</f>
        <v>13534.6</v>
      </c>
      <c r="G1311" s="1" t="s">
        <v>28</v>
      </c>
      <c r="H1311" s="1" t="s">
        <v>29</v>
      </c>
      <c r="I1311" s="1" t="s">
        <v>30</v>
      </c>
      <c r="J1311" s="1" t="s">
        <v>31</v>
      </c>
      <c r="K1311" s="3" t="s">
        <v>32</v>
      </c>
      <c r="L1311" s="3" t="s">
        <v>44</v>
      </c>
      <c r="M1311" s="3" t="s">
        <v>34</v>
      </c>
      <c r="N1311" s="1">
        <f>Table1[[#This Row],[MWh]]*Water_intensities!$J$56</f>
        <v>4385.2068918344858</v>
      </c>
      <c r="O1311" s="1">
        <f>Table1[[#This Row],[MWh]]*Water_intensities!$N$56</f>
        <v>3069.6448242841407</v>
      </c>
      <c r="P1311" s="3">
        <v>-4.09460890163143</v>
      </c>
      <c r="Q1311" s="3">
        <v>14.5126479022188</v>
      </c>
      <c r="R1311" t="s">
        <v>1984</v>
      </c>
    </row>
    <row r="1312" spans="1:18" x14ac:dyDescent="0.55000000000000004">
      <c r="A1312" s="1">
        <v>32016</v>
      </c>
      <c r="B1312" s="1" t="s">
        <v>1962</v>
      </c>
      <c r="C1312" s="1" t="s">
        <v>1985</v>
      </c>
      <c r="D1312" s="4">
        <v>2.121</v>
      </c>
      <c r="E1312" s="4">
        <v>2183</v>
      </c>
      <c r="F1312" s="4">
        <f>Table1[[#This Row],[MW]]*Table1[[#This Row],[MWh/MW]]</f>
        <v>4630.143</v>
      </c>
      <c r="G1312" s="1" t="s">
        <v>28</v>
      </c>
      <c r="H1312" s="1" t="s">
        <v>29</v>
      </c>
      <c r="I1312" s="1" t="s">
        <v>30</v>
      </c>
      <c r="J1312" s="1" t="s">
        <v>31</v>
      </c>
      <c r="K1312" s="3" t="s">
        <v>32</v>
      </c>
      <c r="L1312" s="3" t="s">
        <v>44</v>
      </c>
      <c r="M1312" s="3" t="s">
        <v>34</v>
      </c>
      <c r="N1312" s="1">
        <f>Table1[[#This Row],[MWh]]*Water_intensities!$J$56</f>
        <v>1500.1651318678944</v>
      </c>
      <c r="O1312" s="1">
        <f>Table1[[#This Row],[MWh]]*Water_intensities!$N$56</f>
        <v>1050.1155923075262</v>
      </c>
      <c r="P1312" s="3">
        <v>-5.9930000000000003</v>
      </c>
      <c r="Q1312" s="3">
        <v>14.252599999999999</v>
      </c>
      <c r="R1312" t="s">
        <v>296</v>
      </c>
    </row>
    <row r="1313" spans="1:18" x14ac:dyDescent="0.55000000000000004">
      <c r="A1313" s="1">
        <v>32017</v>
      </c>
      <c r="B1313" s="1" t="s">
        <v>1962</v>
      </c>
      <c r="C1313" s="1" t="s">
        <v>1986</v>
      </c>
      <c r="D1313" s="4">
        <v>0.05</v>
      </c>
      <c r="E1313" s="4">
        <v>1622.9</v>
      </c>
      <c r="F1313" s="4">
        <f>Table1[[#This Row],[MW]]*Table1[[#This Row],[MWh/MW]]</f>
        <v>81.14500000000001</v>
      </c>
      <c r="G1313" s="1" t="s">
        <v>37</v>
      </c>
      <c r="H1313" s="1" t="s">
        <v>38</v>
      </c>
      <c r="I1313" s="1" t="s">
        <v>130</v>
      </c>
      <c r="J1313" s="1" t="s">
        <v>40</v>
      </c>
      <c r="K1313" s="3" t="s">
        <v>34</v>
      </c>
      <c r="L1313" s="3" t="s">
        <v>41</v>
      </c>
      <c r="M1313" s="3" t="s">
        <v>420</v>
      </c>
      <c r="N1313" s="1">
        <f>Table1[[#This Row],[MWh]]*Water_intensities!$J$75</f>
        <v>1.1365187838859703</v>
      </c>
      <c r="O1313" s="1">
        <f>Table1[[#This Row],[MWh]]*Water_intensities!$N$75</f>
        <v>0.79556314872017908</v>
      </c>
      <c r="P1313" s="3">
        <v>-5.0628115999999999</v>
      </c>
      <c r="Q1313" s="3">
        <v>12.1095883</v>
      </c>
      <c r="R1313" t="s">
        <v>1987</v>
      </c>
    </row>
    <row r="1314" spans="1:18" x14ac:dyDescent="0.55000000000000004">
      <c r="A1314" s="1">
        <v>32018</v>
      </c>
      <c r="B1314" s="1" t="s">
        <v>1962</v>
      </c>
      <c r="C1314" s="1" t="s">
        <v>1988</v>
      </c>
      <c r="D1314" s="4">
        <v>3.7</v>
      </c>
      <c r="E1314" s="4">
        <v>2183</v>
      </c>
      <c r="F1314" s="4">
        <f>Table1[[#This Row],[MW]]*Table1[[#This Row],[MWh/MW]]</f>
        <v>8077.1</v>
      </c>
      <c r="G1314" s="1" t="s">
        <v>28</v>
      </c>
      <c r="H1314" s="1" t="s">
        <v>29</v>
      </c>
      <c r="I1314" s="1" t="s">
        <v>30</v>
      </c>
      <c r="J1314" s="1" t="s">
        <v>31</v>
      </c>
      <c r="K1314" s="3" t="s">
        <v>32</v>
      </c>
      <c r="L1314" s="3" t="s">
        <v>44</v>
      </c>
      <c r="M1314" s="3" t="s">
        <v>34</v>
      </c>
      <c r="N1314" s="1">
        <f>Table1[[#This Row],[MWh]]*Water_intensities!$J$56</f>
        <v>2616.9783064173548</v>
      </c>
      <c r="O1314" s="1">
        <f>Table1[[#This Row],[MWh]]*Water_intensities!$N$56</f>
        <v>1831.8848144921483</v>
      </c>
      <c r="P1314" s="3">
        <v>-11.464121649352</v>
      </c>
      <c r="Q1314" s="3">
        <v>14.450404710969799</v>
      </c>
      <c r="R1314" t="s">
        <v>1989</v>
      </c>
    </row>
    <row r="1315" spans="1:18" x14ac:dyDescent="0.55000000000000004">
      <c r="A1315" s="1">
        <v>32019</v>
      </c>
      <c r="B1315" s="1" t="s">
        <v>1962</v>
      </c>
      <c r="C1315" s="1" t="s">
        <v>1990</v>
      </c>
      <c r="D1315" s="4">
        <v>34.149999999999899</v>
      </c>
      <c r="E1315" s="4">
        <v>2183</v>
      </c>
      <c r="F1315" s="4">
        <f>Table1[[#This Row],[MW]]*Table1[[#This Row],[MWh/MW]]</f>
        <v>74549.449999999779</v>
      </c>
      <c r="G1315" s="1" t="s">
        <v>28</v>
      </c>
      <c r="H1315" s="1" t="s">
        <v>29</v>
      </c>
      <c r="I1315" s="1" t="s">
        <v>30</v>
      </c>
      <c r="J1315" s="1" t="s">
        <v>31</v>
      </c>
      <c r="K1315" s="3" t="s">
        <v>32</v>
      </c>
      <c r="L1315" s="3" t="s">
        <v>44</v>
      </c>
      <c r="M1315" s="3" t="s">
        <v>34</v>
      </c>
      <c r="N1315" s="1">
        <f>Table1[[#This Row],[MWh]]*Water_intensities!$J$56</f>
        <v>24154.002476797945</v>
      </c>
      <c r="O1315" s="1">
        <f>Table1[[#This Row],[MWh]]*Water_intensities!$N$56</f>
        <v>16907.801733758562</v>
      </c>
      <c r="P1315" s="3">
        <v>-6.8359494467671604</v>
      </c>
      <c r="Q1315" s="3">
        <v>11.679828575628401</v>
      </c>
      <c r="R1315" t="s">
        <v>1991</v>
      </c>
    </row>
    <row r="1316" spans="1:18" x14ac:dyDescent="0.55000000000000004">
      <c r="A1316" s="1">
        <v>32020</v>
      </c>
      <c r="B1316" s="1" t="s">
        <v>1962</v>
      </c>
      <c r="C1316" s="1" t="s">
        <v>1992</v>
      </c>
      <c r="D1316" s="4">
        <v>35.584000000000003</v>
      </c>
      <c r="E1316" s="4">
        <v>2183</v>
      </c>
      <c r="F1316" s="4">
        <f>Table1[[#This Row],[MW]]*Table1[[#This Row],[MWh/MW]]</f>
        <v>77679.872000000003</v>
      </c>
      <c r="G1316" s="1" t="s">
        <v>28</v>
      </c>
      <c r="H1316" s="1" t="s">
        <v>29</v>
      </c>
      <c r="I1316" s="1" t="s">
        <v>30</v>
      </c>
      <c r="J1316" s="1" t="s">
        <v>31</v>
      </c>
      <c r="K1316" s="3" t="s">
        <v>32</v>
      </c>
      <c r="L1316" s="3" t="s">
        <v>44</v>
      </c>
      <c r="M1316" s="3" t="s">
        <v>34</v>
      </c>
      <c r="N1316" s="1">
        <f>Table1[[#This Row],[MWh]]*Water_intensities!$J$56</f>
        <v>25168.258393393284</v>
      </c>
      <c r="O1316" s="1">
        <f>Table1[[#This Row],[MWh]]*Water_intensities!$N$56</f>
        <v>17617.780875375298</v>
      </c>
      <c r="P1316" s="3">
        <v>-11.7</v>
      </c>
      <c r="Q1316" s="3">
        <v>13.8833333</v>
      </c>
      <c r="R1316" t="s">
        <v>1993</v>
      </c>
    </row>
    <row r="1317" spans="1:18" x14ac:dyDescent="0.55000000000000004">
      <c r="A1317" s="1">
        <v>32021</v>
      </c>
      <c r="B1317" s="1" t="s">
        <v>1962</v>
      </c>
      <c r="C1317" s="1" t="s">
        <v>1994</v>
      </c>
      <c r="D1317" s="4">
        <v>18</v>
      </c>
      <c r="E1317" s="4">
        <v>2183</v>
      </c>
      <c r="F1317" s="4">
        <f>Table1[[#This Row],[MW]]*Table1[[#This Row],[MWh/MW]]</f>
        <v>39294</v>
      </c>
      <c r="G1317" s="1" t="s">
        <v>28</v>
      </c>
      <c r="H1317" s="1" t="s">
        <v>29</v>
      </c>
      <c r="I1317" s="1" t="s">
        <v>30</v>
      </c>
      <c r="J1317" s="1" t="s">
        <v>31</v>
      </c>
      <c r="K1317" s="3" t="s">
        <v>32</v>
      </c>
      <c r="L1317" s="3" t="s">
        <v>44</v>
      </c>
      <c r="M1317" s="3" t="s">
        <v>34</v>
      </c>
      <c r="N1317" s="1">
        <f>Table1[[#This Row],[MWh]]*Water_intensities!$J$56</f>
        <v>12731.245815003347</v>
      </c>
      <c r="O1317" s="1">
        <f>Table1[[#This Row],[MWh]]*Water_intensities!$N$56</f>
        <v>8911.8720705023425</v>
      </c>
      <c r="P1317" s="3">
        <v>-11.188040000000001</v>
      </c>
      <c r="Q1317" s="3">
        <v>12.94746</v>
      </c>
      <c r="R1317" t="str">
        <f>R1315</f>
        <v>One large building with five chimneys. Diesel engines</v>
      </c>
    </row>
    <row r="1318" spans="1:18" x14ac:dyDescent="0.55000000000000004">
      <c r="A1318" s="1">
        <v>32022</v>
      </c>
      <c r="B1318" s="1" t="s">
        <v>1962</v>
      </c>
      <c r="C1318" s="1" t="s">
        <v>1995</v>
      </c>
      <c r="D1318" s="4">
        <v>47.64</v>
      </c>
      <c r="E1318" s="4">
        <v>6001.1</v>
      </c>
      <c r="F1318" s="4">
        <f>Table1[[#This Row],[MW]]*Table1[[#This Row],[MWh/MW]]</f>
        <v>285892.40400000004</v>
      </c>
      <c r="G1318" s="1" t="s">
        <v>107</v>
      </c>
      <c r="H1318" s="1" t="s">
        <v>108</v>
      </c>
      <c r="I1318" s="1" t="s">
        <v>34</v>
      </c>
      <c r="J1318" s="1" t="s">
        <v>34</v>
      </c>
      <c r="K1318" s="1" t="s">
        <v>34</v>
      </c>
      <c r="L1318" s="1" t="s">
        <v>34</v>
      </c>
      <c r="M1318" s="1" t="s">
        <v>34</v>
      </c>
      <c r="N1318" s="1">
        <v>0</v>
      </c>
      <c r="O1318" s="1">
        <v>0</v>
      </c>
      <c r="P1318" s="3">
        <v>-8.2294999999999998</v>
      </c>
      <c r="Q1318" s="3">
        <v>11.6388</v>
      </c>
      <c r="R1318" t="s">
        <v>589</v>
      </c>
    </row>
    <row r="1319" spans="1:18" x14ac:dyDescent="0.55000000000000004">
      <c r="A1319" s="1">
        <v>32023</v>
      </c>
      <c r="B1319" s="1" t="s">
        <v>1962</v>
      </c>
      <c r="C1319" s="1" t="s">
        <v>1996</v>
      </c>
      <c r="D1319" s="4">
        <v>6.032</v>
      </c>
      <c r="E1319" s="4">
        <v>2183</v>
      </c>
      <c r="F1319" s="4">
        <f>Table1[[#This Row],[MW]]*Table1[[#This Row],[MWh/MW]]</f>
        <v>13167.856</v>
      </c>
      <c r="G1319" s="1" t="s">
        <v>28</v>
      </c>
      <c r="H1319" s="1" t="s">
        <v>29</v>
      </c>
      <c r="I1319" s="1" t="s">
        <v>30</v>
      </c>
      <c r="J1319" s="1" t="s">
        <v>31</v>
      </c>
      <c r="K1319" s="3" t="s">
        <v>32</v>
      </c>
      <c r="L1319" s="3" t="s">
        <v>44</v>
      </c>
      <c r="M1319" s="3" t="s">
        <v>34</v>
      </c>
      <c r="N1319" s="1">
        <f>Table1[[#This Row],[MWh]]*Water_intensities!$J$56</f>
        <v>4266.3819308944549</v>
      </c>
      <c r="O1319" s="1">
        <f>Table1[[#This Row],[MWh]]*Water_intensities!$N$56</f>
        <v>2986.4673516261187</v>
      </c>
      <c r="P1319" s="3">
        <v>-5.6696999999999997</v>
      </c>
      <c r="Q1319" s="3">
        <v>11.313499999999999</v>
      </c>
      <c r="R1319" t="s">
        <v>1997</v>
      </c>
    </row>
    <row r="1320" spans="1:18" x14ac:dyDescent="0.55000000000000004">
      <c r="A1320" s="1">
        <v>32024</v>
      </c>
      <c r="B1320" s="1" t="s">
        <v>1962</v>
      </c>
      <c r="C1320" s="1" t="s">
        <v>1998</v>
      </c>
      <c r="D1320" s="9">
        <v>3.0000000000000001E-3</v>
      </c>
      <c r="E1320" s="4">
        <v>6001.1</v>
      </c>
      <c r="F1320" s="4">
        <f>Table1[[#This Row],[MW]]*Table1[[#This Row],[MWh/MW]]</f>
        <v>18.003300000000003</v>
      </c>
      <c r="G1320" s="1" t="s">
        <v>107</v>
      </c>
      <c r="H1320" s="1" t="s">
        <v>133</v>
      </c>
      <c r="I1320" s="1" t="s">
        <v>34</v>
      </c>
      <c r="J1320" s="1" t="s">
        <v>34</v>
      </c>
      <c r="K1320" s="1" t="s">
        <v>34</v>
      </c>
      <c r="L1320" s="1" t="s">
        <v>34</v>
      </c>
      <c r="M1320" s="1" t="s">
        <v>34</v>
      </c>
      <c r="N1320" s="1">
        <v>0</v>
      </c>
      <c r="O1320" s="1">
        <v>0</v>
      </c>
      <c r="P1320" s="3">
        <v>-8.2753999999999994</v>
      </c>
      <c r="Q1320" s="3">
        <v>13.316700000000001</v>
      </c>
      <c r="R1320" t="s">
        <v>4980</v>
      </c>
    </row>
    <row r="1321" spans="1:18" x14ac:dyDescent="0.55000000000000004">
      <c r="A1321" s="1">
        <v>32025</v>
      </c>
      <c r="B1321" s="1" t="s">
        <v>1962</v>
      </c>
      <c r="C1321" s="1" t="s">
        <v>1999</v>
      </c>
      <c r="D1321" s="4">
        <v>56</v>
      </c>
      <c r="E1321" s="4">
        <v>2183</v>
      </c>
      <c r="F1321" s="4">
        <f>Table1[[#This Row],[MW]]*Table1[[#This Row],[MWh/MW]]</f>
        <v>122248</v>
      </c>
      <c r="G1321" s="1" t="s">
        <v>28</v>
      </c>
      <c r="H1321" s="1" t="s">
        <v>29</v>
      </c>
      <c r="I1321" s="1" t="s">
        <v>30</v>
      </c>
      <c r="J1321" s="1" t="s">
        <v>31</v>
      </c>
      <c r="K1321" s="3" t="s">
        <v>32</v>
      </c>
      <c r="L1321" s="3" t="s">
        <v>119</v>
      </c>
      <c r="M1321" s="3" t="s">
        <v>34</v>
      </c>
      <c r="N1321" s="1">
        <f>Table1[[#This Row],[MWh]]*Water_intensities!$J$56</f>
        <v>39608.320313343742</v>
      </c>
      <c r="O1321" s="1">
        <f>Table1[[#This Row],[MWh]]*Water_intensities!$N$56</f>
        <v>27725.824219340622</v>
      </c>
      <c r="P1321" s="3">
        <v>-7.8938699999999997</v>
      </c>
      <c r="Q1321" s="3">
        <v>12.58211</v>
      </c>
      <c r="R1321" t="s">
        <v>2000</v>
      </c>
    </row>
    <row r="1322" spans="1:18" x14ac:dyDescent="0.55000000000000004">
      <c r="A1322" s="1">
        <v>32026</v>
      </c>
      <c r="B1322" s="1" t="s">
        <v>1962</v>
      </c>
      <c r="C1322" s="1" t="s">
        <v>2001</v>
      </c>
      <c r="D1322" s="4">
        <v>41.85</v>
      </c>
      <c r="E1322" s="4">
        <v>2183</v>
      </c>
      <c r="F1322" s="4">
        <f>Table1[[#This Row],[MW]]*Table1[[#This Row],[MWh/MW]]</f>
        <v>91358.55</v>
      </c>
      <c r="G1322" s="1" t="s">
        <v>28</v>
      </c>
      <c r="H1322" s="1" t="s">
        <v>29</v>
      </c>
      <c r="I1322" s="1" t="s">
        <v>30</v>
      </c>
      <c r="J1322" s="1" t="s">
        <v>31</v>
      </c>
      <c r="K1322" s="3" t="s">
        <v>32</v>
      </c>
      <c r="L1322" s="3" t="s">
        <v>119</v>
      </c>
      <c r="M1322" s="3" t="s">
        <v>34</v>
      </c>
      <c r="N1322" s="1">
        <f>Table1[[#This Row],[MWh]]*Water_intensities!$J$56</f>
        <v>29600.146519882783</v>
      </c>
      <c r="O1322" s="1">
        <f>Table1[[#This Row],[MWh]]*Water_intensities!$N$56</f>
        <v>20720.10256391795</v>
      </c>
      <c r="P1322" s="3">
        <v>-11.406594800000001</v>
      </c>
      <c r="Q1322" s="3">
        <v>13.0969996</v>
      </c>
      <c r="R1322" t="s">
        <v>2002</v>
      </c>
    </row>
    <row r="1323" spans="1:18" x14ac:dyDescent="0.55000000000000004">
      <c r="A1323" s="1">
        <v>32027</v>
      </c>
      <c r="B1323" s="1" t="s">
        <v>1962</v>
      </c>
      <c r="C1323" s="1" t="s">
        <v>2003</v>
      </c>
      <c r="D1323" s="4">
        <v>5.7</v>
      </c>
      <c r="E1323" s="4">
        <v>6001.1</v>
      </c>
      <c r="F1323" s="4">
        <f>Table1[[#This Row],[MW]]*Table1[[#This Row],[MWh/MW]]</f>
        <v>34206.270000000004</v>
      </c>
      <c r="G1323" s="1" t="s">
        <v>107</v>
      </c>
      <c r="H1323" s="1" t="s">
        <v>133</v>
      </c>
      <c r="I1323" s="1" t="s">
        <v>34</v>
      </c>
      <c r="J1323" s="1" t="s">
        <v>34</v>
      </c>
      <c r="K1323" s="1" t="s">
        <v>34</v>
      </c>
      <c r="L1323" s="1" t="s">
        <v>34</v>
      </c>
      <c r="M1323" s="1" t="s">
        <v>34</v>
      </c>
      <c r="N1323" s="1">
        <v>0</v>
      </c>
      <c r="O1323" s="1">
        <v>0</v>
      </c>
      <c r="P1323" s="3">
        <v>-7.9171699999999996</v>
      </c>
      <c r="Q1323" s="3">
        <v>12.661156999999999</v>
      </c>
      <c r="R1323" t="s">
        <v>133</v>
      </c>
    </row>
    <row r="1324" spans="1:18" x14ac:dyDescent="0.55000000000000004">
      <c r="A1324" s="1">
        <v>32028</v>
      </c>
      <c r="B1324" s="1" t="s">
        <v>1962</v>
      </c>
      <c r="C1324" s="1" t="s">
        <v>2004</v>
      </c>
      <c r="D1324" s="4">
        <v>1</v>
      </c>
      <c r="E1324" s="4">
        <v>2183</v>
      </c>
      <c r="F1324" s="4">
        <f>Table1[[#This Row],[MW]]*Table1[[#This Row],[MWh/MW]]</f>
        <v>2183</v>
      </c>
      <c r="G1324" s="1" t="s">
        <v>28</v>
      </c>
      <c r="H1324" s="1" t="s">
        <v>29</v>
      </c>
      <c r="I1324" s="1" t="s">
        <v>30</v>
      </c>
      <c r="J1324" s="1" t="s">
        <v>31</v>
      </c>
      <c r="K1324" s="3" t="s">
        <v>32</v>
      </c>
      <c r="L1324" s="3" t="s">
        <v>44</v>
      </c>
      <c r="M1324" s="3" t="s">
        <v>34</v>
      </c>
      <c r="N1324" s="1">
        <f>Table1[[#This Row],[MWh]]*Water_intensities!$J$56</f>
        <v>707.29143416685258</v>
      </c>
      <c r="O1324" s="1">
        <f>Table1[[#This Row],[MWh]]*Water_intensities!$N$56</f>
        <v>495.10400391679684</v>
      </c>
      <c r="P1324" s="3">
        <v>-6.408398</v>
      </c>
      <c r="Q1324" s="3">
        <v>12.702139000000001</v>
      </c>
      <c r="R1324" t="s">
        <v>2005</v>
      </c>
    </row>
    <row r="1325" spans="1:18" x14ac:dyDescent="0.55000000000000004">
      <c r="A1325" s="1">
        <v>32029</v>
      </c>
      <c r="B1325" s="1" t="s">
        <v>1962</v>
      </c>
      <c r="C1325" s="1" t="s">
        <v>2006</v>
      </c>
      <c r="D1325" s="4">
        <v>27.8599999999999</v>
      </c>
      <c r="E1325" s="4">
        <v>2183</v>
      </c>
      <c r="F1325" s="4">
        <f>Table1[[#This Row],[MW]]*Table1[[#This Row],[MWh/MW]]</f>
        <v>60818.379999999779</v>
      </c>
      <c r="G1325" s="1" t="s">
        <v>28</v>
      </c>
      <c r="H1325" s="1" t="s">
        <v>29</v>
      </c>
      <c r="I1325" s="1" t="s">
        <v>30</v>
      </c>
      <c r="J1325" s="1" t="s">
        <v>31</v>
      </c>
      <c r="K1325" s="3" t="s">
        <v>32</v>
      </c>
      <c r="L1325" s="3" t="s">
        <v>44</v>
      </c>
      <c r="M1325" s="3" t="s">
        <v>34</v>
      </c>
      <c r="N1325" s="1">
        <f>Table1[[#This Row],[MWh]]*Water_intensities!$J$56</f>
        <v>19705.139355888441</v>
      </c>
      <c r="O1325" s="1">
        <f>Table1[[#This Row],[MWh]]*Water_intensities!$N$56</f>
        <v>13793.597549121911</v>
      </c>
      <c r="P1325" s="3">
        <v>-6.0601110127756197</v>
      </c>
      <c r="Q1325" s="3">
        <v>10.792446328454201</v>
      </c>
      <c r="R1325" t="s">
        <v>2007</v>
      </c>
    </row>
    <row r="1326" spans="1:18" x14ac:dyDescent="0.55000000000000004">
      <c r="A1326" s="1">
        <v>32030</v>
      </c>
      <c r="B1326" s="1" t="s">
        <v>1962</v>
      </c>
      <c r="C1326" s="1" t="s">
        <v>2008</v>
      </c>
      <c r="D1326" s="4">
        <v>22.38</v>
      </c>
      <c r="E1326" s="4">
        <v>2183</v>
      </c>
      <c r="F1326" s="4">
        <f>Table1[[#This Row],[MW]]*Table1[[#This Row],[MWh/MW]]</f>
        <v>48855.54</v>
      </c>
      <c r="G1326" s="1" t="s">
        <v>28</v>
      </c>
      <c r="H1326" s="1" t="s">
        <v>29</v>
      </c>
      <c r="I1326" s="1" t="s">
        <v>30</v>
      </c>
      <c r="J1326" s="1" t="s">
        <v>31</v>
      </c>
      <c r="K1326" s="3" t="s">
        <v>32</v>
      </c>
      <c r="L1326" s="3" t="s">
        <v>44</v>
      </c>
      <c r="M1326" s="3" t="s">
        <v>34</v>
      </c>
      <c r="N1326" s="1">
        <f>Table1[[#This Row],[MWh]]*Water_intensities!$J$56</f>
        <v>15829.18229665416</v>
      </c>
      <c r="O1326" s="1">
        <f>Table1[[#This Row],[MWh]]*Water_intensities!$N$56</f>
        <v>11080.427607657914</v>
      </c>
      <c r="P1326" s="3">
        <v>-11.0664006821437</v>
      </c>
      <c r="Q1326" s="3">
        <v>13.065871934594499</v>
      </c>
      <c r="R1326" t="s">
        <v>2009</v>
      </c>
    </row>
    <row r="1327" spans="1:18" x14ac:dyDescent="0.55000000000000004">
      <c r="A1327" s="1">
        <v>32031</v>
      </c>
      <c r="B1327" s="1" t="s">
        <v>1962</v>
      </c>
      <c r="C1327" s="1" t="s">
        <v>2010</v>
      </c>
      <c r="D1327" s="4">
        <v>1.87</v>
      </c>
      <c r="E1327" s="4">
        <v>2183</v>
      </c>
      <c r="F1327" s="4">
        <f>Table1[[#This Row],[MW]]*Table1[[#This Row],[MWh/MW]]</f>
        <v>4082.21</v>
      </c>
      <c r="G1327" s="1" t="s">
        <v>28</v>
      </c>
      <c r="H1327" s="1" t="s">
        <v>29</v>
      </c>
      <c r="I1327" s="1" t="s">
        <v>30</v>
      </c>
      <c r="J1327" s="1" t="s">
        <v>31</v>
      </c>
      <c r="K1327" s="3" t="s">
        <v>32</v>
      </c>
      <c r="L1327" s="3" t="s">
        <v>44</v>
      </c>
      <c r="M1327" s="3" t="s">
        <v>34</v>
      </c>
      <c r="N1327" s="1">
        <f>Table1[[#This Row],[MWh]]*Water_intensities!$J$56</f>
        <v>1322.6349818920144</v>
      </c>
      <c r="O1327" s="1">
        <f>Table1[[#This Row],[MWh]]*Water_intensities!$N$56</f>
        <v>925.84448732441012</v>
      </c>
      <c r="P1327" s="3">
        <v>-3.0074209999999999</v>
      </c>
      <c r="Q1327" s="3">
        <v>16.773479999999999</v>
      </c>
      <c r="R1327" t="s">
        <v>296</v>
      </c>
    </row>
    <row r="1328" spans="1:18" x14ac:dyDescent="0.55000000000000004">
      <c r="A1328" s="1">
        <v>32032</v>
      </c>
      <c r="B1328" s="1" t="s">
        <v>1962</v>
      </c>
      <c r="C1328" s="1" t="s">
        <v>2011</v>
      </c>
      <c r="D1328" s="4">
        <v>9.6</v>
      </c>
      <c r="E1328" s="4">
        <v>2183</v>
      </c>
      <c r="F1328" s="4">
        <f>Table1[[#This Row],[MW]]*Table1[[#This Row],[MWh/MW]]</f>
        <v>20956.8</v>
      </c>
      <c r="G1328" s="1" t="s">
        <v>28</v>
      </c>
      <c r="H1328" s="1" t="s">
        <v>29</v>
      </c>
      <c r="I1328" s="1" t="s">
        <v>30</v>
      </c>
      <c r="J1328" s="1" t="s">
        <v>31</v>
      </c>
      <c r="K1328" s="3" t="s">
        <v>32</v>
      </c>
      <c r="L1328" s="3" t="s">
        <v>44</v>
      </c>
      <c r="M1328" s="3" t="s">
        <v>34</v>
      </c>
      <c r="N1328" s="1">
        <f>Table1[[#This Row],[MWh]]*Water_intensities!$J$56</f>
        <v>6789.9977680017846</v>
      </c>
      <c r="O1328" s="1">
        <f>Table1[[#This Row],[MWh]]*Water_intensities!$N$56</f>
        <v>4752.9984376012499</v>
      </c>
      <c r="P1328" s="3">
        <v>-11.745025134726401</v>
      </c>
      <c r="Q1328" s="3">
        <v>14.080753908041901</v>
      </c>
      <c r="R1328" t="s">
        <v>2012</v>
      </c>
    </row>
    <row r="1329" spans="1:18" x14ac:dyDescent="0.55000000000000004">
      <c r="A1329" s="1">
        <v>33001</v>
      </c>
      <c r="B1329" s="1" t="s">
        <v>2013</v>
      </c>
      <c r="C1329" s="1" t="s">
        <v>2014</v>
      </c>
      <c r="D1329" s="4">
        <v>2.1</v>
      </c>
      <c r="E1329" s="4">
        <v>1626</v>
      </c>
      <c r="F1329" s="4">
        <f>Table1[[#This Row],[MW]]*Table1[[#This Row],[MWh/MW]]</f>
        <v>3414.6000000000004</v>
      </c>
      <c r="G1329" s="1" t="s">
        <v>37</v>
      </c>
      <c r="H1329" s="1" t="s">
        <v>38</v>
      </c>
      <c r="I1329" s="1" t="s">
        <v>39</v>
      </c>
      <c r="J1329" s="1" t="s">
        <v>40</v>
      </c>
      <c r="K1329" s="3" t="s">
        <v>34</v>
      </c>
      <c r="L1329" s="3" t="s">
        <v>41</v>
      </c>
      <c r="M1329" s="3" t="s">
        <v>26</v>
      </c>
      <c r="N1329" s="1">
        <f>Table1[[#This Row],[MWh]]*Water_intensities!$J$88</f>
        <v>336.06734366368806</v>
      </c>
      <c r="O1329" s="1">
        <f>Table1[[#This Row],[MWh]]*Water_intensities!$N$88</f>
        <v>235.24714056458163</v>
      </c>
      <c r="P1329" s="3">
        <v>-9.5428814086246305</v>
      </c>
      <c r="Q1329" s="3">
        <v>16.652138266562801</v>
      </c>
      <c r="R1329" t="s">
        <v>2015</v>
      </c>
    </row>
    <row r="1330" spans="1:18" x14ac:dyDescent="0.55000000000000004">
      <c r="A1330" s="1">
        <v>33002</v>
      </c>
      <c r="B1330" s="1" t="s">
        <v>2013</v>
      </c>
      <c r="C1330" s="1" t="s">
        <v>2016</v>
      </c>
      <c r="D1330" s="4">
        <v>5.2</v>
      </c>
      <c r="E1330" s="4">
        <v>1912</v>
      </c>
      <c r="F1330" s="4">
        <f>Table1[[#This Row],[MW]]*Table1[[#This Row],[MWh/MW]]</f>
        <v>9942.4</v>
      </c>
      <c r="G1330" s="1" t="s">
        <v>28</v>
      </c>
      <c r="H1330" s="1" t="s">
        <v>29</v>
      </c>
      <c r="I1330" s="1" t="s">
        <v>30</v>
      </c>
      <c r="J1330" s="1" t="s">
        <v>31</v>
      </c>
      <c r="K1330" s="3" t="s">
        <v>32</v>
      </c>
      <c r="L1330" s="3" t="s">
        <v>44</v>
      </c>
      <c r="M1330" s="3" t="s">
        <v>34</v>
      </c>
      <c r="N1330" s="1">
        <f>Table1[[#This Row],[MWh]]*Water_intensities!$J$56</f>
        <v>3221.3350229319813</v>
      </c>
      <c r="O1330" s="1">
        <f>Table1[[#This Row],[MWh]]*Water_intensities!$N$56</f>
        <v>2254.9345160523872</v>
      </c>
      <c r="P1330" s="3">
        <v>-14.422127890961001</v>
      </c>
      <c r="Q1330" s="3">
        <v>19.752428769681401</v>
      </c>
      <c r="R1330" t="s">
        <v>2017</v>
      </c>
    </row>
    <row r="1331" spans="1:18" x14ac:dyDescent="0.55000000000000004">
      <c r="A1331" s="1">
        <v>33003</v>
      </c>
      <c r="B1331" s="1" t="s">
        <v>2013</v>
      </c>
      <c r="C1331" s="1" t="s">
        <v>2018</v>
      </c>
      <c r="D1331" s="4">
        <v>3.4</v>
      </c>
      <c r="E1331" s="4">
        <v>1626</v>
      </c>
      <c r="F1331" s="4">
        <f>Table1[[#This Row],[MW]]*Table1[[#This Row],[MWh/MW]]</f>
        <v>5528.4</v>
      </c>
      <c r="G1331" s="1" t="s">
        <v>37</v>
      </c>
      <c r="H1331" s="1" t="s">
        <v>38</v>
      </c>
      <c r="I1331" s="1" t="s">
        <v>39</v>
      </c>
      <c r="J1331" s="1" t="s">
        <v>40</v>
      </c>
      <c r="K1331" s="3" t="s">
        <v>34</v>
      </c>
      <c r="L1331" s="3" t="s">
        <v>41</v>
      </c>
      <c r="M1331" s="3" t="s">
        <v>26</v>
      </c>
      <c r="N1331" s="1">
        <f>Table1[[#This Row],[MWh]]*Water_intensities!$J$88</f>
        <v>544.10903259835197</v>
      </c>
      <c r="O1331" s="1">
        <f>Table1[[#This Row],[MWh]]*Water_intensities!$N$88</f>
        <v>380.87632281884635</v>
      </c>
      <c r="P1331" s="3">
        <v>-14.4004290438967</v>
      </c>
      <c r="Q1331" s="3">
        <v>19.746554521609099</v>
      </c>
      <c r="R1331" t="s">
        <v>42</v>
      </c>
    </row>
    <row r="1332" spans="1:18" x14ac:dyDescent="0.55000000000000004">
      <c r="A1332" s="1">
        <v>33004</v>
      </c>
      <c r="B1332" s="1" t="s">
        <v>2013</v>
      </c>
      <c r="C1332" s="1" t="s">
        <v>2019</v>
      </c>
      <c r="D1332" s="4">
        <v>2.1</v>
      </c>
      <c r="E1332" s="4">
        <v>1626</v>
      </c>
      <c r="F1332" s="4">
        <f>Table1[[#This Row],[MW]]*Table1[[#This Row],[MWh/MW]]</f>
        <v>3414.6000000000004</v>
      </c>
      <c r="G1332" s="1" t="s">
        <v>37</v>
      </c>
      <c r="H1332" s="1" t="s">
        <v>38</v>
      </c>
      <c r="I1332" s="1" t="s">
        <v>39</v>
      </c>
      <c r="J1332" s="1" t="s">
        <v>40</v>
      </c>
      <c r="K1332" s="3" t="s">
        <v>34</v>
      </c>
      <c r="L1332" s="3" t="s">
        <v>41</v>
      </c>
      <c r="M1332" s="3" t="s">
        <v>26</v>
      </c>
      <c r="N1332" s="1">
        <f>Table1[[#This Row],[MWh]]*Water_intensities!$J$88</f>
        <v>336.06734366368806</v>
      </c>
      <c r="O1332" s="1">
        <f>Table1[[#This Row],[MWh]]*Water_intensities!$N$88</f>
        <v>235.24714056458163</v>
      </c>
      <c r="P1332" s="3">
        <v>-15.714754895410399</v>
      </c>
      <c r="Q1332" s="3">
        <v>20.420988474307102</v>
      </c>
      <c r="R1332" t="s">
        <v>2020</v>
      </c>
    </row>
    <row r="1333" spans="1:18" x14ac:dyDescent="0.55000000000000004">
      <c r="A1333" s="1">
        <v>33005</v>
      </c>
      <c r="B1333" s="1" t="s">
        <v>2013</v>
      </c>
      <c r="C1333" s="1" t="s">
        <v>2021</v>
      </c>
      <c r="D1333" s="4">
        <v>0.43</v>
      </c>
      <c r="E1333" s="4">
        <v>1912</v>
      </c>
      <c r="F1333" s="4">
        <f>Table1[[#This Row],[MW]]*Table1[[#This Row],[MWh/MW]]</f>
        <v>822.16</v>
      </c>
      <c r="G1333" s="1" t="s">
        <v>28</v>
      </c>
      <c r="H1333" s="1" t="s">
        <v>29</v>
      </c>
      <c r="I1333" s="1" t="s">
        <v>30</v>
      </c>
      <c r="J1333" s="1" t="s">
        <v>31</v>
      </c>
      <c r="K1333" s="3" t="s">
        <v>32</v>
      </c>
      <c r="L1333" s="3" t="s">
        <v>44</v>
      </c>
      <c r="M1333" s="3" t="s">
        <v>34</v>
      </c>
      <c r="N1333" s="1">
        <f>Table1[[#This Row],[MWh]]*Water_intensities!$J$56</f>
        <v>266.37962689629842</v>
      </c>
      <c r="O1333" s="1">
        <f>Table1[[#This Row],[MWh]]*Water_intensities!$N$56</f>
        <v>186.46573882740893</v>
      </c>
      <c r="P1333" s="3">
        <v>-13.9209</v>
      </c>
      <c r="Q1333" s="3">
        <v>17.048100000000002</v>
      </c>
      <c r="R1333" t="s">
        <v>113</v>
      </c>
    </row>
    <row r="1334" spans="1:18" x14ac:dyDescent="0.55000000000000004">
      <c r="A1334" s="1">
        <v>33006</v>
      </c>
      <c r="B1334" s="1" t="s">
        <v>2013</v>
      </c>
      <c r="C1334" s="1" t="s">
        <v>2022</v>
      </c>
      <c r="D1334" s="4">
        <v>2</v>
      </c>
      <c r="E1334" s="4">
        <v>1626</v>
      </c>
      <c r="F1334" s="4">
        <f>Table1[[#This Row],[MW]]*Table1[[#This Row],[MWh/MW]]</f>
        <v>3252</v>
      </c>
      <c r="G1334" s="1" t="s">
        <v>37</v>
      </c>
      <c r="H1334" s="1" t="s">
        <v>38</v>
      </c>
      <c r="I1334" s="1" t="s">
        <v>39</v>
      </c>
      <c r="J1334" s="1" t="s">
        <v>40</v>
      </c>
      <c r="K1334" s="3" t="s">
        <v>34</v>
      </c>
      <c r="L1334" s="3" t="s">
        <v>41</v>
      </c>
      <c r="M1334" s="3" t="s">
        <v>26</v>
      </c>
      <c r="N1334" s="1">
        <f>Table1[[#This Row],[MWh]]*Water_intensities!$J$88</f>
        <v>320.06413682256004</v>
      </c>
      <c r="O1334" s="1">
        <f>Table1[[#This Row],[MWh]]*Water_intensities!$N$88</f>
        <v>224.04489577579199</v>
      </c>
      <c r="P1334" s="3">
        <v>-13.900728243648899</v>
      </c>
      <c r="Q1334" s="3">
        <v>17.054572524367799</v>
      </c>
      <c r="R1334" t="s">
        <v>42</v>
      </c>
    </row>
    <row r="1335" spans="1:18" x14ac:dyDescent="0.55000000000000004">
      <c r="A1335" s="1">
        <v>33007</v>
      </c>
      <c r="B1335" s="1" t="s">
        <v>2013</v>
      </c>
      <c r="C1335" s="1" t="s">
        <v>2023</v>
      </c>
      <c r="D1335" s="4">
        <v>3.5</v>
      </c>
      <c r="E1335" s="4">
        <v>1912</v>
      </c>
      <c r="F1335" s="4">
        <f>Table1[[#This Row],[MW]]*Table1[[#This Row],[MWh/MW]]</f>
        <v>6692</v>
      </c>
      <c r="G1335" s="1" t="s">
        <v>28</v>
      </c>
      <c r="H1335" s="1" t="s">
        <v>29</v>
      </c>
      <c r="I1335" s="1" t="s">
        <v>30</v>
      </c>
      <c r="J1335" s="1" t="s">
        <v>31</v>
      </c>
      <c r="K1335" s="3" t="s">
        <v>32</v>
      </c>
      <c r="L1335" s="3" t="s">
        <v>44</v>
      </c>
      <c r="M1335" s="3" t="s">
        <v>34</v>
      </c>
      <c r="N1335" s="1">
        <f>Table1[[#This Row],[MWh]]*Water_intensities!$J$56</f>
        <v>2168.2062654349875</v>
      </c>
      <c r="O1335" s="1">
        <f>Table1[[#This Row],[MWh]]*Water_intensities!$N$56</f>
        <v>1517.7443858044912</v>
      </c>
      <c r="P1335" s="3">
        <v>-13.0554973352064</v>
      </c>
      <c r="Q1335" s="3">
        <v>20.513908170527099</v>
      </c>
      <c r="R1335" t="s">
        <v>2024</v>
      </c>
    </row>
    <row r="1336" spans="1:18" x14ac:dyDescent="0.55000000000000004">
      <c r="A1336" s="1">
        <v>33008</v>
      </c>
      <c r="B1336" s="1" t="s">
        <v>2013</v>
      </c>
      <c r="C1336" s="1" t="s">
        <v>2025</v>
      </c>
      <c r="D1336" s="4">
        <v>2</v>
      </c>
      <c r="E1336" s="4">
        <v>1626</v>
      </c>
      <c r="F1336" s="4">
        <f>Table1[[#This Row],[MW]]*Table1[[#This Row],[MWh/MW]]</f>
        <v>3252</v>
      </c>
      <c r="G1336" s="1" t="s">
        <v>37</v>
      </c>
      <c r="H1336" s="1" t="s">
        <v>38</v>
      </c>
      <c r="I1336" s="1" t="s">
        <v>39</v>
      </c>
      <c r="J1336" s="1" t="s">
        <v>40</v>
      </c>
      <c r="K1336" s="3" t="s">
        <v>34</v>
      </c>
      <c r="L1336" s="3" t="s">
        <v>41</v>
      </c>
      <c r="M1336" s="3" t="s">
        <v>26</v>
      </c>
      <c r="N1336" s="1">
        <f>Table1[[#This Row],[MWh]]*Water_intensities!$J$88</f>
        <v>320.06413682256004</v>
      </c>
      <c r="O1336" s="1">
        <f>Table1[[#This Row],[MWh]]*Water_intensities!$N$88</f>
        <v>224.04489577579199</v>
      </c>
      <c r="P1336" s="3">
        <v>-13.0555825921573</v>
      </c>
      <c r="Q1336" s="3">
        <v>20.517107391765698</v>
      </c>
      <c r="R1336" t="s">
        <v>42</v>
      </c>
    </row>
    <row r="1337" spans="1:18" x14ac:dyDescent="0.55000000000000004">
      <c r="A1337" s="1">
        <v>33009</v>
      </c>
      <c r="B1337" s="1" t="s">
        <v>2013</v>
      </c>
      <c r="C1337" s="1" t="s">
        <v>5031</v>
      </c>
      <c r="D1337" s="4">
        <v>2</v>
      </c>
      <c r="E1337" s="4">
        <v>1626</v>
      </c>
      <c r="F1337" s="4">
        <f>Table1[[#This Row],[MW]]*Table1[[#This Row],[MWh/MW]]</f>
        <v>3252</v>
      </c>
      <c r="G1337" s="1" t="s">
        <v>37</v>
      </c>
      <c r="H1337" s="1" t="s">
        <v>38</v>
      </c>
      <c r="I1337" s="1" t="s">
        <v>39</v>
      </c>
      <c r="J1337" s="1" t="s">
        <v>40</v>
      </c>
      <c r="K1337" s="3" t="s">
        <v>34</v>
      </c>
      <c r="L1337" s="3" t="s">
        <v>41</v>
      </c>
      <c r="M1337" s="3" t="s">
        <v>26</v>
      </c>
      <c r="N1337" s="1">
        <f>Table1[[#This Row],[MWh]]*Water_intensities!$J$88</f>
        <v>320.06413682256004</v>
      </c>
      <c r="O1337" s="1">
        <f>Table1[[#This Row],[MWh]]*Water_intensities!$N$88</f>
        <v>224.04489577579199</v>
      </c>
      <c r="P1337" s="3">
        <v>-15.40241</v>
      </c>
      <c r="Q1337" s="3">
        <v>19.387920000000001</v>
      </c>
      <c r="R1337" t="s">
        <v>2026</v>
      </c>
    </row>
    <row r="1338" spans="1:18" x14ac:dyDescent="0.55000000000000004">
      <c r="A1338" s="1">
        <v>33010</v>
      </c>
      <c r="B1338" s="1" t="s">
        <v>2013</v>
      </c>
      <c r="C1338" s="1" t="s">
        <v>2027</v>
      </c>
      <c r="D1338" s="4">
        <v>0.08</v>
      </c>
      <c r="E1338" s="4">
        <v>1912</v>
      </c>
      <c r="F1338" s="4">
        <f>Table1[[#This Row],[MW]]*Table1[[#This Row],[MWh/MW]]</f>
        <v>152.96</v>
      </c>
      <c r="G1338" s="1" t="s">
        <v>28</v>
      </c>
      <c r="H1338" s="1" t="s">
        <v>29</v>
      </c>
      <c r="I1338" s="1" t="s">
        <v>30</v>
      </c>
      <c r="J1338" s="1" t="s">
        <v>31</v>
      </c>
      <c r="K1338" s="3" t="s">
        <v>32</v>
      </c>
      <c r="L1338" s="3" t="s">
        <v>44</v>
      </c>
      <c r="M1338" s="3" t="s">
        <v>34</v>
      </c>
      <c r="N1338" s="1">
        <f>Table1[[#This Row],[MWh]]*Water_intensities!$J$56</f>
        <v>49.559000352799714</v>
      </c>
      <c r="O1338" s="1">
        <f>Table1[[#This Row],[MWh]]*Water_intensities!$N$56</f>
        <v>34.691300246959806</v>
      </c>
      <c r="P1338" s="3">
        <v>-11.579276999999999</v>
      </c>
      <c r="Q1338" s="3">
        <v>25.221250999999999</v>
      </c>
      <c r="R1338" t="s">
        <v>113</v>
      </c>
    </row>
    <row r="1339" spans="1:18" x14ac:dyDescent="0.55000000000000004">
      <c r="A1339" s="1">
        <v>33011</v>
      </c>
      <c r="B1339" s="1" t="s">
        <v>2013</v>
      </c>
      <c r="C1339" s="1" t="s">
        <v>2028</v>
      </c>
      <c r="D1339" s="4">
        <v>2</v>
      </c>
      <c r="E1339" s="4">
        <v>1626</v>
      </c>
      <c r="F1339" s="4">
        <f>Table1[[#This Row],[MW]]*Table1[[#This Row],[MWh/MW]]</f>
        <v>3252</v>
      </c>
      <c r="G1339" s="1" t="s">
        <v>37</v>
      </c>
      <c r="H1339" s="1" t="s">
        <v>38</v>
      </c>
      <c r="I1339" s="1" t="s">
        <v>39</v>
      </c>
      <c r="J1339" s="1" t="s">
        <v>40</v>
      </c>
      <c r="K1339" s="3" t="s">
        <v>34</v>
      </c>
      <c r="L1339" s="3" t="s">
        <v>41</v>
      </c>
      <c r="M1339" s="3" t="s">
        <v>26</v>
      </c>
      <c r="N1339" s="1">
        <f>Table1[[#This Row],[MWh]]*Water_intensities!$J$88</f>
        <v>320.06413682256004</v>
      </c>
      <c r="O1339" s="1">
        <f>Table1[[#This Row],[MWh]]*Water_intensities!$N$88</f>
        <v>224.04489577579199</v>
      </c>
      <c r="P1339" s="3">
        <v>-16.533364319298599</v>
      </c>
      <c r="Q1339" s="3">
        <v>21.295429734917899</v>
      </c>
      <c r="R1339" t="s">
        <v>42</v>
      </c>
    </row>
    <row r="1340" spans="1:18" x14ac:dyDescent="0.55000000000000004">
      <c r="A1340" s="1">
        <v>33012</v>
      </c>
      <c r="B1340" s="1" t="s">
        <v>2013</v>
      </c>
      <c r="C1340" s="1" t="s">
        <v>2029</v>
      </c>
      <c r="D1340" s="4">
        <v>0.40500000000000003</v>
      </c>
      <c r="E1340" s="4">
        <v>1912</v>
      </c>
      <c r="F1340" s="4">
        <f>Table1[[#This Row],[MW]]*Table1[[#This Row],[MWh/MW]]</f>
        <v>774.36</v>
      </c>
      <c r="G1340" s="1" t="s">
        <v>28</v>
      </c>
      <c r="H1340" s="1" t="s">
        <v>29</v>
      </c>
      <c r="I1340" s="1" t="s">
        <v>30</v>
      </c>
      <c r="J1340" s="1" t="s">
        <v>31</v>
      </c>
      <c r="K1340" s="3" t="s">
        <v>32</v>
      </c>
      <c r="L1340" s="3" t="s">
        <v>44</v>
      </c>
      <c r="M1340" s="3" t="s">
        <v>34</v>
      </c>
      <c r="N1340" s="1">
        <f>Table1[[#This Row],[MWh]]*Water_intensities!$J$56</f>
        <v>250.89243928604856</v>
      </c>
      <c r="O1340" s="1">
        <f>Table1[[#This Row],[MWh]]*Water_intensities!$N$56</f>
        <v>175.624707500234</v>
      </c>
      <c r="P1340" s="3">
        <v>-14.6944</v>
      </c>
      <c r="Q1340" s="3">
        <v>17.546700000000001</v>
      </c>
      <c r="R1340" t="s">
        <v>113</v>
      </c>
    </row>
    <row r="1341" spans="1:18" x14ac:dyDescent="0.55000000000000004">
      <c r="A1341" s="1">
        <v>33013</v>
      </c>
      <c r="B1341" s="1" t="s">
        <v>2013</v>
      </c>
      <c r="C1341" s="1" t="s">
        <v>2030</v>
      </c>
      <c r="D1341" s="4">
        <v>1</v>
      </c>
      <c r="E1341" s="4">
        <v>1626</v>
      </c>
      <c r="F1341" s="4">
        <f>Table1[[#This Row],[MW]]*Table1[[#This Row],[MWh/MW]]</f>
        <v>1626</v>
      </c>
      <c r="G1341" s="1" t="s">
        <v>37</v>
      </c>
      <c r="H1341" s="1" t="s">
        <v>38</v>
      </c>
      <c r="I1341" s="1" t="s">
        <v>39</v>
      </c>
      <c r="J1341" s="1" t="s">
        <v>40</v>
      </c>
      <c r="K1341" s="3" t="s">
        <v>34</v>
      </c>
      <c r="L1341" s="3" t="s">
        <v>41</v>
      </c>
      <c r="M1341" s="3" t="s">
        <v>26</v>
      </c>
      <c r="N1341" s="1">
        <f>Table1[[#This Row],[MWh]]*Water_intensities!$J$88</f>
        <v>160.03206841128002</v>
      </c>
      <c r="O1341" s="1">
        <f>Table1[[#This Row],[MWh]]*Water_intensities!$N$88</f>
        <v>112.02244788789599</v>
      </c>
      <c r="P1341" s="3">
        <v>-14.706976249501199</v>
      </c>
      <c r="Q1341" s="3">
        <v>17.5328815102351</v>
      </c>
      <c r="R1341" t="s">
        <v>42</v>
      </c>
    </row>
    <row r="1342" spans="1:18" x14ac:dyDescent="0.55000000000000004">
      <c r="A1342" s="1">
        <v>33014</v>
      </c>
      <c r="B1342" s="1" t="s">
        <v>2013</v>
      </c>
      <c r="C1342" s="1" t="s">
        <v>2031</v>
      </c>
      <c r="D1342" s="4">
        <v>0.4</v>
      </c>
      <c r="E1342" s="4">
        <v>1912</v>
      </c>
      <c r="F1342" s="4">
        <f>Table1[[#This Row],[MW]]*Table1[[#This Row],[MWh/MW]]</f>
        <v>764.80000000000007</v>
      </c>
      <c r="G1342" s="1" t="s">
        <v>28</v>
      </c>
      <c r="H1342" s="1" t="s">
        <v>29</v>
      </c>
      <c r="I1342" s="1" t="s">
        <v>30</v>
      </c>
      <c r="J1342" s="1" t="s">
        <v>31</v>
      </c>
      <c r="K1342" s="3" t="s">
        <v>32</v>
      </c>
      <c r="L1342" s="3" t="s">
        <v>44</v>
      </c>
      <c r="M1342" s="3" t="s">
        <v>34</v>
      </c>
      <c r="N1342" s="1">
        <f>Table1[[#This Row],[MWh]]*Water_intensities!$J$56</f>
        <v>247.79500176399858</v>
      </c>
      <c r="O1342" s="1">
        <f>Table1[[#This Row],[MWh]]*Water_intensities!$N$56</f>
        <v>173.45650123479902</v>
      </c>
      <c r="P1342" s="3">
        <v>-12.262204000000001</v>
      </c>
      <c r="Q1342" s="3">
        <v>20.440359000000001</v>
      </c>
      <c r="R1342" t="s">
        <v>113</v>
      </c>
    </row>
    <row r="1343" spans="1:18" x14ac:dyDescent="0.55000000000000004">
      <c r="A1343" s="1">
        <v>33015</v>
      </c>
      <c r="B1343" s="1" t="s">
        <v>2013</v>
      </c>
      <c r="C1343" s="1" t="s">
        <v>2032</v>
      </c>
      <c r="D1343" s="4">
        <v>23.0399999999999</v>
      </c>
      <c r="E1343" s="4">
        <v>1912</v>
      </c>
      <c r="F1343" s="4">
        <f>Table1[[#This Row],[MW]]*Table1[[#This Row],[MWh/MW]]</f>
        <v>44052.479999999807</v>
      </c>
      <c r="G1343" s="1" t="s">
        <v>28</v>
      </c>
      <c r="H1343" s="1" t="s">
        <v>29</v>
      </c>
      <c r="I1343" s="1" t="s">
        <v>30</v>
      </c>
      <c r="J1343" s="1" t="s">
        <v>31</v>
      </c>
      <c r="K1343" s="3" t="s">
        <v>32</v>
      </c>
      <c r="L1343" s="3" t="s">
        <v>44</v>
      </c>
      <c r="M1343" s="3" t="s">
        <v>34</v>
      </c>
      <c r="N1343" s="1">
        <f>Table1[[#This Row],[MWh]]*Water_intensities!$J$56</f>
        <v>14272.992101606254</v>
      </c>
      <c r="O1343" s="1">
        <f>Table1[[#This Row],[MWh]]*Water_intensities!$N$56</f>
        <v>9991.0944711243792</v>
      </c>
      <c r="P1343" s="3">
        <v>-14.4206713443734</v>
      </c>
      <c r="Q1343" s="3">
        <v>19.751962645667501</v>
      </c>
      <c r="R1343" t="s">
        <v>2033</v>
      </c>
    </row>
    <row r="1344" spans="1:18" x14ac:dyDescent="0.55000000000000004">
      <c r="A1344" s="1">
        <v>33016</v>
      </c>
      <c r="B1344" s="1" t="s">
        <v>2013</v>
      </c>
      <c r="C1344" s="1" t="s">
        <v>2034</v>
      </c>
      <c r="D1344" s="4">
        <v>77.599999999999895</v>
      </c>
      <c r="E1344" s="4">
        <v>1912</v>
      </c>
      <c r="F1344" s="4">
        <f>Table1[[#This Row],[MW]]*Table1[[#This Row],[MWh/MW]]</f>
        <v>148371.19999999981</v>
      </c>
      <c r="G1344" s="1" t="s">
        <v>28</v>
      </c>
      <c r="H1344" s="1" t="s">
        <v>29</v>
      </c>
      <c r="I1344" s="1" t="s">
        <v>30</v>
      </c>
      <c r="J1344" s="1" t="s">
        <v>31</v>
      </c>
      <c r="K1344" s="3" t="s">
        <v>32</v>
      </c>
      <c r="L1344" s="3" t="s">
        <v>44</v>
      </c>
      <c r="M1344" s="3" t="s">
        <v>34</v>
      </c>
      <c r="N1344" s="1">
        <f>Table1[[#This Row],[MWh]]*Water_intensities!$J$56</f>
        <v>48072.230342215662</v>
      </c>
      <c r="O1344" s="1">
        <f>Table1[[#This Row],[MWh]]*Water_intensities!$N$56</f>
        <v>33650.56123955096</v>
      </c>
      <c r="P1344" s="3">
        <v>-12.3015190950918</v>
      </c>
      <c r="Q1344" s="3">
        <v>22.8777283619219</v>
      </c>
      <c r="R1344" t="s">
        <v>2035</v>
      </c>
    </row>
    <row r="1345" spans="1:18" x14ac:dyDescent="0.55000000000000004">
      <c r="A1345" s="1">
        <v>33017</v>
      </c>
      <c r="B1345" s="1" t="s">
        <v>2013</v>
      </c>
      <c r="C1345" s="1" t="s">
        <v>2036</v>
      </c>
      <c r="D1345" s="4">
        <v>0.39500000000000002</v>
      </c>
      <c r="E1345" s="4">
        <v>1912</v>
      </c>
      <c r="F1345" s="4">
        <f>Table1[[#This Row],[MW]]*Table1[[#This Row],[MWh/MW]]</f>
        <v>755.24</v>
      </c>
      <c r="G1345" s="1" t="s">
        <v>28</v>
      </c>
      <c r="H1345" s="1" t="s">
        <v>29</v>
      </c>
      <c r="I1345" s="1" t="s">
        <v>30</v>
      </c>
      <c r="J1345" s="1" t="s">
        <v>31</v>
      </c>
      <c r="K1345" s="3" t="s">
        <v>32</v>
      </c>
      <c r="L1345" s="3" t="s">
        <v>44</v>
      </c>
      <c r="M1345" s="3" t="s">
        <v>34</v>
      </c>
      <c r="N1345" s="1">
        <f>Table1[[#This Row],[MWh]]*Water_intensities!$J$56</f>
        <v>244.69756424194858</v>
      </c>
      <c r="O1345" s="1">
        <f>Table1[[#This Row],[MWh]]*Water_intensities!$N$56</f>
        <v>171.28829496936402</v>
      </c>
      <c r="P1345" s="3">
        <v>-11.835900000000001</v>
      </c>
      <c r="Q1345" s="3">
        <v>16.817699999999999</v>
      </c>
      <c r="R1345" t="s">
        <v>113</v>
      </c>
    </row>
    <row r="1346" spans="1:18" x14ac:dyDescent="0.55000000000000004">
      <c r="A1346" s="1">
        <v>33018</v>
      </c>
      <c r="B1346" s="1" t="s">
        <v>2013</v>
      </c>
      <c r="C1346" s="1" t="s">
        <v>2037</v>
      </c>
      <c r="D1346" s="4">
        <v>5</v>
      </c>
      <c r="E1346" s="4">
        <v>1912</v>
      </c>
      <c r="F1346" s="4">
        <f>Table1[[#This Row],[MW]]*Table1[[#This Row],[MWh/MW]]</f>
        <v>9560</v>
      </c>
      <c r="G1346" s="1" t="s">
        <v>28</v>
      </c>
      <c r="H1346" s="1" t="s">
        <v>29</v>
      </c>
      <c r="I1346" s="1" t="s">
        <v>30</v>
      </c>
      <c r="J1346" s="1" t="s">
        <v>31</v>
      </c>
      <c r="K1346" s="3" t="s">
        <v>32</v>
      </c>
      <c r="L1346" s="3" t="s">
        <v>119</v>
      </c>
      <c r="M1346" s="3" t="s">
        <v>34</v>
      </c>
      <c r="N1346" s="1">
        <f>Table1[[#This Row],[MWh]]*Water_intensities!$J$56</f>
        <v>3097.4375220499819</v>
      </c>
      <c r="O1346" s="1">
        <f>Table1[[#This Row],[MWh]]*Water_intensities!$N$56</f>
        <v>2168.2062654349875</v>
      </c>
      <c r="P1346" s="3">
        <v>-11.507831395261601</v>
      </c>
      <c r="Q1346" s="3">
        <v>16.667824795748299</v>
      </c>
      <c r="R1346" t="s">
        <v>2038</v>
      </c>
    </row>
    <row r="1347" spans="1:18" x14ac:dyDescent="0.55000000000000004">
      <c r="A1347" s="1">
        <v>33019</v>
      </c>
      <c r="B1347" s="1" t="s">
        <v>2013</v>
      </c>
      <c r="C1347" s="1" t="s">
        <v>2037</v>
      </c>
      <c r="D1347" s="4">
        <v>1.3</v>
      </c>
      <c r="E1347" s="4">
        <v>1626</v>
      </c>
      <c r="F1347" s="4">
        <f>Table1[[#This Row],[MW]]*Table1[[#This Row],[MWh/MW]]</f>
        <v>2113.8000000000002</v>
      </c>
      <c r="G1347" s="1" t="s">
        <v>37</v>
      </c>
      <c r="H1347" s="1" t="s">
        <v>38</v>
      </c>
      <c r="I1347" s="1" t="s">
        <v>39</v>
      </c>
      <c r="J1347" s="1" t="s">
        <v>40</v>
      </c>
      <c r="K1347" s="3" t="s">
        <v>34</v>
      </c>
      <c r="L1347" s="3" t="s">
        <v>41</v>
      </c>
      <c r="M1347" s="3" t="s">
        <v>26</v>
      </c>
      <c r="N1347" s="1">
        <f>Table1[[#This Row],[MWh]]*Water_intensities!$J$88</f>
        <v>208.04168893466402</v>
      </c>
      <c r="O1347" s="1">
        <f>Table1[[#This Row],[MWh]]*Water_intensities!$N$88</f>
        <v>145.6291822542648</v>
      </c>
      <c r="P1347" s="3">
        <v>-11.507899999999999</v>
      </c>
      <c r="Q1347" s="3">
        <v>16.667470000000002</v>
      </c>
      <c r="R1347" t="s">
        <v>2039</v>
      </c>
    </row>
    <row r="1348" spans="1:18" x14ac:dyDescent="0.55000000000000004">
      <c r="A1348" s="1">
        <v>33020</v>
      </c>
      <c r="B1348" s="1" t="s">
        <v>2013</v>
      </c>
      <c r="C1348" s="1" t="s">
        <v>2040</v>
      </c>
      <c r="D1348" s="4">
        <v>0.15</v>
      </c>
      <c r="E1348" s="4">
        <v>1912</v>
      </c>
      <c r="F1348" s="4">
        <f>Table1[[#This Row],[MW]]*Table1[[#This Row],[MWh/MW]]</f>
        <v>286.8</v>
      </c>
      <c r="G1348" s="1" t="s">
        <v>28</v>
      </c>
      <c r="H1348" s="1" t="s">
        <v>29</v>
      </c>
      <c r="I1348" s="1" t="s">
        <v>30</v>
      </c>
      <c r="J1348" s="1" t="s">
        <v>31</v>
      </c>
      <c r="K1348" s="3" t="s">
        <v>32</v>
      </c>
      <c r="L1348" s="3" t="s">
        <v>44</v>
      </c>
      <c r="M1348" s="3" t="s">
        <v>34</v>
      </c>
      <c r="N1348" s="1">
        <f>Table1[[#This Row],[MWh]]*Water_intensities!$J$56</f>
        <v>92.923125661499469</v>
      </c>
      <c r="O1348" s="1">
        <f>Table1[[#This Row],[MWh]]*Water_intensities!$N$56</f>
        <v>65.046187963049633</v>
      </c>
      <c r="P1348" s="3">
        <v>-13.092700000000001</v>
      </c>
      <c r="Q1348" s="3">
        <v>17.506004999999998</v>
      </c>
      <c r="R1348" t="s">
        <v>113</v>
      </c>
    </row>
    <row r="1349" spans="1:18" x14ac:dyDescent="0.55000000000000004">
      <c r="A1349" s="1">
        <v>33021</v>
      </c>
      <c r="B1349" s="1" t="s">
        <v>2013</v>
      </c>
      <c r="C1349" s="1" t="s">
        <v>2041</v>
      </c>
      <c r="D1349" s="4">
        <v>0.28000000000000003</v>
      </c>
      <c r="E1349" s="4">
        <v>1912</v>
      </c>
      <c r="F1349" s="4">
        <f>Table1[[#This Row],[MW]]*Table1[[#This Row],[MWh/MW]]</f>
        <v>535.36</v>
      </c>
      <c r="G1349" s="1" t="s">
        <v>28</v>
      </c>
      <c r="H1349" s="1" t="s">
        <v>29</v>
      </c>
      <c r="I1349" s="1" t="s">
        <v>30</v>
      </c>
      <c r="J1349" s="1" t="s">
        <v>31</v>
      </c>
      <c r="K1349" s="3" t="s">
        <v>32</v>
      </c>
      <c r="L1349" s="3" t="s">
        <v>44</v>
      </c>
      <c r="M1349" s="3" t="s">
        <v>34</v>
      </c>
      <c r="N1349" s="1">
        <f>Table1[[#This Row],[MWh]]*Water_intensities!$J$56</f>
        <v>173.45650123479899</v>
      </c>
      <c r="O1349" s="1">
        <f>Table1[[#This Row],[MWh]]*Water_intensities!$N$56</f>
        <v>121.41955086435931</v>
      </c>
      <c r="P1349" s="3">
        <v>-12.583788999999999</v>
      </c>
      <c r="Q1349" s="3">
        <v>16.021567999999998</v>
      </c>
      <c r="R1349" t="s">
        <v>113</v>
      </c>
    </row>
    <row r="1350" spans="1:18" x14ac:dyDescent="0.55000000000000004">
      <c r="A1350" s="1">
        <v>33022</v>
      </c>
      <c r="B1350" s="1" t="s">
        <v>2013</v>
      </c>
      <c r="C1350" s="1" t="s">
        <v>2042</v>
      </c>
      <c r="D1350" s="4">
        <v>5</v>
      </c>
      <c r="E1350" s="4">
        <v>1912</v>
      </c>
      <c r="F1350" s="4">
        <f>Table1[[#This Row],[MW]]*Table1[[#This Row],[MWh/MW]]</f>
        <v>9560</v>
      </c>
      <c r="G1350" s="1" t="s">
        <v>28</v>
      </c>
      <c r="H1350" s="1" t="s">
        <v>29</v>
      </c>
      <c r="I1350" s="1" t="s">
        <v>30</v>
      </c>
      <c r="J1350" s="1" t="s">
        <v>31</v>
      </c>
      <c r="K1350" s="3" t="s">
        <v>32</v>
      </c>
      <c r="L1350" s="3" t="s">
        <v>119</v>
      </c>
      <c r="M1350" s="3" t="s">
        <v>34</v>
      </c>
      <c r="N1350" s="1">
        <f>Table1[[#This Row],[MWh]]*Water_intensities!$J$56</f>
        <v>3097.4375220499819</v>
      </c>
      <c r="O1350" s="1">
        <f>Table1[[#This Row],[MWh]]*Water_intensities!$N$56</f>
        <v>2168.2062654349875</v>
      </c>
      <c r="P1350" s="3">
        <v>-7.2874900947372696</v>
      </c>
      <c r="Q1350" s="3">
        <v>16.599430639510199</v>
      </c>
      <c r="R1350" t="s">
        <v>2043</v>
      </c>
    </row>
    <row r="1351" spans="1:18" x14ac:dyDescent="0.55000000000000004">
      <c r="A1351" s="1">
        <v>33023</v>
      </c>
      <c r="B1351" s="1" t="s">
        <v>2013</v>
      </c>
      <c r="C1351" s="1" t="s">
        <v>2042</v>
      </c>
      <c r="D1351" s="4">
        <v>0.78</v>
      </c>
      <c r="E1351" s="4">
        <v>1626</v>
      </c>
      <c r="F1351" s="4">
        <f>Table1[[#This Row],[MW]]*Table1[[#This Row],[MWh/MW]]</f>
        <v>1268.28</v>
      </c>
      <c r="G1351" s="1" t="s">
        <v>37</v>
      </c>
      <c r="H1351" s="1" t="s">
        <v>38</v>
      </c>
      <c r="I1351" s="1" t="s">
        <v>39</v>
      </c>
      <c r="J1351" s="1" t="s">
        <v>40</v>
      </c>
      <c r="K1351" s="3" t="s">
        <v>34</v>
      </c>
      <c r="L1351" s="3" t="s">
        <v>41</v>
      </c>
      <c r="M1351" s="3" t="s">
        <v>26</v>
      </c>
      <c r="N1351" s="1">
        <f>Table1[[#This Row],[MWh]]*Water_intensities!$J$88</f>
        <v>124.82501336079841</v>
      </c>
      <c r="O1351" s="1">
        <f>Table1[[#This Row],[MWh]]*Water_intensities!$N$88</f>
        <v>87.377509352558874</v>
      </c>
      <c r="P1351" s="3">
        <v>-7.2867232393008798</v>
      </c>
      <c r="Q1351" s="3">
        <v>16.598961507338799</v>
      </c>
      <c r="R1351" t="s">
        <v>2044</v>
      </c>
    </row>
    <row r="1352" spans="1:18" x14ac:dyDescent="0.55000000000000004">
      <c r="A1352" s="1">
        <v>33024</v>
      </c>
      <c r="B1352" s="1" t="s">
        <v>2013</v>
      </c>
      <c r="C1352" s="1" t="s">
        <v>2045</v>
      </c>
      <c r="D1352" s="4">
        <v>0.45</v>
      </c>
      <c r="E1352" s="4">
        <v>1912</v>
      </c>
      <c r="F1352" s="4">
        <f>Table1[[#This Row],[MW]]*Table1[[#This Row],[MWh/MW]]</f>
        <v>860.4</v>
      </c>
      <c r="G1352" s="1" t="s">
        <v>28</v>
      </c>
      <c r="H1352" s="1" t="s">
        <v>29</v>
      </c>
      <c r="I1352" s="1" t="s">
        <v>30</v>
      </c>
      <c r="J1352" s="1" t="s">
        <v>31</v>
      </c>
      <c r="K1352" s="3" t="s">
        <v>32</v>
      </c>
      <c r="L1352" s="3" t="s">
        <v>44</v>
      </c>
      <c r="M1352" s="3" t="s">
        <v>34</v>
      </c>
      <c r="N1352" s="1">
        <f>Table1[[#This Row],[MWh]]*Water_intensities!$J$56</f>
        <v>278.76937698449836</v>
      </c>
      <c r="O1352" s="1">
        <f>Table1[[#This Row],[MWh]]*Water_intensities!$N$56</f>
        <v>195.13856388914888</v>
      </c>
      <c r="P1352" s="3">
        <v>-17.059999999999999</v>
      </c>
      <c r="Q1352" s="3">
        <v>20.9</v>
      </c>
      <c r="R1352" t="s">
        <v>113</v>
      </c>
    </row>
    <row r="1353" spans="1:18" x14ac:dyDescent="0.55000000000000004">
      <c r="A1353" s="1">
        <v>33025</v>
      </c>
      <c r="B1353" s="1" t="s">
        <v>2013</v>
      </c>
      <c r="C1353" s="1" t="s">
        <v>2046</v>
      </c>
      <c r="D1353" s="4">
        <v>60</v>
      </c>
      <c r="E1353" s="4">
        <v>1912</v>
      </c>
      <c r="F1353" s="4">
        <f>Table1[[#This Row],[MW]]*Table1[[#This Row],[MWh/MW]]</f>
        <v>114720</v>
      </c>
      <c r="G1353" s="1" t="s">
        <v>28</v>
      </c>
      <c r="H1353" s="1" t="s">
        <v>29</v>
      </c>
      <c r="I1353" s="1" t="s">
        <v>30</v>
      </c>
      <c r="J1353" s="1" t="s">
        <v>31</v>
      </c>
      <c r="K1353" s="3" t="s">
        <v>32</v>
      </c>
      <c r="L1353" s="3" t="s">
        <v>2047</v>
      </c>
      <c r="M1353" s="3" t="s">
        <v>34</v>
      </c>
      <c r="N1353" s="1">
        <f>Table1[[#This Row],[MWh]]*Water_intensities!$J$56</f>
        <v>37169.250264599781</v>
      </c>
      <c r="O1353" s="1">
        <f>Table1[[#This Row],[MWh]]*Water_intensities!$N$56</f>
        <v>26018.47518521985</v>
      </c>
      <c r="P1353" s="3">
        <v>-17.057348915506999</v>
      </c>
      <c r="Q1353" s="3">
        <v>20.895392083167401</v>
      </c>
      <c r="R1353" t="s">
        <v>2048</v>
      </c>
    </row>
    <row r="1354" spans="1:18" ht="15" customHeight="1" x14ac:dyDescent="0.55000000000000004">
      <c r="A1354" s="1">
        <v>33026</v>
      </c>
      <c r="B1354" s="1" t="s">
        <v>2013</v>
      </c>
      <c r="C1354" s="1" t="s">
        <v>2046</v>
      </c>
      <c r="D1354" s="4">
        <v>4.5</v>
      </c>
      <c r="E1354" s="4">
        <v>3032</v>
      </c>
      <c r="F1354" s="4">
        <f>Table1[[#This Row],[MW]]*Table1[[#This Row],[MWh/MW]]</f>
        <v>13644</v>
      </c>
      <c r="G1354" s="1" t="s">
        <v>176</v>
      </c>
      <c r="H1354" s="1" t="s">
        <v>177</v>
      </c>
      <c r="I1354" s="1" t="s">
        <v>178</v>
      </c>
      <c r="J1354" s="1" t="s">
        <v>40</v>
      </c>
      <c r="K1354" s="3" t="s">
        <v>34</v>
      </c>
      <c r="L1354" s="3" t="s">
        <v>34</v>
      </c>
      <c r="M1354" s="3" t="s">
        <v>34</v>
      </c>
      <c r="N1354" s="1">
        <f>Table1[[#This Row],[MWh]]*Water_intensities!$J$101</f>
        <v>1.8076855414211998E-3</v>
      </c>
      <c r="O1354" s="1">
        <f>Table1[[#This Row],[MWh]]*Water_intensities!$N$101</f>
        <v>1.8076855414211998E-3</v>
      </c>
      <c r="P1354" s="3">
        <v>-17.050575526531102</v>
      </c>
      <c r="Q1354" s="3">
        <v>20.847149831325702</v>
      </c>
      <c r="R1354" t="s">
        <v>2049</v>
      </c>
    </row>
    <row r="1355" spans="1:18" x14ac:dyDescent="0.55000000000000004">
      <c r="A1355" s="1">
        <v>33027</v>
      </c>
      <c r="B1355" s="1" t="s">
        <v>2013</v>
      </c>
      <c r="C1355" s="1" t="s">
        <v>2050</v>
      </c>
      <c r="D1355" s="4">
        <v>60</v>
      </c>
      <c r="E1355" s="4">
        <v>1912</v>
      </c>
      <c r="F1355" s="4">
        <f>Table1[[#This Row],[MW]]*Table1[[#This Row],[MWh/MW]]</f>
        <v>114720</v>
      </c>
      <c r="G1355" s="1" t="s">
        <v>28</v>
      </c>
      <c r="H1355" s="1" t="s">
        <v>29</v>
      </c>
      <c r="I1355" s="1" t="s">
        <v>30</v>
      </c>
      <c r="J1355" s="1" t="s">
        <v>31</v>
      </c>
      <c r="K1355" s="3" t="s">
        <v>32</v>
      </c>
      <c r="L1355" s="3" t="s">
        <v>2047</v>
      </c>
      <c r="M1355" s="3" t="s">
        <v>34</v>
      </c>
      <c r="N1355" s="1">
        <f>Table1[[#This Row],[MWh]]*Water_intensities!$J$56</f>
        <v>37169.250264599781</v>
      </c>
      <c r="O1355" s="1">
        <f>Table1[[#This Row],[MWh]]*Water_intensities!$N$56</f>
        <v>26018.47518521985</v>
      </c>
      <c r="P1355" s="3">
        <v>-17.057348915506999</v>
      </c>
      <c r="Q1355" s="3">
        <v>20.895392083167401</v>
      </c>
      <c r="R1355" t="s">
        <v>2048</v>
      </c>
    </row>
    <row r="1356" spans="1:18" x14ac:dyDescent="0.55000000000000004">
      <c r="A1356" s="1">
        <v>33028</v>
      </c>
      <c r="B1356" s="1" t="s">
        <v>2013</v>
      </c>
      <c r="C1356" s="1" t="s">
        <v>2051</v>
      </c>
      <c r="D1356" s="4">
        <v>48</v>
      </c>
      <c r="E1356" s="4">
        <v>1912</v>
      </c>
      <c r="F1356" s="4">
        <f>Table1[[#This Row],[MW]]*Table1[[#This Row],[MWh/MW]]</f>
        <v>91776</v>
      </c>
      <c r="G1356" s="1" t="s">
        <v>28</v>
      </c>
      <c r="H1356" s="1" t="s">
        <v>29</v>
      </c>
      <c r="I1356" s="1" t="s">
        <v>30</v>
      </c>
      <c r="J1356" s="1" t="s">
        <v>31</v>
      </c>
      <c r="K1356" s="3" t="s">
        <v>32</v>
      </c>
      <c r="L1356" s="3" t="s">
        <v>44</v>
      </c>
      <c r="M1356" s="3" t="s">
        <v>34</v>
      </c>
      <c r="N1356" s="1">
        <f>Table1[[#This Row],[MWh]]*Water_intensities!$J$56</f>
        <v>29735.400211679829</v>
      </c>
      <c r="O1356" s="1">
        <f>Table1[[#This Row],[MWh]]*Water_intensities!$N$56</f>
        <v>20814.78014817588</v>
      </c>
      <c r="P1356" s="3">
        <v>-15.9750322404754</v>
      </c>
      <c r="Q1356" s="3">
        <v>18.046050309538401</v>
      </c>
      <c r="R1356" t="s">
        <v>2052</v>
      </c>
    </row>
    <row r="1357" spans="1:18" x14ac:dyDescent="0.55000000000000004">
      <c r="A1357" s="1">
        <v>33029</v>
      </c>
      <c r="B1357" s="1" t="s">
        <v>2013</v>
      </c>
      <c r="C1357" s="1" t="s">
        <v>2051</v>
      </c>
      <c r="D1357" s="4">
        <v>15</v>
      </c>
      <c r="E1357" s="4">
        <v>1626</v>
      </c>
      <c r="F1357" s="4">
        <f>Table1[[#This Row],[MW]]*Table1[[#This Row],[MWh/MW]]</f>
        <v>24390</v>
      </c>
      <c r="G1357" s="1" t="s">
        <v>37</v>
      </c>
      <c r="H1357" s="1" t="s">
        <v>38</v>
      </c>
      <c r="I1357" s="1" t="s">
        <v>39</v>
      </c>
      <c r="J1357" s="1" t="s">
        <v>40</v>
      </c>
      <c r="K1357" s="3" t="s">
        <v>34</v>
      </c>
      <c r="L1357" s="3" t="s">
        <v>41</v>
      </c>
      <c r="M1357" s="3" t="s">
        <v>26</v>
      </c>
      <c r="N1357" s="1">
        <f>Table1[[#This Row],[MWh]]*Water_intensities!$J$88</f>
        <v>2400.4810261692</v>
      </c>
      <c r="O1357" s="1">
        <f>Table1[[#This Row],[MWh]]*Water_intensities!$N$88</f>
        <v>1680.33671831844</v>
      </c>
      <c r="P1357" s="3">
        <v>-15.983894792973</v>
      </c>
      <c r="Q1357" s="3">
        <v>18.152365888150101</v>
      </c>
      <c r="R1357" t="s">
        <v>2026</v>
      </c>
    </row>
    <row r="1358" spans="1:18" x14ac:dyDescent="0.55000000000000004">
      <c r="A1358" s="1">
        <v>33030</v>
      </c>
      <c r="B1358" s="1" t="s">
        <v>2013</v>
      </c>
      <c r="C1358" s="1" t="s">
        <v>2053</v>
      </c>
      <c r="D1358" s="4">
        <v>51.8</v>
      </c>
      <c r="E1358" s="4">
        <v>1912</v>
      </c>
      <c r="F1358" s="4">
        <f>Table1[[#This Row],[MW]]*Table1[[#This Row],[MWh/MW]]</f>
        <v>99041.599999999991</v>
      </c>
      <c r="G1358" s="1" t="s">
        <v>28</v>
      </c>
      <c r="H1358" s="1" t="s">
        <v>29</v>
      </c>
      <c r="I1358" s="1" t="s">
        <v>30</v>
      </c>
      <c r="J1358" s="1" t="s">
        <v>31</v>
      </c>
      <c r="K1358" s="3" t="s">
        <v>32</v>
      </c>
      <c r="L1358" s="3" t="s">
        <v>44</v>
      </c>
      <c r="M1358" s="3" t="s">
        <v>34</v>
      </c>
      <c r="N1358" s="1">
        <f>Table1[[#This Row],[MWh]]*Water_intensities!$J$56</f>
        <v>32089.452728437813</v>
      </c>
      <c r="O1358" s="1">
        <f>Table1[[#This Row],[MWh]]*Water_intensities!$N$56</f>
        <v>22462.616909906468</v>
      </c>
      <c r="P1358" s="3">
        <v>-16.020404238148998</v>
      </c>
      <c r="Q1358" s="3">
        <v>18.046535037295399</v>
      </c>
      <c r="R1358" t="s">
        <v>2052</v>
      </c>
    </row>
    <row r="1359" spans="1:18" x14ac:dyDescent="0.55000000000000004">
      <c r="A1359" s="1">
        <v>33031</v>
      </c>
      <c r="B1359" s="1" t="s">
        <v>2013</v>
      </c>
      <c r="C1359" s="1" t="s">
        <v>2054</v>
      </c>
      <c r="D1359" s="4">
        <v>180</v>
      </c>
      <c r="E1359" s="4">
        <v>1912</v>
      </c>
      <c r="F1359" s="4">
        <f>Table1[[#This Row],[MW]]*Table1[[#This Row],[MWh/MW]]</f>
        <v>344160</v>
      </c>
      <c r="G1359" s="1" t="s">
        <v>28</v>
      </c>
      <c r="H1359" s="1" t="s">
        <v>29</v>
      </c>
      <c r="I1359" s="1" t="s">
        <v>30</v>
      </c>
      <c r="J1359" s="1" t="s">
        <v>31</v>
      </c>
      <c r="K1359" s="3" t="s">
        <v>32</v>
      </c>
      <c r="L1359" s="3" t="s">
        <v>44</v>
      </c>
      <c r="M1359" s="3" t="s">
        <v>34</v>
      </c>
      <c r="N1359" s="1">
        <f>Table1[[#This Row],[MWh]]*Water_intensities!$J$56</f>
        <v>111507.75079379935</v>
      </c>
      <c r="O1359" s="1">
        <f>Table1[[#This Row],[MWh]]*Water_intensities!$N$56</f>
        <v>78055.425555659545</v>
      </c>
      <c r="P1359" s="3">
        <v>-15.984194</v>
      </c>
      <c r="Q1359" s="3">
        <v>18.152806999999999</v>
      </c>
      <c r="R1359" t="s">
        <v>2055</v>
      </c>
    </row>
    <row r="1360" spans="1:18" ht="15" customHeight="1" x14ac:dyDescent="0.55000000000000004">
      <c r="A1360" s="1">
        <v>33032</v>
      </c>
      <c r="B1360" s="1" t="s">
        <v>2013</v>
      </c>
      <c r="C1360" s="1" t="s">
        <v>2056</v>
      </c>
      <c r="D1360" s="4">
        <v>30</v>
      </c>
      <c r="E1360" s="4">
        <v>3032</v>
      </c>
      <c r="F1360" s="4">
        <f>Table1[[#This Row],[MW]]*Table1[[#This Row],[MWh/MW]]</f>
        <v>90960</v>
      </c>
      <c r="G1360" s="1" t="s">
        <v>176</v>
      </c>
      <c r="H1360" s="1" t="s">
        <v>177</v>
      </c>
      <c r="I1360" s="1" t="s">
        <v>178</v>
      </c>
      <c r="J1360" s="1" t="s">
        <v>40</v>
      </c>
      <c r="K1360" s="3" t="s">
        <v>34</v>
      </c>
      <c r="L1360" s="3" t="s">
        <v>34</v>
      </c>
      <c r="M1360" s="3" t="s">
        <v>34</v>
      </c>
      <c r="N1360" s="1">
        <f>Table1[[#This Row],[MWh]]*Water_intensities!$J$101</f>
        <v>1.2051236942807998E-2</v>
      </c>
      <c r="O1360" s="1">
        <f>Table1[[#This Row],[MWh]]*Water_intensities!$N$101</f>
        <v>1.2051236942807998E-2</v>
      </c>
      <c r="P1360" s="3">
        <v>-15.985122</v>
      </c>
      <c r="Q1360" s="3">
        <v>17.965053000000001</v>
      </c>
      <c r="R1360" t="s">
        <v>2057</v>
      </c>
    </row>
    <row r="1361" spans="1:18" x14ac:dyDescent="0.55000000000000004">
      <c r="A1361" s="1">
        <v>33033</v>
      </c>
      <c r="B1361" s="1" t="s">
        <v>2013</v>
      </c>
      <c r="C1361" s="1" t="s">
        <v>2058</v>
      </c>
      <c r="D1361" s="4">
        <v>0.115</v>
      </c>
      <c r="E1361" s="4">
        <v>1912</v>
      </c>
      <c r="F1361" s="4">
        <f>Table1[[#This Row],[MW]]*Table1[[#This Row],[MWh/MW]]</f>
        <v>219.88</v>
      </c>
      <c r="G1361" s="1" t="s">
        <v>28</v>
      </c>
      <c r="H1361" s="1" t="s">
        <v>29</v>
      </c>
      <c r="I1361" s="1" t="s">
        <v>30</v>
      </c>
      <c r="J1361" s="1" t="s">
        <v>31</v>
      </c>
      <c r="K1361" s="3" t="s">
        <v>32</v>
      </c>
      <c r="L1361" s="3" t="s">
        <v>44</v>
      </c>
      <c r="M1361" s="3" t="s">
        <v>34</v>
      </c>
      <c r="N1361" s="1">
        <f>Table1[[#This Row],[MWh]]*Water_intensities!$J$56</f>
        <v>71.241063007149592</v>
      </c>
      <c r="O1361" s="1">
        <f>Table1[[#This Row],[MWh]]*Water_intensities!$N$56</f>
        <v>49.868744105004716</v>
      </c>
      <c r="P1361" s="3">
        <v>-7.0255999999999998</v>
      </c>
      <c r="Q1361" s="3">
        <v>17.301400000000001</v>
      </c>
      <c r="R1361" t="s">
        <v>113</v>
      </c>
    </row>
    <row r="1362" spans="1:18" x14ac:dyDescent="0.55000000000000004">
      <c r="A1362" s="1">
        <v>33034</v>
      </c>
      <c r="B1362" s="1" t="s">
        <v>2013</v>
      </c>
      <c r="C1362" s="1" t="s">
        <v>2059</v>
      </c>
      <c r="D1362" s="4">
        <v>0.08</v>
      </c>
      <c r="E1362" s="4">
        <v>1912</v>
      </c>
      <c r="F1362" s="4">
        <f>Table1[[#This Row],[MW]]*Table1[[#This Row],[MWh/MW]]</f>
        <v>152.96</v>
      </c>
      <c r="G1362" s="1" t="s">
        <v>28</v>
      </c>
      <c r="H1362" s="1" t="s">
        <v>29</v>
      </c>
      <c r="I1362" s="1" t="s">
        <v>30</v>
      </c>
      <c r="J1362" s="1" t="s">
        <v>31</v>
      </c>
      <c r="K1362" s="3" t="s">
        <v>32</v>
      </c>
      <c r="L1362" s="3" t="s">
        <v>44</v>
      </c>
      <c r="M1362" s="3" t="s">
        <v>34</v>
      </c>
      <c r="N1362" s="1">
        <f>Table1[[#This Row],[MWh]]*Water_intensities!$J$56</f>
        <v>49.559000352799714</v>
      </c>
      <c r="O1362" s="1">
        <f>Table1[[#This Row],[MWh]]*Water_intensities!$N$56</f>
        <v>34.691300246959806</v>
      </c>
      <c r="P1362" s="3">
        <v>-11.681699999999999</v>
      </c>
      <c r="Q1362" s="3">
        <v>18.793299999999999</v>
      </c>
      <c r="R1362" t="s">
        <v>113</v>
      </c>
    </row>
    <row r="1363" spans="1:18" x14ac:dyDescent="0.55000000000000004">
      <c r="A1363" s="1">
        <v>33035</v>
      </c>
      <c r="B1363" s="1" t="s">
        <v>2013</v>
      </c>
      <c r="C1363" s="1" t="s">
        <v>2060</v>
      </c>
      <c r="D1363" s="4">
        <v>0.32</v>
      </c>
      <c r="E1363" s="4">
        <v>1912</v>
      </c>
      <c r="F1363" s="4">
        <f>Table1[[#This Row],[MW]]*Table1[[#This Row],[MWh/MW]]</f>
        <v>611.84</v>
      </c>
      <c r="G1363" s="1" t="s">
        <v>28</v>
      </c>
      <c r="H1363" s="1" t="s">
        <v>29</v>
      </c>
      <c r="I1363" s="1" t="s">
        <v>30</v>
      </c>
      <c r="J1363" s="1" t="s">
        <v>31</v>
      </c>
      <c r="K1363" s="3" t="s">
        <v>32</v>
      </c>
      <c r="L1363" s="3" t="s">
        <v>44</v>
      </c>
      <c r="M1363" s="3" t="s">
        <v>34</v>
      </c>
      <c r="N1363" s="1">
        <f>Table1[[#This Row],[MWh]]*Water_intensities!$J$56</f>
        <v>198.23600141119886</v>
      </c>
      <c r="O1363" s="1">
        <f>Table1[[#This Row],[MWh]]*Water_intensities!$N$56</f>
        <v>138.76520098783922</v>
      </c>
      <c r="P1363" s="3">
        <v>-12.182897000000001</v>
      </c>
      <c r="Q1363" s="3">
        <v>15.158946</v>
      </c>
      <c r="R1363" t="s">
        <v>113</v>
      </c>
    </row>
    <row r="1364" spans="1:18" x14ac:dyDescent="0.55000000000000004">
      <c r="A1364" s="1">
        <v>33036</v>
      </c>
      <c r="B1364" s="1" t="s">
        <v>2013</v>
      </c>
      <c r="C1364" s="1" t="s">
        <v>2061</v>
      </c>
      <c r="D1364" s="4">
        <v>15.1999999999999</v>
      </c>
      <c r="E1364" s="4">
        <v>1626</v>
      </c>
      <c r="F1364" s="4">
        <f>Table1[[#This Row],[MW]]*Table1[[#This Row],[MWh/MW]]</f>
        <v>24715.199999999837</v>
      </c>
      <c r="G1364" s="1" t="s">
        <v>37</v>
      </c>
      <c r="H1364" s="1" t="s">
        <v>38</v>
      </c>
      <c r="I1364" s="1" t="s">
        <v>39</v>
      </c>
      <c r="J1364" s="1" t="s">
        <v>40</v>
      </c>
      <c r="K1364" s="3" t="s">
        <v>34</v>
      </c>
      <c r="L1364" s="3" t="s">
        <v>41</v>
      </c>
      <c r="M1364" s="3" t="s">
        <v>26</v>
      </c>
      <c r="N1364" s="1">
        <f>Table1[[#This Row],[MWh]]*Water_intensities!$J$88</f>
        <v>2432.4874398514403</v>
      </c>
      <c r="O1364" s="1">
        <f>Table1[[#This Row],[MWh]]*Water_intensities!$N$88</f>
        <v>1702.7412078960078</v>
      </c>
      <c r="P1364" s="3">
        <v>-15.984194</v>
      </c>
      <c r="Q1364" s="3">
        <v>18.152806999999999</v>
      </c>
      <c r="R1364" t="s">
        <v>2026</v>
      </c>
    </row>
    <row r="1365" spans="1:18" x14ac:dyDescent="0.55000000000000004">
      <c r="A1365" s="1">
        <v>33037</v>
      </c>
      <c r="B1365" s="1" t="s">
        <v>2013</v>
      </c>
      <c r="C1365" s="1" t="s">
        <v>2062</v>
      </c>
      <c r="D1365" s="4">
        <v>0.16</v>
      </c>
      <c r="E1365" s="4">
        <v>1912</v>
      </c>
      <c r="F1365" s="4">
        <f>Table1[[#This Row],[MW]]*Table1[[#This Row],[MWh/MW]]</f>
        <v>305.92</v>
      </c>
      <c r="G1365" s="1" t="s">
        <v>28</v>
      </c>
      <c r="H1365" s="1" t="s">
        <v>29</v>
      </c>
      <c r="I1365" s="1" t="s">
        <v>30</v>
      </c>
      <c r="J1365" s="1" t="s">
        <v>31</v>
      </c>
      <c r="K1365" s="3" t="s">
        <v>32</v>
      </c>
      <c r="L1365" s="3" t="s">
        <v>44</v>
      </c>
      <c r="M1365" s="3" t="s">
        <v>34</v>
      </c>
      <c r="N1365" s="1">
        <f>Table1[[#This Row],[MWh]]*Water_intensities!$J$56</f>
        <v>99.118000705599428</v>
      </c>
      <c r="O1365" s="1">
        <f>Table1[[#This Row],[MWh]]*Water_intensities!$N$56</f>
        <v>69.382600493919611</v>
      </c>
      <c r="P1365" s="3">
        <v>-10.6706</v>
      </c>
      <c r="Q1365" s="3">
        <v>17.2422</v>
      </c>
      <c r="R1365" t="s">
        <v>113</v>
      </c>
    </row>
    <row r="1366" spans="1:18" x14ac:dyDescent="0.55000000000000004">
      <c r="A1366" s="1">
        <v>33038</v>
      </c>
      <c r="B1366" s="1" t="s">
        <v>2013</v>
      </c>
      <c r="C1366" s="1" t="s">
        <v>2063</v>
      </c>
      <c r="D1366" s="4">
        <v>60</v>
      </c>
      <c r="E1366" s="4">
        <v>1912</v>
      </c>
      <c r="F1366" s="4">
        <f>Table1[[#This Row],[MW]]*Table1[[#This Row],[MWh/MW]]</f>
        <v>114720</v>
      </c>
      <c r="G1366" s="1" t="s">
        <v>28</v>
      </c>
      <c r="H1366" s="1" t="s">
        <v>29</v>
      </c>
      <c r="I1366" s="1" t="s">
        <v>30</v>
      </c>
      <c r="J1366" s="1" t="s">
        <v>31</v>
      </c>
      <c r="K1366" s="3" t="s">
        <v>32</v>
      </c>
      <c r="L1366" s="3" t="s">
        <v>44</v>
      </c>
      <c r="M1366" s="3" t="s">
        <v>34</v>
      </c>
      <c r="N1366" s="1">
        <f>Table1[[#This Row],[MWh]]*Water_intensities!$J$56</f>
        <v>37169.250264599781</v>
      </c>
      <c r="O1366" s="1">
        <f>Table1[[#This Row],[MWh]]*Water_intensities!$N$56</f>
        <v>26018.47518521985</v>
      </c>
      <c r="P1366" s="3">
        <v>-15.529486301948101</v>
      </c>
      <c r="Q1366" s="3">
        <v>20.5404181863506</v>
      </c>
      <c r="R1366" t="s">
        <v>2064</v>
      </c>
    </row>
    <row r="1367" spans="1:18" x14ac:dyDescent="0.55000000000000004">
      <c r="A1367" s="1">
        <v>33039</v>
      </c>
      <c r="B1367" s="1" t="s">
        <v>2013</v>
      </c>
      <c r="C1367" s="1" t="s">
        <v>2065</v>
      </c>
      <c r="D1367" s="4">
        <v>1.5</v>
      </c>
      <c r="E1367" s="4">
        <v>1912</v>
      </c>
      <c r="F1367" s="4">
        <f>Table1[[#This Row],[MW]]*Table1[[#This Row],[MWh/MW]]</f>
        <v>2868</v>
      </c>
      <c r="G1367" s="1" t="s">
        <v>28</v>
      </c>
      <c r="H1367" s="1" t="s">
        <v>29</v>
      </c>
      <c r="I1367" s="1" t="s">
        <v>30</v>
      </c>
      <c r="J1367" s="1" t="s">
        <v>31</v>
      </c>
      <c r="K1367" s="3" t="s">
        <v>32</v>
      </c>
      <c r="L1367" s="3" t="s">
        <v>44</v>
      </c>
      <c r="M1367" s="3" t="s">
        <v>34</v>
      </c>
      <c r="N1367" s="1">
        <f>Table1[[#This Row],[MWh]]*Water_intensities!$J$56</f>
        <v>929.23125661499466</v>
      </c>
      <c r="O1367" s="1">
        <f>Table1[[#This Row],[MWh]]*Water_intensities!$N$56</f>
        <v>650.46187963049624</v>
      </c>
      <c r="P1367" s="3">
        <v>-11.427155000000001</v>
      </c>
      <c r="Q1367" s="3">
        <v>18.556438</v>
      </c>
      <c r="R1367" t="s">
        <v>2066</v>
      </c>
    </row>
    <row r="1368" spans="1:18" x14ac:dyDescent="0.55000000000000004">
      <c r="A1368" s="1">
        <v>33040</v>
      </c>
      <c r="B1368" s="1" t="s">
        <v>2013</v>
      </c>
      <c r="C1368" s="1" t="s">
        <v>2067</v>
      </c>
      <c r="D1368" s="4">
        <v>0.245</v>
      </c>
      <c r="E1368" s="4">
        <v>1912</v>
      </c>
      <c r="F1368" s="4">
        <f>Table1[[#This Row],[MW]]*Table1[[#This Row],[MWh/MW]]</f>
        <v>468.44</v>
      </c>
      <c r="G1368" s="1" t="s">
        <v>28</v>
      </c>
      <c r="H1368" s="1" t="s">
        <v>29</v>
      </c>
      <c r="I1368" s="1" t="s">
        <v>30</v>
      </c>
      <c r="J1368" s="1" t="s">
        <v>31</v>
      </c>
      <c r="K1368" s="3" t="s">
        <v>32</v>
      </c>
      <c r="L1368" s="3" t="s">
        <v>44</v>
      </c>
      <c r="M1368" s="3" t="s">
        <v>34</v>
      </c>
      <c r="N1368" s="1">
        <f>Table1[[#This Row],[MWh]]*Water_intensities!$J$56</f>
        <v>151.77443858044913</v>
      </c>
      <c r="O1368" s="1">
        <f>Table1[[#This Row],[MWh]]*Water_intensities!$N$56</f>
        <v>106.24210700631438</v>
      </c>
      <c r="P1368" s="3">
        <v>-8.1643000000000008</v>
      </c>
      <c r="Q1368" s="3">
        <v>16.244700000000002</v>
      </c>
      <c r="R1368" t="s">
        <v>113</v>
      </c>
    </row>
    <row r="1369" spans="1:18" x14ac:dyDescent="0.55000000000000004">
      <c r="A1369" s="1">
        <v>33041</v>
      </c>
      <c r="B1369" s="1" t="s">
        <v>2013</v>
      </c>
      <c r="C1369" s="1" t="s">
        <v>2068</v>
      </c>
      <c r="D1369" s="4">
        <v>0.23499999999999999</v>
      </c>
      <c r="E1369" s="4">
        <v>1912</v>
      </c>
      <c r="F1369" s="4">
        <f>Table1[[#This Row],[MW]]*Table1[[#This Row],[MWh/MW]]</f>
        <v>449.32</v>
      </c>
      <c r="G1369" s="1" t="s">
        <v>28</v>
      </c>
      <c r="H1369" s="1" t="s">
        <v>29</v>
      </c>
      <c r="I1369" s="1" t="s">
        <v>30</v>
      </c>
      <c r="J1369" s="1" t="s">
        <v>31</v>
      </c>
      <c r="K1369" s="3" t="s">
        <v>32</v>
      </c>
      <c r="L1369" s="3" t="s">
        <v>44</v>
      </c>
      <c r="M1369" s="3" t="s">
        <v>34</v>
      </c>
      <c r="N1369" s="1">
        <f>Table1[[#This Row],[MWh]]*Water_intensities!$J$56</f>
        <v>145.57956353634916</v>
      </c>
      <c r="O1369" s="1">
        <f>Table1[[#This Row],[MWh]]*Water_intensities!$N$56</f>
        <v>101.90569447544441</v>
      </c>
      <c r="P1369" s="3">
        <v>-10.1737</v>
      </c>
      <c r="Q1369" s="3">
        <v>16.394600000000001</v>
      </c>
      <c r="R1369" t="s">
        <v>113</v>
      </c>
    </row>
    <row r="1370" spans="1:18" x14ac:dyDescent="0.55000000000000004">
      <c r="A1370" s="1">
        <v>33042</v>
      </c>
      <c r="B1370" s="1" t="s">
        <v>2013</v>
      </c>
      <c r="C1370" s="1" t="s">
        <v>2069</v>
      </c>
      <c r="D1370" s="4">
        <v>14.4</v>
      </c>
      <c r="E1370" s="4">
        <v>1912</v>
      </c>
      <c r="F1370" s="4">
        <f>Table1[[#This Row],[MW]]*Table1[[#This Row],[MWh/MW]]</f>
        <v>27532.799999999999</v>
      </c>
      <c r="G1370" s="1" t="s">
        <v>28</v>
      </c>
      <c r="H1370" s="1" t="s">
        <v>29</v>
      </c>
      <c r="I1370" s="1" t="s">
        <v>30</v>
      </c>
      <c r="J1370" s="1" t="s">
        <v>31</v>
      </c>
      <c r="K1370" s="3" t="s">
        <v>32</v>
      </c>
      <c r="L1370" s="3" t="s">
        <v>44</v>
      </c>
      <c r="M1370" s="3" t="s">
        <v>34</v>
      </c>
      <c r="N1370" s="1">
        <f>Table1[[#This Row],[MWh]]*Water_intensities!$J$56</f>
        <v>8920.6200635039477</v>
      </c>
      <c r="O1370" s="1">
        <f>Table1[[#This Row],[MWh]]*Water_intensities!$N$56</f>
        <v>6244.4340444527643</v>
      </c>
      <c r="P1370" s="3">
        <v>-12.470956530278301</v>
      </c>
      <c r="Q1370" s="3">
        <v>22.716038042946899</v>
      </c>
      <c r="R1370" t="s">
        <v>2070</v>
      </c>
    </row>
    <row r="1371" spans="1:18" x14ac:dyDescent="0.55000000000000004">
      <c r="A1371" s="1">
        <v>34001</v>
      </c>
      <c r="B1371" s="1" t="s">
        <v>2071</v>
      </c>
      <c r="C1371" s="1" t="s">
        <v>2072</v>
      </c>
      <c r="D1371" s="4">
        <v>15.1999999999999</v>
      </c>
      <c r="E1371" s="4">
        <v>1464</v>
      </c>
      <c r="F1371" s="4">
        <f>Table1[[#This Row],[MW]]*Table1[[#This Row],[MWh/MW]]</f>
        <v>22252.799999999854</v>
      </c>
      <c r="G1371" s="1" t="s">
        <v>37</v>
      </c>
      <c r="H1371" s="1" t="s">
        <v>38</v>
      </c>
      <c r="I1371" s="1" t="s">
        <v>39</v>
      </c>
      <c r="J1371" s="1" t="s">
        <v>40</v>
      </c>
      <c r="K1371" s="3" t="s">
        <v>34</v>
      </c>
      <c r="L1371" s="3" t="s">
        <v>41</v>
      </c>
      <c r="M1371" s="3" t="s">
        <v>1502</v>
      </c>
      <c r="N1371" s="1">
        <f>Table1[[#This Row],[MWh]]*Water_intensities!$J$83</f>
        <v>2190.1362927075697</v>
      </c>
      <c r="O1371" s="1">
        <f>Table1[[#This Row],[MWh]]*Water_intensities!$N$83</f>
        <v>1533.0954048952988</v>
      </c>
      <c r="P1371" s="3">
        <v>57.430821215819897</v>
      </c>
      <c r="Q1371" s="3">
        <v>-20.2612010661943</v>
      </c>
      <c r="R1371" t="s">
        <v>2073</v>
      </c>
    </row>
    <row r="1372" spans="1:18" x14ac:dyDescent="0.55000000000000004">
      <c r="A1372" s="1">
        <v>34002</v>
      </c>
      <c r="B1372" s="1" t="s">
        <v>2071</v>
      </c>
      <c r="C1372" s="1" t="s">
        <v>2074</v>
      </c>
      <c r="D1372" s="4">
        <v>70</v>
      </c>
      <c r="E1372" s="4">
        <v>5686</v>
      </c>
      <c r="F1372" s="4">
        <f>Table1[[#This Row],[MW]]*Table1[[#This Row],[MWh/MW]]</f>
        <v>398020</v>
      </c>
      <c r="G1372" s="1" t="s">
        <v>474</v>
      </c>
      <c r="H1372" s="1" t="s">
        <v>21</v>
      </c>
      <c r="I1372" s="1" t="s">
        <v>22</v>
      </c>
      <c r="J1372" s="1" t="s">
        <v>23</v>
      </c>
      <c r="K1372" s="3" t="s">
        <v>24</v>
      </c>
      <c r="L1372" s="3" t="s">
        <v>2075</v>
      </c>
      <c r="M1372" s="3" t="s">
        <v>1502</v>
      </c>
      <c r="N1372" s="1">
        <f>Table1[[#This Row],[MWh]]*Water_intensities!$J$6</f>
        <v>1808003.51601072</v>
      </c>
      <c r="O1372" s="1">
        <f>Table1[[#This Row],[MWh]]*Water_intensities!$N$6</f>
        <v>1657336.5563431601</v>
      </c>
      <c r="P1372" s="3">
        <v>57.594166700000002</v>
      </c>
      <c r="Q1372" s="3">
        <v>-20.065833300000001</v>
      </c>
      <c r="R1372" t="s">
        <v>2076</v>
      </c>
    </row>
    <row r="1373" spans="1:18" x14ac:dyDescent="0.55000000000000004">
      <c r="A1373" s="1">
        <v>34003</v>
      </c>
      <c r="B1373" s="1" t="s">
        <v>2071</v>
      </c>
      <c r="C1373" s="1" t="s">
        <v>2074</v>
      </c>
      <c r="D1373" s="4">
        <v>70</v>
      </c>
      <c r="E1373" s="4">
        <v>4913</v>
      </c>
      <c r="F1373" s="4">
        <f>Table1[[#This Row],[MW]]*Table1[[#This Row],[MWh/MW]]</f>
        <v>343910</v>
      </c>
      <c r="G1373" s="1" t="s">
        <v>443</v>
      </c>
      <c r="H1373" s="1" t="s">
        <v>21</v>
      </c>
      <c r="I1373" s="1" t="s">
        <v>22</v>
      </c>
      <c r="J1373" s="1" t="s">
        <v>23</v>
      </c>
      <c r="K1373" s="3" t="s">
        <v>24</v>
      </c>
      <c r="L1373" s="3" t="s">
        <v>2077</v>
      </c>
      <c r="M1373" s="3" t="s">
        <v>1502</v>
      </c>
      <c r="N1373" s="1">
        <f>Table1[[#This Row],[MWh]]*Water_intensities!$J$25</f>
        <v>1562209.1583117601</v>
      </c>
      <c r="O1373" s="1">
        <f>Table1[[#This Row],[MWh]]*Water_intensities!$N$25</f>
        <v>1432025.0617857801</v>
      </c>
      <c r="P1373" s="3">
        <v>57.598104648385501</v>
      </c>
      <c r="Q1373" s="32">
        <v>-20.066810105411601</v>
      </c>
      <c r="R1373" t="s">
        <v>2076</v>
      </c>
    </row>
    <row r="1374" spans="1:18" x14ac:dyDescent="0.55000000000000004">
      <c r="A1374" s="1">
        <v>34004</v>
      </c>
      <c r="B1374" s="1" t="s">
        <v>2071</v>
      </c>
      <c r="C1374" s="1" t="s">
        <v>2078</v>
      </c>
      <c r="D1374" s="4">
        <v>0.1</v>
      </c>
      <c r="E1374" s="4">
        <v>1639.2</v>
      </c>
      <c r="F1374" s="4">
        <f>Table1[[#This Row],[MW]]*Table1[[#This Row],[MWh/MW]]</f>
        <v>163.92000000000002</v>
      </c>
      <c r="G1374" s="1" t="s">
        <v>107</v>
      </c>
      <c r="H1374" s="1" t="s">
        <v>133</v>
      </c>
      <c r="I1374" s="1" t="s">
        <v>34</v>
      </c>
      <c r="J1374" s="1" t="s">
        <v>34</v>
      </c>
      <c r="K1374" s="1" t="s">
        <v>34</v>
      </c>
      <c r="L1374" s="1" t="s">
        <v>34</v>
      </c>
      <c r="M1374" s="1" t="s">
        <v>34</v>
      </c>
      <c r="N1374" s="1">
        <v>0</v>
      </c>
      <c r="O1374" s="1">
        <v>0</v>
      </c>
      <c r="P1374" s="3">
        <v>57.532499999999999</v>
      </c>
      <c r="Q1374" s="3">
        <v>-20.419443999999999</v>
      </c>
      <c r="R1374" t="s">
        <v>4980</v>
      </c>
    </row>
    <row r="1375" spans="1:18" x14ac:dyDescent="0.55000000000000004">
      <c r="A1375" s="1">
        <v>34005</v>
      </c>
      <c r="B1375" s="1" t="s">
        <v>2071</v>
      </c>
      <c r="C1375" s="1" t="s">
        <v>2079</v>
      </c>
      <c r="D1375" s="4">
        <v>1</v>
      </c>
      <c r="E1375" s="4">
        <v>1639.2</v>
      </c>
      <c r="F1375" s="4">
        <f>Table1[[#This Row],[MW]]*Table1[[#This Row],[MWh/MW]]</f>
        <v>1639.2</v>
      </c>
      <c r="G1375" s="1" t="s">
        <v>107</v>
      </c>
      <c r="H1375" s="1" t="s">
        <v>133</v>
      </c>
      <c r="I1375" s="1" t="s">
        <v>34</v>
      </c>
      <c r="J1375" s="1" t="s">
        <v>34</v>
      </c>
      <c r="K1375" s="1" t="s">
        <v>34</v>
      </c>
      <c r="L1375" s="1" t="s">
        <v>34</v>
      </c>
      <c r="M1375" s="1" t="s">
        <v>34</v>
      </c>
      <c r="N1375" s="1">
        <v>0</v>
      </c>
      <c r="O1375" s="1">
        <v>0</v>
      </c>
      <c r="P1375" s="3">
        <v>57.783934000000002</v>
      </c>
      <c r="Q1375" s="3">
        <v>-20.275874999999999</v>
      </c>
      <c r="R1375" t="s">
        <v>133</v>
      </c>
    </row>
    <row r="1376" spans="1:18" x14ac:dyDescent="0.55000000000000004">
      <c r="A1376" s="1">
        <v>34006</v>
      </c>
      <c r="B1376" s="1" t="s">
        <v>2071</v>
      </c>
      <c r="C1376" s="1" t="s">
        <v>2080</v>
      </c>
      <c r="D1376" s="4">
        <v>30</v>
      </c>
      <c r="E1376" s="4">
        <v>1639.2</v>
      </c>
      <c r="F1376" s="4">
        <f>Table1[[#This Row],[MW]]*Table1[[#This Row],[MWh/MW]]</f>
        <v>49176</v>
      </c>
      <c r="G1376" s="1" t="s">
        <v>107</v>
      </c>
      <c r="H1376" s="1" t="s">
        <v>108</v>
      </c>
      <c r="I1376" s="1" t="s">
        <v>34</v>
      </c>
      <c r="J1376" s="1" t="s">
        <v>34</v>
      </c>
      <c r="K1376" s="1" t="s">
        <v>34</v>
      </c>
      <c r="L1376" s="1" t="s">
        <v>34</v>
      </c>
      <c r="M1376" s="1" t="s">
        <v>34</v>
      </c>
      <c r="N1376" s="1">
        <v>215497.93931245475</v>
      </c>
      <c r="O1376" s="1">
        <v>215497.93931245475</v>
      </c>
      <c r="P1376" s="3">
        <v>57.67671</v>
      </c>
      <c r="Q1376" s="3">
        <v>-20.337499999999999</v>
      </c>
      <c r="R1376" t="s">
        <v>2081</v>
      </c>
    </row>
    <row r="1377" spans="1:18" x14ac:dyDescent="0.55000000000000004">
      <c r="A1377" s="1">
        <v>34007</v>
      </c>
      <c r="B1377" s="1" t="s">
        <v>2071</v>
      </c>
      <c r="C1377" s="1" t="s">
        <v>2082</v>
      </c>
      <c r="D1377" s="4">
        <v>35</v>
      </c>
      <c r="E1377" s="4">
        <v>5686</v>
      </c>
      <c r="F1377" s="4">
        <f>Table1[[#This Row],[MW]]*Table1[[#This Row],[MWh/MW]]</f>
        <v>199010</v>
      </c>
      <c r="G1377" s="1" t="s">
        <v>474</v>
      </c>
      <c r="H1377" s="1" t="s">
        <v>21</v>
      </c>
      <c r="I1377" s="1" t="s">
        <v>22</v>
      </c>
      <c r="J1377" s="1" t="s">
        <v>118</v>
      </c>
      <c r="K1377" s="3" t="s">
        <v>24</v>
      </c>
      <c r="L1377" s="3" t="s">
        <v>841</v>
      </c>
      <c r="M1377" s="3" t="s">
        <v>1502</v>
      </c>
      <c r="N1377" s="1">
        <f>Table1[[#This Row],[MWh]]*Water_intensities!$J$6</f>
        <v>904001.75800536002</v>
      </c>
      <c r="O1377" s="1">
        <f>Table1[[#This Row],[MWh]]*Water_intensities!$N$6</f>
        <v>828668.27817158005</v>
      </c>
      <c r="P1377" s="3">
        <v>57.542607181609597</v>
      </c>
      <c r="Q1377" s="32">
        <v>-20.508106803613199</v>
      </c>
      <c r="R1377" t="s">
        <v>2083</v>
      </c>
    </row>
    <row r="1378" spans="1:18" x14ac:dyDescent="0.55000000000000004">
      <c r="A1378" s="1">
        <v>34008</v>
      </c>
      <c r="B1378" s="1" t="s">
        <v>2071</v>
      </c>
      <c r="C1378" s="1" t="s">
        <v>2082</v>
      </c>
      <c r="D1378" s="4">
        <v>35</v>
      </c>
      <c r="E1378" s="4">
        <v>4913</v>
      </c>
      <c r="F1378" s="4">
        <f>Table1[[#This Row],[MW]]*Table1[[#This Row],[MWh/MW]]</f>
        <v>171955</v>
      </c>
      <c r="G1378" s="1" t="s">
        <v>443</v>
      </c>
      <c r="H1378" s="1" t="s">
        <v>21</v>
      </c>
      <c r="I1378" s="1" t="s">
        <v>22</v>
      </c>
      <c r="J1378" s="1" t="s">
        <v>23</v>
      </c>
      <c r="K1378" s="3" t="s">
        <v>24</v>
      </c>
      <c r="L1378" s="3" t="s">
        <v>2077</v>
      </c>
      <c r="M1378" s="3" t="s">
        <v>1502</v>
      </c>
      <c r="N1378" s="1">
        <f>Table1[[#This Row],[MWh]]*Water_intensities!$J$25</f>
        <v>781104.57915588003</v>
      </c>
      <c r="O1378" s="1">
        <f>Table1[[#This Row],[MWh]]*Water_intensities!$N$25</f>
        <v>716012.53089289006</v>
      </c>
      <c r="P1378" s="3">
        <v>57.542607181609597</v>
      </c>
      <c r="Q1378" s="32">
        <v>-20.508106803613199</v>
      </c>
      <c r="R1378" t="s">
        <v>2083</v>
      </c>
    </row>
    <row r="1379" spans="1:18" x14ac:dyDescent="0.55000000000000004">
      <c r="A1379" s="1">
        <v>34009</v>
      </c>
      <c r="B1379" s="1" t="s">
        <v>2071</v>
      </c>
      <c r="C1379" s="1" t="s">
        <v>2084</v>
      </c>
      <c r="D1379" s="4">
        <v>28.649999999999899</v>
      </c>
      <c r="E1379" s="4">
        <v>5686</v>
      </c>
      <c r="F1379" s="4">
        <f>Table1[[#This Row],[MW]]*Table1[[#This Row],[MWh/MW]]</f>
        <v>162903.89999999941</v>
      </c>
      <c r="G1379" s="1" t="s">
        <v>474</v>
      </c>
      <c r="H1379" s="1" t="s">
        <v>21</v>
      </c>
      <c r="I1379" s="1" t="s">
        <v>22</v>
      </c>
      <c r="J1379" s="1" t="s">
        <v>40</v>
      </c>
      <c r="K1379" s="3" t="s">
        <v>34</v>
      </c>
      <c r="L1379" s="1" t="s">
        <v>841</v>
      </c>
      <c r="M1379" s="3" t="s">
        <v>34</v>
      </c>
      <c r="N1379" s="1">
        <f>Table1[[#This Row],[MWh]]*Water_intensities!$J$3</f>
        <v>26428.214660054564</v>
      </c>
      <c r="O1379" s="1">
        <f>Table1[[#This Row],[MWh]]*Water_intensities!$N$3</f>
        <v>18499.750262038197</v>
      </c>
      <c r="P1379" s="3">
        <v>57.756666699999997</v>
      </c>
      <c r="Q1379" s="3">
        <v>-20.275277800000001</v>
      </c>
      <c r="R1379" t="s">
        <v>2085</v>
      </c>
    </row>
    <row r="1380" spans="1:18" x14ac:dyDescent="0.55000000000000004">
      <c r="A1380" s="1">
        <v>34010</v>
      </c>
      <c r="B1380" s="1" t="s">
        <v>2071</v>
      </c>
      <c r="C1380" s="1" t="s">
        <v>2086</v>
      </c>
      <c r="D1380" s="4">
        <v>10</v>
      </c>
      <c r="E1380" s="4">
        <v>1639.2</v>
      </c>
      <c r="F1380" s="4">
        <f>Table1[[#This Row],[MW]]*Table1[[#This Row],[MWh/MW]]</f>
        <v>16392</v>
      </c>
      <c r="G1380" s="1" t="s">
        <v>107</v>
      </c>
      <c r="H1380" s="1" t="s">
        <v>108</v>
      </c>
      <c r="I1380" s="1" t="s">
        <v>34</v>
      </c>
      <c r="J1380" s="1" t="s">
        <v>34</v>
      </c>
      <c r="K1380" s="1" t="s">
        <v>34</v>
      </c>
      <c r="L1380" s="1" t="s">
        <v>34</v>
      </c>
      <c r="M1380" s="1" t="s">
        <v>34</v>
      </c>
      <c r="N1380" s="1">
        <v>0</v>
      </c>
      <c r="O1380" s="1">
        <v>0</v>
      </c>
      <c r="P1380" s="3">
        <v>57.679400000000001</v>
      </c>
      <c r="Q1380" s="3">
        <v>-20.3651111</v>
      </c>
      <c r="R1380" t="s">
        <v>133</v>
      </c>
    </row>
    <row r="1381" spans="1:18" x14ac:dyDescent="0.55000000000000004">
      <c r="A1381" s="1">
        <v>34011</v>
      </c>
      <c r="B1381" s="1" t="s">
        <v>2071</v>
      </c>
      <c r="C1381" s="1" t="s">
        <v>2087</v>
      </c>
      <c r="D1381" s="4">
        <v>139</v>
      </c>
      <c r="E1381" s="4">
        <v>2424</v>
      </c>
      <c r="F1381" s="4">
        <f>Table1[[#This Row],[MW]]*Table1[[#This Row],[MWh/MW]]</f>
        <v>336936</v>
      </c>
      <c r="G1381" s="1" t="s">
        <v>28</v>
      </c>
      <c r="H1381" s="1" t="s">
        <v>29</v>
      </c>
      <c r="I1381" s="1" t="s">
        <v>30</v>
      </c>
      <c r="J1381" s="1" t="s">
        <v>31</v>
      </c>
      <c r="K1381" s="3" t="s">
        <v>32</v>
      </c>
      <c r="L1381" s="3" t="s">
        <v>44</v>
      </c>
      <c r="M1381" s="3" t="s">
        <v>34</v>
      </c>
      <c r="N1381" s="1">
        <f>Table1[[#This Row],[MWh]]*Water_intensities!$J$56</f>
        <v>109167.17666625866</v>
      </c>
      <c r="O1381" s="1">
        <f>Table1[[#This Row],[MWh]]*Water_intensities!$N$56</f>
        <v>76417.023666381065</v>
      </c>
      <c r="P1381" s="3">
        <v>57.492828102902699</v>
      </c>
      <c r="Q1381" s="3">
        <v>-20.145686981426699</v>
      </c>
      <c r="R1381" t="s">
        <v>282</v>
      </c>
    </row>
    <row r="1382" spans="1:18" x14ac:dyDescent="0.55000000000000004">
      <c r="A1382" s="1">
        <v>34012</v>
      </c>
      <c r="B1382" s="1" t="s">
        <v>2071</v>
      </c>
      <c r="C1382" s="1" t="s">
        <v>2088</v>
      </c>
      <c r="D1382" s="4">
        <v>19.600000000000001</v>
      </c>
      <c r="E1382" s="4">
        <v>2424</v>
      </c>
      <c r="F1382" s="4">
        <f>Table1[[#This Row],[MW]]*Table1[[#This Row],[MWh/MW]]</f>
        <v>47510.400000000001</v>
      </c>
      <c r="G1382" s="1" t="s">
        <v>28</v>
      </c>
      <c r="H1382" s="1" t="s">
        <v>29</v>
      </c>
      <c r="I1382" s="1" t="s">
        <v>30</v>
      </c>
      <c r="J1382" s="1" t="s">
        <v>31</v>
      </c>
      <c r="K1382" s="3" t="s">
        <v>32</v>
      </c>
      <c r="L1382" s="3" t="s">
        <v>44</v>
      </c>
      <c r="M1382" s="3" t="s">
        <v>34</v>
      </c>
      <c r="N1382" s="1">
        <f>Table1[[#This Row],[MWh]]*Water_intensities!$J$56</f>
        <v>15393.35728531417</v>
      </c>
      <c r="O1382" s="1">
        <f>Table1[[#This Row],[MWh]]*Water_intensities!$N$56</f>
        <v>10775.350099719921</v>
      </c>
      <c r="P1382" s="3">
        <v>57.5</v>
      </c>
      <c r="Q1382" s="3">
        <v>-20.170000076299999</v>
      </c>
      <c r="R1382" t="s">
        <v>2089</v>
      </c>
    </row>
    <row r="1383" spans="1:18" x14ac:dyDescent="0.55000000000000004">
      <c r="A1383" s="1">
        <v>34013</v>
      </c>
      <c r="B1383" s="1" t="s">
        <v>2071</v>
      </c>
      <c r="C1383" s="1" t="s">
        <v>2090</v>
      </c>
      <c r="D1383" s="4">
        <v>90</v>
      </c>
      <c r="E1383" s="4">
        <v>2424</v>
      </c>
      <c r="F1383" s="4">
        <f>Table1[[#This Row],[MW]]*Table1[[#This Row],[MWh/MW]]</f>
        <v>218160</v>
      </c>
      <c r="G1383" s="1" t="s">
        <v>28</v>
      </c>
      <c r="H1383" s="1" t="s">
        <v>29</v>
      </c>
      <c r="I1383" s="1" t="s">
        <v>30</v>
      </c>
      <c r="J1383" s="1" t="s">
        <v>31</v>
      </c>
      <c r="K1383" s="3" t="s">
        <v>32</v>
      </c>
      <c r="L1383" s="3" t="s">
        <v>44</v>
      </c>
      <c r="M1383" s="3" t="s">
        <v>34</v>
      </c>
      <c r="N1383" s="1">
        <f>Table1[[#This Row],[MWh]]*Water_intensities!$J$56</f>
        <v>70683.783452973235</v>
      </c>
      <c r="O1383" s="1">
        <f>Table1[[#This Row],[MWh]]*Water_intensities!$N$56</f>
        <v>49478.648417081262</v>
      </c>
      <c r="P1383" s="3">
        <v>57.470833300000002</v>
      </c>
      <c r="Q1383" s="3">
        <v>-20.159722200000001</v>
      </c>
      <c r="R1383" t="s">
        <v>2091</v>
      </c>
    </row>
    <row r="1384" spans="1:18" x14ac:dyDescent="0.55000000000000004">
      <c r="A1384" s="1">
        <v>34014</v>
      </c>
      <c r="B1384" s="1" t="s">
        <v>2071</v>
      </c>
      <c r="C1384" s="1" t="s">
        <v>2092</v>
      </c>
      <c r="D1384" s="4">
        <v>40.5</v>
      </c>
      <c r="E1384" s="4">
        <v>5686</v>
      </c>
      <c r="F1384" s="4">
        <f>Table1[[#This Row],[MW]]*Table1[[#This Row],[MWh/MW]]</f>
        <v>230283</v>
      </c>
      <c r="G1384" s="1" t="s">
        <v>474</v>
      </c>
      <c r="H1384" s="1" t="s">
        <v>21</v>
      </c>
      <c r="I1384" s="1" t="s">
        <v>22</v>
      </c>
      <c r="J1384" s="1" t="s">
        <v>23</v>
      </c>
      <c r="K1384" s="3" t="s">
        <v>24</v>
      </c>
      <c r="L1384" s="3" t="s">
        <v>841</v>
      </c>
      <c r="M1384" s="3" t="s">
        <v>1502</v>
      </c>
      <c r="N1384" s="1">
        <f>Table1[[#This Row],[MWh]]*Water_intensities!$J$6</f>
        <v>1046059.177120488</v>
      </c>
      <c r="O1384" s="1">
        <f>Table1[[#This Row],[MWh]]*Water_intensities!$N$6</f>
        <v>958887.57902711409</v>
      </c>
      <c r="P1384" s="3">
        <v>57.692560999999998</v>
      </c>
      <c r="Q1384" s="3">
        <v>-20.212105000000001</v>
      </c>
      <c r="R1384" t="s">
        <v>2093</v>
      </c>
    </row>
    <row r="1385" spans="1:18" x14ac:dyDescent="0.55000000000000004">
      <c r="A1385" s="1">
        <v>34015</v>
      </c>
      <c r="B1385" s="1" t="s">
        <v>2071</v>
      </c>
      <c r="C1385" s="1" t="s">
        <v>2094</v>
      </c>
      <c r="D1385" s="4">
        <v>1.1000000000000001</v>
      </c>
      <c r="E1385" s="4">
        <v>2036.4</v>
      </c>
      <c r="F1385" s="4">
        <f>Table1[[#This Row],[MW]]*Table1[[#This Row],[MWh/MW]]</f>
        <v>2240.0400000000004</v>
      </c>
      <c r="G1385" s="1" t="s">
        <v>176</v>
      </c>
      <c r="H1385" s="1" t="s">
        <v>177</v>
      </c>
      <c r="I1385" s="1" t="s">
        <v>178</v>
      </c>
      <c r="J1385" s="1" t="s">
        <v>40</v>
      </c>
      <c r="K1385" s="3" t="s">
        <v>34</v>
      </c>
      <c r="L1385" s="3" t="s">
        <v>34</v>
      </c>
      <c r="M1385" s="3" t="s">
        <v>34</v>
      </c>
      <c r="N1385" s="1">
        <f>Table1[[#This Row],[MWh]]*Water_intensities!$J$101</f>
        <v>2.9678158312849203E-4</v>
      </c>
      <c r="O1385" s="1">
        <f>Table1[[#This Row],[MWh]]*Water_intensities!$N$101</f>
        <v>2.9678158312849203E-4</v>
      </c>
      <c r="P1385" s="3">
        <v>63.427218500000002</v>
      </c>
      <c r="Q1385" s="3">
        <v>-19.702602500000001</v>
      </c>
      <c r="R1385" t="s">
        <v>2095</v>
      </c>
    </row>
    <row r="1386" spans="1:18" ht="15" customHeight="1" x14ac:dyDescent="0.55000000000000004">
      <c r="A1386" s="1">
        <v>34016</v>
      </c>
      <c r="B1386" s="1" t="s">
        <v>2071</v>
      </c>
      <c r="C1386" s="1" t="s">
        <v>2096</v>
      </c>
      <c r="D1386" s="4">
        <v>2.2000000000000002</v>
      </c>
      <c r="E1386" s="4">
        <v>5686</v>
      </c>
      <c r="F1386" s="4">
        <f>Table1[[#This Row],[MW]]*Table1[[#This Row],[MWh/MW]]</f>
        <v>12509.2</v>
      </c>
      <c r="G1386" s="1" t="s">
        <v>474</v>
      </c>
      <c r="H1386" s="1" t="s">
        <v>21</v>
      </c>
      <c r="I1386" s="1" t="s">
        <v>22</v>
      </c>
      <c r="J1386" s="1" t="s">
        <v>40</v>
      </c>
      <c r="K1386" s="3" t="s">
        <v>34</v>
      </c>
      <c r="L1386" s="3" t="s">
        <v>841</v>
      </c>
      <c r="M1386" s="3" t="s">
        <v>34</v>
      </c>
      <c r="N1386" s="1">
        <f>Table1[[#This Row],[MWh]]*Water_intensities!$J$3</f>
        <v>2029.391701644686</v>
      </c>
      <c r="O1386" s="1">
        <f>Table1[[#This Row],[MWh]]*Water_intensities!$N$3</f>
        <v>1420.5741911512803</v>
      </c>
      <c r="P1386" s="3">
        <v>57.502222000000003</v>
      </c>
      <c r="Q1386" s="3">
        <v>-20.286667000000001</v>
      </c>
      <c r="R1386" t="s">
        <v>2097</v>
      </c>
    </row>
    <row r="1387" spans="1:18" x14ac:dyDescent="0.55000000000000004">
      <c r="A1387" s="1">
        <v>34017</v>
      </c>
      <c r="B1387" s="1" t="s">
        <v>2071</v>
      </c>
      <c r="C1387" s="1" t="s">
        <v>2096</v>
      </c>
      <c r="D1387" s="4">
        <v>0.4</v>
      </c>
      <c r="E1387" s="4">
        <v>1639.2</v>
      </c>
      <c r="F1387" s="4">
        <f>Table1[[#This Row],[MW]]*Table1[[#This Row],[MWh/MW]]</f>
        <v>655.68000000000006</v>
      </c>
      <c r="G1387" s="1" t="s">
        <v>107</v>
      </c>
      <c r="H1387" s="1" t="s">
        <v>133</v>
      </c>
      <c r="I1387" s="1" t="s">
        <v>34</v>
      </c>
      <c r="J1387" s="1" t="s">
        <v>34</v>
      </c>
      <c r="K1387" s="1" t="s">
        <v>34</v>
      </c>
      <c r="L1387" s="1" t="s">
        <v>34</v>
      </c>
      <c r="M1387" s="1" t="s">
        <v>34</v>
      </c>
      <c r="N1387" s="1">
        <v>0</v>
      </c>
      <c r="O1387" s="1">
        <v>0</v>
      </c>
      <c r="P1387" s="3">
        <v>57.502222000000003</v>
      </c>
      <c r="Q1387" s="3">
        <v>-20.286667000000001</v>
      </c>
      <c r="R1387" t="s">
        <v>4980</v>
      </c>
    </row>
    <row r="1388" spans="1:18" x14ac:dyDescent="0.55000000000000004">
      <c r="A1388" s="1">
        <v>34018</v>
      </c>
      <c r="B1388" s="1" t="s">
        <v>2071</v>
      </c>
      <c r="C1388" s="1" t="s">
        <v>2098</v>
      </c>
      <c r="D1388" s="4">
        <v>1.2</v>
      </c>
      <c r="E1388" s="4">
        <v>1639.2</v>
      </c>
      <c r="F1388" s="4">
        <f>Table1[[#This Row],[MW]]*Table1[[#This Row],[MWh/MW]]</f>
        <v>1967.04</v>
      </c>
      <c r="G1388" s="1" t="s">
        <v>107</v>
      </c>
      <c r="H1388" s="1" t="s">
        <v>108</v>
      </c>
      <c r="I1388" s="1" t="s">
        <v>34</v>
      </c>
      <c r="J1388" s="1" t="s">
        <v>34</v>
      </c>
      <c r="K1388" s="1" t="s">
        <v>34</v>
      </c>
      <c r="L1388" s="1" t="s">
        <v>34</v>
      </c>
      <c r="M1388" s="1" t="s">
        <v>34</v>
      </c>
      <c r="N1388" s="1">
        <v>0</v>
      </c>
      <c r="O1388" s="1">
        <v>0</v>
      </c>
      <c r="P1388" s="3">
        <v>57.414653100000002</v>
      </c>
      <c r="Q1388" s="3">
        <v>-20.261872499999999</v>
      </c>
      <c r="R1388" t="s">
        <v>133</v>
      </c>
    </row>
    <row r="1389" spans="1:18" x14ac:dyDescent="0.55000000000000004">
      <c r="A1389" s="1">
        <v>34019</v>
      </c>
      <c r="B1389" s="1" t="s">
        <v>2071</v>
      </c>
      <c r="C1389" s="1" t="s">
        <v>2099</v>
      </c>
      <c r="D1389" s="4">
        <v>0.35</v>
      </c>
      <c r="E1389" s="4">
        <v>1639.2</v>
      </c>
      <c r="F1389" s="4">
        <f>Table1[[#This Row],[MW]]*Table1[[#This Row],[MWh/MW]]</f>
        <v>573.72</v>
      </c>
      <c r="G1389" s="1" t="s">
        <v>107</v>
      </c>
      <c r="H1389" s="1" t="s">
        <v>133</v>
      </c>
      <c r="I1389" s="1" t="s">
        <v>34</v>
      </c>
      <c r="J1389" s="1" t="s">
        <v>34</v>
      </c>
      <c r="K1389" s="1" t="s">
        <v>34</v>
      </c>
      <c r="L1389" s="1" t="s">
        <v>34</v>
      </c>
      <c r="M1389" s="1" t="s">
        <v>34</v>
      </c>
      <c r="N1389" s="1">
        <v>0</v>
      </c>
      <c r="O1389" s="1">
        <v>0</v>
      </c>
      <c r="P1389" s="3">
        <v>57.599974600000003</v>
      </c>
      <c r="Q1389" s="3">
        <v>-20.130804600000001</v>
      </c>
      <c r="R1389" t="s">
        <v>4980</v>
      </c>
    </row>
    <row r="1390" spans="1:18" x14ac:dyDescent="0.55000000000000004">
      <c r="A1390" s="1">
        <v>34020</v>
      </c>
      <c r="B1390" s="1" t="s">
        <v>2071</v>
      </c>
      <c r="C1390" s="1" t="s">
        <v>2100</v>
      </c>
      <c r="D1390" s="4">
        <v>4</v>
      </c>
      <c r="E1390" s="4">
        <v>1639.2</v>
      </c>
      <c r="F1390" s="4">
        <f>Table1[[#This Row],[MW]]*Table1[[#This Row],[MWh/MW]]</f>
        <v>6556.8</v>
      </c>
      <c r="G1390" s="1" t="s">
        <v>107</v>
      </c>
      <c r="H1390" s="1" t="s">
        <v>108</v>
      </c>
      <c r="I1390" s="1" t="s">
        <v>34</v>
      </c>
      <c r="J1390" s="1" t="s">
        <v>34</v>
      </c>
      <c r="K1390" s="1" t="s">
        <v>34</v>
      </c>
      <c r="L1390" s="1" t="s">
        <v>34</v>
      </c>
      <c r="M1390" s="1" t="s">
        <v>34</v>
      </c>
      <c r="N1390" s="1">
        <v>0</v>
      </c>
      <c r="O1390" s="1">
        <v>0</v>
      </c>
      <c r="P1390" s="3">
        <v>57.615416000000003</v>
      </c>
      <c r="Q1390" s="3">
        <v>-20.347996999999999</v>
      </c>
      <c r="R1390" t="s">
        <v>589</v>
      </c>
    </row>
    <row r="1391" spans="1:18" x14ac:dyDescent="0.55000000000000004">
      <c r="A1391" s="1">
        <v>34021</v>
      </c>
      <c r="B1391" s="1" t="s">
        <v>2071</v>
      </c>
      <c r="C1391" s="1" t="s">
        <v>2101</v>
      </c>
      <c r="D1391" s="4">
        <v>0.94</v>
      </c>
      <c r="E1391" s="4">
        <v>1639.2</v>
      </c>
      <c r="F1391" s="4">
        <f>Table1[[#This Row],[MW]]*Table1[[#This Row],[MWh/MW]]</f>
        <v>1540.848</v>
      </c>
      <c r="G1391" s="1" t="s">
        <v>107</v>
      </c>
      <c r="H1391" s="1" t="s">
        <v>133</v>
      </c>
      <c r="I1391" s="1" t="s">
        <v>34</v>
      </c>
      <c r="J1391" s="1" t="s">
        <v>34</v>
      </c>
      <c r="K1391" s="1" t="s">
        <v>34</v>
      </c>
      <c r="L1391" s="1" t="s">
        <v>34</v>
      </c>
      <c r="M1391" s="1" t="s">
        <v>34</v>
      </c>
      <c r="N1391" s="1">
        <v>0</v>
      </c>
      <c r="O1391" s="1">
        <v>0</v>
      </c>
      <c r="P1391" s="3">
        <v>57.370556000000001</v>
      </c>
      <c r="Q1391" s="3">
        <v>-20.325555999999999</v>
      </c>
      <c r="R1391" t="s">
        <v>589</v>
      </c>
    </row>
    <row r="1392" spans="1:18" x14ac:dyDescent="0.55000000000000004">
      <c r="A1392" s="1">
        <v>34022</v>
      </c>
      <c r="B1392" s="1" t="s">
        <v>2071</v>
      </c>
      <c r="C1392" s="1" t="s">
        <v>2102</v>
      </c>
      <c r="D1392" s="4">
        <v>3.3</v>
      </c>
      <c r="E1392" s="4">
        <v>5686</v>
      </c>
      <c r="F1392" s="4">
        <f>Table1[[#This Row],[MW]]*Table1[[#This Row],[MWh/MW]]</f>
        <v>18763.8</v>
      </c>
      <c r="G1392" s="1" t="s">
        <v>474</v>
      </c>
      <c r="H1392" s="1" t="s">
        <v>29</v>
      </c>
      <c r="I1392" s="1" t="s">
        <v>52</v>
      </c>
      <c r="J1392" s="1" t="s">
        <v>31</v>
      </c>
      <c r="K1392" s="3" t="s">
        <v>32</v>
      </c>
      <c r="L1392" s="3" t="s">
        <v>2103</v>
      </c>
      <c r="M1392" s="3" t="s">
        <v>34</v>
      </c>
      <c r="N1392" s="1">
        <f>Table1[[#This Row],[MWh]]*Water_intensities!$J$16</f>
        <v>6079.46633642693</v>
      </c>
      <c r="O1392" s="1">
        <f>Table1[[#This Row],[MWh]]*Water_intensities!$N$16</f>
        <v>4255.6264354988516</v>
      </c>
      <c r="P1392" s="3">
        <v>57.629944621565798</v>
      </c>
      <c r="Q1392" s="3">
        <v>-20.385800509730998</v>
      </c>
      <c r="R1392" t="s">
        <v>2104</v>
      </c>
    </row>
    <row r="1393" spans="1:18" x14ac:dyDescent="0.55000000000000004">
      <c r="A1393" s="1">
        <v>34023</v>
      </c>
      <c r="B1393" s="1" t="s">
        <v>2071</v>
      </c>
      <c r="C1393" s="1" t="s">
        <v>2105</v>
      </c>
      <c r="D1393" s="4">
        <v>11.1999999999999</v>
      </c>
      <c r="E1393" s="4">
        <v>5686</v>
      </c>
      <c r="F1393" s="4">
        <f>Table1[[#This Row],[MW]]*Table1[[#This Row],[MWh/MW]]</f>
        <v>63683.19999999943</v>
      </c>
      <c r="G1393" s="1" t="s">
        <v>474</v>
      </c>
      <c r="H1393" s="1" t="s">
        <v>21</v>
      </c>
      <c r="I1393" s="1" t="s">
        <v>22</v>
      </c>
      <c r="J1393" s="1" t="s">
        <v>40</v>
      </c>
      <c r="K1393" s="3" t="s">
        <v>34</v>
      </c>
      <c r="L1393" s="3" t="s">
        <v>841</v>
      </c>
      <c r="M1393" s="3" t="s">
        <v>34</v>
      </c>
      <c r="N1393" s="1">
        <f>Table1[[#This Row],[MWh]]*Water_intensities!$J$3</f>
        <v>10331.448662918308</v>
      </c>
      <c r="O1393" s="1">
        <f>Table1[[#This Row],[MWh]]*Water_intensities!$N$3</f>
        <v>7232.0140640428162</v>
      </c>
      <c r="P1393" s="3">
        <v>57.679131527811997</v>
      </c>
      <c r="Q1393" s="32">
        <v>-20.454891351206602</v>
      </c>
      <c r="R1393" t="s">
        <v>2106</v>
      </c>
    </row>
    <row r="1394" spans="1:18" x14ac:dyDescent="0.55000000000000004">
      <c r="A1394" s="1">
        <v>34024</v>
      </c>
      <c r="B1394" s="1" t="s">
        <v>2071</v>
      </c>
      <c r="C1394" s="1" t="s">
        <v>2107</v>
      </c>
      <c r="D1394" s="4">
        <v>21.7</v>
      </c>
      <c r="E1394" s="4">
        <v>5686</v>
      </c>
      <c r="F1394" s="4">
        <f>Table1[[#This Row],[MW]]*Table1[[#This Row],[MWh/MW]]</f>
        <v>123386.2</v>
      </c>
      <c r="G1394" s="1" t="s">
        <v>474</v>
      </c>
      <c r="H1394" s="1" t="s">
        <v>21</v>
      </c>
      <c r="I1394" s="1" t="s">
        <v>22</v>
      </c>
      <c r="J1394" s="1" t="s">
        <v>40</v>
      </c>
      <c r="K1394" s="3" t="s">
        <v>34</v>
      </c>
      <c r="L1394" s="3" t="s">
        <v>841</v>
      </c>
      <c r="M1394" s="3" t="s">
        <v>34</v>
      </c>
      <c r="N1394" s="1">
        <f>Table1[[#This Row],[MWh]]*Water_intensities!$J$3</f>
        <v>20017.181784404402</v>
      </c>
      <c r="O1394" s="1">
        <f>Table1[[#This Row],[MWh]]*Water_intensities!$N$3</f>
        <v>14012.027249083081</v>
      </c>
      <c r="P1394" s="3">
        <v>57.5</v>
      </c>
      <c r="Q1394" s="3">
        <v>-20.170000076299999</v>
      </c>
      <c r="R1394" t="s">
        <v>2108</v>
      </c>
    </row>
    <row r="1395" spans="1:18" x14ac:dyDescent="0.55000000000000004">
      <c r="A1395" s="1">
        <v>34025</v>
      </c>
      <c r="B1395" s="1" t="s">
        <v>2071</v>
      </c>
      <c r="C1395" s="1" t="s">
        <v>2109</v>
      </c>
      <c r="D1395" s="4">
        <v>0.35</v>
      </c>
      <c r="E1395" s="4">
        <v>1639.2</v>
      </c>
      <c r="F1395" s="4">
        <f>Table1[[#This Row],[MW]]*Table1[[#This Row],[MWh/MW]]</f>
        <v>573.72</v>
      </c>
      <c r="G1395" s="1" t="s">
        <v>107</v>
      </c>
      <c r="H1395" s="1" t="s">
        <v>133</v>
      </c>
      <c r="I1395" s="1" t="s">
        <v>34</v>
      </c>
      <c r="J1395" s="1" t="s">
        <v>34</v>
      </c>
      <c r="K1395" s="1" t="s">
        <v>34</v>
      </c>
      <c r="L1395" s="1" t="s">
        <v>34</v>
      </c>
      <c r="M1395" s="1" t="s">
        <v>34</v>
      </c>
      <c r="N1395" s="1">
        <v>0</v>
      </c>
      <c r="O1395" s="1">
        <v>0</v>
      </c>
      <c r="P1395" s="3">
        <v>57.599974600000003</v>
      </c>
      <c r="Q1395" s="3">
        <v>-20.130804600000001</v>
      </c>
      <c r="R1395" t="s">
        <v>4980</v>
      </c>
    </row>
    <row r="1396" spans="1:18" x14ac:dyDescent="0.55000000000000004">
      <c r="A1396" s="1">
        <v>34026</v>
      </c>
      <c r="B1396" s="1" t="s">
        <v>2071</v>
      </c>
      <c r="C1396" s="1" t="s">
        <v>2110</v>
      </c>
      <c r="D1396" s="4">
        <v>12</v>
      </c>
      <c r="E1396" s="4">
        <v>5686</v>
      </c>
      <c r="F1396" s="4">
        <f>Table1[[#This Row],[MW]]*Table1[[#This Row],[MWh/MW]]</f>
        <v>68232</v>
      </c>
      <c r="G1396" s="1" t="s">
        <v>474</v>
      </c>
      <c r="H1396" s="1" t="s">
        <v>21</v>
      </c>
      <c r="I1396" s="1" t="s">
        <v>22</v>
      </c>
      <c r="J1396" s="1" t="s">
        <v>40</v>
      </c>
      <c r="K1396" s="3" t="s">
        <v>34</v>
      </c>
      <c r="L1396" s="3" t="s">
        <v>841</v>
      </c>
      <c r="M1396" s="3" t="s">
        <v>34</v>
      </c>
      <c r="N1396" s="1">
        <f>Table1[[#This Row],[MWh]]*Water_intensities!$J$3</f>
        <v>11069.409281698287</v>
      </c>
      <c r="O1396" s="1">
        <f>Table1[[#This Row],[MWh]]*Water_intensities!$N$3</f>
        <v>7748.5864971888004</v>
      </c>
      <c r="P1396" s="3">
        <v>57.680523000000001</v>
      </c>
      <c r="Q1396" s="3">
        <v>-20.112867999999999</v>
      </c>
      <c r="R1396" t="s">
        <v>2111</v>
      </c>
    </row>
    <row r="1397" spans="1:18" x14ac:dyDescent="0.55000000000000004">
      <c r="A1397" s="1">
        <v>34027</v>
      </c>
      <c r="B1397" s="1" t="s">
        <v>2071</v>
      </c>
      <c r="C1397" s="1" t="s">
        <v>2112</v>
      </c>
      <c r="D1397" s="4">
        <v>12.5</v>
      </c>
      <c r="E1397" s="4">
        <v>5686</v>
      </c>
      <c r="F1397" s="4">
        <f>Table1[[#This Row],[MW]]*Table1[[#This Row],[MWh/MW]]</f>
        <v>71075</v>
      </c>
      <c r="G1397" s="1" t="s">
        <v>474</v>
      </c>
      <c r="H1397" s="1" t="s">
        <v>21</v>
      </c>
      <c r="I1397" s="1" t="s">
        <v>22</v>
      </c>
      <c r="J1397" s="1" t="s">
        <v>40</v>
      </c>
      <c r="K1397" s="3" t="s">
        <v>34</v>
      </c>
      <c r="L1397" s="3" t="s">
        <v>841</v>
      </c>
      <c r="M1397" s="3" t="s">
        <v>34</v>
      </c>
      <c r="N1397" s="1">
        <f>Table1[[#This Row],[MWh]]*Water_intensities!$J$3</f>
        <v>11530.634668435716</v>
      </c>
      <c r="O1397" s="1">
        <f>Table1[[#This Row],[MWh]]*Water_intensities!$N$3</f>
        <v>8071.4442679050007</v>
      </c>
      <c r="P1397" s="3">
        <v>57.671666700000003</v>
      </c>
      <c r="Q1397" s="3">
        <v>-20.446666700000002</v>
      </c>
      <c r="R1397" t="s">
        <v>2111</v>
      </c>
    </row>
    <row r="1398" spans="1:18" x14ac:dyDescent="0.55000000000000004">
      <c r="A1398" s="1">
        <v>34028</v>
      </c>
      <c r="B1398" s="1" t="s">
        <v>2071</v>
      </c>
      <c r="C1398" s="1" t="s">
        <v>2113</v>
      </c>
      <c r="D1398" s="4">
        <v>2.25</v>
      </c>
      <c r="E1398" s="4">
        <v>5686</v>
      </c>
      <c r="F1398" s="4">
        <f>Table1[[#This Row],[MW]]*Table1[[#This Row],[MWh/MW]]</f>
        <v>12793.5</v>
      </c>
      <c r="G1398" s="1" t="s">
        <v>474</v>
      </c>
      <c r="H1398" s="1" t="s">
        <v>21</v>
      </c>
      <c r="I1398" s="1" t="s">
        <v>22</v>
      </c>
      <c r="J1398" s="1" t="s">
        <v>40</v>
      </c>
      <c r="K1398" s="3" t="s">
        <v>34</v>
      </c>
      <c r="L1398" s="3" t="s">
        <v>841</v>
      </c>
      <c r="M1398" s="3" t="s">
        <v>34</v>
      </c>
      <c r="N1398" s="1">
        <f>Table1[[#This Row],[MWh]]*Water_intensities!$J$3</f>
        <v>2075.5142403184291</v>
      </c>
      <c r="O1398" s="1">
        <f>Table1[[#This Row],[MWh]]*Water_intensities!$N$3</f>
        <v>1452.8599682229001</v>
      </c>
      <c r="P1398" s="3">
        <v>57.573966541497597</v>
      </c>
      <c r="Q1398" s="32">
        <v>-20.097655407076399</v>
      </c>
      <c r="R1398" t="s">
        <v>2114</v>
      </c>
    </row>
    <row r="1399" spans="1:18" x14ac:dyDescent="0.55000000000000004">
      <c r="A1399" s="1">
        <v>34029</v>
      </c>
      <c r="B1399" s="1" t="s">
        <v>2071</v>
      </c>
      <c r="C1399" s="1" t="s">
        <v>2115</v>
      </c>
      <c r="D1399" s="19">
        <v>7.5999999999999998E-2</v>
      </c>
      <c r="E1399" s="4">
        <v>1464</v>
      </c>
      <c r="F1399" s="4">
        <f>Table1[[#This Row],[MW]]*Table1[[#This Row],[MWh/MW]]</f>
        <v>111.264</v>
      </c>
      <c r="G1399" s="1" t="s">
        <v>37</v>
      </c>
      <c r="H1399" s="1" t="s">
        <v>38</v>
      </c>
      <c r="I1399" s="1" t="s">
        <v>130</v>
      </c>
      <c r="J1399" s="1" t="s">
        <v>40</v>
      </c>
      <c r="K1399" s="3" t="s">
        <v>34</v>
      </c>
      <c r="L1399" s="3" t="s">
        <v>41</v>
      </c>
      <c r="M1399" s="3" t="s">
        <v>1502</v>
      </c>
      <c r="N1399" s="1">
        <f>Table1[[#This Row],[MWh]]*Water_intensities!$J$73</f>
        <v>1.5583662082727041</v>
      </c>
      <c r="O1399" s="1">
        <f>Table1[[#This Row],[MWh]]*Water_intensities!$N$73</f>
        <v>1.0908563457908926</v>
      </c>
      <c r="P1399" s="3">
        <v>57.503546243450501</v>
      </c>
      <c r="Q1399" s="3">
        <v>-20.162735059827401</v>
      </c>
      <c r="R1399" t="s">
        <v>1500</v>
      </c>
    </row>
    <row r="1400" spans="1:18" x14ac:dyDescent="0.55000000000000004">
      <c r="A1400" s="1">
        <v>34030</v>
      </c>
      <c r="B1400" s="1" t="s">
        <v>2071</v>
      </c>
      <c r="C1400" s="1" t="s">
        <v>2116</v>
      </c>
      <c r="D1400" s="4">
        <v>75</v>
      </c>
      <c r="E1400" s="4">
        <v>2736</v>
      </c>
      <c r="F1400" s="4">
        <f>Table1[[#This Row],[MW]]*Table1[[#This Row],[MWh/MW]]</f>
        <v>205200</v>
      </c>
      <c r="G1400" s="1" t="s">
        <v>20</v>
      </c>
      <c r="H1400" s="1" t="s">
        <v>56</v>
      </c>
      <c r="I1400" s="1" t="s">
        <v>57</v>
      </c>
      <c r="J1400" s="1" t="s">
        <v>40</v>
      </c>
      <c r="K1400" s="3" t="s">
        <v>34</v>
      </c>
      <c r="L1400" s="3" t="s">
        <v>53</v>
      </c>
      <c r="M1400" s="3" t="s">
        <v>34</v>
      </c>
      <c r="N1400" s="1">
        <f>Table1[[#This Row],[MWh]]*Water_intensities!$J$36</f>
        <v>330125.76133380004</v>
      </c>
      <c r="O1400" s="1">
        <f>Table1[[#This Row],[MWh]]*Water_intensities!$N$36</f>
        <v>264100.60906703997</v>
      </c>
      <c r="P1400" s="3">
        <v>57.512544986850699</v>
      </c>
      <c r="Q1400" s="3">
        <v>-20.1521714226404</v>
      </c>
      <c r="R1400" t="s">
        <v>2117</v>
      </c>
    </row>
    <row r="1401" spans="1:18" x14ac:dyDescent="0.55000000000000004">
      <c r="A1401" s="1">
        <v>34031</v>
      </c>
      <c r="B1401" s="1" t="s">
        <v>2071</v>
      </c>
      <c r="C1401" s="1" t="s">
        <v>2118</v>
      </c>
      <c r="D1401" s="4">
        <v>9.3000000000000007</v>
      </c>
      <c r="E1401" s="4">
        <v>1612.9</v>
      </c>
      <c r="F1401" s="4">
        <f>Table1[[#This Row],[MW]]*Table1[[#This Row],[MWh/MW]]</f>
        <v>14999.970000000001</v>
      </c>
      <c r="G1401" s="1" t="s">
        <v>176</v>
      </c>
      <c r="H1401" s="1" t="s">
        <v>177</v>
      </c>
      <c r="I1401" s="1" t="s">
        <v>178</v>
      </c>
      <c r="J1401" s="1" t="s">
        <v>40</v>
      </c>
      <c r="K1401" s="3" t="s">
        <v>34</v>
      </c>
      <c r="L1401" s="3" t="s">
        <v>34</v>
      </c>
      <c r="M1401" s="3" t="s">
        <v>34</v>
      </c>
      <c r="N1401" s="1">
        <f>Table1[[#This Row],[MWh]]*Water_intensities!$J$101</f>
        <v>1.9873372098176308E-3</v>
      </c>
      <c r="O1401" s="1">
        <f>Table1[[#This Row],[MWh]]*Water_intensities!$N$101</f>
        <v>1.9873372098176308E-3</v>
      </c>
      <c r="P1401" s="3">
        <v>57.729292141060299</v>
      </c>
      <c r="Q1401" s="3">
        <v>-20.133283204768802</v>
      </c>
      <c r="R1401" t="s">
        <v>2119</v>
      </c>
    </row>
    <row r="1402" spans="1:18" x14ac:dyDescent="0.55000000000000004">
      <c r="A1402" s="1">
        <v>34032</v>
      </c>
      <c r="B1402" s="1" t="s">
        <v>2071</v>
      </c>
      <c r="C1402" s="1" t="s">
        <v>2120</v>
      </c>
      <c r="D1402" s="4">
        <v>6.5</v>
      </c>
      <c r="E1402" s="4">
        <v>2424</v>
      </c>
      <c r="F1402" s="4">
        <f>Table1[[#This Row],[MW]]*Table1[[#This Row],[MWh/MW]]</f>
        <v>15756</v>
      </c>
      <c r="G1402" s="1" t="s">
        <v>28</v>
      </c>
      <c r="H1402" s="1" t="s">
        <v>29</v>
      </c>
      <c r="I1402" s="1" t="s">
        <v>30</v>
      </c>
      <c r="J1402" s="1" t="s">
        <v>31</v>
      </c>
      <c r="K1402" s="3" t="s">
        <v>32</v>
      </c>
      <c r="L1402" s="3" t="s">
        <v>44</v>
      </c>
      <c r="M1402" s="3" t="s">
        <v>34</v>
      </c>
      <c r="N1402" s="1">
        <f>Table1[[#This Row],[MWh]]*Water_intensities!$J$56</f>
        <v>5104.9399160480671</v>
      </c>
      <c r="O1402" s="1">
        <f>Table1[[#This Row],[MWh]]*Water_intensities!$N$56</f>
        <v>3573.457941233647</v>
      </c>
      <c r="P1402" s="3">
        <v>63.4136039267553</v>
      </c>
      <c r="Q1402" s="3">
        <v>-19.682779415908598</v>
      </c>
      <c r="R1402" t="s">
        <v>2121</v>
      </c>
    </row>
    <row r="1403" spans="1:18" x14ac:dyDescent="0.55000000000000004">
      <c r="A1403" s="1">
        <v>34033</v>
      </c>
      <c r="B1403" s="1" t="s">
        <v>2071</v>
      </c>
      <c r="C1403" s="1" t="s">
        <v>2122</v>
      </c>
      <c r="D1403" s="4">
        <v>6</v>
      </c>
      <c r="E1403" s="4">
        <v>2424</v>
      </c>
      <c r="F1403" s="4">
        <f>Table1[[#This Row],[MW]]*Table1[[#This Row],[MWh/MW]]</f>
        <v>14544</v>
      </c>
      <c r="G1403" s="1" t="s">
        <v>28</v>
      </c>
      <c r="H1403" s="1" t="s">
        <v>29</v>
      </c>
      <c r="I1403" s="1" t="s">
        <v>30</v>
      </c>
      <c r="J1403" s="1" t="s">
        <v>31</v>
      </c>
      <c r="K1403" s="3" t="s">
        <v>32</v>
      </c>
      <c r="L1403" s="3" t="s">
        <v>44</v>
      </c>
      <c r="M1403" s="3" t="s">
        <v>34</v>
      </c>
      <c r="N1403" s="1">
        <f>Table1[[#This Row],[MWh]]*Water_intensities!$J$56</f>
        <v>4712.2522301982153</v>
      </c>
      <c r="O1403" s="1">
        <f>Table1[[#This Row],[MWh]]*Water_intensities!$N$56</f>
        <v>3298.576561138751</v>
      </c>
      <c r="P1403" s="3">
        <v>63.418540412339198</v>
      </c>
      <c r="Q1403" s="3">
        <v>-19.682028737676699</v>
      </c>
      <c r="R1403" t="s">
        <v>282</v>
      </c>
    </row>
    <row r="1404" spans="1:18" x14ac:dyDescent="0.55000000000000004">
      <c r="A1404" s="1">
        <v>34034</v>
      </c>
      <c r="B1404" s="1" t="s">
        <v>2071</v>
      </c>
      <c r="C1404" s="1" t="s">
        <v>2123</v>
      </c>
      <c r="D1404" s="4">
        <v>1.2</v>
      </c>
      <c r="E1404" s="4">
        <v>1639.2</v>
      </c>
      <c r="F1404" s="4">
        <f>Table1[[#This Row],[MW]]*Table1[[#This Row],[MWh/MW]]</f>
        <v>1967.04</v>
      </c>
      <c r="G1404" s="1" t="s">
        <v>107</v>
      </c>
      <c r="H1404" s="1" t="s">
        <v>108</v>
      </c>
      <c r="I1404" s="1" t="s">
        <v>34</v>
      </c>
      <c r="J1404" s="1" t="s">
        <v>34</v>
      </c>
      <c r="K1404" s="1" t="s">
        <v>34</v>
      </c>
      <c r="L1404" s="1" t="s">
        <v>34</v>
      </c>
      <c r="M1404" s="1" t="s">
        <v>34</v>
      </c>
      <c r="N1404" s="1">
        <v>0</v>
      </c>
      <c r="O1404" s="1">
        <v>0</v>
      </c>
      <c r="P1404" s="3">
        <v>57.490564999999997</v>
      </c>
      <c r="Q1404" s="3">
        <v>-20.238572999999999</v>
      </c>
      <c r="R1404" t="s">
        <v>133</v>
      </c>
    </row>
    <row r="1405" spans="1:18" x14ac:dyDescent="0.55000000000000004">
      <c r="A1405" s="1">
        <v>34035</v>
      </c>
      <c r="B1405" s="1" t="s">
        <v>2071</v>
      </c>
      <c r="C1405" s="1" t="s">
        <v>2124</v>
      </c>
      <c r="D1405" s="4">
        <v>9.1999999999999904</v>
      </c>
      <c r="E1405" s="4">
        <v>5686</v>
      </c>
      <c r="F1405" s="4">
        <f>Table1[[#This Row],[MW]]*Table1[[#This Row],[MWh/MW]]</f>
        <v>52311.199999999946</v>
      </c>
      <c r="G1405" s="1" t="s">
        <v>474</v>
      </c>
      <c r="H1405" s="1" t="s">
        <v>21</v>
      </c>
      <c r="I1405" s="1" t="s">
        <v>22</v>
      </c>
      <c r="J1405" s="1" t="s">
        <v>40</v>
      </c>
      <c r="K1405" s="3" t="s">
        <v>34</v>
      </c>
      <c r="L1405" s="3" t="s">
        <v>841</v>
      </c>
      <c r="M1405" s="3" t="s">
        <v>34</v>
      </c>
      <c r="N1405" s="1">
        <f>Table1[[#This Row],[MWh]]*Water_intensities!$J$3</f>
        <v>8486.5471159686786</v>
      </c>
      <c r="O1405" s="1">
        <f>Table1[[#This Row],[MWh]]*Water_intensities!$N$3</f>
        <v>5940.5829811780741</v>
      </c>
      <c r="P1405" s="3">
        <v>57.655555999999997</v>
      </c>
      <c r="Q1405" s="3">
        <v>-20.384722</v>
      </c>
      <c r="R1405" t="s">
        <v>2097</v>
      </c>
    </row>
    <row r="1406" spans="1:18" x14ac:dyDescent="0.55000000000000004">
      <c r="A1406" s="1">
        <v>34036</v>
      </c>
      <c r="B1406" s="1" t="s">
        <v>2071</v>
      </c>
      <c r="C1406" s="1" t="s">
        <v>2124</v>
      </c>
      <c r="D1406" s="4">
        <v>0.2</v>
      </c>
      <c r="E1406" s="4">
        <v>819.6</v>
      </c>
      <c r="F1406" s="4">
        <f>Table1[[#This Row],[MW]]*Table1[[#This Row],[MWh/MW]]</f>
        <v>163.92000000000002</v>
      </c>
      <c r="G1406" s="1" t="s">
        <v>107</v>
      </c>
      <c r="H1406" s="1" t="s">
        <v>133</v>
      </c>
      <c r="I1406" s="1" t="s">
        <v>34</v>
      </c>
      <c r="J1406" s="1" t="s">
        <v>34</v>
      </c>
      <c r="K1406" s="1" t="s">
        <v>34</v>
      </c>
      <c r="L1406" s="1" t="s">
        <v>34</v>
      </c>
      <c r="M1406" s="1" t="s">
        <v>34</v>
      </c>
      <c r="N1406" s="1">
        <v>0</v>
      </c>
      <c r="O1406" s="1">
        <v>0</v>
      </c>
      <c r="P1406" s="3">
        <v>57.655555999999997</v>
      </c>
      <c r="Q1406" s="3">
        <v>-20.384722</v>
      </c>
      <c r="R1406" t="s">
        <v>2125</v>
      </c>
    </row>
    <row r="1407" spans="1:18" x14ac:dyDescent="0.55000000000000004">
      <c r="A1407" s="1">
        <v>34037</v>
      </c>
      <c r="B1407" s="1" t="s">
        <v>2071</v>
      </c>
      <c r="C1407" s="1" t="s">
        <v>2126</v>
      </c>
      <c r="D1407" s="4">
        <v>110</v>
      </c>
      <c r="E1407" s="4">
        <v>2424</v>
      </c>
      <c r="F1407" s="4">
        <f>Table1[[#This Row],[MW]]*Table1[[#This Row],[MWh/MW]]</f>
        <v>266640</v>
      </c>
      <c r="G1407" s="1" t="s">
        <v>28</v>
      </c>
      <c r="H1407" s="1" t="s">
        <v>29</v>
      </c>
      <c r="I1407" s="1" t="s">
        <v>30</v>
      </c>
      <c r="J1407" s="1" t="s">
        <v>31</v>
      </c>
      <c r="K1407" s="3" t="s">
        <v>32</v>
      </c>
      <c r="L1407" s="3" t="s">
        <v>44</v>
      </c>
      <c r="M1407" s="3" t="s">
        <v>34</v>
      </c>
      <c r="N1407" s="1">
        <f>Table1[[#This Row],[MWh]]*Water_intensities!$J$56</f>
        <v>86391.290886967283</v>
      </c>
      <c r="O1407" s="1">
        <f>Table1[[#This Row],[MWh]]*Water_intensities!$N$56</f>
        <v>60473.903620877099</v>
      </c>
      <c r="P1407" s="3">
        <v>57.5</v>
      </c>
      <c r="Q1407" s="3">
        <v>-20.170000076299999</v>
      </c>
      <c r="R1407" t="s">
        <v>2127</v>
      </c>
    </row>
    <row r="1408" spans="1:18" x14ac:dyDescent="0.55000000000000004">
      <c r="A1408" s="1">
        <v>34038</v>
      </c>
      <c r="B1408" s="1" t="s">
        <v>2071</v>
      </c>
      <c r="C1408" s="1" t="s">
        <v>2128</v>
      </c>
      <c r="D1408" s="4">
        <v>15.3</v>
      </c>
      <c r="E1408" s="4">
        <v>5686</v>
      </c>
      <c r="F1408" s="4">
        <f>Table1[[#This Row],[MW]]*Table1[[#This Row],[MWh/MW]]</f>
        <v>86995.8</v>
      </c>
      <c r="G1408" s="1" t="s">
        <v>474</v>
      </c>
      <c r="H1408" s="1" t="s">
        <v>21</v>
      </c>
      <c r="I1408" s="1" t="s">
        <v>22</v>
      </c>
      <c r="J1408" s="1" t="s">
        <v>23</v>
      </c>
      <c r="K1408" s="3" t="s">
        <v>24</v>
      </c>
      <c r="L1408" s="1" t="s">
        <v>841</v>
      </c>
      <c r="M1408" s="3" t="s">
        <v>1502</v>
      </c>
      <c r="N1408" s="1">
        <f>Table1[[#This Row],[MWh]]*Water_intensities!$J$6</f>
        <v>395177.91135662881</v>
      </c>
      <c r="O1408" s="1">
        <f>Table1[[#This Row],[MWh]]*Water_intensities!$N$6</f>
        <v>362246.41874357645</v>
      </c>
      <c r="P1408" s="3">
        <v>57.627082606384199</v>
      </c>
      <c r="Q1408" s="32">
        <v>-20.4710426109019</v>
      </c>
      <c r="R1408" t="s">
        <v>2129</v>
      </c>
    </row>
    <row r="1409" spans="1:18" x14ac:dyDescent="0.55000000000000004">
      <c r="A1409" s="1">
        <v>34039</v>
      </c>
      <c r="B1409" s="1" t="s">
        <v>2071</v>
      </c>
      <c r="C1409" s="1" t="s">
        <v>2130</v>
      </c>
      <c r="D1409" s="4">
        <v>90</v>
      </c>
      <c r="E1409" s="4">
        <v>4913</v>
      </c>
      <c r="F1409" s="4">
        <f>Table1[[#This Row],[MW]]*Table1[[#This Row],[MWh/MW]]</f>
        <v>442170</v>
      </c>
      <c r="G1409" s="1" t="s">
        <v>443</v>
      </c>
      <c r="H1409" s="1" t="s">
        <v>21</v>
      </c>
      <c r="I1409" s="1" t="s">
        <v>22</v>
      </c>
      <c r="J1409" s="1" t="s">
        <v>23</v>
      </c>
      <c r="K1409" s="3" t="s">
        <v>24</v>
      </c>
      <c r="L1409" s="3" t="s">
        <v>444</v>
      </c>
      <c r="M1409" s="3" t="s">
        <v>1502</v>
      </c>
      <c r="N1409" s="1">
        <f>Table1[[#This Row],[MWh]]*Water_intensities!$J$25</f>
        <v>2008554.6321151201</v>
      </c>
      <c r="O1409" s="1">
        <f>Table1[[#This Row],[MWh]]*Water_intensities!$N$25</f>
        <v>1841175.0794388601</v>
      </c>
      <c r="P1409" s="3">
        <v>57.627115000000003</v>
      </c>
      <c r="Q1409" s="3">
        <v>-20.470575</v>
      </c>
      <c r="R1409" t="s">
        <v>2131</v>
      </c>
    </row>
    <row r="1410" spans="1:18" x14ac:dyDescent="0.55000000000000004">
      <c r="A1410" s="1">
        <v>34040</v>
      </c>
      <c r="B1410" s="1" t="s">
        <v>2071</v>
      </c>
      <c r="C1410" s="1" t="s">
        <v>2132</v>
      </c>
      <c r="D1410" s="4">
        <v>0.1</v>
      </c>
      <c r="E1410" s="4">
        <v>1639.2</v>
      </c>
      <c r="F1410" s="4">
        <f>Table1[[#This Row],[MW]]*Table1[[#This Row],[MWh/MW]]</f>
        <v>163.92000000000002</v>
      </c>
      <c r="G1410" s="1" t="s">
        <v>107</v>
      </c>
      <c r="H1410" s="1" t="s">
        <v>133</v>
      </c>
      <c r="I1410" s="1" t="s">
        <v>34</v>
      </c>
      <c r="J1410" s="1" t="s">
        <v>34</v>
      </c>
      <c r="K1410" s="1" t="s">
        <v>34</v>
      </c>
      <c r="L1410" s="1" t="s">
        <v>34</v>
      </c>
      <c r="M1410" s="1" t="s">
        <v>34</v>
      </c>
      <c r="N1410" s="1">
        <v>0</v>
      </c>
      <c r="O1410" s="1">
        <v>0</v>
      </c>
      <c r="P1410" s="3">
        <v>57.566389000000001</v>
      </c>
      <c r="Q1410" s="3">
        <v>-20.486667000000001</v>
      </c>
      <c r="R1410" t="s">
        <v>4980</v>
      </c>
    </row>
    <row r="1411" spans="1:18" x14ac:dyDescent="0.55000000000000004">
      <c r="A1411" s="1">
        <v>34041</v>
      </c>
      <c r="B1411" s="1" t="s">
        <v>2071</v>
      </c>
      <c r="C1411" s="1" t="s">
        <v>2133</v>
      </c>
      <c r="D1411" s="4">
        <v>11.3829999999999</v>
      </c>
      <c r="E1411" s="4">
        <v>1639.2</v>
      </c>
      <c r="F1411" s="4">
        <f>Table1[[#This Row],[MW]]*Table1[[#This Row],[MWh/MW]]</f>
        <v>18659.013599999835</v>
      </c>
      <c r="G1411" s="1" t="s">
        <v>107</v>
      </c>
      <c r="H1411" s="1" t="s">
        <v>108</v>
      </c>
      <c r="I1411" s="1" t="s">
        <v>34</v>
      </c>
      <c r="J1411" s="1" t="s">
        <v>34</v>
      </c>
      <c r="K1411" s="1" t="s">
        <v>34</v>
      </c>
      <c r="L1411" s="1" t="s">
        <v>34</v>
      </c>
      <c r="M1411" s="1" t="s">
        <v>34</v>
      </c>
      <c r="N1411" s="1">
        <v>456378.90840000001</v>
      </c>
      <c r="O1411" s="1">
        <v>456378.90840000001</v>
      </c>
      <c r="P1411" s="3">
        <v>57.409999847400002</v>
      </c>
      <c r="Q1411" s="3">
        <v>-20.350000381499999</v>
      </c>
      <c r="R1411" t="s">
        <v>2134</v>
      </c>
    </row>
    <row r="1412" spans="1:18" x14ac:dyDescent="0.55000000000000004">
      <c r="A1412" s="1">
        <v>34042</v>
      </c>
      <c r="B1412" s="1" t="s">
        <v>2071</v>
      </c>
      <c r="C1412" s="1" t="s">
        <v>2135</v>
      </c>
      <c r="D1412" s="19">
        <v>1.2E-2</v>
      </c>
      <c r="E1412" s="4">
        <v>1464</v>
      </c>
      <c r="F1412" s="4">
        <f>Table1[[#This Row],[MW]]*Table1[[#This Row],[MWh/MW]]</f>
        <v>17.568000000000001</v>
      </c>
      <c r="G1412" s="1" t="s">
        <v>37</v>
      </c>
      <c r="H1412" s="1" t="s">
        <v>38</v>
      </c>
      <c r="I1412" s="1" t="s">
        <v>130</v>
      </c>
      <c r="J1412" s="1" t="s">
        <v>40</v>
      </c>
      <c r="K1412" s="3" t="s">
        <v>34</v>
      </c>
      <c r="L1412" s="3" t="s">
        <v>41</v>
      </c>
      <c r="M1412" s="3" t="s">
        <v>1502</v>
      </c>
      <c r="N1412" s="1">
        <f>Table1[[#This Row],[MWh]]*Water_intensities!$J$73</f>
        <v>0.24605782235884804</v>
      </c>
      <c r="O1412" s="1">
        <f>Table1[[#This Row],[MWh]]*Water_intensities!$N$73</f>
        <v>0.1722404756511936</v>
      </c>
      <c r="P1412" s="3">
        <v>57.496465896664297</v>
      </c>
      <c r="Q1412" s="32">
        <v>-20.2312885599118</v>
      </c>
      <c r="R1412" t="s">
        <v>1500</v>
      </c>
    </row>
    <row r="1413" spans="1:18" x14ac:dyDescent="0.55000000000000004">
      <c r="A1413" s="1">
        <v>34043</v>
      </c>
      <c r="B1413" s="1" t="s">
        <v>2071</v>
      </c>
      <c r="C1413" s="1" t="s">
        <v>2136</v>
      </c>
      <c r="D1413" s="4">
        <v>0.18</v>
      </c>
      <c r="E1413" s="4">
        <v>1682.2</v>
      </c>
      <c r="F1413" s="4">
        <f>Table1[[#This Row],[MW]]*Table1[[#This Row],[MWh/MW]]</f>
        <v>302.79599999999999</v>
      </c>
      <c r="G1413" s="1" t="s">
        <v>176</v>
      </c>
      <c r="H1413" s="1" t="s">
        <v>177</v>
      </c>
      <c r="I1413" s="1" t="s">
        <v>178</v>
      </c>
      <c r="J1413" s="1" t="s">
        <v>40</v>
      </c>
      <c r="K1413" s="3" t="s">
        <v>34</v>
      </c>
      <c r="L1413" s="3" t="s">
        <v>34</v>
      </c>
      <c r="M1413" s="3" t="s">
        <v>34</v>
      </c>
      <c r="N1413" s="1">
        <f>Table1[[#This Row],[MWh]]*Water_intensities!$J$101</f>
        <v>4.0117264086790795E-5</v>
      </c>
      <c r="O1413" s="1">
        <f>Table1[[#This Row],[MWh]]*Water_intensities!$N$101</f>
        <v>4.0117264086790795E-5</v>
      </c>
      <c r="P1413" s="3">
        <v>63.467239999999997</v>
      </c>
      <c r="Q1413" s="3">
        <v>-19.683834000000001</v>
      </c>
      <c r="R1413" t="s">
        <v>4974</v>
      </c>
    </row>
    <row r="1414" spans="1:18" x14ac:dyDescent="0.55000000000000004">
      <c r="A1414" s="1">
        <v>34044</v>
      </c>
      <c r="B1414" s="1" t="s">
        <v>2071</v>
      </c>
      <c r="C1414" s="1" t="s">
        <v>2137</v>
      </c>
      <c r="D1414" s="4">
        <v>14.6999999999999</v>
      </c>
      <c r="E1414" s="4">
        <v>5686</v>
      </c>
      <c r="F1414" s="4">
        <f>Table1[[#This Row],[MW]]*Table1[[#This Row],[MWh/MW]]</f>
        <v>83584.19999999943</v>
      </c>
      <c r="G1414" s="1" t="s">
        <v>474</v>
      </c>
      <c r="H1414" s="1" t="s">
        <v>21</v>
      </c>
      <c r="I1414" s="1" t="s">
        <v>22</v>
      </c>
      <c r="J1414" s="1" t="s">
        <v>40</v>
      </c>
      <c r="K1414" s="3" t="s">
        <v>34</v>
      </c>
      <c r="L1414" s="3" t="s">
        <v>841</v>
      </c>
      <c r="M1414" s="3" t="s">
        <v>34</v>
      </c>
      <c r="N1414" s="1">
        <f>Table1[[#This Row],[MWh]]*Water_intensities!$J$3</f>
        <v>13560.02637008031</v>
      </c>
      <c r="O1414" s="1">
        <f>Table1[[#This Row],[MWh]]*Water_intensities!$N$3</f>
        <v>9492.0184590562167</v>
      </c>
      <c r="P1414" s="3">
        <v>57.542357539859204</v>
      </c>
      <c r="Q1414" s="32">
        <v>-20.502143596040799</v>
      </c>
      <c r="R1414" t="s">
        <v>2138</v>
      </c>
    </row>
    <row r="1415" spans="1:18" x14ac:dyDescent="0.55000000000000004">
      <c r="A1415" s="1">
        <v>34045</v>
      </c>
      <c r="B1415" s="1" t="s">
        <v>2071</v>
      </c>
      <c r="C1415" s="1" t="s">
        <v>2137</v>
      </c>
      <c r="D1415" s="4">
        <v>20.3</v>
      </c>
      <c r="E1415" s="4">
        <v>4913</v>
      </c>
      <c r="F1415" s="4">
        <f>Table1[[#This Row],[MW]]*Table1[[#This Row],[MWh/MW]]</f>
        <v>99733.900000000009</v>
      </c>
      <c r="G1415" s="1" t="s">
        <v>443</v>
      </c>
      <c r="H1415" s="1" t="s">
        <v>21</v>
      </c>
      <c r="I1415" s="1" t="s">
        <v>22</v>
      </c>
      <c r="J1415" s="1" t="s">
        <v>23</v>
      </c>
      <c r="K1415" s="3" t="s">
        <v>24</v>
      </c>
      <c r="L1415" s="3" t="s">
        <v>444</v>
      </c>
      <c r="M1415" s="3" t="s">
        <v>1502</v>
      </c>
      <c r="N1415" s="1">
        <f>Table1[[#This Row],[MWh]]*Water_intensities!$J$25</f>
        <v>453040.65591041045</v>
      </c>
      <c r="O1415" s="1">
        <f>Table1[[#This Row],[MWh]]*Water_intensities!$N$25</f>
        <v>415287.26791787625</v>
      </c>
      <c r="P1415" s="3">
        <v>57.549999237100003</v>
      </c>
      <c r="Q1415" s="3">
        <v>-20.479999542200002</v>
      </c>
      <c r="R1415" t="s">
        <v>2139</v>
      </c>
    </row>
    <row r="1416" spans="1:18" x14ac:dyDescent="0.55000000000000004">
      <c r="A1416" s="1">
        <v>35001</v>
      </c>
      <c r="B1416" s="1" t="s">
        <v>2140</v>
      </c>
      <c r="C1416" s="1" t="s">
        <v>2141</v>
      </c>
      <c r="D1416" s="4">
        <v>38.1</v>
      </c>
      <c r="E1416" s="4">
        <v>2424</v>
      </c>
      <c r="F1416" s="4">
        <f>Table1[[#This Row],[MW]]*Table1[[#This Row],[MWh/MW]]</f>
        <v>92354.400000000009</v>
      </c>
      <c r="G1416" s="1" t="s">
        <v>28</v>
      </c>
      <c r="H1416" s="1" t="s">
        <v>29</v>
      </c>
      <c r="I1416" s="1" t="s">
        <v>30</v>
      </c>
      <c r="J1416" s="1" t="s">
        <v>31</v>
      </c>
      <c r="K1416" s="3" t="s">
        <v>32</v>
      </c>
      <c r="L1416" s="3" t="s">
        <v>44</v>
      </c>
      <c r="M1416" s="3" t="s">
        <v>34</v>
      </c>
      <c r="N1416" s="1">
        <f>Table1[[#This Row],[MWh]]*Water_intensities!$J$56</f>
        <v>29922.801661758669</v>
      </c>
      <c r="O1416" s="1">
        <f>Table1[[#This Row],[MWh]]*Water_intensities!$N$56</f>
        <v>20945.96116323107</v>
      </c>
      <c r="P1416" s="3">
        <v>45.281156000000003</v>
      </c>
      <c r="Q1416" s="3">
        <v>-12.766099000000001</v>
      </c>
      <c r="R1416" t="s">
        <v>2142</v>
      </c>
    </row>
    <row r="1417" spans="1:18" x14ac:dyDescent="0.55000000000000004">
      <c r="A1417" s="1">
        <v>35002</v>
      </c>
      <c r="B1417" s="1" t="s">
        <v>2140</v>
      </c>
      <c r="C1417" s="1" t="s">
        <v>2143</v>
      </c>
      <c r="D1417" s="4">
        <v>36</v>
      </c>
      <c r="E1417" s="4">
        <v>2736</v>
      </c>
      <c r="F1417" s="4">
        <f>Table1[[#This Row],[MW]]*Table1[[#This Row],[MWh/MW]]</f>
        <v>98496</v>
      </c>
      <c r="G1417" s="1" t="s">
        <v>20</v>
      </c>
      <c r="H1417" s="1" t="s">
        <v>29</v>
      </c>
      <c r="I1417" s="1" t="s">
        <v>52</v>
      </c>
      <c r="J1417" s="1" t="s">
        <v>31</v>
      </c>
      <c r="K1417" s="3" t="s">
        <v>32</v>
      </c>
      <c r="L1417" s="3" t="s">
        <v>53</v>
      </c>
      <c r="M1417" s="3" t="s">
        <v>34</v>
      </c>
      <c r="N1417" s="1">
        <f>Table1[[#This Row],[MWh]]*Water_intensities!$J$46</f>
        <v>31912.678469857219</v>
      </c>
      <c r="O1417" s="1">
        <f>Table1[[#This Row],[MWh]]*Water_intensities!$N$46</f>
        <v>22338.874928900055</v>
      </c>
      <c r="P1417" s="3">
        <v>45.168615537644001</v>
      </c>
      <c r="Q1417" s="3">
        <v>-12.731879845693401</v>
      </c>
      <c r="R1417" t="s">
        <v>2144</v>
      </c>
    </row>
    <row r="1418" spans="1:18" x14ac:dyDescent="0.55000000000000004">
      <c r="A1418" s="1">
        <v>35003</v>
      </c>
      <c r="B1418" s="1" t="s">
        <v>2140</v>
      </c>
      <c r="C1418" s="1" t="s">
        <v>2143</v>
      </c>
      <c r="D1418" s="4">
        <v>40</v>
      </c>
      <c r="E1418" s="4">
        <v>2424</v>
      </c>
      <c r="F1418" s="4">
        <f>Table1[[#This Row],[MW]]*Table1[[#This Row],[MWh/MW]]</f>
        <v>96960</v>
      </c>
      <c r="G1418" s="1" t="s">
        <v>28</v>
      </c>
      <c r="H1418" s="1" t="s">
        <v>29</v>
      </c>
      <c r="I1418" s="1" t="s">
        <v>30</v>
      </c>
      <c r="J1418" s="1" t="s">
        <v>31</v>
      </c>
      <c r="K1418" s="3" t="s">
        <v>32</v>
      </c>
      <c r="L1418" s="3" t="s">
        <v>44</v>
      </c>
      <c r="M1418" s="3" t="s">
        <v>34</v>
      </c>
      <c r="N1418" s="1">
        <f>Table1[[#This Row],[MWh]]*Water_intensities!$J$56</f>
        <v>31415.014867988102</v>
      </c>
      <c r="O1418" s="1">
        <f>Table1[[#This Row],[MWh]]*Water_intensities!$N$56</f>
        <v>21990.510407591672</v>
      </c>
      <c r="P1418" s="3">
        <v>45.168615537644001</v>
      </c>
      <c r="Q1418" s="3">
        <v>-12.731879845693401</v>
      </c>
      <c r="R1418" t="s">
        <v>2145</v>
      </c>
    </row>
    <row r="1419" spans="1:18" x14ac:dyDescent="0.55000000000000004">
      <c r="A1419" s="1">
        <v>35004</v>
      </c>
      <c r="B1419" s="1" t="s">
        <v>2140</v>
      </c>
      <c r="C1419" s="1" t="s">
        <v>2143</v>
      </c>
      <c r="D1419" s="4">
        <v>13</v>
      </c>
      <c r="E1419" s="4">
        <v>1464</v>
      </c>
      <c r="F1419" s="4">
        <f>Table1[[#This Row],[MW]]*Table1[[#This Row],[MWh/MW]]</f>
        <v>19032</v>
      </c>
      <c r="G1419" s="1" t="s">
        <v>37</v>
      </c>
      <c r="H1419" s="1" t="s">
        <v>38</v>
      </c>
      <c r="I1419" s="1" t="s">
        <v>39</v>
      </c>
      <c r="J1419" s="1" t="s">
        <v>40</v>
      </c>
      <c r="K1419" s="3" t="s">
        <v>34</v>
      </c>
      <c r="L1419" s="3" t="s">
        <v>41</v>
      </c>
      <c r="M1419" s="3" t="s">
        <v>420</v>
      </c>
      <c r="N1419" s="1">
        <f>Table1[[#This Row],[MWh]]*Water_intensities!$J$85</f>
        <v>1873.14288192096</v>
      </c>
      <c r="O1419" s="1">
        <f>Table1[[#This Row],[MWh]]*Water_intensities!$N$85</f>
        <v>1311.200017344672</v>
      </c>
      <c r="P1419" s="3">
        <v>45.168028632438599</v>
      </c>
      <c r="Q1419" s="3">
        <v>-12.7325581024889</v>
      </c>
      <c r="R1419" t="s">
        <v>2146</v>
      </c>
    </row>
    <row r="1420" spans="1:18" x14ac:dyDescent="0.55000000000000004">
      <c r="A1420" s="1">
        <v>36001</v>
      </c>
      <c r="B1420" s="1" t="s">
        <v>2147</v>
      </c>
      <c r="C1420" s="1" t="s">
        <v>2148</v>
      </c>
      <c r="D1420" s="4">
        <v>466</v>
      </c>
      <c r="E1420" s="4">
        <v>939.4</v>
      </c>
      <c r="F1420" s="4">
        <f>Table1[[#This Row],[MW]]*Table1[[#This Row],[MWh/MW]]</f>
        <v>437760.39999999997</v>
      </c>
      <c r="G1420" s="1" t="s">
        <v>107</v>
      </c>
      <c r="H1420" s="1" t="s">
        <v>2149</v>
      </c>
      <c r="I1420" s="1" t="s">
        <v>34</v>
      </c>
      <c r="J1420" s="1" t="s">
        <v>34</v>
      </c>
      <c r="K1420" s="1" t="s">
        <v>34</v>
      </c>
      <c r="L1420" s="1" t="s">
        <v>34</v>
      </c>
      <c r="M1420" s="1" t="s">
        <v>34</v>
      </c>
      <c r="N1420" s="1">
        <v>156460.78440481081</v>
      </c>
      <c r="O1420" s="1">
        <v>156460.78440481081</v>
      </c>
      <c r="P1420" s="3">
        <v>-6.4666667000000002</v>
      </c>
      <c r="Q1420" s="3">
        <v>32.316666699999999</v>
      </c>
      <c r="R1420" t="s">
        <v>2150</v>
      </c>
    </row>
    <row r="1421" spans="1:18" x14ac:dyDescent="0.55000000000000004">
      <c r="A1421" s="1">
        <v>36002</v>
      </c>
      <c r="B1421" s="1" t="s">
        <v>2147</v>
      </c>
      <c r="C1421" s="1" t="s">
        <v>2151</v>
      </c>
      <c r="D1421" s="4">
        <v>66.399999999999906</v>
      </c>
      <c r="E1421" s="19">
        <v>1626</v>
      </c>
      <c r="F1421" s="4">
        <f>Table1[[#This Row],[MW]]*Table1[[#This Row],[MWh/MW]]</f>
        <v>107966.39999999985</v>
      </c>
      <c r="G1421" s="1" t="s">
        <v>28</v>
      </c>
      <c r="H1421" s="1" t="s">
        <v>56</v>
      </c>
      <c r="I1421" s="1" t="s">
        <v>57</v>
      </c>
      <c r="J1421" s="1" t="s">
        <v>40</v>
      </c>
      <c r="K1421" s="3" t="s">
        <v>34</v>
      </c>
      <c r="L1421" s="3" t="s">
        <v>119</v>
      </c>
      <c r="M1421" s="3" t="s">
        <v>34</v>
      </c>
      <c r="N1421" s="1">
        <f>Table1[[#This Row],[MWh]]*Water_intensities!$J$53</f>
        <v>173696.34502178137</v>
      </c>
      <c r="O1421" s="1">
        <f>Table1[[#This Row],[MWh]]*Water_intensities!$N$53</f>
        <v>138957.07601742508</v>
      </c>
      <c r="P1421" s="3">
        <v>-9.6382598653317704</v>
      </c>
      <c r="Q1421" s="3">
        <v>30.4326130314228</v>
      </c>
      <c r="R1421" t="s">
        <v>2152</v>
      </c>
    </row>
    <row r="1422" spans="1:18" x14ac:dyDescent="0.55000000000000004">
      <c r="A1422" s="1">
        <v>36003</v>
      </c>
      <c r="B1422" s="1" t="s">
        <v>2147</v>
      </c>
      <c r="C1422" s="1" t="s">
        <v>2153</v>
      </c>
      <c r="D1422" s="4">
        <v>300</v>
      </c>
      <c r="E1422" s="4">
        <v>6005</v>
      </c>
      <c r="F1422" s="4">
        <f>Table1[[#This Row],[MW]]*Table1[[#This Row],[MWh/MW]]</f>
        <v>1801500</v>
      </c>
      <c r="G1422" s="1" t="s">
        <v>20</v>
      </c>
      <c r="H1422" s="1" t="s">
        <v>56</v>
      </c>
      <c r="I1422" s="1" t="s">
        <v>57</v>
      </c>
      <c r="J1422" s="1" t="s">
        <v>40</v>
      </c>
      <c r="K1422" s="3" t="s">
        <v>34</v>
      </c>
      <c r="L1422" s="3" t="s">
        <v>53</v>
      </c>
      <c r="M1422" s="3" t="s">
        <v>34</v>
      </c>
      <c r="N1422" s="1">
        <f>Table1[[#This Row],[MWh]]*Water_intensities!$J$36</f>
        <v>2898253.2117097504</v>
      </c>
      <c r="O1422" s="1">
        <f>Table1[[#This Row],[MWh]]*Water_intensities!$N$36</f>
        <v>2318602.5693677999</v>
      </c>
      <c r="P1422" s="3">
        <v>-2.1052875478834001</v>
      </c>
      <c r="Q1422" s="3">
        <v>34.067408582132401</v>
      </c>
      <c r="R1422" t="s">
        <v>2154</v>
      </c>
    </row>
    <row r="1423" spans="1:18" x14ac:dyDescent="0.55000000000000004">
      <c r="A1423" s="1">
        <v>36004</v>
      </c>
      <c r="B1423" s="1" t="s">
        <v>2147</v>
      </c>
      <c r="C1423" s="1" t="s">
        <v>2153</v>
      </c>
      <c r="D1423" s="4">
        <v>20</v>
      </c>
      <c r="E1423" s="4">
        <v>2306</v>
      </c>
      <c r="F1423" s="4">
        <f>Table1[[#This Row],[MW]]*Table1[[#This Row],[MWh/MW]]</f>
        <v>46120</v>
      </c>
      <c r="G1423" s="1" t="s">
        <v>37</v>
      </c>
      <c r="H1423" s="1" t="s">
        <v>255</v>
      </c>
      <c r="I1423" s="1" t="s">
        <v>256</v>
      </c>
      <c r="J1423" s="1" t="s">
        <v>31</v>
      </c>
      <c r="K1423" s="3" t="s">
        <v>32</v>
      </c>
      <c r="L1423" s="3" t="s">
        <v>34</v>
      </c>
      <c r="M1423" s="3" t="s">
        <v>26</v>
      </c>
      <c r="N1423" s="1">
        <f>Table1[[#This Row],[MWh]]*Water_intensities!$J$96</f>
        <v>34916.638258720006</v>
      </c>
      <c r="O1423" s="1">
        <f>Table1[[#This Row],[MWh]]*Water_intensities!$N$96</f>
        <v>24441.646781103998</v>
      </c>
      <c r="P1423" s="3">
        <v>-2.1052875478834001</v>
      </c>
      <c r="Q1423" s="3">
        <v>34.067408582132401</v>
      </c>
      <c r="R1423" t="s">
        <v>2154</v>
      </c>
    </row>
    <row r="1424" spans="1:18" x14ac:dyDescent="0.55000000000000004">
      <c r="A1424" s="1">
        <v>36005</v>
      </c>
      <c r="B1424" s="1" t="s">
        <v>2147</v>
      </c>
      <c r="C1424" s="1" t="s">
        <v>2153</v>
      </c>
      <c r="D1424" s="4">
        <v>150</v>
      </c>
      <c r="E1424" s="4">
        <v>4745.2</v>
      </c>
      <c r="F1424" s="4">
        <f>Table1[[#This Row],[MW]]*Table1[[#This Row],[MWh/MW]]</f>
        <v>711780</v>
      </c>
      <c r="G1424" s="1" t="s">
        <v>226</v>
      </c>
      <c r="H1424" s="1" t="s">
        <v>21</v>
      </c>
      <c r="I1424" s="1" t="s">
        <v>22</v>
      </c>
      <c r="J1424" s="1" t="s">
        <v>31</v>
      </c>
      <c r="K1424" s="3" t="s">
        <v>32</v>
      </c>
      <c r="L1424" s="3" t="s">
        <v>227</v>
      </c>
      <c r="M1424" s="3" t="s">
        <v>34</v>
      </c>
      <c r="N1424" s="1">
        <f>Table1[[#This Row],[MWh]]*Water_intensities!$J$67</f>
        <v>26943.803967684002</v>
      </c>
      <c r="O1424" s="1">
        <f>Table1[[#This Row],[MWh]]*Water_intensities!$N$67</f>
        <v>18860.662777378799</v>
      </c>
      <c r="P1424" s="3">
        <v>-2.1052875478834001</v>
      </c>
      <c r="Q1424" s="3">
        <v>34.067408582132401</v>
      </c>
      <c r="R1424" t="s">
        <v>2154</v>
      </c>
    </row>
    <row r="1425" spans="1:18" x14ac:dyDescent="0.55000000000000004">
      <c r="A1425" s="1">
        <v>36006</v>
      </c>
      <c r="B1425" s="1" t="s">
        <v>2147</v>
      </c>
      <c r="C1425" s="1" t="s">
        <v>2155</v>
      </c>
      <c r="D1425" s="4">
        <v>1.8</v>
      </c>
      <c r="E1425" s="4">
        <v>4745.2</v>
      </c>
      <c r="F1425" s="4">
        <f>Table1[[#This Row],[MW]]*Table1[[#This Row],[MWh/MW]]</f>
        <v>8541.36</v>
      </c>
      <c r="G1425" s="1" t="s">
        <v>226</v>
      </c>
      <c r="H1425" s="1" t="s">
        <v>21</v>
      </c>
      <c r="I1425" s="1" t="s">
        <v>22</v>
      </c>
      <c r="J1425" s="1" t="s">
        <v>31</v>
      </c>
      <c r="K1425" s="3" t="s">
        <v>32</v>
      </c>
      <c r="L1425" s="3" t="s">
        <v>227</v>
      </c>
      <c r="M1425" s="3" t="s">
        <v>34</v>
      </c>
      <c r="N1425" s="1">
        <f>Table1[[#This Row],[MWh]]*Water_intensities!$J$67</f>
        <v>323.32564761220806</v>
      </c>
      <c r="O1425" s="1">
        <f>Table1[[#This Row],[MWh]]*Water_intensities!$N$67</f>
        <v>226.32795332854562</v>
      </c>
      <c r="P1425" s="3">
        <v>-9.1547353588947598</v>
      </c>
      <c r="Q1425" s="3">
        <v>30.2206081078028</v>
      </c>
      <c r="R1425" t="s">
        <v>2156</v>
      </c>
    </row>
    <row r="1426" spans="1:18" x14ac:dyDescent="0.55000000000000004">
      <c r="A1426" s="1">
        <v>36007</v>
      </c>
      <c r="B1426" s="1" t="s">
        <v>2147</v>
      </c>
      <c r="C1426" s="1" t="s">
        <v>2157</v>
      </c>
      <c r="D1426" s="4">
        <v>8</v>
      </c>
      <c r="E1426" s="4">
        <v>939.4</v>
      </c>
      <c r="F1426" s="4">
        <f>Table1[[#This Row],[MW]]*Table1[[#This Row],[MWh/MW]]</f>
        <v>7515.2</v>
      </c>
      <c r="G1426" s="1" t="s">
        <v>107</v>
      </c>
      <c r="H1426" s="1" t="s">
        <v>108</v>
      </c>
      <c r="I1426" s="1" t="s">
        <v>34</v>
      </c>
      <c r="J1426" s="1" t="s">
        <v>34</v>
      </c>
      <c r="K1426" s="1" t="s">
        <v>34</v>
      </c>
      <c r="L1426" s="1" t="s">
        <v>34</v>
      </c>
      <c r="M1426" s="1" t="s">
        <v>34</v>
      </c>
      <c r="N1426" s="1">
        <v>8475174.0008950215</v>
      </c>
      <c r="O1426" s="1">
        <v>8475174.0008950215</v>
      </c>
      <c r="P1426" s="3">
        <v>-5.9898730000000002</v>
      </c>
      <c r="Q1426" s="3">
        <v>31.405788999999999</v>
      </c>
      <c r="R1426" t="s">
        <v>589</v>
      </c>
    </row>
    <row r="1427" spans="1:18" x14ac:dyDescent="0.55000000000000004">
      <c r="A1427" s="1">
        <v>36008</v>
      </c>
      <c r="B1427" s="1" t="s">
        <v>2147</v>
      </c>
      <c r="C1427" s="1" t="s">
        <v>2158</v>
      </c>
      <c r="D1427" s="19">
        <v>7.0000000000000001E-3</v>
      </c>
      <c r="E1427" s="19">
        <v>1626</v>
      </c>
      <c r="F1427" s="4">
        <f>Table1[[#This Row],[MW]]*Table1[[#This Row],[MWh/MW]]</f>
        <v>11.382</v>
      </c>
      <c r="G1427" s="1" t="s">
        <v>28</v>
      </c>
      <c r="H1427" s="1" t="s">
        <v>29</v>
      </c>
      <c r="I1427" s="1" t="s">
        <v>30</v>
      </c>
      <c r="J1427" s="1" t="s">
        <v>31</v>
      </c>
      <c r="K1427" s="3" t="s">
        <v>32</v>
      </c>
      <c r="L1427" s="3" t="s">
        <v>44</v>
      </c>
      <c r="M1427" s="3" t="s">
        <v>34</v>
      </c>
      <c r="N1427" s="1">
        <f>Table1[[#This Row],[MWh]]*Water_intensities!$J$56</f>
        <v>3.6877650497879597</v>
      </c>
      <c r="O1427" s="1">
        <f>Table1[[#This Row],[MWh]]*Water_intensities!$N$56</f>
        <v>2.5814355348515718</v>
      </c>
      <c r="P1427" s="3">
        <v>-5.1486989999999997</v>
      </c>
      <c r="Q1427" s="3">
        <v>35.270532000000003</v>
      </c>
      <c r="R1427" t="s">
        <v>296</v>
      </c>
    </row>
    <row r="1428" spans="1:18" x14ac:dyDescent="0.55000000000000004">
      <c r="A1428" s="1">
        <v>36009</v>
      </c>
      <c r="B1428" s="1" t="s">
        <v>2147</v>
      </c>
      <c r="C1428" s="1" t="s">
        <v>2158</v>
      </c>
      <c r="D1428" s="19">
        <v>6.0000000000000001E-3</v>
      </c>
      <c r="E1428" s="19">
        <v>2306</v>
      </c>
      <c r="F1428" s="4">
        <f>Table1[[#This Row],[MW]]*Table1[[#This Row],[MWh/MW]]</f>
        <v>13.836</v>
      </c>
      <c r="G1428" s="1" t="s">
        <v>37</v>
      </c>
      <c r="H1428" s="1" t="s">
        <v>38</v>
      </c>
      <c r="I1428" s="1" t="s">
        <v>130</v>
      </c>
      <c r="J1428" s="1" t="s">
        <v>40</v>
      </c>
      <c r="K1428" s="3" t="s">
        <v>34</v>
      </c>
      <c r="L1428" s="3" t="s">
        <v>41</v>
      </c>
      <c r="M1428" s="3" t="s">
        <v>120</v>
      </c>
      <c r="N1428" s="1">
        <f>Table1[[#This Row],[MWh]]*Water_intensities!$J$79</f>
        <v>5.2374957388080005E-2</v>
      </c>
      <c r="O1428" s="1">
        <f>Table1[[#This Row],[MWh]]*Water_intensities!$N$79</f>
        <v>3.6662470171656004E-2</v>
      </c>
      <c r="P1428" s="3">
        <v>-5.1475031580669501</v>
      </c>
      <c r="Q1428" s="3">
        <v>35.270415584532998</v>
      </c>
      <c r="R1428" t="s">
        <v>653</v>
      </c>
    </row>
    <row r="1429" spans="1:18" x14ac:dyDescent="0.55000000000000004">
      <c r="A1429" s="1">
        <v>36010</v>
      </c>
      <c r="B1429" s="1" t="s">
        <v>2147</v>
      </c>
      <c r="C1429" s="1" t="s">
        <v>2159</v>
      </c>
      <c r="D1429" s="4">
        <v>202</v>
      </c>
      <c r="E1429" s="4">
        <v>3361</v>
      </c>
      <c r="F1429" s="4">
        <f>Table1[[#This Row],[MW]]*Table1[[#This Row],[MWh/MW]]</f>
        <v>678922</v>
      </c>
      <c r="G1429" s="1" t="s">
        <v>176</v>
      </c>
      <c r="H1429" s="1" t="s">
        <v>177</v>
      </c>
      <c r="I1429" s="1" t="s">
        <v>178</v>
      </c>
      <c r="J1429" s="1" t="s">
        <v>40</v>
      </c>
      <c r="K1429" s="3" t="s">
        <v>34</v>
      </c>
      <c r="L1429" s="3" t="s">
        <v>34</v>
      </c>
      <c r="M1429" s="3" t="s">
        <v>34</v>
      </c>
      <c r="N1429" s="1">
        <f>Table1[[#This Row],[MWh]]*Water_intensities!$J$101</f>
        <v>8.9949976777540588E-2</v>
      </c>
      <c r="O1429" s="1">
        <f>Table1[[#This Row],[MWh]]*Water_intensities!$N$101</f>
        <v>8.9949976777540588E-2</v>
      </c>
      <c r="P1429" s="3">
        <v>-11.9975</v>
      </c>
      <c r="Q1429" s="3">
        <v>27.953800000000001</v>
      </c>
      <c r="R1429" t="s">
        <v>2160</v>
      </c>
    </row>
    <row r="1430" spans="1:18" x14ac:dyDescent="0.55000000000000004">
      <c r="A1430" s="1">
        <v>36011</v>
      </c>
      <c r="B1430" s="1" t="s">
        <v>2147</v>
      </c>
      <c r="C1430" s="1" t="s">
        <v>2161</v>
      </c>
      <c r="D1430" s="4">
        <v>8.3000000000000007</v>
      </c>
      <c r="E1430" s="4">
        <v>939.4</v>
      </c>
      <c r="F1430" s="4">
        <f>Table1[[#This Row],[MW]]*Table1[[#This Row],[MWh/MW]]</f>
        <v>7797.02</v>
      </c>
      <c r="G1430" s="1" t="s">
        <v>107</v>
      </c>
      <c r="H1430" s="1" t="s">
        <v>133</v>
      </c>
      <c r="I1430" s="1" t="s">
        <v>34</v>
      </c>
      <c r="J1430" s="1" t="s">
        <v>34</v>
      </c>
      <c r="K1430" s="1" t="s">
        <v>34</v>
      </c>
      <c r="L1430" s="1" t="s">
        <v>34</v>
      </c>
      <c r="M1430" s="1" t="s">
        <v>34</v>
      </c>
      <c r="N1430" s="1">
        <v>45794.075549999994</v>
      </c>
      <c r="O1430" s="1">
        <v>45794.075549999994</v>
      </c>
      <c r="P1430" s="3">
        <v>-5.93</v>
      </c>
      <c r="Q1430" s="3">
        <v>34.270000000000003</v>
      </c>
      <c r="R1430" t="s">
        <v>2162</v>
      </c>
    </row>
    <row r="1431" spans="1:18" x14ac:dyDescent="0.55000000000000004">
      <c r="A1431" s="1">
        <v>36012</v>
      </c>
      <c r="B1431" s="1" t="s">
        <v>2147</v>
      </c>
      <c r="C1431" s="1" t="s">
        <v>2163</v>
      </c>
      <c r="D1431" s="4">
        <v>50.399999999999899</v>
      </c>
      <c r="E1431" s="4">
        <v>3361</v>
      </c>
      <c r="F1431" s="4">
        <f>Table1[[#This Row],[MW]]*Table1[[#This Row],[MWh/MW]]</f>
        <v>169394.39999999967</v>
      </c>
      <c r="G1431" s="1" t="s">
        <v>176</v>
      </c>
      <c r="H1431" s="1" t="s">
        <v>177</v>
      </c>
      <c r="I1431" s="1" t="s">
        <v>178</v>
      </c>
      <c r="J1431" s="1" t="s">
        <v>40</v>
      </c>
      <c r="K1431" s="3" t="s">
        <v>34</v>
      </c>
      <c r="L1431" s="3" t="s">
        <v>34</v>
      </c>
      <c r="M1431" s="3" t="s">
        <v>34</v>
      </c>
      <c r="N1431" s="1">
        <f>Table1[[#This Row],[MWh]]*Water_intensities!$J$101</f>
        <v>2.2442964502911073E-2</v>
      </c>
      <c r="O1431" s="1">
        <f>Table1[[#This Row],[MWh]]*Water_intensities!$N$101</f>
        <v>2.2442964502911073E-2</v>
      </c>
      <c r="P1431" s="3">
        <v>-5.4538000000000002</v>
      </c>
      <c r="Q1431" s="3">
        <v>35.818399999999997</v>
      </c>
      <c r="R1431" t="s">
        <v>2164</v>
      </c>
    </row>
    <row r="1432" spans="1:18" x14ac:dyDescent="0.55000000000000004">
      <c r="A1432" s="1">
        <v>36013</v>
      </c>
      <c r="B1432" s="1" t="s">
        <v>2147</v>
      </c>
      <c r="C1432" s="1" t="s">
        <v>2165</v>
      </c>
      <c r="D1432" s="4">
        <v>128</v>
      </c>
      <c r="E1432" s="4">
        <v>939.4</v>
      </c>
      <c r="F1432" s="4">
        <f>Table1[[#This Row],[MW]]*Table1[[#This Row],[MWh/MW]]</f>
        <v>120243.2</v>
      </c>
      <c r="G1432" s="1" t="s">
        <v>107</v>
      </c>
      <c r="H1432" s="1" t="s">
        <v>108</v>
      </c>
      <c r="I1432" s="1" t="s">
        <v>34</v>
      </c>
      <c r="J1432" s="1" t="s">
        <v>34</v>
      </c>
      <c r="K1432" s="1" t="s">
        <v>34</v>
      </c>
      <c r="L1432" s="1" t="s">
        <v>34</v>
      </c>
      <c r="M1432" s="1" t="s">
        <v>34</v>
      </c>
      <c r="N1432" s="1">
        <v>28456113.091634437</v>
      </c>
      <c r="O1432" s="1">
        <v>28456113.091634437</v>
      </c>
      <c r="P1432" s="3">
        <v>-7.5833000000000004</v>
      </c>
      <c r="Q1432" s="3">
        <v>32.458300000000001</v>
      </c>
      <c r="R1432" t="s">
        <v>2166</v>
      </c>
    </row>
    <row r="1433" spans="1:18" x14ac:dyDescent="0.55000000000000004">
      <c r="A1433" s="1">
        <v>36014</v>
      </c>
      <c r="B1433" s="1" t="s">
        <v>2147</v>
      </c>
      <c r="C1433" s="1" t="s">
        <v>2167</v>
      </c>
      <c r="D1433" s="4">
        <v>240</v>
      </c>
      <c r="E1433" s="4">
        <v>939.4</v>
      </c>
      <c r="F1433" s="4">
        <f>Table1[[#This Row],[MW]]*Table1[[#This Row],[MWh/MW]]</f>
        <v>225456</v>
      </c>
      <c r="G1433" s="1" t="s">
        <v>107</v>
      </c>
      <c r="H1433" s="1" t="s">
        <v>108</v>
      </c>
      <c r="I1433" s="1" t="s">
        <v>34</v>
      </c>
      <c r="J1433" s="1" t="s">
        <v>34</v>
      </c>
      <c r="K1433" s="1" t="s">
        <v>34</v>
      </c>
      <c r="L1433" s="1" t="s">
        <v>34</v>
      </c>
      <c r="M1433" s="1" t="s">
        <v>34</v>
      </c>
      <c r="N1433" s="1">
        <v>137785463.18202525</v>
      </c>
      <c r="O1433" s="1">
        <v>137785463.18202525</v>
      </c>
      <c r="P1433" s="3">
        <v>-5.6</v>
      </c>
      <c r="Q1433" s="3">
        <v>34.799999999999997</v>
      </c>
      <c r="R1433" t="s">
        <v>589</v>
      </c>
    </row>
    <row r="1434" spans="1:18" ht="15" customHeight="1" x14ac:dyDescent="0.55000000000000004">
      <c r="A1434" s="1">
        <v>36015</v>
      </c>
      <c r="B1434" s="1" t="s">
        <v>2147</v>
      </c>
      <c r="C1434" s="1" t="s">
        <v>2168</v>
      </c>
      <c r="D1434" s="4">
        <v>240</v>
      </c>
      <c r="E1434" s="4">
        <v>939.4</v>
      </c>
      <c r="F1434" s="4">
        <f>Table1[[#This Row],[MW]]*Table1[[#This Row],[MWh/MW]]</f>
        <v>225456</v>
      </c>
      <c r="G1434" s="1" t="s">
        <v>107</v>
      </c>
      <c r="H1434" s="1" t="s">
        <v>108</v>
      </c>
      <c r="I1434" s="1" t="s">
        <v>34</v>
      </c>
      <c r="J1434" s="1" t="s">
        <v>34</v>
      </c>
      <c r="K1434" s="1" t="s">
        <v>34</v>
      </c>
      <c r="L1434" s="1" t="s">
        <v>34</v>
      </c>
      <c r="M1434" s="1" t="s">
        <v>34</v>
      </c>
      <c r="N1434" s="1">
        <v>2216229.5063999998</v>
      </c>
      <c r="O1434" s="1">
        <v>2216229.5063999998</v>
      </c>
      <c r="P1434" s="3">
        <v>-4.8333332999999996</v>
      </c>
      <c r="Q1434" s="3">
        <v>33.8333333</v>
      </c>
      <c r="R1434" t="s">
        <v>589</v>
      </c>
    </row>
    <row r="1435" spans="1:18" x14ac:dyDescent="0.55000000000000004">
      <c r="A1435" s="1">
        <v>36016</v>
      </c>
      <c r="B1435" s="1" t="s">
        <v>2147</v>
      </c>
      <c r="C1435" s="1" t="s">
        <v>2169</v>
      </c>
      <c r="D1435" s="4">
        <v>67.2</v>
      </c>
      <c r="E1435" s="4">
        <v>939.4</v>
      </c>
      <c r="F1435" s="4">
        <f>Table1[[#This Row],[MW]]*Table1[[#This Row],[MWh/MW]]</f>
        <v>63127.68</v>
      </c>
      <c r="G1435" s="1" t="s">
        <v>107</v>
      </c>
      <c r="H1435" s="1" t="s">
        <v>133</v>
      </c>
      <c r="I1435" s="1" t="s">
        <v>34</v>
      </c>
      <c r="J1435" s="1" t="s">
        <v>34</v>
      </c>
      <c r="K1435" s="1" t="s">
        <v>34</v>
      </c>
      <c r="L1435" s="1" t="s">
        <v>34</v>
      </c>
      <c r="M1435" s="1" t="s">
        <v>34</v>
      </c>
      <c r="N1435" s="1">
        <v>0</v>
      </c>
      <c r="O1435" s="1">
        <v>0</v>
      </c>
      <c r="P1435" s="3">
        <v>-6.4922000000000004</v>
      </c>
      <c r="Q1435" s="3">
        <v>31.484999999999999</v>
      </c>
      <c r="R1435" t="s">
        <v>133</v>
      </c>
    </row>
    <row r="1436" spans="1:18" x14ac:dyDescent="0.55000000000000004">
      <c r="A1436" s="1">
        <v>36017</v>
      </c>
      <c r="B1436" s="1" t="s">
        <v>2147</v>
      </c>
      <c r="C1436" s="1" t="s">
        <v>2170</v>
      </c>
      <c r="D1436" s="4">
        <v>0.2</v>
      </c>
      <c r="E1436" s="4">
        <v>939.4</v>
      </c>
      <c r="F1436" s="4">
        <f>Table1[[#This Row],[MW]]*Table1[[#This Row],[MWh/MW]]</f>
        <v>187.88</v>
      </c>
      <c r="G1436" s="1" t="s">
        <v>107</v>
      </c>
      <c r="H1436" s="1" t="s">
        <v>108</v>
      </c>
      <c r="I1436" s="1" t="s">
        <v>34</v>
      </c>
      <c r="J1436" s="1" t="s">
        <v>34</v>
      </c>
      <c r="K1436" s="1" t="s">
        <v>34</v>
      </c>
      <c r="L1436" s="1" t="s">
        <v>34</v>
      </c>
      <c r="M1436" s="1" t="s">
        <v>34</v>
      </c>
      <c r="N1436" s="1">
        <v>3992619.96</v>
      </c>
      <c r="O1436" s="1">
        <v>3992619.96</v>
      </c>
      <c r="P1436" s="3">
        <v>-7.1984260000000004</v>
      </c>
      <c r="Q1436" s="3">
        <v>30.957049999999999</v>
      </c>
      <c r="R1436" t="s">
        <v>589</v>
      </c>
    </row>
    <row r="1437" spans="1:18" x14ac:dyDescent="0.55000000000000004">
      <c r="A1437" s="1">
        <v>36018</v>
      </c>
      <c r="B1437" s="1" t="s">
        <v>2147</v>
      </c>
      <c r="C1437" s="1" t="s">
        <v>2171</v>
      </c>
      <c r="D1437" s="4">
        <v>135</v>
      </c>
      <c r="E1437" s="4">
        <v>939.4</v>
      </c>
      <c r="F1437" s="4">
        <f>Table1[[#This Row],[MW]]*Table1[[#This Row],[MWh/MW]]</f>
        <v>126819</v>
      </c>
      <c r="G1437" s="1" t="s">
        <v>107</v>
      </c>
      <c r="H1437" s="1" t="s">
        <v>108</v>
      </c>
      <c r="I1437" s="1" t="s">
        <v>34</v>
      </c>
      <c r="J1437" s="1" t="s">
        <v>34</v>
      </c>
      <c r="K1437" s="1" t="s">
        <v>34</v>
      </c>
      <c r="L1437" s="1" t="s">
        <v>34</v>
      </c>
      <c r="M1437" s="1" t="s">
        <v>34</v>
      </c>
      <c r="N1437" s="1">
        <v>9437990.987538375</v>
      </c>
      <c r="O1437" s="1">
        <v>9437990.987538375</v>
      </c>
      <c r="P1437" s="3">
        <v>-9.0666667000000007</v>
      </c>
      <c r="Q1437" s="3">
        <v>30.716666700000001</v>
      </c>
      <c r="R1437" t="s">
        <v>2172</v>
      </c>
    </row>
    <row r="1438" spans="1:18" ht="15" customHeight="1" x14ac:dyDescent="0.55000000000000004">
      <c r="A1438" s="1">
        <v>36019</v>
      </c>
      <c r="B1438" s="1" t="s">
        <v>2147</v>
      </c>
      <c r="C1438" s="1" t="s">
        <v>2173</v>
      </c>
      <c r="D1438" s="4">
        <v>6.4</v>
      </c>
      <c r="E1438" s="4">
        <v>939.4</v>
      </c>
      <c r="F1438" s="4">
        <f>Table1[[#This Row],[MW]]*Table1[[#This Row],[MWh/MW]]</f>
        <v>6012.16</v>
      </c>
      <c r="G1438" s="1" t="s">
        <v>107</v>
      </c>
      <c r="H1438" s="1" t="s">
        <v>133</v>
      </c>
      <c r="I1438" s="1" t="s">
        <v>34</v>
      </c>
      <c r="J1438" s="1" t="s">
        <v>34</v>
      </c>
      <c r="K1438" s="1" t="s">
        <v>34</v>
      </c>
      <c r="L1438" s="1" t="s">
        <v>34</v>
      </c>
      <c r="M1438" s="1" t="s">
        <v>34</v>
      </c>
      <c r="N1438" s="1">
        <v>21585.776399999999</v>
      </c>
      <c r="O1438" s="1">
        <v>21585.776399999999</v>
      </c>
      <c r="P1438" s="3">
        <v>-1.9557599999999999</v>
      </c>
      <c r="Q1438" s="3">
        <v>32.54909</v>
      </c>
      <c r="R1438" t="s">
        <v>133</v>
      </c>
    </row>
    <row r="1439" spans="1:18" x14ac:dyDescent="0.55000000000000004">
      <c r="A1439" s="1">
        <v>36020</v>
      </c>
      <c r="B1439" s="1" t="s">
        <v>2147</v>
      </c>
      <c r="C1439" s="1" t="s">
        <v>2174</v>
      </c>
      <c r="D1439" s="4">
        <v>140.25</v>
      </c>
      <c r="E1439" s="4">
        <v>3361</v>
      </c>
      <c r="F1439" s="4">
        <f>Table1[[#This Row],[MW]]*Table1[[#This Row],[MWh/MW]]</f>
        <v>471380.25</v>
      </c>
      <c r="G1439" s="1" t="s">
        <v>176</v>
      </c>
      <c r="H1439" s="1" t="s">
        <v>177</v>
      </c>
      <c r="I1439" s="1" t="s">
        <v>178</v>
      </c>
      <c r="J1439" s="1" t="s">
        <v>40</v>
      </c>
      <c r="K1439" s="3" t="s">
        <v>34</v>
      </c>
      <c r="L1439" s="3" t="s">
        <v>34</v>
      </c>
      <c r="M1439" s="3" t="s">
        <v>34</v>
      </c>
      <c r="N1439" s="1">
        <f>Table1[[#This Row],[MWh]]*Water_intensities!$J$101</f>
        <v>6.2452892292327068E-2</v>
      </c>
      <c r="O1439" s="1">
        <f>Table1[[#This Row],[MWh]]*Water_intensities!$N$101</f>
        <v>6.2452892292327068E-2</v>
      </c>
      <c r="P1439" s="3">
        <v>-5.6059999999999999</v>
      </c>
      <c r="Q1439" s="3">
        <v>35.647100000000002</v>
      </c>
      <c r="R1439" t="s">
        <v>2175</v>
      </c>
    </row>
    <row r="1440" spans="1:18" x14ac:dyDescent="0.55000000000000004">
      <c r="A1440" s="1">
        <v>36021</v>
      </c>
      <c r="B1440" s="1" t="s">
        <v>2147</v>
      </c>
      <c r="C1440" s="1" t="s">
        <v>2176</v>
      </c>
      <c r="D1440" s="4">
        <v>3.5</v>
      </c>
      <c r="E1440" s="4">
        <v>3361</v>
      </c>
      <c r="F1440" s="4">
        <f>Table1[[#This Row],[MW]]*Table1[[#This Row],[MWh/MW]]</f>
        <v>11763.5</v>
      </c>
      <c r="G1440" s="1" t="s">
        <v>176</v>
      </c>
      <c r="H1440" s="1" t="s">
        <v>177</v>
      </c>
      <c r="I1440" s="1" t="s">
        <v>178</v>
      </c>
      <c r="J1440" s="1" t="s">
        <v>40</v>
      </c>
      <c r="K1440" s="3" t="s">
        <v>34</v>
      </c>
      <c r="L1440" s="3" t="s">
        <v>34</v>
      </c>
      <c r="M1440" s="3" t="s">
        <v>34</v>
      </c>
      <c r="N1440" s="1">
        <f>Table1[[#This Row],[MWh]]*Water_intensities!$J$101</f>
        <v>1.5585392015910499E-3</v>
      </c>
      <c r="O1440" s="1">
        <f>Table1[[#This Row],[MWh]]*Water_intensities!$N$101</f>
        <v>1.5585392015910499E-3</v>
      </c>
      <c r="P1440" s="3">
        <v>-15.960259000000001</v>
      </c>
      <c r="Q1440" s="3">
        <v>23.678073000000001</v>
      </c>
      <c r="R1440" t="s">
        <v>4974</v>
      </c>
    </row>
    <row r="1441" spans="1:18" x14ac:dyDescent="0.55000000000000004">
      <c r="A1441" s="1">
        <v>36022</v>
      </c>
      <c r="B1441" s="1" t="s">
        <v>2147</v>
      </c>
      <c r="C1441" s="1" t="s">
        <v>2177</v>
      </c>
      <c r="D1441" s="4">
        <v>17</v>
      </c>
      <c r="E1441" s="4">
        <v>939.4</v>
      </c>
      <c r="F1441" s="4">
        <f>Table1[[#This Row],[MW]]*Table1[[#This Row],[MWh/MW]]</f>
        <v>15969.8</v>
      </c>
      <c r="G1441" s="1" t="s">
        <v>107</v>
      </c>
      <c r="H1441" s="1" t="s">
        <v>133</v>
      </c>
      <c r="I1441" s="1" t="s">
        <v>34</v>
      </c>
      <c r="J1441" s="1" t="s">
        <v>34</v>
      </c>
      <c r="K1441" s="1" t="s">
        <v>34</v>
      </c>
      <c r="L1441" s="1" t="s">
        <v>34</v>
      </c>
      <c r="M1441" s="1" t="s">
        <v>34</v>
      </c>
      <c r="N1441" s="1">
        <v>20916.682769999999</v>
      </c>
      <c r="O1441" s="1">
        <v>20916.682769999999</v>
      </c>
      <c r="P1441" s="3">
        <v>-8.0500000000000007</v>
      </c>
      <c r="Q1441" s="3">
        <v>32.93</v>
      </c>
      <c r="R1441" t="s">
        <v>2178</v>
      </c>
    </row>
    <row r="1442" spans="1:18" x14ac:dyDescent="0.55000000000000004">
      <c r="A1442" s="1">
        <v>36023</v>
      </c>
      <c r="B1442" s="1" t="s">
        <v>2147</v>
      </c>
      <c r="C1442" s="1" t="s">
        <v>2179</v>
      </c>
      <c r="D1442" s="4">
        <v>92</v>
      </c>
      <c r="E1442" s="4">
        <v>939.4</v>
      </c>
      <c r="F1442" s="4">
        <f>Table1[[#This Row],[MW]]*Table1[[#This Row],[MWh/MW]]</f>
        <v>86424.8</v>
      </c>
      <c r="G1442" s="1" t="s">
        <v>107</v>
      </c>
      <c r="H1442" s="1" t="s">
        <v>108</v>
      </c>
      <c r="I1442" s="1" t="s">
        <v>34</v>
      </c>
      <c r="J1442" s="1" t="s">
        <v>34</v>
      </c>
      <c r="K1442" s="1" t="s">
        <v>34</v>
      </c>
      <c r="L1442" s="1" t="s">
        <v>34</v>
      </c>
      <c r="M1442" s="1" t="s">
        <v>34</v>
      </c>
      <c r="N1442" s="1">
        <v>15751076.380799998</v>
      </c>
      <c r="O1442" s="1">
        <v>15751076.380799998</v>
      </c>
      <c r="P1442" s="3">
        <v>-6.4666667000000002</v>
      </c>
      <c r="Q1442" s="3">
        <v>32.316666699999999</v>
      </c>
      <c r="R1442" t="s">
        <v>2180</v>
      </c>
    </row>
    <row r="1443" spans="1:18" x14ac:dyDescent="0.55000000000000004">
      <c r="A1443" s="1">
        <v>36024</v>
      </c>
      <c r="B1443" s="1" t="s">
        <v>2147</v>
      </c>
      <c r="C1443" s="1" t="s">
        <v>2181</v>
      </c>
      <c r="D1443" s="4">
        <v>40</v>
      </c>
      <c r="E1443" s="4">
        <v>939.4</v>
      </c>
      <c r="F1443" s="4">
        <f>Table1[[#This Row],[MW]]*Table1[[#This Row],[MWh/MW]]</f>
        <v>37576</v>
      </c>
      <c r="G1443" s="1" t="s">
        <v>107</v>
      </c>
      <c r="H1443" s="1" t="s">
        <v>133</v>
      </c>
      <c r="I1443" s="1" t="s">
        <v>34</v>
      </c>
      <c r="J1443" s="1" t="s">
        <v>34</v>
      </c>
      <c r="K1443" s="1" t="s">
        <v>34</v>
      </c>
      <c r="L1443" s="1" t="s">
        <v>34</v>
      </c>
      <c r="M1443" s="1" t="s">
        <v>34</v>
      </c>
      <c r="N1443" s="1">
        <v>20711.915840000005</v>
      </c>
      <c r="O1443" s="1">
        <v>20711.915840000005</v>
      </c>
      <c r="P1443" s="3">
        <v>-5.7</v>
      </c>
      <c r="Q1443" s="3">
        <v>35.71</v>
      </c>
      <c r="R1443" t="s">
        <v>2182</v>
      </c>
    </row>
    <row r="1444" spans="1:18" x14ac:dyDescent="0.55000000000000004">
      <c r="A1444" s="1">
        <v>36025</v>
      </c>
      <c r="B1444" s="1" t="s">
        <v>2147</v>
      </c>
      <c r="C1444" s="1" t="s">
        <v>2183</v>
      </c>
      <c r="D1444" s="4">
        <v>1.5</v>
      </c>
      <c r="E1444" s="4">
        <v>939.4</v>
      </c>
      <c r="F1444" s="4">
        <f>Table1[[#This Row],[MW]]*Table1[[#This Row],[MWh/MW]]</f>
        <v>1409.1</v>
      </c>
      <c r="G1444" s="1" t="s">
        <v>107</v>
      </c>
      <c r="H1444" s="1" t="s">
        <v>133</v>
      </c>
      <c r="I1444" s="1" t="s">
        <v>34</v>
      </c>
      <c r="J1444" s="1" t="s">
        <v>34</v>
      </c>
      <c r="K1444" s="1" t="s">
        <v>34</v>
      </c>
      <c r="L1444" s="1" t="s">
        <v>34</v>
      </c>
      <c r="M1444" s="1" t="s">
        <v>34</v>
      </c>
      <c r="N1444" s="1">
        <v>0</v>
      </c>
      <c r="O1444" s="1">
        <v>0</v>
      </c>
      <c r="P1444" s="3">
        <v>-7.9511136999999996</v>
      </c>
      <c r="Q1444" s="3">
        <v>29.651649200000001</v>
      </c>
      <c r="R1444" t="str">
        <f>R1443</f>
        <v>ROR. https://fr.wikipedia.org/wiki/Barrage_Tanafnit_El_Borj</v>
      </c>
    </row>
    <row r="1445" spans="1:18" x14ac:dyDescent="0.55000000000000004">
      <c r="A1445" s="1">
        <v>36026</v>
      </c>
      <c r="B1445" s="1" t="s">
        <v>2147</v>
      </c>
      <c r="C1445" s="1" t="s">
        <v>2184</v>
      </c>
      <c r="D1445" s="4">
        <v>0.5</v>
      </c>
      <c r="E1445" s="4">
        <v>939.4</v>
      </c>
      <c r="F1445" s="4">
        <f>Table1[[#This Row],[MW]]*Table1[[#This Row],[MWh/MW]]</f>
        <v>469.7</v>
      </c>
      <c r="G1445" s="1" t="s">
        <v>107</v>
      </c>
      <c r="H1445" s="1" t="s">
        <v>108</v>
      </c>
      <c r="I1445" s="1" t="s">
        <v>34</v>
      </c>
      <c r="J1445" s="1" t="s">
        <v>34</v>
      </c>
      <c r="K1445" s="1" t="s">
        <v>34</v>
      </c>
      <c r="L1445" s="1" t="s">
        <v>34</v>
      </c>
      <c r="M1445" s="1" t="s">
        <v>34</v>
      </c>
      <c r="N1445" s="1">
        <v>461492.90625000006</v>
      </c>
      <c r="O1445" s="1">
        <v>461492.90625000006</v>
      </c>
      <c r="P1445" s="3">
        <v>-7.9511136999999996</v>
      </c>
      <c r="Q1445" s="3">
        <v>29.651649200000001</v>
      </c>
      <c r="R1445" t="str">
        <f>R1442</f>
        <v>Reservoir. https://www.gem.wiki/Ahmed_El_Hansali_hydroelectric_plant</v>
      </c>
    </row>
    <row r="1446" spans="1:18" x14ac:dyDescent="0.55000000000000004">
      <c r="A1446" s="1">
        <v>36027</v>
      </c>
      <c r="B1446" s="1" t="s">
        <v>2147</v>
      </c>
      <c r="C1446" s="1" t="s">
        <v>2185</v>
      </c>
      <c r="D1446" s="4">
        <v>1.1000000000000001</v>
      </c>
      <c r="E1446" s="4">
        <v>939.4</v>
      </c>
      <c r="F1446" s="4">
        <f>Table1[[#This Row],[MW]]*Table1[[#This Row],[MWh/MW]]</f>
        <v>1033.3400000000001</v>
      </c>
      <c r="G1446" s="1" t="s">
        <v>107</v>
      </c>
      <c r="H1446" s="1" t="s">
        <v>133</v>
      </c>
      <c r="I1446" s="1" t="s">
        <v>34</v>
      </c>
      <c r="J1446" s="1" t="s">
        <v>34</v>
      </c>
      <c r="K1446" s="1" t="s">
        <v>34</v>
      </c>
      <c r="L1446" s="1" t="s">
        <v>34</v>
      </c>
      <c r="M1446" s="1" t="s">
        <v>34</v>
      </c>
      <c r="N1446" s="1">
        <v>0</v>
      </c>
      <c r="O1446" s="1">
        <v>0</v>
      </c>
      <c r="P1446" s="3">
        <v>-7.9511136999999996</v>
      </c>
      <c r="Q1446" s="3">
        <v>29.651649200000001</v>
      </c>
      <c r="R1446" t="s">
        <v>4980</v>
      </c>
    </row>
    <row r="1447" spans="1:18" x14ac:dyDescent="0.55000000000000004">
      <c r="A1447" s="1">
        <v>36028</v>
      </c>
      <c r="B1447" s="1" t="s">
        <v>2147</v>
      </c>
      <c r="C1447" s="1" t="s">
        <v>2186</v>
      </c>
      <c r="D1447" s="4">
        <v>40</v>
      </c>
      <c r="E1447" s="4">
        <v>2306</v>
      </c>
      <c r="F1447" s="4">
        <f>Table1[[#This Row],[MW]]*Table1[[#This Row],[MWh/MW]]</f>
        <v>92240</v>
      </c>
      <c r="G1447" s="1" t="s">
        <v>37</v>
      </c>
      <c r="H1447" s="1" t="s">
        <v>38</v>
      </c>
      <c r="I1447" s="1" t="s">
        <v>39</v>
      </c>
      <c r="J1447" s="1" t="s">
        <v>40</v>
      </c>
      <c r="K1447" s="3" t="s">
        <v>34</v>
      </c>
      <c r="L1447" s="3" t="s">
        <v>41</v>
      </c>
      <c r="M1447" s="3" t="s">
        <v>223</v>
      </c>
      <c r="N1447" s="1">
        <f>Table1[[#This Row],[MWh]]*Water_intensities!$J$87</f>
        <v>9078.3259472671998</v>
      </c>
      <c r="O1447" s="1">
        <f>Table1[[#This Row],[MWh]]*Water_intensities!$N$87</f>
        <v>6354.8281630870397</v>
      </c>
      <c r="P1447" s="3">
        <v>-4.2751327280462004</v>
      </c>
      <c r="Q1447" s="3">
        <v>31.513114751178101</v>
      </c>
      <c r="R1447" t="s">
        <v>2187</v>
      </c>
    </row>
    <row r="1448" spans="1:18" x14ac:dyDescent="0.55000000000000004">
      <c r="A1448" s="1">
        <v>36029</v>
      </c>
      <c r="B1448" s="1" t="s">
        <v>2147</v>
      </c>
      <c r="C1448" s="1" t="s">
        <v>2188</v>
      </c>
      <c r="D1448" s="4">
        <v>60.35</v>
      </c>
      <c r="E1448" s="4">
        <v>3361</v>
      </c>
      <c r="F1448" s="4">
        <f>Table1[[#This Row],[MW]]*Table1[[#This Row],[MWh/MW]]</f>
        <v>202836.35</v>
      </c>
      <c r="G1448" s="1" t="s">
        <v>176</v>
      </c>
      <c r="H1448" s="1" t="s">
        <v>177</v>
      </c>
      <c r="I1448" s="1" t="s">
        <v>178</v>
      </c>
      <c r="J1448" s="1" t="s">
        <v>40</v>
      </c>
      <c r="K1448" s="3" t="s">
        <v>34</v>
      </c>
      <c r="L1448" s="3" t="s">
        <v>34</v>
      </c>
      <c r="M1448" s="3" t="s">
        <v>34</v>
      </c>
      <c r="N1448" s="1">
        <f>Table1[[#This Row],[MWh]]*Water_intensities!$J$101</f>
        <v>2.6873668804577103E-2</v>
      </c>
      <c r="O1448" s="1">
        <f>Table1[[#This Row],[MWh]]*Water_intensities!$N$101</f>
        <v>2.6873668804577103E-2</v>
      </c>
      <c r="P1448" s="3">
        <v>-9.8031681402938808</v>
      </c>
      <c r="Q1448" s="3">
        <v>31.415791382897002</v>
      </c>
      <c r="R1448" t="s">
        <v>2189</v>
      </c>
    </row>
    <row r="1449" spans="1:18" x14ac:dyDescent="0.55000000000000004">
      <c r="A1449" s="1">
        <v>36030</v>
      </c>
      <c r="B1449" s="1" t="s">
        <v>2147</v>
      </c>
      <c r="C1449" s="1" t="s">
        <v>2190</v>
      </c>
      <c r="D1449" s="4">
        <v>0.108</v>
      </c>
      <c r="E1449" s="19">
        <v>1626</v>
      </c>
      <c r="F1449" s="4">
        <f>Table1[[#This Row],[MW]]*Table1[[#This Row],[MWh/MW]]</f>
        <v>175.608</v>
      </c>
      <c r="G1449" s="1" t="s">
        <v>28</v>
      </c>
      <c r="H1449" s="1" t="s">
        <v>29</v>
      </c>
      <c r="I1449" s="1" t="s">
        <v>30</v>
      </c>
      <c r="J1449" s="1" t="s">
        <v>31</v>
      </c>
      <c r="K1449" s="3" t="s">
        <v>32</v>
      </c>
      <c r="L1449" s="3" t="s">
        <v>44</v>
      </c>
      <c r="M1449" s="3" t="s">
        <v>34</v>
      </c>
      <c r="N1449" s="1">
        <f>Table1[[#This Row],[MWh]]*Water_intensities!$J$56</f>
        <v>56.896946482442807</v>
      </c>
      <c r="O1449" s="1">
        <f>Table1[[#This Row],[MWh]]*Water_intensities!$N$56</f>
        <v>39.827862537709969</v>
      </c>
      <c r="P1449" s="3">
        <v>-6.9522190000000004</v>
      </c>
      <c r="Q1449" s="3">
        <v>32.734636999999999</v>
      </c>
      <c r="R1449" t="s">
        <v>113</v>
      </c>
    </row>
    <row r="1450" spans="1:18" ht="15" customHeight="1" x14ac:dyDescent="0.55000000000000004">
      <c r="A1450" s="1">
        <v>36031</v>
      </c>
      <c r="B1450" s="1" t="s">
        <v>2147</v>
      </c>
      <c r="C1450" s="1" t="s">
        <v>2191</v>
      </c>
      <c r="D1450" s="4">
        <v>1.89</v>
      </c>
      <c r="E1450" s="4">
        <v>939.4</v>
      </c>
      <c r="F1450" s="4">
        <f>Table1[[#This Row],[MW]]*Table1[[#This Row],[MWh/MW]]</f>
        <v>1775.4659999999999</v>
      </c>
      <c r="G1450" s="1" t="s">
        <v>107</v>
      </c>
      <c r="H1450" s="1" t="s">
        <v>108</v>
      </c>
      <c r="I1450" s="1" t="s">
        <v>34</v>
      </c>
      <c r="J1450" s="1" t="s">
        <v>34</v>
      </c>
      <c r="K1450" s="1" t="s">
        <v>34</v>
      </c>
      <c r="L1450" s="1" t="s">
        <v>34</v>
      </c>
      <c r="M1450" s="1" t="s">
        <v>34</v>
      </c>
      <c r="N1450" s="1">
        <v>1137150.8845200003</v>
      </c>
      <c r="O1450" s="1">
        <v>1137150.8845200003</v>
      </c>
      <c r="P1450" s="3">
        <v>-5.128641</v>
      </c>
      <c r="Q1450" s="3">
        <v>34.041352000000003</v>
      </c>
      <c r="R1450" t="s">
        <v>589</v>
      </c>
    </row>
    <row r="1451" spans="1:18" x14ac:dyDescent="0.55000000000000004">
      <c r="A1451" s="1">
        <v>36032</v>
      </c>
      <c r="B1451" s="1" t="s">
        <v>2147</v>
      </c>
      <c r="C1451" s="1" t="s">
        <v>2192</v>
      </c>
      <c r="D1451" s="4">
        <v>50.6</v>
      </c>
      <c r="E1451" s="4">
        <v>3361</v>
      </c>
      <c r="F1451" s="4">
        <f>Table1[[#This Row],[MW]]*Table1[[#This Row],[MWh/MW]]</f>
        <v>170066.6</v>
      </c>
      <c r="G1451" s="1" t="s">
        <v>176</v>
      </c>
      <c r="H1451" s="1" t="s">
        <v>177</v>
      </c>
      <c r="I1451" s="1" t="s">
        <v>178</v>
      </c>
      <c r="J1451" s="1" t="s">
        <v>40</v>
      </c>
      <c r="K1451" s="3" t="s">
        <v>34</v>
      </c>
      <c r="L1451" s="3" t="s">
        <v>34</v>
      </c>
      <c r="M1451" s="3" t="s">
        <v>34</v>
      </c>
      <c r="N1451" s="1">
        <f>Table1[[#This Row],[MWh]]*Water_intensities!$J$101</f>
        <v>2.2532023885859179E-2</v>
      </c>
      <c r="O1451" s="1">
        <f>Table1[[#This Row],[MWh]]*Water_intensities!$N$101</f>
        <v>2.2532023885859179E-2</v>
      </c>
      <c r="P1451" s="3">
        <v>-5.4930000000000003</v>
      </c>
      <c r="Q1451" s="3">
        <v>35.805399999999999</v>
      </c>
      <c r="R1451" t="s">
        <v>2193</v>
      </c>
    </row>
    <row r="1452" spans="1:18" x14ac:dyDescent="0.55000000000000004">
      <c r="A1452" s="1">
        <v>36033</v>
      </c>
      <c r="B1452" s="1" t="s">
        <v>2147</v>
      </c>
      <c r="C1452" s="1" t="s">
        <v>2194</v>
      </c>
      <c r="D1452" s="4">
        <v>40</v>
      </c>
      <c r="E1452" s="4">
        <v>939.4</v>
      </c>
      <c r="F1452" s="4">
        <f>Table1[[#This Row],[MW]]*Table1[[#This Row],[MWh/MW]]</f>
        <v>37576</v>
      </c>
      <c r="G1452" s="1" t="s">
        <v>107</v>
      </c>
      <c r="H1452" s="1" t="s">
        <v>108</v>
      </c>
      <c r="I1452" s="1" t="s">
        <v>34</v>
      </c>
      <c r="J1452" s="1" t="s">
        <v>34</v>
      </c>
      <c r="K1452" s="1" t="s">
        <v>34</v>
      </c>
      <c r="L1452" s="1" t="s">
        <v>34</v>
      </c>
      <c r="M1452" s="1" t="s">
        <v>34</v>
      </c>
      <c r="N1452" s="1">
        <v>1466140.5209580264</v>
      </c>
      <c r="O1452" s="1">
        <v>1466140.5209580264</v>
      </c>
      <c r="P1452" s="3">
        <v>-4.9827778</v>
      </c>
      <c r="Q1452" s="3">
        <v>34.052777800000001</v>
      </c>
      <c r="R1452" t="s">
        <v>589</v>
      </c>
    </row>
    <row r="1453" spans="1:18" x14ac:dyDescent="0.55000000000000004">
      <c r="A1453" s="1">
        <v>36034</v>
      </c>
      <c r="B1453" s="1" t="s">
        <v>2147</v>
      </c>
      <c r="C1453" s="1" t="s">
        <v>2195</v>
      </c>
      <c r="D1453" s="4">
        <v>31.1999999999999</v>
      </c>
      <c r="E1453" s="4">
        <v>939.4</v>
      </c>
      <c r="F1453" s="4">
        <f>Table1[[#This Row],[MW]]*Table1[[#This Row],[MWh/MW]]</f>
        <v>29309.279999999904</v>
      </c>
      <c r="G1453" s="1" t="s">
        <v>107</v>
      </c>
      <c r="H1453" s="1" t="s">
        <v>108</v>
      </c>
      <c r="I1453" s="1" t="s">
        <v>34</v>
      </c>
      <c r="J1453" s="1" t="s">
        <v>34</v>
      </c>
      <c r="K1453" s="1" t="s">
        <v>34</v>
      </c>
      <c r="L1453" s="1" t="s">
        <v>34</v>
      </c>
      <c r="M1453" s="1" t="s">
        <v>34</v>
      </c>
      <c r="N1453" s="1">
        <v>9115980.7872506939</v>
      </c>
      <c r="O1453" s="1">
        <v>9115980.7872506939</v>
      </c>
      <c r="P1453" s="3">
        <v>-7.6183332999999998</v>
      </c>
      <c r="Q1453" s="3">
        <v>33.005277800000002</v>
      </c>
      <c r="R1453" t="s">
        <v>589</v>
      </c>
    </row>
    <row r="1454" spans="1:18" x14ac:dyDescent="0.55000000000000004">
      <c r="A1454" s="1">
        <v>36035</v>
      </c>
      <c r="B1454" s="1" t="s">
        <v>2147</v>
      </c>
      <c r="C1454" s="1" t="s">
        <v>2196</v>
      </c>
      <c r="D1454" s="4">
        <v>165</v>
      </c>
      <c r="E1454" s="4">
        <v>6571</v>
      </c>
      <c r="F1454" s="4">
        <f>Table1[[#This Row],[MW]]*Table1[[#This Row],[MWh/MW]]</f>
        <v>1084215</v>
      </c>
      <c r="G1454" s="1" t="s">
        <v>443</v>
      </c>
      <c r="H1454" s="1" t="s">
        <v>21</v>
      </c>
      <c r="I1454" s="1" t="s">
        <v>22</v>
      </c>
      <c r="J1454" s="1" t="s">
        <v>23</v>
      </c>
      <c r="K1454" s="3" t="s">
        <v>24</v>
      </c>
      <c r="L1454" s="3" t="s">
        <v>444</v>
      </c>
      <c r="M1454" s="3" t="s">
        <v>223</v>
      </c>
      <c r="N1454" s="1">
        <f>Table1[[#This Row],[MWh]]*Water_intensities!$J$27</f>
        <v>4925040.2796632405</v>
      </c>
      <c r="O1454" s="1">
        <f>Table1[[#This Row],[MWh]]*Water_intensities!$N$27</f>
        <v>4514620.2563579706</v>
      </c>
      <c r="P1454" s="3">
        <v>-2.1891253052981798</v>
      </c>
      <c r="Q1454" s="3">
        <v>34.308652968980702</v>
      </c>
      <c r="R1454" t="s">
        <v>2197</v>
      </c>
    </row>
    <row r="1455" spans="1:18" x14ac:dyDescent="0.55000000000000004">
      <c r="A1455" s="1">
        <v>36036</v>
      </c>
      <c r="B1455" s="1" t="s">
        <v>2147</v>
      </c>
      <c r="C1455" s="1" t="s">
        <v>2198</v>
      </c>
      <c r="D1455" s="4">
        <v>350</v>
      </c>
      <c r="E1455" s="4">
        <v>6571</v>
      </c>
      <c r="F1455" s="4">
        <f>Table1[[#This Row],[MW]]*Table1[[#This Row],[MWh/MW]]</f>
        <v>2299850</v>
      </c>
      <c r="G1455" s="1" t="s">
        <v>443</v>
      </c>
      <c r="H1455" s="1" t="s">
        <v>21</v>
      </c>
      <c r="I1455" s="1" t="s">
        <v>22</v>
      </c>
      <c r="J1455" s="1" t="s">
        <v>31</v>
      </c>
      <c r="K1455" s="3" t="s">
        <v>32</v>
      </c>
      <c r="L1455" s="3" t="s">
        <v>2199</v>
      </c>
      <c r="M1455" s="3" t="s">
        <v>34</v>
      </c>
      <c r="N1455" s="1">
        <f>Table1[[#This Row],[MWh]]*Water_intensities!$J$19</f>
        <v>373109.11209570005</v>
      </c>
      <c r="O1455" s="1">
        <f>Table1[[#This Row],[MWh]]*Water_intensities!$N$19</f>
        <v>261176.37846699002</v>
      </c>
      <c r="P1455" s="3">
        <v>-2.1891253052981798</v>
      </c>
      <c r="Q1455" s="3">
        <v>34.308652968980702</v>
      </c>
      <c r="R1455" t="s">
        <v>2200</v>
      </c>
    </row>
    <row r="1456" spans="1:18" x14ac:dyDescent="0.55000000000000004">
      <c r="A1456" s="1">
        <v>36037</v>
      </c>
      <c r="B1456" s="1" t="s">
        <v>2147</v>
      </c>
      <c r="C1456" s="1" t="s">
        <v>2201</v>
      </c>
      <c r="D1456" s="4">
        <v>2060</v>
      </c>
      <c r="E1456" s="4">
        <v>6571</v>
      </c>
      <c r="F1456" s="4">
        <f>Table1[[#This Row],[MW]]*Table1[[#This Row],[MWh/MW]]</f>
        <v>13536260</v>
      </c>
      <c r="G1456" s="1" t="s">
        <v>443</v>
      </c>
      <c r="H1456" s="1" t="s">
        <v>21</v>
      </c>
      <c r="I1456" s="1" t="s">
        <v>22</v>
      </c>
      <c r="J1456" s="1" t="s">
        <v>60</v>
      </c>
      <c r="K1456" s="3" t="s">
        <v>61</v>
      </c>
      <c r="L1456" s="3" t="s">
        <v>444</v>
      </c>
      <c r="M1456" s="3" t="s">
        <v>34</v>
      </c>
      <c r="N1456" s="1">
        <f>Table1[[#This Row],[MWh]]*Water_intensities!$J$21</f>
        <v>2196013.6311918348</v>
      </c>
      <c r="O1456" s="1">
        <f>Table1[[#This Row],[MWh]]*Water_intensities!$N$21</f>
        <v>1537209.5418342841</v>
      </c>
      <c r="P1456" s="3">
        <v>-8.6373094551267293</v>
      </c>
      <c r="Q1456" s="3">
        <v>33.104619329710403</v>
      </c>
      <c r="R1456" t="s">
        <v>2202</v>
      </c>
    </row>
    <row r="1457" spans="1:18" x14ac:dyDescent="0.55000000000000004">
      <c r="A1457" s="1">
        <v>36038</v>
      </c>
      <c r="B1457" s="1" t="s">
        <v>2147</v>
      </c>
      <c r="C1457" s="1" t="s">
        <v>2203</v>
      </c>
      <c r="D1457" s="4">
        <v>300</v>
      </c>
      <c r="E1457" s="4">
        <v>1248.5</v>
      </c>
      <c r="F1457" s="4">
        <f>Table1[[#This Row],[MW]]*Table1[[#This Row],[MWh/MW]]</f>
        <v>374550</v>
      </c>
      <c r="G1457" s="1" t="s">
        <v>28</v>
      </c>
      <c r="H1457" s="1" t="s">
        <v>21</v>
      </c>
      <c r="I1457" s="1" t="s">
        <v>22</v>
      </c>
      <c r="J1457" s="1" t="s">
        <v>60</v>
      </c>
      <c r="K1457" s="3" t="s">
        <v>24</v>
      </c>
      <c r="L1457" s="3" t="s">
        <v>119</v>
      </c>
      <c r="M1457" s="3" t="s">
        <v>120</v>
      </c>
      <c r="N1457" s="1">
        <f>Table1[[#This Row],[MWh]]*Water_intensities!$J$59</f>
        <v>49623909.376965001</v>
      </c>
      <c r="O1457" s="1">
        <f>Table1[[#This Row],[MWh]]*Water_intensities!$N$59</f>
        <v>283565.19643980003</v>
      </c>
      <c r="P1457" s="3">
        <v>-6.5617684587042797</v>
      </c>
      <c r="Q1457" s="3">
        <v>34.285689569512002</v>
      </c>
      <c r="R1457" t="s">
        <v>2204</v>
      </c>
    </row>
    <row r="1458" spans="1:18" x14ac:dyDescent="0.55000000000000004">
      <c r="A1458" s="1">
        <v>36039</v>
      </c>
      <c r="B1458" s="1" t="s">
        <v>2147</v>
      </c>
      <c r="C1458" s="1" t="s">
        <v>2203</v>
      </c>
      <c r="D1458" s="4">
        <v>315</v>
      </c>
      <c r="E1458" s="4">
        <v>1248.5</v>
      </c>
      <c r="F1458" s="4">
        <f>Table1[[#This Row],[MW]]*Table1[[#This Row],[MWh/MW]]</f>
        <v>393277.5</v>
      </c>
      <c r="G1458" s="1" t="s">
        <v>28</v>
      </c>
      <c r="H1458" s="1" t="s">
        <v>56</v>
      </c>
      <c r="I1458" s="1" t="s">
        <v>57</v>
      </c>
      <c r="J1458" s="1" t="s">
        <v>40</v>
      </c>
      <c r="K1458" s="3" t="s">
        <v>34</v>
      </c>
      <c r="L1458" s="3" t="s">
        <v>119</v>
      </c>
      <c r="M1458" s="3" t="s">
        <v>34</v>
      </c>
      <c r="N1458" s="1">
        <f>Table1[[#This Row],[MWh]]*Water_intensities!$J$53</f>
        <v>632704.84455630381</v>
      </c>
      <c r="O1458" s="1">
        <f>Table1[[#This Row],[MWh]]*Water_intensities!$N$53</f>
        <v>506163.87564504298</v>
      </c>
      <c r="P1458" s="3">
        <v>-6.5602164496819899</v>
      </c>
      <c r="Q1458" s="3">
        <v>34.285046195705497</v>
      </c>
      <c r="R1458" t="s">
        <v>2205</v>
      </c>
    </row>
    <row r="1459" spans="1:18" x14ac:dyDescent="0.55000000000000004">
      <c r="A1459" s="1">
        <v>36040</v>
      </c>
      <c r="B1459" s="1" t="s">
        <v>2147</v>
      </c>
      <c r="C1459" s="1" t="s">
        <v>2206</v>
      </c>
      <c r="D1459" s="4">
        <v>8.8000000000000007</v>
      </c>
      <c r="E1459" s="4">
        <v>939.4</v>
      </c>
      <c r="F1459" s="4">
        <f>Table1[[#This Row],[MW]]*Table1[[#This Row],[MWh/MW]]</f>
        <v>8266.7200000000012</v>
      </c>
      <c r="G1459" s="1" t="s">
        <v>107</v>
      </c>
      <c r="H1459" s="1" t="s">
        <v>108</v>
      </c>
      <c r="I1459" s="1" t="s">
        <v>34</v>
      </c>
      <c r="J1459" s="1" t="s">
        <v>34</v>
      </c>
      <c r="K1459" s="1" t="s">
        <v>34</v>
      </c>
      <c r="L1459" s="1" t="s">
        <v>34</v>
      </c>
      <c r="M1459" s="1" t="s">
        <v>34</v>
      </c>
      <c r="N1459" s="1">
        <v>6923700.8425871655</v>
      </c>
      <c r="O1459" s="1">
        <v>6923700.8425871655</v>
      </c>
      <c r="P1459" s="3">
        <v>-8.0082810000000002</v>
      </c>
      <c r="Q1459" s="3">
        <v>31.631485000000001</v>
      </c>
      <c r="R1459" t="s">
        <v>589</v>
      </c>
    </row>
    <row r="1460" spans="1:18" x14ac:dyDescent="0.55000000000000004">
      <c r="A1460" s="1">
        <v>36041</v>
      </c>
      <c r="B1460" s="1" t="s">
        <v>2147</v>
      </c>
      <c r="C1460" s="1" t="s">
        <v>2207</v>
      </c>
      <c r="D1460" s="4">
        <v>10.6</v>
      </c>
      <c r="E1460" s="4">
        <v>939.4</v>
      </c>
      <c r="F1460" s="4">
        <f>Table1[[#This Row],[MW]]*Table1[[#This Row],[MWh/MW]]</f>
        <v>9957.64</v>
      </c>
      <c r="G1460" s="1" t="s">
        <v>107</v>
      </c>
      <c r="H1460" s="1" t="s">
        <v>108</v>
      </c>
      <c r="I1460" s="1" t="s">
        <v>34</v>
      </c>
      <c r="J1460" s="1" t="s">
        <v>34</v>
      </c>
      <c r="K1460" s="1" t="s">
        <v>34</v>
      </c>
      <c r="L1460" s="1" t="s">
        <v>34</v>
      </c>
      <c r="M1460" s="1" t="s">
        <v>34</v>
      </c>
      <c r="N1460" s="1">
        <v>3931478.2394528012</v>
      </c>
      <c r="O1460" s="1">
        <v>3931478.2394528012</v>
      </c>
      <c r="P1460" s="3">
        <v>-6.9166667000000004</v>
      </c>
      <c r="Q1460" s="3">
        <v>30.9166667</v>
      </c>
      <c r="R1460" t="s">
        <v>589</v>
      </c>
    </row>
    <row r="1461" spans="1:18" x14ac:dyDescent="0.55000000000000004">
      <c r="A1461" s="1">
        <v>36042</v>
      </c>
      <c r="B1461" s="1" t="s">
        <v>2147</v>
      </c>
      <c r="C1461" s="1" t="s">
        <v>2208</v>
      </c>
      <c r="D1461" s="4">
        <v>23</v>
      </c>
      <c r="E1461" s="4">
        <v>939.4</v>
      </c>
      <c r="F1461" s="4">
        <f>Table1[[#This Row],[MW]]*Table1[[#This Row],[MWh/MW]]</f>
        <v>21606.2</v>
      </c>
      <c r="G1461" s="1" t="s">
        <v>107</v>
      </c>
      <c r="H1461" s="1" t="s">
        <v>108</v>
      </c>
      <c r="I1461" s="1" t="s">
        <v>34</v>
      </c>
      <c r="J1461" s="1" t="s">
        <v>34</v>
      </c>
      <c r="K1461" s="1" t="s">
        <v>34</v>
      </c>
      <c r="L1461" s="1" t="s">
        <v>34</v>
      </c>
      <c r="M1461" s="1" t="s">
        <v>34</v>
      </c>
      <c r="N1461" s="1">
        <v>1215993.39732</v>
      </c>
      <c r="O1461" s="1">
        <v>1215993.39732</v>
      </c>
      <c r="P1461" s="3">
        <v>-2.3294443999999999</v>
      </c>
      <c r="Q1461" s="3">
        <v>34.921111099999997</v>
      </c>
      <c r="R1461" t="s">
        <v>2209</v>
      </c>
    </row>
    <row r="1462" spans="1:18" x14ac:dyDescent="0.55000000000000004">
      <c r="A1462" s="1">
        <v>36043</v>
      </c>
      <c r="B1462" s="1" t="s">
        <v>2147</v>
      </c>
      <c r="C1462" s="1" t="s">
        <v>2210</v>
      </c>
      <c r="D1462" s="4">
        <v>300</v>
      </c>
      <c r="E1462" s="4">
        <v>6571</v>
      </c>
      <c r="F1462" s="4">
        <f>Table1[[#This Row],[MW]]*Table1[[#This Row],[MWh/MW]]</f>
        <v>1971300</v>
      </c>
      <c r="G1462" s="1" t="s">
        <v>443</v>
      </c>
      <c r="H1462" s="1" t="s">
        <v>21</v>
      </c>
      <c r="I1462" s="1" t="s">
        <v>22</v>
      </c>
      <c r="J1462" s="1" t="s">
        <v>60</v>
      </c>
      <c r="K1462" s="3" t="s">
        <v>61</v>
      </c>
      <c r="L1462" s="3" t="s">
        <v>444</v>
      </c>
      <c r="M1462" s="3" t="s">
        <v>34</v>
      </c>
      <c r="N1462" s="1">
        <f>Table1[[#This Row],[MWh]]*Water_intensities!$J$21</f>
        <v>319807.8103677429</v>
      </c>
      <c r="O1462" s="1">
        <f>Table1[[#This Row],[MWh]]*Water_intensities!$N$21</f>
        <v>223865.46725742001</v>
      </c>
      <c r="P1462" s="3">
        <v>-7.4320570000000004</v>
      </c>
      <c r="Q1462" s="3">
        <v>33.682518999999999</v>
      </c>
      <c r="R1462" t="s">
        <v>2211</v>
      </c>
    </row>
    <row r="1463" spans="1:18" x14ac:dyDescent="0.55000000000000004">
      <c r="A1463" s="1">
        <v>36044</v>
      </c>
      <c r="B1463" s="1" t="s">
        <v>2147</v>
      </c>
      <c r="C1463" s="1" t="s">
        <v>2210</v>
      </c>
      <c r="D1463" s="4">
        <v>300</v>
      </c>
      <c r="E1463" s="19">
        <v>1626</v>
      </c>
      <c r="F1463" s="4">
        <f>Table1[[#This Row],[MW]]*Table1[[#This Row],[MWh/MW]]</f>
        <v>487800</v>
      </c>
      <c r="G1463" s="1" t="s">
        <v>28</v>
      </c>
      <c r="H1463" s="1" t="s">
        <v>56</v>
      </c>
      <c r="I1463" s="1" t="s">
        <v>57</v>
      </c>
      <c r="J1463" s="1" t="s">
        <v>40</v>
      </c>
      <c r="K1463" s="3" t="s">
        <v>34</v>
      </c>
      <c r="L1463" s="3" t="s">
        <v>2047</v>
      </c>
      <c r="M1463" s="3" t="s">
        <v>34</v>
      </c>
      <c r="N1463" s="1">
        <f>Table1[[#This Row],[MWh]]*Water_intensities!$J$53</f>
        <v>784772.64317070006</v>
      </c>
      <c r="O1463" s="1">
        <f>Table1[[#This Row],[MWh]]*Water_intensities!$N$53</f>
        <v>627818.11453656002</v>
      </c>
      <c r="P1463" s="3">
        <v>-7.4363516615940597</v>
      </c>
      <c r="Q1463" s="3">
        <v>33.678977964122801</v>
      </c>
      <c r="R1463" t="s">
        <v>2212</v>
      </c>
    </row>
    <row r="1464" spans="1:18" x14ac:dyDescent="0.55000000000000004">
      <c r="A1464" s="1">
        <v>36045</v>
      </c>
      <c r="B1464" s="1" t="s">
        <v>2147</v>
      </c>
      <c r="C1464" s="1" t="s">
        <v>2213</v>
      </c>
      <c r="D1464" s="4">
        <v>600</v>
      </c>
      <c r="E1464" s="4">
        <v>6005</v>
      </c>
      <c r="F1464" s="4">
        <f>Table1[[#This Row],[MW]]*Table1[[#This Row],[MWh/MW]]</f>
        <v>3603000</v>
      </c>
      <c r="G1464" s="1" t="s">
        <v>20</v>
      </c>
      <c r="H1464" s="1" t="s">
        <v>56</v>
      </c>
      <c r="I1464" s="1" t="s">
        <v>57</v>
      </c>
      <c r="J1464" s="1" t="s">
        <v>40</v>
      </c>
      <c r="K1464" s="3" t="s">
        <v>34</v>
      </c>
      <c r="L1464" s="3" t="s">
        <v>119</v>
      </c>
      <c r="M1464" s="3" t="s">
        <v>34</v>
      </c>
      <c r="N1464" s="1">
        <f>Table1[[#This Row],[MWh]]*Water_intensities!$J$36</f>
        <v>5796506.4234195007</v>
      </c>
      <c r="O1464" s="1">
        <f>Table1[[#This Row],[MWh]]*Water_intensities!$N$36</f>
        <v>4637205.1387355998</v>
      </c>
      <c r="P1464" s="3">
        <v>-7.4364885413214701</v>
      </c>
      <c r="Q1464" s="3">
        <v>33.679024174636403</v>
      </c>
      <c r="R1464" t="s">
        <v>2214</v>
      </c>
    </row>
    <row r="1465" spans="1:18" x14ac:dyDescent="0.55000000000000004">
      <c r="A1465" s="1">
        <v>36046</v>
      </c>
      <c r="B1465" s="1" t="s">
        <v>2147</v>
      </c>
      <c r="C1465" s="1" t="s">
        <v>2215</v>
      </c>
      <c r="D1465" s="4">
        <v>25</v>
      </c>
      <c r="E1465" s="4">
        <v>939.4</v>
      </c>
      <c r="F1465" s="4">
        <f>Table1[[#This Row],[MW]]*Table1[[#This Row],[MWh/MW]]</f>
        <v>23485</v>
      </c>
      <c r="G1465" s="1" t="s">
        <v>107</v>
      </c>
      <c r="H1465" s="1" t="s">
        <v>108</v>
      </c>
      <c r="I1465" s="1" t="s">
        <v>34</v>
      </c>
      <c r="J1465" s="1" t="s">
        <v>34</v>
      </c>
      <c r="K1465" s="1" t="s">
        <v>34</v>
      </c>
      <c r="L1465" s="1" t="s">
        <v>34</v>
      </c>
      <c r="M1465" s="1" t="s">
        <v>34</v>
      </c>
      <c r="N1465" s="1">
        <v>383467.72212000005</v>
      </c>
      <c r="O1465" s="1">
        <v>383467.72212000005</v>
      </c>
      <c r="P1465" s="3">
        <v>-7</v>
      </c>
      <c r="Q1465" s="3">
        <v>31.73</v>
      </c>
      <c r="R1465" t="s">
        <v>2216</v>
      </c>
    </row>
    <row r="1466" spans="1:18" x14ac:dyDescent="0.55000000000000004">
      <c r="A1466" s="1">
        <v>36047</v>
      </c>
      <c r="B1466" s="1" t="s">
        <v>2147</v>
      </c>
      <c r="C1466" s="1" t="s">
        <v>2217</v>
      </c>
      <c r="D1466" s="4">
        <v>160</v>
      </c>
      <c r="E1466" s="4">
        <v>2306</v>
      </c>
      <c r="F1466" s="4">
        <f>Table1[[#This Row],[MW]]*Table1[[#This Row],[MWh/MW]]</f>
        <v>368960</v>
      </c>
      <c r="G1466" s="1" t="s">
        <v>37</v>
      </c>
      <c r="H1466" s="1" t="s">
        <v>255</v>
      </c>
      <c r="I1466" s="1" t="s">
        <v>256</v>
      </c>
      <c r="J1466" s="1" t="s">
        <v>23</v>
      </c>
      <c r="K1466" s="3" t="s">
        <v>24</v>
      </c>
      <c r="L1466" s="3" t="s">
        <v>34</v>
      </c>
      <c r="M1466" s="3" t="s">
        <v>26</v>
      </c>
      <c r="N1466" s="1">
        <f>Table1[[#This Row],[MWh]]*Water_intensities!$J$98</f>
        <v>3790949.2966610296</v>
      </c>
      <c r="O1466" s="1">
        <f>Table1[[#This Row],[MWh]]*Water_intensities!$N$98</f>
        <v>2653664.50766272</v>
      </c>
      <c r="P1466" s="3">
        <v>-6.8685549095694398</v>
      </c>
      <c r="Q1466" s="3">
        <v>31.009317160867401</v>
      </c>
      <c r="R1466" t="s">
        <v>2218</v>
      </c>
    </row>
    <row r="1467" spans="1:18" x14ac:dyDescent="0.55000000000000004">
      <c r="A1467" s="1">
        <v>36048</v>
      </c>
      <c r="B1467" s="1" t="s">
        <v>2147</v>
      </c>
      <c r="C1467" s="1" t="s">
        <v>2219</v>
      </c>
      <c r="D1467" s="4">
        <v>191</v>
      </c>
      <c r="E1467" s="4">
        <v>2306</v>
      </c>
      <c r="F1467" s="4">
        <f>Table1[[#This Row],[MW]]*Table1[[#This Row],[MWh/MW]]</f>
        <v>440446</v>
      </c>
      <c r="G1467" s="1" t="s">
        <v>37</v>
      </c>
      <c r="H1467" s="1" t="s">
        <v>255</v>
      </c>
      <c r="I1467" s="1" t="s">
        <v>256</v>
      </c>
      <c r="J1467" s="1" t="s">
        <v>23</v>
      </c>
      <c r="K1467" s="3" t="s">
        <v>24</v>
      </c>
      <c r="L1467" s="3" t="s">
        <v>34</v>
      </c>
      <c r="M1467" s="3" t="s">
        <v>26</v>
      </c>
      <c r="N1467" s="1">
        <f>Table1[[#This Row],[MWh]]*Water_intensities!$J$98</f>
        <v>4525445.7228891039</v>
      </c>
      <c r="O1467" s="1">
        <f>Table1[[#This Row],[MWh]]*Water_intensities!$N$98</f>
        <v>3167812.0060223723</v>
      </c>
      <c r="P1467" s="3">
        <v>-6.8692008594850096</v>
      </c>
      <c r="Q1467" s="3">
        <v>31.035390565439801</v>
      </c>
      <c r="R1467" t="s">
        <v>2220</v>
      </c>
    </row>
    <row r="1468" spans="1:18" x14ac:dyDescent="0.55000000000000004">
      <c r="A1468" s="1">
        <v>36049</v>
      </c>
      <c r="B1468" s="1" t="s">
        <v>2147</v>
      </c>
      <c r="C1468" s="1" t="s">
        <v>2221</v>
      </c>
      <c r="D1468" s="4">
        <v>159</v>
      </c>
      <c r="E1468" s="4">
        <v>2306</v>
      </c>
      <c r="F1468" s="4">
        <f>Table1[[#This Row],[MW]]*Table1[[#This Row],[MWh/MW]]</f>
        <v>366654</v>
      </c>
      <c r="G1468" s="1" t="s">
        <v>37</v>
      </c>
      <c r="H1468" s="1" t="s">
        <v>255</v>
      </c>
      <c r="I1468" s="1" t="s">
        <v>2222</v>
      </c>
      <c r="J1468" s="1" t="s">
        <v>23</v>
      </c>
      <c r="K1468" s="3" t="s">
        <v>24</v>
      </c>
      <c r="L1468" s="3" t="s">
        <v>34</v>
      </c>
      <c r="M1468" s="3" t="s">
        <v>26</v>
      </c>
      <c r="N1468" s="1">
        <f>Table1[[#This Row],[MWh]]*Water_intensities!$J$100</f>
        <v>1705178.9698204903</v>
      </c>
      <c r="O1468" s="1">
        <f>Table1[[#This Row],[MWh]]*Water_intensities!$N$100</f>
        <v>1193625.2788743433</v>
      </c>
      <c r="P1468" s="3">
        <v>-6.8690780883539597</v>
      </c>
      <c r="Q1468" s="3">
        <v>31.060168523782099</v>
      </c>
      <c r="R1468" t="s">
        <v>2220</v>
      </c>
    </row>
    <row r="1469" spans="1:18" x14ac:dyDescent="0.55000000000000004">
      <c r="A1469" s="1">
        <v>36050</v>
      </c>
      <c r="B1469" s="1" t="s">
        <v>2147</v>
      </c>
      <c r="C1469" s="1" t="s">
        <v>2223</v>
      </c>
      <c r="D1469" s="4">
        <v>72</v>
      </c>
      <c r="E1469" s="4">
        <v>2306</v>
      </c>
      <c r="F1469" s="4">
        <f>Table1[[#This Row],[MW]]*Table1[[#This Row],[MWh/MW]]</f>
        <v>166032</v>
      </c>
      <c r="G1469" s="1" t="s">
        <v>37</v>
      </c>
      <c r="H1469" s="1" t="s">
        <v>38</v>
      </c>
      <c r="I1469" s="1" t="s">
        <v>39</v>
      </c>
      <c r="J1469" s="1" t="s">
        <v>40</v>
      </c>
      <c r="K1469" s="3" t="s">
        <v>34</v>
      </c>
      <c r="L1469" s="3" t="s">
        <v>41</v>
      </c>
      <c r="M1469" s="3" t="s">
        <v>26</v>
      </c>
      <c r="N1469" s="1">
        <f>Table1[[#This Row],[MWh]]*Water_intensities!$J$88</f>
        <v>16340.986705080961</v>
      </c>
      <c r="O1469" s="1">
        <f>Table1[[#This Row],[MWh]]*Water_intensities!$N$88</f>
        <v>11438.690693556671</v>
      </c>
      <c r="P1469" s="3">
        <v>-6.8327957186854302</v>
      </c>
      <c r="Q1469" s="3">
        <v>31.023484503311199</v>
      </c>
      <c r="R1469" t="s">
        <v>96</v>
      </c>
    </row>
    <row r="1470" spans="1:18" x14ac:dyDescent="0.55000000000000004">
      <c r="A1470" s="1">
        <v>36051</v>
      </c>
      <c r="B1470" s="1" t="s">
        <v>2147</v>
      </c>
      <c r="C1470" s="1" t="s">
        <v>2224</v>
      </c>
      <c r="D1470" s="4">
        <v>36</v>
      </c>
      <c r="E1470" s="4">
        <v>939.4</v>
      </c>
      <c r="F1470" s="4">
        <f>Table1[[#This Row],[MW]]*Table1[[#This Row],[MWh/MW]]</f>
        <v>33818.400000000001</v>
      </c>
      <c r="G1470" s="1" t="s">
        <v>107</v>
      </c>
      <c r="H1470" s="1" t="s">
        <v>108</v>
      </c>
      <c r="I1470" s="1" t="s">
        <v>34</v>
      </c>
      <c r="J1470" s="1" t="s">
        <v>34</v>
      </c>
      <c r="K1470" s="1" t="s">
        <v>34</v>
      </c>
      <c r="L1470" s="1" t="s">
        <v>34</v>
      </c>
      <c r="M1470" s="1" t="s">
        <v>34</v>
      </c>
      <c r="N1470" s="1">
        <v>0</v>
      </c>
      <c r="O1470" s="1">
        <v>0</v>
      </c>
      <c r="P1470" s="3">
        <v>-5.8417000000000003</v>
      </c>
      <c r="Q1470" s="3">
        <v>34.941699999999997</v>
      </c>
      <c r="R1470" t="s">
        <v>589</v>
      </c>
    </row>
    <row r="1471" spans="1:18" x14ac:dyDescent="0.55000000000000004">
      <c r="A1471" s="1">
        <v>36052</v>
      </c>
      <c r="B1471" s="1" t="s">
        <v>2147</v>
      </c>
      <c r="C1471" s="1" t="s">
        <v>2225</v>
      </c>
      <c r="D1471" s="4">
        <v>0.85</v>
      </c>
      <c r="E1471" s="4">
        <v>5686</v>
      </c>
      <c r="F1471" s="4">
        <f>Table1[[#This Row],[MW]]*Table1[[#This Row],[MWh/MW]]</f>
        <v>4833.0999999999995</v>
      </c>
      <c r="G1471" s="1" t="s">
        <v>474</v>
      </c>
      <c r="H1471" s="1" t="s">
        <v>29</v>
      </c>
      <c r="I1471" s="1" t="s">
        <v>52</v>
      </c>
      <c r="J1471" s="1" t="s">
        <v>31</v>
      </c>
      <c r="K1471" s="3" t="s">
        <v>32</v>
      </c>
      <c r="L1471" s="3" t="s">
        <v>2103</v>
      </c>
      <c r="M1471" s="3" t="s">
        <v>34</v>
      </c>
      <c r="N1471" s="1">
        <f>Table1[[#This Row],[MWh]]*Water_intensities!$J$16</f>
        <v>1565.9231472614817</v>
      </c>
      <c r="O1471" s="1">
        <f>Table1[[#This Row],[MWh]]*Water_intensities!$N$16</f>
        <v>1096.1462030830373</v>
      </c>
      <c r="P1471" s="3">
        <v>-1.94120879585358</v>
      </c>
      <c r="Q1471" s="3">
        <v>34.579789270289801</v>
      </c>
      <c r="R1471" t="s">
        <v>2226</v>
      </c>
    </row>
    <row r="1472" spans="1:18" x14ac:dyDescent="0.55000000000000004">
      <c r="A1472" s="1">
        <v>36053</v>
      </c>
      <c r="B1472" s="1" t="s">
        <v>2147</v>
      </c>
      <c r="C1472" s="1" t="s">
        <v>2227</v>
      </c>
      <c r="D1472" s="4">
        <v>0.22</v>
      </c>
      <c r="E1472" s="4">
        <v>939.4</v>
      </c>
      <c r="F1472" s="4">
        <f>Table1[[#This Row],[MW]]*Table1[[#This Row],[MWh/MW]]</f>
        <v>206.66800000000001</v>
      </c>
      <c r="G1472" s="1" t="s">
        <v>107</v>
      </c>
      <c r="H1472" s="1" t="s">
        <v>108</v>
      </c>
      <c r="I1472" s="1" t="s">
        <v>34</v>
      </c>
      <c r="J1472" s="1" t="s">
        <v>34</v>
      </c>
      <c r="K1472" s="1" t="s">
        <v>34</v>
      </c>
      <c r="L1472" s="1" t="s">
        <v>34</v>
      </c>
      <c r="M1472" s="1" t="s">
        <v>34</v>
      </c>
      <c r="N1472" s="1">
        <v>1402393.7597015707</v>
      </c>
      <c r="O1472" s="1">
        <v>1402393.7597015707</v>
      </c>
      <c r="P1472" s="3">
        <v>-5.8885860000000001</v>
      </c>
      <c r="Q1472" s="3">
        <v>32.692554999999999</v>
      </c>
      <c r="R1472" t="s">
        <v>589</v>
      </c>
    </row>
    <row r="1473" spans="1:18" x14ac:dyDescent="0.55000000000000004">
      <c r="A1473" s="1">
        <v>36054</v>
      </c>
      <c r="B1473" s="1" t="s">
        <v>2147</v>
      </c>
      <c r="C1473" s="1" t="s">
        <v>2228</v>
      </c>
      <c r="D1473" s="4">
        <v>13</v>
      </c>
      <c r="E1473" s="4">
        <v>5686</v>
      </c>
      <c r="F1473" s="4">
        <f>Table1[[#This Row],[MW]]*Table1[[#This Row],[MWh/MW]]</f>
        <v>73918</v>
      </c>
      <c r="G1473" s="1" t="s">
        <v>474</v>
      </c>
      <c r="H1473" s="1" t="s">
        <v>21</v>
      </c>
      <c r="I1473" s="1" t="s">
        <v>22</v>
      </c>
      <c r="J1473" s="1" t="s">
        <v>40</v>
      </c>
      <c r="K1473" s="3" t="s">
        <v>34</v>
      </c>
      <c r="L1473" s="3" t="s">
        <v>2229</v>
      </c>
      <c r="M1473" s="3" t="s">
        <v>34</v>
      </c>
      <c r="N1473" s="1">
        <f>Table1[[#This Row],[MWh]]*Water_intensities!$J$3</f>
        <v>11991.860055173145</v>
      </c>
      <c r="O1473" s="1">
        <f>Table1[[#This Row],[MWh]]*Water_intensities!$N$3</f>
        <v>8394.3020386212011</v>
      </c>
      <c r="P1473" s="3">
        <v>-6.8333332999999996</v>
      </c>
      <c r="Q1473" s="3">
        <v>34.033333300000002</v>
      </c>
      <c r="R1473" t="s">
        <v>2230</v>
      </c>
    </row>
    <row r="1474" spans="1:18" x14ac:dyDescent="0.55000000000000004">
      <c r="A1474" s="1">
        <v>36055</v>
      </c>
      <c r="B1474" s="1" t="s">
        <v>2147</v>
      </c>
      <c r="C1474" s="1" t="s">
        <v>2231</v>
      </c>
      <c r="D1474" s="4">
        <v>1386</v>
      </c>
      <c r="E1474" s="4">
        <v>6571</v>
      </c>
      <c r="F1474" s="4">
        <f>Table1[[#This Row],[MW]]*Table1[[#This Row],[MWh/MW]]</f>
        <v>9107406</v>
      </c>
      <c r="G1474" s="1" t="s">
        <v>443</v>
      </c>
      <c r="H1474" s="1" t="s">
        <v>21</v>
      </c>
      <c r="I1474" s="1" t="s">
        <v>22</v>
      </c>
      <c r="J1474" s="1" t="s">
        <v>60</v>
      </c>
      <c r="K1474" s="3" t="s">
        <v>61</v>
      </c>
      <c r="L1474" s="3" t="s">
        <v>2232</v>
      </c>
      <c r="M1474" s="3" t="s">
        <v>34</v>
      </c>
      <c r="N1474" s="1">
        <f>Table1[[#This Row],[MWh]]*Water_intensities!$J$22</f>
        <v>1477512.0838989723</v>
      </c>
      <c r="O1474" s="1">
        <f>Table1[[#This Row],[MWh]]*Water_intensities!$N$22</f>
        <v>1034258.4587292805</v>
      </c>
      <c r="P1474" s="3">
        <v>-9.2818404738541496</v>
      </c>
      <c r="Q1474" s="3">
        <v>32.148536208397999</v>
      </c>
      <c r="R1474" t="s">
        <v>2233</v>
      </c>
    </row>
    <row r="1475" spans="1:18" x14ac:dyDescent="0.55000000000000004">
      <c r="A1475" s="1">
        <v>36056</v>
      </c>
      <c r="B1475" s="1" t="s">
        <v>2147</v>
      </c>
      <c r="C1475" s="1" t="s">
        <v>2234</v>
      </c>
      <c r="D1475" s="4">
        <v>66</v>
      </c>
      <c r="E1475" s="19">
        <v>1626</v>
      </c>
      <c r="F1475" s="4">
        <f>Table1[[#This Row],[MW]]*Table1[[#This Row],[MWh/MW]]</f>
        <v>107316</v>
      </c>
      <c r="G1475" s="1" t="s">
        <v>28</v>
      </c>
      <c r="H1475" s="1" t="s">
        <v>56</v>
      </c>
      <c r="I1475" s="1" t="s">
        <v>57</v>
      </c>
      <c r="J1475" s="1" t="s">
        <v>40</v>
      </c>
      <c r="K1475" s="3" t="s">
        <v>34</v>
      </c>
      <c r="L1475" s="3" t="s">
        <v>119</v>
      </c>
      <c r="M1475" s="3" t="s">
        <v>34</v>
      </c>
      <c r="N1475" s="1">
        <f>Table1[[#This Row],[MWh]]*Water_intensities!$J$53</f>
        <v>172649.98149755402</v>
      </c>
      <c r="O1475" s="1">
        <f>Table1[[#This Row],[MWh]]*Water_intensities!$N$53</f>
        <v>138119.9851980432</v>
      </c>
      <c r="P1475" s="3">
        <v>-7.4348847782901402</v>
      </c>
      <c r="Q1475" s="3">
        <v>33.685675977333197</v>
      </c>
      <c r="R1475" t="s">
        <v>2152</v>
      </c>
    </row>
    <row r="1476" spans="1:18" x14ac:dyDescent="0.55000000000000004">
      <c r="A1476" s="1">
        <v>36057</v>
      </c>
      <c r="B1476" s="1" t="s">
        <v>2147</v>
      </c>
      <c r="C1476" s="1" t="s">
        <v>2235</v>
      </c>
      <c r="D1476" s="4">
        <v>20.8</v>
      </c>
      <c r="E1476" s="4">
        <v>939.4</v>
      </c>
      <c r="F1476" s="4">
        <f>Table1[[#This Row],[MW]]*Table1[[#This Row],[MWh/MW]]</f>
        <v>19539.52</v>
      </c>
      <c r="G1476" s="1" t="s">
        <v>107</v>
      </c>
      <c r="H1476" s="1" t="s">
        <v>108</v>
      </c>
      <c r="I1476" s="1" t="s">
        <v>34</v>
      </c>
      <c r="J1476" s="1" t="s">
        <v>34</v>
      </c>
      <c r="K1476" s="1" t="s">
        <v>34</v>
      </c>
      <c r="L1476" s="1" t="s">
        <v>34</v>
      </c>
      <c r="M1476" s="1" t="s">
        <v>34</v>
      </c>
      <c r="N1476" s="1">
        <v>1202179.6790190118</v>
      </c>
      <c r="O1476" s="1">
        <v>1202179.6790190118</v>
      </c>
      <c r="P1476" s="3">
        <v>-8.4700000000000006</v>
      </c>
      <c r="Q1476" s="3">
        <v>33.22</v>
      </c>
      <c r="R1476" t="s">
        <v>2236</v>
      </c>
    </row>
    <row r="1477" spans="1:18" x14ac:dyDescent="0.55000000000000004">
      <c r="A1477" s="1">
        <v>36058</v>
      </c>
      <c r="B1477" s="1" t="s">
        <v>2147</v>
      </c>
      <c r="C1477" s="1" t="s">
        <v>2237</v>
      </c>
      <c r="D1477" s="4">
        <v>3.323</v>
      </c>
      <c r="E1477" s="4">
        <v>5686</v>
      </c>
      <c r="F1477" s="4">
        <f>Table1[[#This Row],[MW]]*Table1[[#This Row],[MWh/MW]]</f>
        <v>18894.578000000001</v>
      </c>
      <c r="G1477" s="1" t="s">
        <v>474</v>
      </c>
      <c r="H1477" s="1" t="s">
        <v>21</v>
      </c>
      <c r="I1477" s="1" t="s">
        <v>22</v>
      </c>
      <c r="J1477" s="1" t="s">
        <v>40</v>
      </c>
      <c r="K1477" s="3" t="s">
        <v>34</v>
      </c>
      <c r="L1477" s="3" t="s">
        <v>2229</v>
      </c>
      <c r="M1477" s="3" t="s">
        <v>34</v>
      </c>
      <c r="N1477" s="1">
        <f>Table1[[#This Row],[MWh]]*Water_intensities!$J$3</f>
        <v>3065.3039202569507</v>
      </c>
      <c r="O1477" s="1">
        <f>Table1[[#This Row],[MWh]]*Water_intensities!$N$3</f>
        <v>2145.7127441798657</v>
      </c>
      <c r="P1477" s="3">
        <v>-6.8063865838189903</v>
      </c>
      <c r="Q1477" s="3">
        <v>32.209358567215702</v>
      </c>
      <c r="R1477" t="s">
        <v>2238</v>
      </c>
    </row>
    <row r="1478" spans="1:18" x14ac:dyDescent="0.55000000000000004">
      <c r="A1478" s="1">
        <v>36059</v>
      </c>
      <c r="B1478" s="1" t="s">
        <v>2147</v>
      </c>
      <c r="C1478" s="1" t="s">
        <v>2239</v>
      </c>
      <c r="D1478" s="4">
        <v>400</v>
      </c>
      <c r="E1478" s="4">
        <v>6005</v>
      </c>
      <c r="F1478" s="4">
        <f>Table1[[#This Row],[MW]]*Table1[[#This Row],[MWh/MW]]</f>
        <v>2402000</v>
      </c>
      <c r="G1478" s="1" t="s">
        <v>20</v>
      </c>
      <c r="H1478" s="1" t="s">
        <v>21</v>
      </c>
      <c r="I1478" s="1" t="s">
        <v>22</v>
      </c>
      <c r="J1478" s="1" t="s">
        <v>23</v>
      </c>
      <c r="K1478" s="3" t="s">
        <v>24</v>
      </c>
      <c r="L1478" s="3" t="s">
        <v>53</v>
      </c>
      <c r="M1478" s="3" t="s">
        <v>120</v>
      </c>
      <c r="N1478" s="1">
        <f>Table1[[#This Row],[MWh]]*Water_intensities!$J$52</f>
        <v>10956533.7101498</v>
      </c>
      <c r="O1478" s="1">
        <f>Table1[[#This Row],[MWh]]*Water_intensities!$N$52</f>
        <v>6592105.3442810001</v>
      </c>
      <c r="P1478" s="3">
        <v>-5.9868389999999998</v>
      </c>
      <c r="Q1478" s="3">
        <v>35.588957000000001</v>
      </c>
      <c r="R1478" t="s">
        <v>2240</v>
      </c>
    </row>
    <row r="1479" spans="1:18" x14ac:dyDescent="0.55000000000000004">
      <c r="A1479" s="1">
        <v>36060</v>
      </c>
      <c r="B1479" s="1" t="s">
        <v>2147</v>
      </c>
      <c r="C1479" s="1" t="s">
        <v>2241</v>
      </c>
      <c r="D1479" s="4">
        <v>14.1</v>
      </c>
      <c r="E1479" s="4">
        <v>939.4</v>
      </c>
      <c r="F1479" s="4">
        <f>Table1[[#This Row],[MW]]*Table1[[#This Row],[MWh/MW]]</f>
        <v>13245.539999999999</v>
      </c>
      <c r="G1479" s="1" t="s">
        <v>107</v>
      </c>
      <c r="H1479" s="1" t="s">
        <v>108</v>
      </c>
      <c r="I1479" s="1" t="s">
        <v>34</v>
      </c>
      <c r="J1479" s="1" t="s">
        <v>34</v>
      </c>
      <c r="K1479" s="1" t="s">
        <v>34</v>
      </c>
      <c r="L1479" s="1" t="s">
        <v>34</v>
      </c>
      <c r="M1479" s="1" t="s">
        <v>34</v>
      </c>
      <c r="N1479" s="1">
        <v>5449509.0216000006</v>
      </c>
      <c r="O1479" s="1">
        <v>5449509.0216000006</v>
      </c>
      <c r="P1479" s="3">
        <v>-5.1840020000000004</v>
      </c>
      <c r="Q1479" s="3">
        <v>35.252043</v>
      </c>
      <c r="R1479" t="s">
        <v>589</v>
      </c>
    </row>
    <row r="1480" spans="1:18" x14ac:dyDescent="0.55000000000000004">
      <c r="A1480" s="1">
        <v>36061</v>
      </c>
      <c r="B1480" s="1" t="s">
        <v>2147</v>
      </c>
      <c r="C1480" s="1" t="s">
        <v>2242</v>
      </c>
      <c r="D1480" s="4">
        <v>116</v>
      </c>
      <c r="E1480" s="19">
        <v>1626</v>
      </c>
      <c r="F1480" s="4">
        <f>Table1[[#This Row],[MW]]*Table1[[#This Row],[MWh/MW]]</f>
        <v>188616</v>
      </c>
      <c r="G1480" s="1" t="s">
        <v>28</v>
      </c>
      <c r="H1480" s="1" t="s">
        <v>29</v>
      </c>
      <c r="I1480" s="1" t="s">
        <v>30</v>
      </c>
      <c r="J1480" s="1" t="s">
        <v>31</v>
      </c>
      <c r="K1480" s="3" t="s">
        <v>32</v>
      </c>
      <c r="L1480" s="3" t="s">
        <v>44</v>
      </c>
      <c r="M1480" s="3" t="s">
        <v>34</v>
      </c>
      <c r="N1480" s="1">
        <f>Table1[[#This Row],[MWh]]*Water_intensities!$J$56</f>
        <v>61111.535110771903</v>
      </c>
      <c r="O1480" s="1">
        <f>Table1[[#This Row],[MWh]]*Water_intensities!$N$56</f>
        <v>42778.074577540334</v>
      </c>
      <c r="P1480" s="3">
        <v>-11.339037818786</v>
      </c>
      <c r="Q1480" s="3">
        <v>28.4688882258272</v>
      </c>
      <c r="R1480" t="s">
        <v>2243</v>
      </c>
    </row>
    <row r="1481" spans="1:18" x14ac:dyDescent="0.55000000000000004">
      <c r="A1481" s="1">
        <v>36062</v>
      </c>
      <c r="B1481" s="1" t="s">
        <v>2147</v>
      </c>
      <c r="C1481" s="1" t="s">
        <v>2244</v>
      </c>
      <c r="D1481" s="4">
        <v>0.06</v>
      </c>
      <c r="E1481" s="4">
        <v>2306</v>
      </c>
      <c r="F1481" s="4">
        <f>Table1[[#This Row],[MW]]*Table1[[#This Row],[MWh/MW]]</f>
        <v>138.35999999999999</v>
      </c>
      <c r="G1481" s="1" t="s">
        <v>37</v>
      </c>
      <c r="H1481" s="1" t="s">
        <v>38</v>
      </c>
      <c r="I1481" s="1" t="s">
        <v>130</v>
      </c>
      <c r="J1481" s="1" t="s">
        <v>40</v>
      </c>
      <c r="K1481" s="3" t="s">
        <v>34</v>
      </c>
      <c r="L1481" s="3" t="s">
        <v>41</v>
      </c>
      <c r="M1481" s="3" t="s">
        <v>120</v>
      </c>
      <c r="N1481" s="1">
        <f>Table1[[#This Row],[MWh]]*Water_intensities!$J$79</f>
        <v>0.52374957388080001</v>
      </c>
      <c r="O1481" s="1">
        <f>Table1[[#This Row],[MWh]]*Water_intensities!$N$79</f>
        <v>0.36662470171655998</v>
      </c>
      <c r="P1481" s="3">
        <v>-3.4020649999999999</v>
      </c>
      <c r="Q1481" s="3">
        <v>34.864552000000003</v>
      </c>
      <c r="R1481" t="s">
        <v>2245</v>
      </c>
    </row>
    <row r="1482" spans="1:18" ht="15" customHeight="1" x14ac:dyDescent="0.55000000000000004">
      <c r="A1482" s="1">
        <v>36063</v>
      </c>
      <c r="B1482" s="1" t="s">
        <v>2147</v>
      </c>
      <c r="C1482" s="1" t="s">
        <v>2246</v>
      </c>
      <c r="D1482" s="4">
        <v>301.3</v>
      </c>
      <c r="E1482" s="4">
        <v>3361</v>
      </c>
      <c r="F1482" s="4">
        <f>Table1[[#This Row],[MW]]*Table1[[#This Row],[MWh/MW]]</f>
        <v>1012669.3</v>
      </c>
      <c r="G1482" s="1" t="s">
        <v>176</v>
      </c>
      <c r="H1482" s="1" t="s">
        <v>177</v>
      </c>
      <c r="I1482" s="1" t="s">
        <v>178</v>
      </c>
      <c r="J1482" s="1" t="s">
        <v>40</v>
      </c>
      <c r="K1482" s="3" t="s">
        <v>34</v>
      </c>
      <c r="L1482" s="3" t="s">
        <v>34</v>
      </c>
      <c r="M1482" s="3" t="s">
        <v>34</v>
      </c>
      <c r="N1482" s="1">
        <f>Table1[[#This Row],[MWh]]*Water_intensities!$J$101</f>
        <v>0.1341679604112524</v>
      </c>
      <c r="O1482" s="1">
        <f>Table1[[#This Row],[MWh]]*Water_intensities!$N$101</f>
        <v>0.1341679604112524</v>
      </c>
      <c r="P1482" s="3">
        <v>-5.4382934862094796</v>
      </c>
      <c r="Q1482" s="3">
        <v>35.619302669834703</v>
      </c>
      <c r="R1482" t="s">
        <v>2247</v>
      </c>
    </row>
    <row r="1483" spans="1:18" x14ac:dyDescent="0.55000000000000004">
      <c r="A1483" s="1">
        <v>36064</v>
      </c>
      <c r="B1483" s="1" t="s">
        <v>2147</v>
      </c>
      <c r="C1483" s="1" t="s">
        <v>2248</v>
      </c>
      <c r="D1483" s="4">
        <v>384</v>
      </c>
      <c r="E1483" s="4">
        <v>6005</v>
      </c>
      <c r="F1483" s="4">
        <f>Table1[[#This Row],[MW]]*Table1[[#This Row],[MWh/MW]]</f>
        <v>2305920</v>
      </c>
      <c r="G1483" s="1" t="s">
        <v>20</v>
      </c>
      <c r="H1483" s="1" t="s">
        <v>29</v>
      </c>
      <c r="I1483" s="1" t="s">
        <v>52</v>
      </c>
      <c r="J1483" s="1" t="s">
        <v>31</v>
      </c>
      <c r="K1483" s="3" t="s">
        <v>32</v>
      </c>
      <c r="L1483" s="3" t="s">
        <v>53</v>
      </c>
      <c r="M1483" s="3" t="s">
        <v>34</v>
      </c>
      <c r="N1483" s="1">
        <f>Table1[[#This Row],[MWh]]*Water_intensities!$J$46</f>
        <v>747117.48230601405</v>
      </c>
      <c r="O1483" s="1">
        <f>Table1[[#This Row],[MWh]]*Water_intensities!$N$46</f>
        <v>522982.23761420988</v>
      </c>
      <c r="P1483" s="3">
        <v>-5.4635599068179399</v>
      </c>
      <c r="Q1483" s="3">
        <v>35.569961950514298</v>
      </c>
      <c r="R1483" t="s">
        <v>2249</v>
      </c>
    </row>
    <row r="1484" spans="1:18" x14ac:dyDescent="0.55000000000000004">
      <c r="A1484" s="1">
        <v>36065</v>
      </c>
      <c r="B1484" s="1" t="s">
        <v>2147</v>
      </c>
      <c r="C1484" s="1" t="s">
        <v>2250</v>
      </c>
      <c r="D1484" s="4">
        <v>32</v>
      </c>
      <c r="E1484" s="4">
        <v>3361</v>
      </c>
      <c r="F1484" s="4">
        <f>Table1[[#This Row],[MW]]*Table1[[#This Row],[MWh/MW]]</f>
        <v>107552</v>
      </c>
      <c r="G1484" s="1" t="s">
        <v>176</v>
      </c>
      <c r="H1484" s="1" t="s">
        <v>177</v>
      </c>
      <c r="I1484" s="1" t="s">
        <v>178</v>
      </c>
      <c r="J1484" s="1" t="s">
        <v>40</v>
      </c>
      <c r="K1484" s="3" t="s">
        <v>34</v>
      </c>
      <c r="L1484" s="3" t="s">
        <v>34</v>
      </c>
      <c r="M1484" s="3" t="s">
        <v>34</v>
      </c>
      <c r="N1484" s="1">
        <f>Table1[[#This Row],[MWh]]*Water_intensities!$J$101</f>
        <v>1.4249501271689599E-2</v>
      </c>
      <c r="O1484" s="1">
        <f>Table1[[#This Row],[MWh]]*Water_intensities!$N$101</f>
        <v>1.4249501271689599E-2</v>
      </c>
      <c r="P1484" s="3">
        <v>-5.4385000000000003</v>
      </c>
      <c r="Q1484" s="3">
        <v>35.606299999999997</v>
      </c>
      <c r="R1484" t="s">
        <v>2251</v>
      </c>
    </row>
    <row r="1485" spans="1:18" x14ac:dyDescent="0.55000000000000004">
      <c r="A1485" s="1">
        <v>36066</v>
      </c>
      <c r="B1485" s="1" t="s">
        <v>2147</v>
      </c>
      <c r="C1485" s="1" t="s">
        <v>2252</v>
      </c>
      <c r="D1485" s="4">
        <v>198</v>
      </c>
      <c r="E1485" s="19">
        <v>1626</v>
      </c>
      <c r="F1485" s="4">
        <f>Table1[[#This Row],[MW]]*Table1[[#This Row],[MWh/MW]]</f>
        <v>321948</v>
      </c>
      <c r="G1485" s="1" t="s">
        <v>28</v>
      </c>
      <c r="H1485" s="1" t="s">
        <v>56</v>
      </c>
      <c r="I1485" s="1" t="s">
        <v>57</v>
      </c>
      <c r="J1485" s="1" t="s">
        <v>40</v>
      </c>
      <c r="K1485" s="3" t="s">
        <v>34</v>
      </c>
      <c r="L1485" s="3" t="s">
        <v>119</v>
      </c>
      <c r="M1485" s="3" t="s">
        <v>34</v>
      </c>
      <c r="N1485" s="1">
        <f>Table1[[#This Row],[MWh]]*Water_intensities!$J$53</f>
        <v>517949.94449266203</v>
      </c>
      <c r="O1485" s="1">
        <f>Table1[[#This Row],[MWh]]*Water_intensities!$N$53</f>
        <v>414359.95559412957</v>
      </c>
      <c r="P1485" s="3">
        <v>-7.5030191765445498</v>
      </c>
      <c r="Q1485" s="3">
        <v>33.541389536427701</v>
      </c>
      <c r="R1485" t="s">
        <v>2253</v>
      </c>
    </row>
    <row r="1486" spans="1:18" ht="15" customHeight="1" x14ac:dyDescent="0.55000000000000004">
      <c r="A1486" s="1">
        <v>37001</v>
      </c>
      <c r="B1486" s="1" t="s">
        <v>2254</v>
      </c>
      <c r="C1486" s="1" t="s">
        <v>2255</v>
      </c>
      <c r="D1486" s="9">
        <v>1.7000000000000001E-2</v>
      </c>
      <c r="E1486" s="9">
        <v>1572</v>
      </c>
      <c r="F1486" s="4">
        <f>Table1[[#This Row],[MW]]*Table1[[#This Row],[MWh/MW]]</f>
        <v>26.724</v>
      </c>
      <c r="G1486" s="1" t="s">
        <v>37</v>
      </c>
      <c r="H1486" s="1" t="s">
        <v>38</v>
      </c>
      <c r="I1486" s="1" t="s">
        <v>130</v>
      </c>
      <c r="J1486" s="1" t="s">
        <v>40</v>
      </c>
      <c r="K1486" s="3" t="s">
        <v>34</v>
      </c>
      <c r="L1486" s="3" t="s">
        <v>41</v>
      </c>
      <c r="M1486" s="3" t="s">
        <v>388</v>
      </c>
      <c r="N1486" s="1">
        <f>Table1[[#This Row],[MWh]]*Water_intensities!$J$76</f>
        <v>0.37429697431226405</v>
      </c>
      <c r="O1486" s="1">
        <f>Table1[[#This Row],[MWh]]*Water_intensities!$N$76</f>
        <v>0.26200788201858477</v>
      </c>
      <c r="P1486" s="3">
        <v>14.8</v>
      </c>
      <c r="Q1486" s="3">
        <v>-18.1166667</v>
      </c>
      <c r="R1486" t="s">
        <v>2256</v>
      </c>
    </row>
    <row r="1487" spans="1:18" x14ac:dyDescent="0.55000000000000004">
      <c r="A1487" s="1">
        <v>37002</v>
      </c>
      <c r="B1487" s="1" t="s">
        <v>2254</v>
      </c>
      <c r="C1487" s="1" t="s">
        <v>2257</v>
      </c>
      <c r="D1487" s="4">
        <v>0.51</v>
      </c>
      <c r="E1487" s="4">
        <v>281</v>
      </c>
      <c r="F1487" s="4">
        <f>Table1[[#This Row],[MW]]*Table1[[#This Row],[MWh/MW]]</f>
        <v>143.31</v>
      </c>
      <c r="G1487" s="1" t="s">
        <v>28</v>
      </c>
      <c r="H1487" s="1" t="s">
        <v>29</v>
      </c>
      <c r="I1487" s="1" t="s">
        <v>30</v>
      </c>
      <c r="J1487" s="1" t="s">
        <v>31</v>
      </c>
      <c r="K1487" s="3" t="s">
        <v>32</v>
      </c>
      <c r="L1487" s="3" t="s">
        <v>44</v>
      </c>
      <c r="M1487" s="3" t="s">
        <v>34</v>
      </c>
      <c r="N1487" s="1">
        <f>Table1[[#This Row],[MWh]]*Water_intensities!$J$56</f>
        <v>46.432402854077715</v>
      </c>
      <c r="O1487" s="1">
        <f>Table1[[#This Row],[MWh]]*Water_intensities!$N$56</f>
        <v>32.502681997854403</v>
      </c>
      <c r="P1487" s="3">
        <v>39.908611000000001</v>
      </c>
      <c r="Q1487" s="3">
        <v>-16.232500000000002</v>
      </c>
      <c r="R1487" t="s">
        <v>113</v>
      </c>
    </row>
    <row r="1488" spans="1:18" ht="15" customHeight="1" x14ac:dyDescent="0.55000000000000004">
      <c r="A1488" s="1">
        <v>37003</v>
      </c>
      <c r="B1488" s="1" t="s">
        <v>2254</v>
      </c>
      <c r="C1488" s="1" t="s">
        <v>2258</v>
      </c>
      <c r="D1488" s="4">
        <v>12</v>
      </c>
      <c r="E1488" s="4">
        <v>5155</v>
      </c>
      <c r="F1488" s="4">
        <f>Table1[[#This Row],[MW]]*Table1[[#This Row],[MWh/MW]]</f>
        <v>61860</v>
      </c>
      <c r="G1488" s="1" t="s">
        <v>20</v>
      </c>
      <c r="H1488" s="1" t="s">
        <v>56</v>
      </c>
      <c r="I1488" s="1" t="s">
        <v>57</v>
      </c>
      <c r="J1488" s="1" t="s">
        <v>40</v>
      </c>
      <c r="K1488" s="3" t="s">
        <v>34</v>
      </c>
      <c r="L1488" s="3" t="s">
        <v>53</v>
      </c>
      <c r="M1488" s="3" t="s">
        <v>34</v>
      </c>
      <c r="N1488" s="1">
        <f>Table1[[#This Row],[MWh]]*Water_intensities!$J$36</f>
        <v>99520.368402090011</v>
      </c>
      <c r="O1488" s="1">
        <f>Table1[[#This Row],[MWh]]*Water_intensities!$N$36</f>
        <v>79616.294721671991</v>
      </c>
      <c r="P1488" s="3">
        <v>34.8520507234768</v>
      </c>
      <c r="Q1488" s="3">
        <v>-19.807847835724299</v>
      </c>
      <c r="R1488" t="s">
        <v>2259</v>
      </c>
    </row>
    <row r="1489" spans="1:18" x14ac:dyDescent="0.55000000000000004">
      <c r="A1489" s="1">
        <v>37004</v>
      </c>
      <c r="B1489" s="1" t="s">
        <v>2254</v>
      </c>
      <c r="C1489" s="1" t="s">
        <v>2260</v>
      </c>
      <c r="D1489" s="4">
        <v>2075</v>
      </c>
      <c r="E1489" s="4">
        <v>7140</v>
      </c>
      <c r="F1489" s="4">
        <f>Table1[[#This Row],[MW]]*Table1[[#This Row],[MWh/MW]]</f>
        <v>14815500</v>
      </c>
      <c r="G1489" s="1" t="s">
        <v>107</v>
      </c>
      <c r="H1489" s="1" t="s">
        <v>108</v>
      </c>
      <c r="I1489" s="1" t="s">
        <v>34</v>
      </c>
      <c r="J1489" s="1" t="s">
        <v>34</v>
      </c>
      <c r="K1489" s="1" t="s">
        <v>34</v>
      </c>
      <c r="L1489" s="1" t="s">
        <v>34</v>
      </c>
      <c r="M1489" s="1" t="s">
        <v>34</v>
      </c>
      <c r="N1489" s="1">
        <v>2319103082.9999995</v>
      </c>
      <c r="O1489" s="1">
        <v>2319103082.9999995</v>
      </c>
      <c r="P1489" s="3">
        <v>32.704704999999997</v>
      </c>
      <c r="Q1489" s="3">
        <v>-15.585639</v>
      </c>
      <c r="R1489" t="s">
        <v>589</v>
      </c>
    </row>
    <row r="1490" spans="1:18" ht="15" customHeight="1" x14ac:dyDescent="0.55000000000000004">
      <c r="A1490" s="1">
        <v>37005</v>
      </c>
      <c r="B1490" s="1" t="s">
        <v>2254</v>
      </c>
      <c r="C1490" s="1" t="s">
        <v>2261</v>
      </c>
      <c r="D1490" s="4">
        <v>44</v>
      </c>
      <c r="E1490" s="4">
        <v>6231.3</v>
      </c>
      <c r="F1490" s="4">
        <f>Table1[[#This Row],[MW]]*Table1[[#This Row],[MWh/MW]]</f>
        <v>274177.2</v>
      </c>
      <c r="G1490" s="1" t="s">
        <v>107</v>
      </c>
      <c r="H1490" s="1" t="s">
        <v>108</v>
      </c>
      <c r="I1490" s="1" t="s">
        <v>34</v>
      </c>
      <c r="J1490" s="1" t="s">
        <v>34</v>
      </c>
      <c r="K1490" s="1" t="s">
        <v>34</v>
      </c>
      <c r="L1490" s="1" t="s">
        <v>34</v>
      </c>
      <c r="M1490" s="1" t="s">
        <v>34</v>
      </c>
      <c r="N1490" s="1">
        <v>133807994.964</v>
      </c>
      <c r="O1490" s="1">
        <v>133807994.964</v>
      </c>
      <c r="P1490" s="3">
        <v>33.133299999999998</v>
      </c>
      <c r="Q1490" s="3">
        <v>-19.161100000000001</v>
      </c>
      <c r="R1490" t="s">
        <v>2262</v>
      </c>
    </row>
    <row r="1491" spans="1:18" x14ac:dyDescent="0.55000000000000004">
      <c r="A1491" s="1">
        <v>37006</v>
      </c>
      <c r="B1491" s="1" t="s">
        <v>2254</v>
      </c>
      <c r="C1491" s="1" t="s">
        <v>2263</v>
      </c>
      <c r="D1491" s="4">
        <v>16.600000000000001</v>
      </c>
      <c r="E1491" s="4">
        <v>2337.3000000000002</v>
      </c>
      <c r="F1491" s="4">
        <f>Table1[[#This Row],[MW]]*Table1[[#This Row],[MWh/MW]]</f>
        <v>38799.180000000008</v>
      </c>
      <c r="G1491" s="1" t="s">
        <v>107</v>
      </c>
      <c r="H1491" s="1" t="s">
        <v>108</v>
      </c>
      <c r="I1491" s="1" t="s">
        <v>34</v>
      </c>
      <c r="J1491" s="1" t="s">
        <v>34</v>
      </c>
      <c r="K1491" s="1" t="s">
        <v>34</v>
      </c>
      <c r="L1491" s="1" t="s">
        <v>34</v>
      </c>
      <c r="M1491" s="1" t="s">
        <v>34</v>
      </c>
      <c r="N1491" s="1">
        <v>28011677.72499999</v>
      </c>
      <c r="O1491" s="1">
        <v>28011677.72499999</v>
      </c>
      <c r="P1491" s="3">
        <v>32.133899999999997</v>
      </c>
      <c r="Q1491" s="3">
        <v>-25.220300000000002</v>
      </c>
      <c r="R1491" t="s">
        <v>2264</v>
      </c>
    </row>
    <row r="1492" spans="1:18" x14ac:dyDescent="0.55000000000000004">
      <c r="A1492" s="1">
        <v>37007</v>
      </c>
      <c r="B1492" s="1" t="s">
        <v>2254</v>
      </c>
      <c r="C1492" s="1" t="s">
        <v>2265</v>
      </c>
      <c r="D1492" s="4">
        <v>1.0900000000000001</v>
      </c>
      <c r="E1492" s="4">
        <v>7140</v>
      </c>
      <c r="F1492" s="4">
        <f>Table1[[#This Row],[MW]]*Table1[[#This Row],[MWh/MW]]</f>
        <v>7782.6</v>
      </c>
      <c r="G1492" s="1" t="s">
        <v>107</v>
      </c>
      <c r="H1492" s="1" t="s">
        <v>133</v>
      </c>
      <c r="I1492" s="1" t="s">
        <v>34</v>
      </c>
      <c r="J1492" s="1" t="s">
        <v>34</v>
      </c>
      <c r="K1492" s="1" t="s">
        <v>34</v>
      </c>
      <c r="L1492" s="1" t="s">
        <v>34</v>
      </c>
      <c r="M1492" s="1" t="s">
        <v>34</v>
      </c>
      <c r="N1492" s="1">
        <v>0</v>
      </c>
      <c r="O1492" s="1">
        <v>0</v>
      </c>
      <c r="P1492" s="3">
        <v>36.537222</v>
      </c>
      <c r="Q1492" s="3">
        <v>-14.803056</v>
      </c>
      <c r="R1492" t="s">
        <v>4980</v>
      </c>
    </row>
    <row r="1493" spans="1:18" x14ac:dyDescent="0.55000000000000004">
      <c r="A1493" s="1">
        <v>37008</v>
      </c>
      <c r="B1493" s="1" t="s">
        <v>2254</v>
      </c>
      <c r="C1493" s="1" t="s">
        <v>2265</v>
      </c>
      <c r="D1493" s="4">
        <v>0.42</v>
      </c>
      <c r="E1493" s="4">
        <v>281</v>
      </c>
      <c r="F1493" s="4">
        <f>Table1[[#This Row],[MW]]*Table1[[#This Row],[MWh/MW]]</f>
        <v>118.02</v>
      </c>
      <c r="G1493" s="1" t="s">
        <v>28</v>
      </c>
      <c r="H1493" s="1" t="s">
        <v>29</v>
      </c>
      <c r="I1493" s="1" t="s">
        <v>30</v>
      </c>
      <c r="J1493" s="1" t="s">
        <v>31</v>
      </c>
      <c r="K1493" s="3" t="s">
        <v>32</v>
      </c>
      <c r="L1493" s="3" t="s">
        <v>44</v>
      </c>
      <c r="M1493" s="3" t="s">
        <v>34</v>
      </c>
      <c r="N1493" s="1">
        <f>Table1[[#This Row],[MWh]]*Water_intensities!$J$56</f>
        <v>38.238449409240467</v>
      </c>
      <c r="O1493" s="1">
        <f>Table1[[#This Row],[MWh]]*Water_intensities!$N$56</f>
        <v>26.766914586468328</v>
      </c>
      <c r="P1493" s="3">
        <v>36.537222</v>
      </c>
      <c r="Q1493" s="3">
        <v>-14.803056</v>
      </c>
      <c r="R1493" t="s">
        <v>113</v>
      </c>
    </row>
    <row r="1494" spans="1:18" x14ac:dyDescent="0.55000000000000004">
      <c r="A1494" s="1">
        <v>37009</v>
      </c>
      <c r="B1494" s="1" t="s">
        <v>2254</v>
      </c>
      <c r="C1494" s="1" t="s">
        <v>2266</v>
      </c>
      <c r="D1494" s="4">
        <v>120</v>
      </c>
      <c r="E1494" s="4">
        <v>5155</v>
      </c>
      <c r="F1494" s="4">
        <f>Table1[[#This Row],[MW]]*Table1[[#This Row],[MWh/MW]]</f>
        <v>618600</v>
      </c>
      <c r="G1494" s="1" t="s">
        <v>20</v>
      </c>
      <c r="H1494" s="1" t="s">
        <v>29</v>
      </c>
      <c r="I1494" s="1" t="s">
        <v>52</v>
      </c>
      <c r="J1494" s="1" t="s">
        <v>31</v>
      </c>
      <c r="K1494" s="3" t="s">
        <v>32</v>
      </c>
      <c r="L1494" s="3" t="s">
        <v>53</v>
      </c>
      <c r="M1494" s="3" t="s">
        <v>34</v>
      </c>
      <c r="N1494" s="1">
        <f>Table1[[#This Row],[MWh]]*Water_intensities!$J$46</f>
        <v>200426.23965900825</v>
      </c>
      <c r="O1494" s="1">
        <f>Table1[[#This Row],[MWh]]*Water_intensities!$N$46</f>
        <v>140298.3677613058</v>
      </c>
      <c r="P1494" s="3">
        <v>32.005393742761399</v>
      </c>
      <c r="Q1494" s="3">
        <v>-25.461891015829501</v>
      </c>
      <c r="R1494" t="s">
        <v>2267</v>
      </c>
    </row>
    <row r="1495" spans="1:18" x14ac:dyDescent="0.55000000000000004">
      <c r="A1495" s="1">
        <v>37010</v>
      </c>
      <c r="B1495" s="1" t="s">
        <v>2254</v>
      </c>
      <c r="C1495" s="1" t="s">
        <v>2268</v>
      </c>
      <c r="D1495" s="4">
        <v>0.08</v>
      </c>
      <c r="E1495" s="4">
        <v>7140</v>
      </c>
      <c r="F1495" s="4">
        <f>Table1[[#This Row],[MW]]*Table1[[#This Row],[MWh/MW]]</f>
        <v>571.20000000000005</v>
      </c>
      <c r="G1495" s="1" t="s">
        <v>107</v>
      </c>
      <c r="H1495" s="1" t="s">
        <v>133</v>
      </c>
      <c r="I1495" s="1" t="s">
        <v>34</v>
      </c>
      <c r="J1495" s="1" t="s">
        <v>34</v>
      </c>
      <c r="K1495" s="1" t="s">
        <v>34</v>
      </c>
      <c r="L1495" s="1" t="s">
        <v>34</v>
      </c>
      <c r="M1495" s="1" t="s">
        <v>34</v>
      </c>
      <c r="N1495" s="1">
        <v>0</v>
      </c>
      <c r="O1495" s="1">
        <v>0</v>
      </c>
      <c r="P1495" s="3">
        <v>33.7044444</v>
      </c>
      <c r="Q1495" s="3">
        <v>-16.6827778</v>
      </c>
      <c r="R1495" t="s">
        <v>4980</v>
      </c>
    </row>
    <row r="1496" spans="1:18" x14ac:dyDescent="0.55000000000000004">
      <c r="A1496" s="1">
        <v>37011</v>
      </c>
      <c r="B1496" s="1" t="s">
        <v>2254</v>
      </c>
      <c r="C1496" s="1" t="s">
        <v>2269</v>
      </c>
      <c r="D1496" s="4">
        <v>2.4</v>
      </c>
      <c r="E1496" s="4">
        <v>281</v>
      </c>
      <c r="F1496" s="4">
        <f>Table1[[#This Row],[MW]]*Table1[[#This Row],[MWh/MW]]</f>
        <v>674.4</v>
      </c>
      <c r="G1496" s="1" t="s">
        <v>28</v>
      </c>
      <c r="H1496" s="1" t="s">
        <v>29</v>
      </c>
      <c r="I1496" s="1" t="s">
        <v>30</v>
      </c>
      <c r="J1496" s="1" t="s">
        <v>31</v>
      </c>
      <c r="K1496" s="3" t="s">
        <v>32</v>
      </c>
      <c r="L1496" s="3" t="s">
        <v>44</v>
      </c>
      <c r="M1496" s="3" t="s">
        <v>34</v>
      </c>
      <c r="N1496" s="1">
        <f>Table1[[#This Row],[MWh]]*Water_intensities!$J$56</f>
        <v>218.50542519565983</v>
      </c>
      <c r="O1496" s="1">
        <f>Table1[[#This Row],[MWh]]*Water_intensities!$N$56</f>
        <v>152.95379763696187</v>
      </c>
      <c r="P1496" s="3">
        <v>35.383333</v>
      </c>
      <c r="Q1496" s="3">
        <v>-23.864999999999998</v>
      </c>
      <c r="R1496" t="s">
        <v>296</v>
      </c>
    </row>
    <row r="1497" spans="1:18" x14ac:dyDescent="0.55000000000000004">
      <c r="A1497" s="1">
        <v>37012</v>
      </c>
      <c r="B1497" s="1" t="s">
        <v>2254</v>
      </c>
      <c r="C1497" s="1" t="s">
        <v>2270</v>
      </c>
      <c r="D1497" s="4">
        <v>40.35</v>
      </c>
      <c r="E1497" s="4">
        <v>5155</v>
      </c>
      <c r="F1497" s="4">
        <f>Table1[[#This Row],[MW]]*Table1[[#This Row],[MWh/MW]]</f>
        <v>208004.25</v>
      </c>
      <c r="G1497" s="1" t="s">
        <v>20</v>
      </c>
      <c r="H1497" s="1" t="s">
        <v>29</v>
      </c>
      <c r="I1497" s="1" t="s">
        <v>52</v>
      </c>
      <c r="J1497" s="1" t="s">
        <v>31</v>
      </c>
      <c r="K1497" s="3" t="s">
        <v>32</v>
      </c>
      <c r="L1497" s="3" t="s">
        <v>53</v>
      </c>
      <c r="M1497" s="3" t="s">
        <v>34</v>
      </c>
      <c r="N1497" s="1">
        <f>Table1[[#This Row],[MWh]]*Water_intensities!$J$46</f>
        <v>67393.32308534153</v>
      </c>
      <c r="O1497" s="1">
        <f>Table1[[#This Row],[MWh]]*Water_intensities!$N$46</f>
        <v>47175.326159739066</v>
      </c>
      <c r="P1497" s="3">
        <v>32.807099999999998</v>
      </c>
      <c r="Q1497" s="3">
        <v>-24.435410000000001</v>
      </c>
      <c r="R1497" t="s">
        <v>2271</v>
      </c>
    </row>
    <row r="1498" spans="1:18" x14ac:dyDescent="0.55000000000000004">
      <c r="A1498" s="1">
        <v>37013</v>
      </c>
      <c r="B1498" s="1" t="s">
        <v>2254</v>
      </c>
      <c r="C1498" s="1" t="s">
        <v>2272</v>
      </c>
      <c r="D1498" s="4">
        <v>0.75</v>
      </c>
      <c r="E1498" s="4">
        <v>7140</v>
      </c>
      <c r="F1498" s="4">
        <f>Table1[[#This Row],[MW]]*Table1[[#This Row],[MWh/MW]]</f>
        <v>5355</v>
      </c>
      <c r="G1498" s="1" t="s">
        <v>107</v>
      </c>
      <c r="H1498" s="1" t="s">
        <v>133</v>
      </c>
      <c r="I1498" s="1" t="s">
        <v>34</v>
      </c>
      <c r="J1498" s="1" t="s">
        <v>34</v>
      </c>
      <c r="K1498" s="1" t="s">
        <v>34</v>
      </c>
      <c r="L1498" s="1" t="s">
        <v>34</v>
      </c>
      <c r="M1498" s="1" t="s">
        <v>34</v>
      </c>
      <c r="N1498" s="1">
        <v>0</v>
      </c>
      <c r="O1498" s="1">
        <v>0</v>
      </c>
      <c r="P1498" s="3">
        <v>35.240555999999998</v>
      </c>
      <c r="Q1498" s="3">
        <v>-13.312778</v>
      </c>
      <c r="R1498" t="s">
        <v>4980</v>
      </c>
    </row>
    <row r="1499" spans="1:18" x14ac:dyDescent="0.55000000000000004">
      <c r="A1499" s="1">
        <v>37014</v>
      </c>
      <c r="B1499" s="1" t="s">
        <v>2254</v>
      </c>
      <c r="C1499" s="1" t="s">
        <v>2272</v>
      </c>
      <c r="D1499" s="4">
        <v>2.54</v>
      </c>
      <c r="E1499" s="4">
        <v>281</v>
      </c>
      <c r="F1499" s="4">
        <f>Table1[[#This Row],[MW]]*Table1[[#This Row],[MWh/MW]]</f>
        <v>713.74</v>
      </c>
      <c r="G1499" s="1" t="s">
        <v>28</v>
      </c>
      <c r="H1499" s="1" t="s">
        <v>29</v>
      </c>
      <c r="I1499" s="1" t="s">
        <v>30</v>
      </c>
      <c r="J1499" s="1" t="s">
        <v>31</v>
      </c>
      <c r="K1499" s="3" t="s">
        <v>32</v>
      </c>
      <c r="L1499" s="3" t="s">
        <v>44</v>
      </c>
      <c r="M1499" s="3" t="s">
        <v>34</v>
      </c>
      <c r="N1499" s="1">
        <f>Table1[[#This Row],[MWh]]*Water_intensities!$J$56</f>
        <v>231.25157499873998</v>
      </c>
      <c r="O1499" s="1">
        <f>Table1[[#This Row],[MWh]]*Water_intensities!$N$56</f>
        <v>161.87610249911799</v>
      </c>
      <c r="P1499" s="3">
        <v>35.233044680462797</v>
      </c>
      <c r="Q1499" s="3">
        <v>-13.333917905082</v>
      </c>
      <c r="R1499" t="s">
        <v>2273</v>
      </c>
    </row>
    <row r="1500" spans="1:18" x14ac:dyDescent="0.55000000000000004">
      <c r="A1500" s="1">
        <v>37015</v>
      </c>
      <c r="B1500" s="1" t="s">
        <v>2254</v>
      </c>
      <c r="C1500" s="1" t="s">
        <v>2274</v>
      </c>
      <c r="D1500" s="4">
        <v>6</v>
      </c>
      <c r="E1500" s="4">
        <v>5686</v>
      </c>
      <c r="F1500" s="4">
        <f>Table1[[#This Row],[MW]]*Table1[[#This Row],[MWh/MW]]</f>
        <v>34116</v>
      </c>
      <c r="G1500" s="1" t="s">
        <v>474</v>
      </c>
      <c r="H1500" s="1" t="s">
        <v>21</v>
      </c>
      <c r="I1500" s="1" t="s">
        <v>22</v>
      </c>
      <c r="J1500" s="1" t="s">
        <v>40</v>
      </c>
      <c r="K1500" s="3" t="s">
        <v>34</v>
      </c>
      <c r="L1500" s="3" t="s">
        <v>841</v>
      </c>
      <c r="M1500" s="3" t="s">
        <v>34</v>
      </c>
      <c r="N1500" s="1">
        <f>Table1[[#This Row],[MWh]]*Water_intensities!$J$3</f>
        <v>5534.7046408491433</v>
      </c>
      <c r="O1500" s="1">
        <f>Table1[[#This Row],[MWh]]*Water_intensities!$N$3</f>
        <v>3874.2932485944002</v>
      </c>
      <c r="P1500" s="3">
        <v>34.624443999999997</v>
      </c>
      <c r="Q1500" s="3">
        <v>-19.549167000000001</v>
      </c>
      <c r="R1500" t="s">
        <v>2275</v>
      </c>
    </row>
    <row r="1501" spans="1:18" x14ac:dyDescent="0.55000000000000004">
      <c r="A1501" s="1">
        <v>37016</v>
      </c>
      <c r="B1501" s="1" t="s">
        <v>2254</v>
      </c>
      <c r="C1501" s="1" t="s">
        <v>2276</v>
      </c>
      <c r="D1501" s="4">
        <v>121</v>
      </c>
      <c r="E1501" s="4">
        <v>5155</v>
      </c>
      <c r="F1501" s="4">
        <f>Table1[[#This Row],[MW]]*Table1[[#This Row],[MWh/MW]]</f>
        <v>623755</v>
      </c>
      <c r="G1501" s="1" t="s">
        <v>20</v>
      </c>
      <c r="H1501" s="1" t="s">
        <v>47</v>
      </c>
      <c r="I1501" s="1" t="s">
        <v>48</v>
      </c>
      <c r="J1501" s="1" t="s">
        <v>31</v>
      </c>
      <c r="K1501" s="3" t="s">
        <v>32</v>
      </c>
      <c r="L1501" s="3" t="s">
        <v>53</v>
      </c>
      <c r="M1501" s="3" t="s">
        <v>34</v>
      </c>
      <c r="N1501" s="1">
        <f>Table1[[#This Row],[MWh]]*Water_intensities!$J$37</f>
        <v>23611.695248339001</v>
      </c>
      <c r="O1501" s="1">
        <f>Table1[[#This Row],[MWh]]*Water_intensities!$N$37</f>
        <v>16528.186673837299</v>
      </c>
      <c r="P1501" s="3">
        <v>32.5891667</v>
      </c>
      <c r="Q1501" s="3">
        <v>-25.965277799999999</v>
      </c>
      <c r="R1501" t="s">
        <v>2277</v>
      </c>
    </row>
    <row r="1502" spans="1:18" x14ac:dyDescent="0.55000000000000004">
      <c r="A1502" s="1">
        <v>37017</v>
      </c>
      <c r="B1502" s="1" t="s">
        <v>2254</v>
      </c>
      <c r="C1502" s="1" t="s">
        <v>2278</v>
      </c>
      <c r="D1502" s="4">
        <v>4</v>
      </c>
      <c r="E1502" s="4">
        <v>5686</v>
      </c>
      <c r="F1502" s="4">
        <f>Table1[[#This Row],[MW]]*Table1[[#This Row],[MWh/MW]]</f>
        <v>22744</v>
      </c>
      <c r="G1502" s="1" t="s">
        <v>474</v>
      </c>
      <c r="H1502" s="1" t="s">
        <v>21</v>
      </c>
      <c r="I1502" s="1" t="s">
        <v>22</v>
      </c>
      <c r="J1502" s="1" t="s">
        <v>40</v>
      </c>
      <c r="K1502" s="3" t="s">
        <v>34</v>
      </c>
      <c r="L1502" s="3" t="s">
        <v>841</v>
      </c>
      <c r="M1502" s="3" t="s">
        <v>34</v>
      </c>
      <c r="N1502" s="1">
        <f>Table1[[#This Row],[MWh]]*Water_intensities!$J$3</f>
        <v>3689.8030938994289</v>
      </c>
      <c r="O1502" s="1">
        <f>Table1[[#This Row],[MWh]]*Water_intensities!$N$3</f>
        <v>2582.8621657296003</v>
      </c>
      <c r="P1502" s="3">
        <v>35.945278000000002</v>
      </c>
      <c r="Q1502" s="3">
        <v>-18.290832999999999</v>
      </c>
      <c r="R1502" t="s">
        <v>2275</v>
      </c>
    </row>
    <row r="1503" spans="1:18" x14ac:dyDescent="0.55000000000000004">
      <c r="A1503" s="1">
        <v>37018</v>
      </c>
      <c r="B1503" s="1" t="s">
        <v>2254</v>
      </c>
      <c r="C1503" s="1" t="s">
        <v>2279</v>
      </c>
      <c r="D1503" s="4">
        <v>40</v>
      </c>
      <c r="E1503" s="4">
        <v>7140</v>
      </c>
      <c r="F1503" s="4">
        <f>Table1[[#This Row],[MW]]*Table1[[#This Row],[MWh/MW]]</f>
        <v>285600</v>
      </c>
      <c r="G1503" s="1" t="s">
        <v>107</v>
      </c>
      <c r="H1503" s="1" t="s">
        <v>108</v>
      </c>
      <c r="I1503" s="1" t="s">
        <v>34</v>
      </c>
      <c r="J1503" s="1" t="s">
        <v>34</v>
      </c>
      <c r="K1503" s="1" t="s">
        <v>34</v>
      </c>
      <c r="L1503" s="1" t="s">
        <v>34</v>
      </c>
      <c r="M1503" s="1" t="s">
        <v>34</v>
      </c>
      <c r="N1503" s="1">
        <v>102501506.2983</v>
      </c>
      <c r="O1503" s="1">
        <v>102501506.2983</v>
      </c>
      <c r="P1503" s="3">
        <v>32.151200000000003</v>
      </c>
      <c r="Q1503" s="3">
        <v>-23.8964</v>
      </c>
      <c r="R1503" t="s">
        <v>2280</v>
      </c>
    </row>
    <row r="1504" spans="1:18" x14ac:dyDescent="0.55000000000000004">
      <c r="A1504" s="1">
        <v>37019</v>
      </c>
      <c r="B1504" s="1" t="s">
        <v>2254</v>
      </c>
      <c r="C1504" s="1" t="s">
        <v>2281</v>
      </c>
      <c r="D1504" s="4">
        <v>52</v>
      </c>
      <c r="E1504" s="4">
        <v>7140</v>
      </c>
      <c r="F1504" s="4">
        <f>Table1[[#This Row],[MW]]*Table1[[#This Row],[MWh/MW]]</f>
        <v>371280</v>
      </c>
      <c r="G1504" s="1" t="s">
        <v>107</v>
      </c>
      <c r="H1504" s="1" t="s">
        <v>108</v>
      </c>
      <c r="I1504" s="1" t="s">
        <v>34</v>
      </c>
      <c r="J1504" s="1" t="s">
        <v>34</v>
      </c>
      <c r="K1504" s="1" t="s">
        <v>34</v>
      </c>
      <c r="L1504" s="1" t="s">
        <v>34</v>
      </c>
      <c r="M1504" s="1" t="s">
        <v>34</v>
      </c>
      <c r="N1504" s="1">
        <v>839962.13800000015</v>
      </c>
      <c r="O1504" s="1">
        <v>839962.13800000015</v>
      </c>
      <c r="P1504" s="3">
        <v>33.492800000000003</v>
      </c>
      <c r="Q1504" s="3">
        <v>-19.5261</v>
      </c>
      <c r="R1504" t="s">
        <v>2282</v>
      </c>
    </row>
    <row r="1505" spans="1:18" x14ac:dyDescent="0.55000000000000004">
      <c r="A1505" s="1">
        <v>37020</v>
      </c>
      <c r="B1505" s="1" t="s">
        <v>2254</v>
      </c>
      <c r="C1505" s="1" t="s">
        <v>2283</v>
      </c>
      <c r="D1505" s="4">
        <v>0.42</v>
      </c>
      <c r="E1505" s="4">
        <v>281</v>
      </c>
      <c r="F1505" s="4">
        <f>Table1[[#This Row],[MW]]*Table1[[#This Row],[MWh/MW]]</f>
        <v>118.02</v>
      </c>
      <c r="G1505" s="1" t="s">
        <v>28</v>
      </c>
      <c r="H1505" s="1" t="s">
        <v>29</v>
      </c>
      <c r="I1505" s="1" t="s">
        <v>30</v>
      </c>
      <c r="J1505" s="1" t="s">
        <v>31</v>
      </c>
      <c r="K1505" s="3" t="s">
        <v>32</v>
      </c>
      <c r="L1505" s="3" t="s">
        <v>44</v>
      </c>
      <c r="M1505" s="3" t="s">
        <v>34</v>
      </c>
      <c r="N1505" s="1">
        <f>Table1[[#This Row],[MWh]]*Water_intensities!$J$56</f>
        <v>38.238449409240467</v>
      </c>
      <c r="O1505" s="1">
        <f>Table1[[#This Row],[MWh]]*Water_intensities!$N$56</f>
        <v>26.766914586468328</v>
      </c>
      <c r="P1505" s="3">
        <v>36.985556000000003</v>
      </c>
      <c r="Q1505" s="3">
        <v>-16.837499999999999</v>
      </c>
      <c r="R1505" t="s">
        <v>113</v>
      </c>
    </row>
    <row r="1506" spans="1:18" x14ac:dyDescent="0.55000000000000004">
      <c r="A1506" s="1">
        <v>37021</v>
      </c>
      <c r="B1506" s="1" t="s">
        <v>2254</v>
      </c>
      <c r="C1506" s="1" t="s">
        <v>2284</v>
      </c>
      <c r="D1506" s="4">
        <v>9.6</v>
      </c>
      <c r="E1506" s="4">
        <v>281</v>
      </c>
      <c r="F1506" s="4">
        <f>Table1[[#This Row],[MW]]*Table1[[#This Row],[MWh/MW]]</f>
        <v>2697.6</v>
      </c>
      <c r="G1506" s="1" t="s">
        <v>28</v>
      </c>
      <c r="H1506" s="1" t="s">
        <v>29</v>
      </c>
      <c r="I1506" s="1" t="s">
        <v>30</v>
      </c>
      <c r="J1506" s="1" t="s">
        <v>31</v>
      </c>
      <c r="K1506" s="3" t="s">
        <v>32</v>
      </c>
      <c r="L1506" s="3" t="s">
        <v>44</v>
      </c>
      <c r="M1506" s="3" t="s">
        <v>34</v>
      </c>
      <c r="N1506" s="1">
        <f>Table1[[#This Row],[MWh]]*Water_intensities!$J$56</f>
        <v>874.0217007826393</v>
      </c>
      <c r="O1506" s="1">
        <f>Table1[[#This Row],[MWh]]*Water_intensities!$N$56</f>
        <v>611.81519054784746</v>
      </c>
      <c r="P1506" s="3">
        <v>39.634275962261697</v>
      </c>
      <c r="Q1506" s="3">
        <v>-16.556439693792999</v>
      </c>
      <c r="R1506" t="s">
        <v>2285</v>
      </c>
    </row>
    <row r="1507" spans="1:18" x14ac:dyDescent="0.55000000000000004">
      <c r="A1507" s="1">
        <v>37022</v>
      </c>
      <c r="B1507" s="1" t="s">
        <v>2254</v>
      </c>
      <c r="C1507" s="1" t="s">
        <v>2286</v>
      </c>
      <c r="D1507" s="4">
        <v>4.2</v>
      </c>
      <c r="E1507" s="4">
        <v>281</v>
      </c>
      <c r="F1507" s="4">
        <f>Table1[[#This Row],[MW]]*Table1[[#This Row],[MWh/MW]]</f>
        <v>1180.2</v>
      </c>
      <c r="G1507" s="1" t="s">
        <v>28</v>
      </c>
      <c r="H1507" s="1" t="s">
        <v>29</v>
      </c>
      <c r="I1507" s="1" t="s">
        <v>30</v>
      </c>
      <c r="J1507" s="1" t="s">
        <v>31</v>
      </c>
      <c r="K1507" s="3" t="s">
        <v>32</v>
      </c>
      <c r="L1507" s="3" t="s">
        <v>44</v>
      </c>
      <c r="M1507" s="3" t="s">
        <v>34</v>
      </c>
      <c r="N1507" s="1">
        <f>Table1[[#This Row],[MWh]]*Water_intensities!$J$56</f>
        <v>382.38449409240468</v>
      </c>
      <c r="O1507" s="1">
        <f>Table1[[#This Row],[MWh]]*Water_intensities!$N$56</f>
        <v>267.66914586468329</v>
      </c>
      <c r="P1507" s="3">
        <v>40.672944617174998</v>
      </c>
      <c r="Q1507" s="3">
        <v>-14.5595782068246</v>
      </c>
      <c r="R1507" t="s">
        <v>2287</v>
      </c>
    </row>
    <row r="1508" spans="1:18" x14ac:dyDescent="0.55000000000000004">
      <c r="A1508" s="1">
        <v>37023</v>
      </c>
      <c r="B1508" s="1" t="s">
        <v>2254</v>
      </c>
      <c r="C1508" s="1" t="s">
        <v>2288</v>
      </c>
      <c r="D1508" s="4">
        <v>6.5359999999999996</v>
      </c>
      <c r="E1508" s="4">
        <v>281</v>
      </c>
      <c r="F1508" s="4">
        <f>Table1[[#This Row],[MW]]*Table1[[#This Row],[MWh/MW]]</f>
        <v>1836.616</v>
      </c>
      <c r="G1508" s="1" t="s">
        <v>28</v>
      </c>
      <c r="H1508" s="1" t="s">
        <v>29</v>
      </c>
      <c r="I1508" s="1" t="s">
        <v>30</v>
      </c>
      <c r="J1508" s="1" t="s">
        <v>31</v>
      </c>
      <c r="K1508" s="3" t="s">
        <v>32</v>
      </c>
      <c r="L1508" s="3" t="s">
        <v>44</v>
      </c>
      <c r="M1508" s="3" t="s">
        <v>34</v>
      </c>
      <c r="N1508" s="1">
        <f>Table1[[#This Row],[MWh]]*Water_intensities!$J$56</f>
        <v>595.06310794951355</v>
      </c>
      <c r="O1508" s="1">
        <f>Table1[[#This Row],[MWh]]*Water_intensities!$N$56</f>
        <v>416.5441755646595</v>
      </c>
      <c r="P1508" s="3">
        <v>39.217458028047098</v>
      </c>
      <c r="Q1508" s="3">
        <v>-15.124480046210801</v>
      </c>
      <c r="R1508" t="s">
        <v>2273</v>
      </c>
    </row>
    <row r="1509" spans="1:18" x14ac:dyDescent="0.55000000000000004">
      <c r="A1509" s="1">
        <v>37024</v>
      </c>
      <c r="B1509" s="1" t="s">
        <v>2254</v>
      </c>
      <c r="C1509" s="1" t="s">
        <v>2289</v>
      </c>
      <c r="D1509" s="4">
        <v>8.5</v>
      </c>
      <c r="E1509" s="4">
        <v>281</v>
      </c>
      <c r="F1509" s="4">
        <f>Table1[[#This Row],[MW]]*Table1[[#This Row],[MWh/MW]]</f>
        <v>2388.5</v>
      </c>
      <c r="G1509" s="1" t="s">
        <v>28</v>
      </c>
      <c r="H1509" s="1" t="s">
        <v>29</v>
      </c>
      <c r="I1509" s="1" t="s">
        <v>30</v>
      </c>
      <c r="J1509" s="1" t="s">
        <v>31</v>
      </c>
      <c r="K1509" s="3" t="s">
        <v>32</v>
      </c>
      <c r="L1509" s="3" t="s">
        <v>44</v>
      </c>
      <c r="M1509" s="3" t="s">
        <v>34</v>
      </c>
      <c r="N1509" s="1">
        <f>Table1[[#This Row],[MWh]]*Water_intensities!$J$56</f>
        <v>773.87338090129515</v>
      </c>
      <c r="O1509" s="1">
        <f>Table1[[#This Row],[MWh]]*Water_intensities!$N$56</f>
        <v>541.7113666309067</v>
      </c>
      <c r="P1509" s="3">
        <v>40.517749999999999</v>
      </c>
      <c r="Q1509" s="3">
        <v>-12.973948</v>
      </c>
      <c r="R1509" t="s">
        <v>2290</v>
      </c>
    </row>
    <row r="1510" spans="1:18" x14ac:dyDescent="0.55000000000000004">
      <c r="A1510" s="1">
        <v>37025</v>
      </c>
      <c r="B1510" s="1" t="s">
        <v>2254</v>
      </c>
      <c r="C1510" s="1" t="s">
        <v>2291</v>
      </c>
      <c r="D1510" s="4">
        <v>1.75</v>
      </c>
      <c r="E1510" s="4">
        <v>7140</v>
      </c>
      <c r="F1510" s="4">
        <f>Table1[[#This Row],[MW]]*Table1[[#This Row],[MWh/MW]]</f>
        <v>12495</v>
      </c>
      <c r="G1510" s="1" t="s">
        <v>107</v>
      </c>
      <c r="H1510" s="1" t="s">
        <v>108</v>
      </c>
      <c r="I1510" s="1" t="s">
        <v>34</v>
      </c>
      <c r="J1510" s="1" t="s">
        <v>34</v>
      </c>
      <c r="K1510" s="1" t="s">
        <v>34</v>
      </c>
      <c r="L1510" s="1" t="s">
        <v>34</v>
      </c>
      <c r="M1510" s="1" t="s">
        <v>34</v>
      </c>
      <c r="N1510" s="1">
        <v>16403366.097421573</v>
      </c>
      <c r="O1510" s="1">
        <v>16403366.097421573</v>
      </c>
      <c r="P1510" s="3">
        <v>32.240833299999998</v>
      </c>
      <c r="Q1510" s="3">
        <v>-25.863888899999999</v>
      </c>
      <c r="R1510" t="s">
        <v>2292</v>
      </c>
    </row>
    <row r="1511" spans="1:18" x14ac:dyDescent="0.55000000000000004">
      <c r="A1511" s="1">
        <v>37026</v>
      </c>
      <c r="B1511" s="1" t="s">
        <v>2254</v>
      </c>
      <c r="C1511" s="1" t="s">
        <v>2293</v>
      </c>
      <c r="D1511" s="4">
        <v>6.88</v>
      </c>
      <c r="E1511" s="4">
        <v>281</v>
      </c>
      <c r="F1511" s="4">
        <f>Table1[[#This Row],[MW]]*Table1[[#This Row],[MWh/MW]]</f>
        <v>1933.28</v>
      </c>
      <c r="G1511" s="1" t="s">
        <v>28</v>
      </c>
      <c r="H1511" s="1" t="s">
        <v>29</v>
      </c>
      <c r="I1511" s="1" t="s">
        <v>30</v>
      </c>
      <c r="J1511" s="1" t="s">
        <v>31</v>
      </c>
      <c r="K1511" s="3" t="s">
        <v>32</v>
      </c>
      <c r="L1511" s="3" t="s">
        <v>44</v>
      </c>
      <c r="M1511" s="3" t="s">
        <v>34</v>
      </c>
      <c r="N1511" s="1">
        <f>Table1[[#This Row],[MWh]]*Water_intensities!$J$56</f>
        <v>626.38221889422482</v>
      </c>
      <c r="O1511" s="1">
        <f>Table1[[#This Row],[MWh]]*Water_intensities!$N$56</f>
        <v>438.46755322595737</v>
      </c>
      <c r="P1511" s="3">
        <v>36.888333000000003</v>
      </c>
      <c r="Q1511" s="3">
        <v>-17.878610999999999</v>
      </c>
      <c r="R1511" t="s">
        <v>2294</v>
      </c>
    </row>
    <row r="1512" spans="1:18" x14ac:dyDescent="0.55000000000000004">
      <c r="A1512" s="1">
        <v>37027</v>
      </c>
      <c r="B1512" s="1" t="s">
        <v>2254</v>
      </c>
      <c r="C1512" s="1" t="s">
        <v>2295</v>
      </c>
      <c r="D1512" s="4">
        <v>120</v>
      </c>
      <c r="E1512" s="4">
        <v>7300</v>
      </c>
      <c r="F1512" s="4">
        <f>Table1[[#This Row],[MW]]*Table1[[#This Row],[MWh/MW]]</f>
        <v>876000</v>
      </c>
      <c r="G1512" s="1" t="s">
        <v>20</v>
      </c>
      <c r="H1512" s="1" t="s">
        <v>29</v>
      </c>
      <c r="I1512" s="1" t="s">
        <v>52</v>
      </c>
      <c r="J1512" s="1" t="s">
        <v>31</v>
      </c>
      <c r="K1512" s="3" t="s">
        <v>32</v>
      </c>
      <c r="L1512" s="3" t="s">
        <v>53</v>
      </c>
      <c r="M1512" s="3" t="s">
        <v>34</v>
      </c>
      <c r="N1512" s="1">
        <f>Table1[[#This Row],[MWh]]*Water_intensities!$J$46</f>
        <v>283823.77294098161</v>
      </c>
      <c r="O1512" s="1">
        <f>Table1[[#This Row],[MWh]]*Water_intensities!$N$46</f>
        <v>198676.64105868715</v>
      </c>
      <c r="P1512" s="3">
        <v>32.006098451540403</v>
      </c>
      <c r="Q1512" s="3">
        <v>-25.4665623943017</v>
      </c>
      <c r="R1512" t="s">
        <v>2296</v>
      </c>
    </row>
    <row r="1513" spans="1:18" x14ac:dyDescent="0.55000000000000004">
      <c r="A1513" s="1">
        <v>37028</v>
      </c>
      <c r="B1513" s="1" t="s">
        <v>2254</v>
      </c>
      <c r="C1513" s="1" t="s">
        <v>2297</v>
      </c>
      <c r="D1513" s="4">
        <v>10.8</v>
      </c>
      <c r="E1513" s="4">
        <v>281</v>
      </c>
      <c r="F1513" s="4">
        <f>Table1[[#This Row],[MW]]*Table1[[#This Row],[MWh/MW]]</f>
        <v>3034.8</v>
      </c>
      <c r="G1513" s="1" t="s">
        <v>28</v>
      </c>
      <c r="H1513" s="1" t="s">
        <v>29</v>
      </c>
      <c r="I1513" s="1" t="s">
        <v>30</v>
      </c>
      <c r="J1513" s="1" t="s">
        <v>31</v>
      </c>
      <c r="K1513" s="3" t="s">
        <v>32</v>
      </c>
      <c r="L1513" s="3" t="s">
        <v>44</v>
      </c>
      <c r="M1513" s="3" t="s">
        <v>34</v>
      </c>
      <c r="N1513" s="1">
        <f>Table1[[#This Row],[MWh]]*Water_intensities!$J$56</f>
        <v>983.27441338046924</v>
      </c>
      <c r="O1513" s="1">
        <f>Table1[[#This Row],[MWh]]*Water_intensities!$N$56</f>
        <v>688.29208936632847</v>
      </c>
      <c r="P1513" s="3">
        <v>32.575823219859302</v>
      </c>
      <c r="Q1513" s="3">
        <v>-25.9403467687481</v>
      </c>
      <c r="R1513" t="s">
        <v>2298</v>
      </c>
    </row>
    <row r="1514" spans="1:18" x14ac:dyDescent="0.55000000000000004">
      <c r="A1514" s="1">
        <v>37029</v>
      </c>
      <c r="B1514" s="1" t="s">
        <v>2254</v>
      </c>
      <c r="C1514" s="1" t="s">
        <v>2299</v>
      </c>
      <c r="D1514" s="4">
        <v>0.82</v>
      </c>
      <c r="E1514" s="4">
        <v>281</v>
      </c>
      <c r="F1514" s="4">
        <f>Table1[[#This Row],[MW]]*Table1[[#This Row],[MWh/MW]]</f>
        <v>230.42</v>
      </c>
      <c r="G1514" s="1" t="s">
        <v>28</v>
      </c>
      <c r="H1514" s="1" t="s">
        <v>29</v>
      </c>
      <c r="I1514" s="1" t="s">
        <v>30</v>
      </c>
      <c r="J1514" s="1" t="s">
        <v>31</v>
      </c>
      <c r="K1514" s="3" t="s">
        <v>32</v>
      </c>
      <c r="L1514" s="3" t="s">
        <v>44</v>
      </c>
      <c r="M1514" s="3" t="s">
        <v>34</v>
      </c>
      <c r="N1514" s="1">
        <f>Table1[[#This Row],[MWh]]*Water_intensities!$J$56</f>
        <v>74.656020275183764</v>
      </c>
      <c r="O1514" s="1">
        <f>Table1[[#This Row],[MWh]]*Water_intensities!$N$56</f>
        <v>52.25921419262864</v>
      </c>
      <c r="P1514" s="3">
        <v>33.586666999999998</v>
      </c>
      <c r="Q1514" s="3">
        <v>-16.156389000000001</v>
      </c>
      <c r="R1514" t="s">
        <v>113</v>
      </c>
    </row>
    <row r="1515" spans="1:18" x14ac:dyDescent="0.55000000000000004">
      <c r="A1515" s="1">
        <v>37030</v>
      </c>
      <c r="B1515" s="1" t="s">
        <v>2254</v>
      </c>
      <c r="C1515" s="1" t="s">
        <v>2300</v>
      </c>
      <c r="D1515" s="4">
        <v>10</v>
      </c>
      <c r="E1515" s="4">
        <v>281</v>
      </c>
      <c r="F1515" s="4">
        <f>Table1[[#This Row],[MW]]*Table1[[#This Row],[MWh/MW]]</f>
        <v>2810</v>
      </c>
      <c r="G1515" s="1" t="s">
        <v>28</v>
      </c>
      <c r="H1515" s="1" t="s">
        <v>29</v>
      </c>
      <c r="I1515" s="1" t="s">
        <v>30</v>
      </c>
      <c r="J1515" s="1" t="s">
        <v>31</v>
      </c>
      <c r="K1515" s="3" t="s">
        <v>32</v>
      </c>
      <c r="L1515" s="3" t="s">
        <v>44</v>
      </c>
      <c r="M1515" s="3" t="s">
        <v>34</v>
      </c>
      <c r="N1515" s="1">
        <f>Table1[[#This Row],[MWh]]*Water_intensities!$J$56</f>
        <v>910.43927164858258</v>
      </c>
      <c r="O1515" s="1">
        <f>Table1[[#This Row],[MWh]]*Water_intensities!$N$56</f>
        <v>637.30749015400784</v>
      </c>
      <c r="P1515" s="3">
        <v>33.786324759009901</v>
      </c>
      <c r="Q1515" s="3">
        <v>-16.167607854861298</v>
      </c>
      <c r="R1515" t="s">
        <v>2301</v>
      </c>
    </row>
    <row r="1516" spans="1:18" x14ac:dyDescent="0.55000000000000004">
      <c r="A1516" s="1">
        <v>37031</v>
      </c>
      <c r="B1516" s="1" t="s">
        <v>2254</v>
      </c>
      <c r="C1516" s="1" t="s">
        <v>2302</v>
      </c>
      <c r="D1516" s="4">
        <v>4</v>
      </c>
      <c r="E1516" s="4">
        <v>5686</v>
      </c>
      <c r="F1516" s="4">
        <f>Table1[[#This Row],[MW]]*Table1[[#This Row],[MWh/MW]]</f>
        <v>22744</v>
      </c>
      <c r="G1516" s="1" t="s">
        <v>474</v>
      </c>
      <c r="H1516" s="1" t="s">
        <v>21</v>
      </c>
      <c r="I1516" s="1" t="s">
        <v>22</v>
      </c>
      <c r="J1516" s="1" t="s">
        <v>118</v>
      </c>
      <c r="K1516" s="3" t="s">
        <v>24</v>
      </c>
      <c r="L1516" s="1" t="s">
        <v>841</v>
      </c>
      <c r="M1516" s="3" t="s">
        <v>420</v>
      </c>
      <c r="N1516" s="1">
        <f>Table1[[#This Row],[MWh]]*Water_intensities!$J$8</f>
        <v>103314.486629184</v>
      </c>
      <c r="O1516" s="1">
        <f>Table1[[#This Row],[MWh]]*Water_intensities!$N$8</f>
        <v>94704.946076752007</v>
      </c>
      <c r="P1516" s="3">
        <v>32.804079999999999</v>
      </c>
      <c r="Q1516" s="3">
        <v>-25.043339</v>
      </c>
      <c r="R1516" t="s">
        <v>2303</v>
      </c>
    </row>
    <row r="1517" spans="1:18" x14ac:dyDescent="0.55000000000000004">
      <c r="A1517" s="1">
        <v>38001</v>
      </c>
      <c r="B1517" s="1" t="s">
        <v>2304</v>
      </c>
      <c r="C1517" s="1" t="s">
        <v>5032</v>
      </c>
      <c r="D1517" s="4">
        <v>10</v>
      </c>
      <c r="E1517" s="4">
        <v>1545</v>
      </c>
      <c r="F1517" s="4">
        <f>Table1[[#This Row],[MW]]*Table1[[#This Row],[MWh/MW]]</f>
        <v>15450</v>
      </c>
      <c r="G1517" s="1" t="s">
        <v>37</v>
      </c>
      <c r="H1517" s="1" t="s">
        <v>38</v>
      </c>
      <c r="I1517" s="1" t="s">
        <v>39</v>
      </c>
      <c r="J1517" s="1" t="s">
        <v>40</v>
      </c>
      <c r="K1517" s="3" t="s">
        <v>34</v>
      </c>
      <c r="L1517" s="3" t="s">
        <v>41</v>
      </c>
      <c r="M1517" s="3" t="s">
        <v>388</v>
      </c>
      <c r="N1517" s="1">
        <f>Table1[[#This Row],[MWh]]*Water_intensities!$J$86</f>
        <v>1520.5999120260001</v>
      </c>
      <c r="O1517" s="1">
        <f>Table1[[#This Row],[MWh]]*Water_intensities!$N$86</f>
        <v>1064.4199384182</v>
      </c>
      <c r="P1517" s="3">
        <v>18.9718430136226</v>
      </c>
      <c r="Q1517" s="3">
        <v>-22.4379688018414</v>
      </c>
      <c r="R1517" t="s">
        <v>2305</v>
      </c>
    </row>
    <row r="1518" spans="1:18" x14ac:dyDescent="0.55000000000000004">
      <c r="A1518" s="1">
        <v>38002</v>
      </c>
      <c r="B1518" s="1" t="s">
        <v>2304</v>
      </c>
      <c r="C1518" s="1" t="s">
        <v>2306</v>
      </c>
      <c r="D1518" s="4">
        <v>27</v>
      </c>
      <c r="E1518" s="4">
        <v>1545</v>
      </c>
      <c r="F1518" s="4">
        <f>Table1[[#This Row],[MW]]*Table1[[#This Row],[MWh/MW]]</f>
        <v>41715</v>
      </c>
      <c r="G1518" s="1" t="s">
        <v>37</v>
      </c>
      <c r="H1518" s="1" t="s">
        <v>38</v>
      </c>
      <c r="I1518" s="1" t="s">
        <v>39</v>
      </c>
      <c r="J1518" s="1" t="s">
        <v>40</v>
      </c>
      <c r="K1518" s="3" t="s">
        <v>34</v>
      </c>
      <c r="L1518" s="3" t="s">
        <v>41</v>
      </c>
      <c r="M1518" s="3" t="s">
        <v>26</v>
      </c>
      <c r="N1518" s="1">
        <f>Table1[[#This Row],[MWh]]*Water_intensities!$J$88</f>
        <v>4105.6197624701999</v>
      </c>
      <c r="O1518" s="1">
        <f>Table1[[#This Row],[MWh]]*Water_intensities!$N$88</f>
        <v>2873.9338337291397</v>
      </c>
      <c r="P1518" s="3">
        <v>14.964396033151299</v>
      </c>
      <c r="Q1518" s="3">
        <v>-22.430174688491402</v>
      </c>
      <c r="R1518" t="s">
        <v>2307</v>
      </c>
    </row>
    <row r="1519" spans="1:18" x14ac:dyDescent="0.55000000000000004">
      <c r="A1519" s="1">
        <v>38003</v>
      </c>
      <c r="B1519" s="1" t="s">
        <v>2304</v>
      </c>
      <c r="C1519" s="1" t="s">
        <v>2308</v>
      </c>
      <c r="D1519" s="4">
        <v>0.29199999999999998</v>
      </c>
      <c r="E1519" s="4">
        <v>1545</v>
      </c>
      <c r="F1519" s="4">
        <f>Table1[[#This Row],[MW]]*Table1[[#This Row],[MWh/MW]]</f>
        <v>451.14</v>
      </c>
      <c r="G1519" s="1" t="s">
        <v>37</v>
      </c>
      <c r="H1519" s="1" t="s">
        <v>38</v>
      </c>
      <c r="I1519" s="1" t="s">
        <v>39</v>
      </c>
      <c r="J1519" s="1" t="s">
        <v>40</v>
      </c>
      <c r="K1519" s="3" t="s">
        <v>34</v>
      </c>
      <c r="L1519" s="3" t="s">
        <v>41</v>
      </c>
      <c r="M1519" s="3" t="s">
        <v>388</v>
      </c>
      <c r="N1519" s="1">
        <f>Table1[[#This Row],[MWh]]*Water_intensities!$J$86</f>
        <v>44.401517431159199</v>
      </c>
      <c r="O1519" s="1">
        <f>Table1[[#This Row],[MWh]]*Water_intensities!$N$86</f>
        <v>31.081062201811438</v>
      </c>
      <c r="P1519" s="3">
        <v>20.810950897373001</v>
      </c>
      <c r="Q1519" s="32">
        <v>-20.2391569172893</v>
      </c>
      <c r="R1519" t="s">
        <v>2309</v>
      </c>
    </row>
    <row r="1520" spans="1:18" x14ac:dyDescent="0.55000000000000004">
      <c r="A1520" s="1">
        <v>38004</v>
      </c>
      <c r="B1520" s="1" t="s">
        <v>2304</v>
      </c>
      <c r="C1520" s="1" t="s">
        <v>2310</v>
      </c>
      <c r="D1520" s="4">
        <v>45.5</v>
      </c>
      <c r="E1520" s="4">
        <v>1545</v>
      </c>
      <c r="F1520" s="4">
        <f>Table1[[#This Row],[MW]]*Table1[[#This Row],[MWh/MW]]</f>
        <v>70297.5</v>
      </c>
      <c r="G1520" s="1" t="s">
        <v>37</v>
      </c>
      <c r="H1520" s="1" t="s">
        <v>38</v>
      </c>
      <c r="I1520" s="1" t="s">
        <v>39</v>
      </c>
      <c r="J1520" s="1" t="s">
        <v>40</v>
      </c>
      <c r="K1520" s="3" t="s">
        <v>34</v>
      </c>
      <c r="L1520" s="3" t="s">
        <v>41</v>
      </c>
      <c r="M1520" s="3" t="s">
        <v>26</v>
      </c>
      <c r="N1520" s="1">
        <f>Table1[[#This Row],[MWh]]*Water_intensities!$J$88</f>
        <v>6918.7295997183001</v>
      </c>
      <c r="O1520" s="1">
        <f>Table1[[#This Row],[MWh]]*Water_intensities!$N$88</f>
        <v>4843.1107198028094</v>
      </c>
      <c r="P1520" s="3">
        <v>18.0323059811032</v>
      </c>
      <c r="Q1520" s="3">
        <v>-24.663288060170601</v>
      </c>
      <c r="R1520" t="s">
        <v>2311</v>
      </c>
    </row>
    <row r="1521" spans="1:18" x14ac:dyDescent="0.55000000000000004">
      <c r="A1521" s="1">
        <v>38005</v>
      </c>
      <c r="B1521" s="1" t="s">
        <v>2304</v>
      </c>
      <c r="C1521" s="1" t="s">
        <v>5033</v>
      </c>
      <c r="D1521" s="4">
        <v>5</v>
      </c>
      <c r="E1521" s="4">
        <v>1545</v>
      </c>
      <c r="F1521" s="4">
        <f>Table1[[#This Row],[MW]]*Table1[[#This Row],[MWh/MW]]</f>
        <v>7725</v>
      </c>
      <c r="G1521" s="1" t="s">
        <v>37</v>
      </c>
      <c r="H1521" s="1" t="s">
        <v>38</v>
      </c>
      <c r="I1521" s="1" t="s">
        <v>39</v>
      </c>
      <c r="J1521" s="1" t="s">
        <v>40</v>
      </c>
      <c r="K1521" s="3" t="s">
        <v>34</v>
      </c>
      <c r="L1521" s="3" t="s">
        <v>41</v>
      </c>
      <c r="M1521" s="3" t="s">
        <v>26</v>
      </c>
      <c r="N1521" s="1">
        <f>Table1[[#This Row],[MWh]]*Water_intensities!$J$88</f>
        <v>760.29995601300004</v>
      </c>
      <c r="O1521" s="1">
        <f>Table1[[#This Row],[MWh]]*Water_intensities!$N$88</f>
        <v>532.2099692091</v>
      </c>
      <c r="P1521" s="3">
        <v>15.8391075980888</v>
      </c>
      <c r="Q1521" s="32">
        <v>-21.948189688057699</v>
      </c>
      <c r="R1521" t="s">
        <v>2312</v>
      </c>
    </row>
    <row r="1522" spans="1:18" x14ac:dyDescent="0.55000000000000004">
      <c r="A1522" s="1">
        <v>38006</v>
      </c>
      <c r="B1522" s="1" t="s">
        <v>2304</v>
      </c>
      <c r="C1522" s="1" t="s">
        <v>2313</v>
      </c>
      <c r="D1522" s="4">
        <v>0.5</v>
      </c>
      <c r="E1522" s="4">
        <v>1545</v>
      </c>
      <c r="F1522" s="4">
        <f>Table1[[#This Row],[MW]]*Table1[[#This Row],[MWh/MW]]</f>
        <v>772.5</v>
      </c>
      <c r="G1522" s="1" t="s">
        <v>37</v>
      </c>
      <c r="H1522" s="1" t="s">
        <v>38</v>
      </c>
      <c r="I1522" s="1" t="s">
        <v>130</v>
      </c>
      <c r="J1522" s="1" t="s">
        <v>40</v>
      </c>
      <c r="K1522" s="3" t="s">
        <v>34</v>
      </c>
      <c r="L1522" s="3" t="s">
        <v>41</v>
      </c>
      <c r="M1522" s="3" t="s">
        <v>388</v>
      </c>
      <c r="N1522" s="1">
        <f>Table1[[#This Row],[MWh]]*Water_intensities!$J$76</f>
        <v>10.819653220185002</v>
      </c>
      <c r="O1522" s="1">
        <f>Table1[[#This Row],[MWh]]*Water_intensities!$N$76</f>
        <v>7.5737572541294993</v>
      </c>
      <c r="P1522" s="3">
        <v>17.093015233953199</v>
      </c>
      <c r="Q1522" s="32">
        <v>-22.583401681023901</v>
      </c>
      <c r="R1522" t="s">
        <v>1500</v>
      </c>
    </row>
    <row r="1523" spans="1:18" x14ac:dyDescent="0.55000000000000004">
      <c r="A1523" s="1">
        <v>38007</v>
      </c>
      <c r="B1523" s="1" t="s">
        <v>2304</v>
      </c>
      <c r="C1523" s="1" t="s">
        <v>2314</v>
      </c>
      <c r="D1523" s="4">
        <v>45.5</v>
      </c>
      <c r="E1523" s="4">
        <v>1545</v>
      </c>
      <c r="F1523" s="4">
        <f>Table1[[#This Row],[MW]]*Table1[[#This Row],[MWh/MW]]</f>
        <v>70297.5</v>
      </c>
      <c r="G1523" s="1" t="s">
        <v>37</v>
      </c>
      <c r="H1523" s="1" t="s">
        <v>38</v>
      </c>
      <c r="I1523" s="1" t="s">
        <v>39</v>
      </c>
      <c r="J1523" s="1" t="s">
        <v>40</v>
      </c>
      <c r="K1523" s="3" t="s">
        <v>34</v>
      </c>
      <c r="L1523" s="3" t="s">
        <v>41</v>
      </c>
      <c r="M1523" s="3" t="s">
        <v>26</v>
      </c>
      <c r="N1523" s="1">
        <f>Table1[[#This Row],[MWh]]*Water_intensities!$J$88</f>
        <v>6918.7295997183001</v>
      </c>
      <c r="O1523" s="1">
        <f>Table1[[#This Row],[MWh]]*Water_intensities!$N$88</f>
        <v>4843.1107198028094</v>
      </c>
      <c r="P1523" s="3">
        <v>18.027196896626201</v>
      </c>
      <c r="Q1523" s="3">
        <v>-24.652705877180399</v>
      </c>
      <c r="R1523" t="s">
        <v>2315</v>
      </c>
    </row>
    <row r="1524" spans="1:18" x14ac:dyDescent="0.55000000000000004">
      <c r="A1524" s="1">
        <v>38008</v>
      </c>
      <c r="B1524" s="1" t="s">
        <v>2304</v>
      </c>
      <c r="C1524" s="1" t="s">
        <v>2316</v>
      </c>
      <c r="D1524" s="4">
        <v>2.27</v>
      </c>
      <c r="E1524" s="4">
        <v>1545</v>
      </c>
      <c r="F1524" s="4">
        <f>Table1[[#This Row],[MW]]*Table1[[#This Row],[MWh/MW]]</f>
        <v>3507.15</v>
      </c>
      <c r="G1524" s="1" t="s">
        <v>37</v>
      </c>
      <c r="H1524" s="1" t="s">
        <v>38</v>
      </c>
      <c r="I1524" s="1" t="s">
        <v>130</v>
      </c>
      <c r="J1524" s="1" t="s">
        <v>40</v>
      </c>
      <c r="K1524" s="3" t="s">
        <v>34</v>
      </c>
      <c r="L1524" s="3" t="s">
        <v>41</v>
      </c>
      <c r="M1524" s="3" t="s">
        <v>388</v>
      </c>
      <c r="N1524" s="1">
        <f>Table1[[#This Row],[MWh]]*Water_intensities!$J$76</f>
        <v>49.121225619639908</v>
      </c>
      <c r="O1524" s="1">
        <f>Table1[[#This Row],[MWh]]*Water_intensities!$N$76</f>
        <v>34.384857933747931</v>
      </c>
      <c r="P1524" s="3">
        <v>17.078714999999999</v>
      </c>
      <c r="Q1524" s="3">
        <v>-22.524332999999999</v>
      </c>
      <c r="R1524" t="s">
        <v>2317</v>
      </c>
    </row>
    <row r="1525" spans="1:18" x14ac:dyDescent="0.55000000000000004">
      <c r="A1525" s="1">
        <v>38009</v>
      </c>
      <c r="B1525" s="1" t="s">
        <v>2304</v>
      </c>
      <c r="C1525" s="1" t="s">
        <v>2318</v>
      </c>
      <c r="D1525" s="4">
        <v>5.0999999999999997E-2</v>
      </c>
      <c r="E1525" s="4">
        <v>1545</v>
      </c>
      <c r="F1525" s="4">
        <f>Table1[[#This Row],[MW]]*Table1[[#This Row],[MWh/MW]]</f>
        <v>78.795000000000002</v>
      </c>
      <c r="G1525" s="1" t="s">
        <v>37</v>
      </c>
      <c r="H1525" s="1" t="s">
        <v>38</v>
      </c>
      <c r="I1525" s="1" t="s">
        <v>130</v>
      </c>
      <c r="J1525" s="1" t="s">
        <v>40</v>
      </c>
      <c r="K1525" s="3" t="s">
        <v>34</v>
      </c>
      <c r="L1525" s="3" t="s">
        <v>41</v>
      </c>
      <c r="M1525" s="3" t="s">
        <v>26</v>
      </c>
      <c r="N1525" s="1">
        <f>Table1[[#This Row],[MWh]]*Water_intensities!$J$77</f>
        <v>1.1036046284588701</v>
      </c>
      <c r="O1525" s="1">
        <f>Table1[[#This Row],[MWh]]*Water_intensities!$N$77</f>
        <v>0.77252323992120897</v>
      </c>
      <c r="P1525" s="3">
        <v>15.7438990993532</v>
      </c>
      <c r="Q1525" s="3">
        <v>-21.455077968692201</v>
      </c>
      <c r="R1525" t="s">
        <v>2319</v>
      </c>
    </row>
    <row r="1526" spans="1:18" x14ac:dyDescent="0.55000000000000004">
      <c r="A1526" s="1">
        <v>38010</v>
      </c>
      <c r="B1526" s="1" t="s">
        <v>2304</v>
      </c>
      <c r="C1526" s="1" t="s">
        <v>5034</v>
      </c>
      <c r="D1526" s="1">
        <v>5</v>
      </c>
      <c r="E1526" s="4">
        <v>2183</v>
      </c>
      <c r="F1526" s="1">
        <f>Table1[[#This Row],[MW]]*Table1[[#This Row],[MWh/MW]]</f>
        <v>10915</v>
      </c>
      <c r="G1526" s="1" t="s">
        <v>176</v>
      </c>
      <c r="H1526" s="1" t="s">
        <v>177</v>
      </c>
      <c r="I1526" s="1" t="s">
        <v>178</v>
      </c>
      <c r="J1526" s="1" t="s">
        <v>40</v>
      </c>
      <c r="K1526" s="3" t="s">
        <v>34</v>
      </c>
      <c r="L1526" s="3" t="s">
        <v>34</v>
      </c>
      <c r="M1526" s="3" t="s">
        <v>34</v>
      </c>
      <c r="N1526" s="1">
        <f>Table1[[#This Row],[MWh]]*Water_intensities!$J$101</f>
        <v>1.4461219352544998E-3</v>
      </c>
      <c r="O1526" s="1">
        <f>Table1[[#This Row],[MWh]]*Water_intensities!$N$101</f>
        <v>1.4461219352544998E-3</v>
      </c>
      <c r="P1526" s="3">
        <v>15.1113</v>
      </c>
      <c r="Q1526" s="3">
        <v>-26.381219999999999</v>
      </c>
      <c r="R1526" t="s">
        <v>2320</v>
      </c>
    </row>
    <row r="1527" spans="1:18" x14ac:dyDescent="0.55000000000000004">
      <c r="A1527" s="1">
        <v>38011</v>
      </c>
      <c r="B1527" s="1" t="s">
        <v>2304</v>
      </c>
      <c r="C1527" s="1" t="s">
        <v>2321</v>
      </c>
      <c r="D1527" s="4">
        <v>5.7</v>
      </c>
      <c r="E1527" s="4">
        <v>1545</v>
      </c>
      <c r="F1527" s="4">
        <f>Table1[[#This Row],[MW]]*Table1[[#This Row],[MWh/MW]]</f>
        <v>8806.5</v>
      </c>
      <c r="G1527" s="1" t="s">
        <v>37</v>
      </c>
      <c r="H1527" s="1" t="s">
        <v>38</v>
      </c>
      <c r="I1527" s="1" t="s">
        <v>39</v>
      </c>
      <c r="J1527" s="1" t="s">
        <v>40</v>
      </c>
      <c r="K1527" s="3" t="s">
        <v>34</v>
      </c>
      <c r="L1527" s="3" t="s">
        <v>41</v>
      </c>
      <c r="M1527" s="3" t="s">
        <v>388</v>
      </c>
      <c r="N1527" s="1">
        <f>Table1[[#This Row],[MWh]]*Water_intensities!$J$86</f>
        <v>866.74194985482006</v>
      </c>
      <c r="O1527" s="1">
        <f>Table1[[#This Row],[MWh]]*Water_intensities!$N$86</f>
        <v>606.71936489837401</v>
      </c>
      <c r="P1527" s="3">
        <v>16.625467</v>
      </c>
      <c r="Q1527" s="3">
        <v>-20.446496</v>
      </c>
      <c r="R1527" t="s">
        <v>2322</v>
      </c>
    </row>
    <row r="1528" spans="1:18" x14ac:dyDescent="0.55000000000000004">
      <c r="A1528" s="1">
        <v>38012</v>
      </c>
      <c r="B1528" s="1" t="s">
        <v>2304</v>
      </c>
      <c r="C1528" s="1" t="s">
        <v>2323</v>
      </c>
      <c r="D1528" s="4">
        <v>5</v>
      </c>
      <c r="E1528" s="4">
        <v>1545</v>
      </c>
      <c r="F1528" s="4">
        <f>Table1[[#This Row],[MW]]*Table1[[#This Row],[MWh/MW]]</f>
        <v>7725</v>
      </c>
      <c r="G1528" s="1" t="s">
        <v>37</v>
      </c>
      <c r="H1528" s="1" t="s">
        <v>38</v>
      </c>
      <c r="I1528" s="1" t="s">
        <v>39</v>
      </c>
      <c r="J1528" s="1" t="s">
        <v>40</v>
      </c>
      <c r="K1528" s="3" t="s">
        <v>34</v>
      </c>
      <c r="L1528" s="3" t="s">
        <v>41</v>
      </c>
      <c r="M1528" s="3" t="s">
        <v>388</v>
      </c>
      <c r="N1528" s="1">
        <f>Table1[[#This Row],[MWh]]*Water_intensities!$J$86</f>
        <v>760.29995601300004</v>
      </c>
      <c r="O1528" s="1">
        <f>Table1[[#This Row],[MWh]]*Water_intensities!$N$86</f>
        <v>532.2099692091</v>
      </c>
      <c r="P1528" s="3">
        <v>18.116745477876201</v>
      </c>
      <c r="Q1528" s="32">
        <v>-19.556473522356999</v>
      </c>
      <c r="R1528" t="s">
        <v>2324</v>
      </c>
    </row>
    <row r="1529" spans="1:18" x14ac:dyDescent="0.55000000000000004">
      <c r="A1529" s="1">
        <v>38013</v>
      </c>
      <c r="B1529" s="1" t="s">
        <v>2304</v>
      </c>
      <c r="C1529" s="1" t="s">
        <v>2325</v>
      </c>
      <c r="D1529" s="4">
        <v>0.25</v>
      </c>
      <c r="E1529" s="4">
        <v>667</v>
      </c>
      <c r="F1529" s="4">
        <f>Table1[[#This Row],[MW]]*Table1[[#This Row],[MWh/MW]]</f>
        <v>166.75</v>
      </c>
      <c r="G1529" s="1" t="s">
        <v>474</v>
      </c>
      <c r="H1529" s="1" t="s">
        <v>21</v>
      </c>
      <c r="I1529" s="1" t="s">
        <v>22</v>
      </c>
      <c r="J1529" s="1" t="s">
        <v>118</v>
      </c>
      <c r="K1529" s="3" t="s">
        <v>24</v>
      </c>
      <c r="L1529" s="3" t="s">
        <v>1182</v>
      </c>
      <c r="M1529" s="3" t="s">
        <v>388</v>
      </c>
      <c r="N1529" s="1">
        <f>Table1[[#This Row],[MWh]]*Water_intensities!$J$9</f>
        <v>757.46089717799998</v>
      </c>
      <c r="O1529" s="1">
        <f>Table1[[#This Row],[MWh]]*Water_intensities!$N$9</f>
        <v>694.33915574650007</v>
      </c>
      <c r="P1529" s="3">
        <v>16.125162613156601</v>
      </c>
      <c r="Q1529" s="3">
        <v>-20.106192656391801</v>
      </c>
      <c r="R1529" t="s">
        <v>2326</v>
      </c>
    </row>
    <row r="1530" spans="1:18" x14ac:dyDescent="0.55000000000000004">
      <c r="A1530" s="1">
        <v>38014</v>
      </c>
      <c r="B1530" s="1" t="s">
        <v>2304</v>
      </c>
      <c r="C1530" s="1" t="s">
        <v>2327</v>
      </c>
      <c r="D1530" s="4">
        <v>16</v>
      </c>
      <c r="E1530" s="4">
        <v>151</v>
      </c>
      <c r="F1530" s="4">
        <f>Table1[[#This Row],[MW]]*Table1[[#This Row],[MWh/MW]]</f>
        <v>2416</v>
      </c>
      <c r="G1530" s="1" t="s">
        <v>28</v>
      </c>
      <c r="H1530" s="1" t="s">
        <v>29</v>
      </c>
      <c r="I1530" s="1" t="s">
        <v>30</v>
      </c>
      <c r="J1530" s="1" t="s">
        <v>31</v>
      </c>
      <c r="K1530" s="3" t="s">
        <v>32</v>
      </c>
      <c r="L1530" s="3" t="s">
        <v>119</v>
      </c>
      <c r="M1530" s="3" t="s">
        <v>34</v>
      </c>
      <c r="N1530" s="1">
        <f>Table1[[#This Row],[MWh]]*Water_intensities!$J$56</f>
        <v>782.78337377330092</v>
      </c>
      <c r="O1530" s="1">
        <f>Table1[[#This Row],[MWh]]*Water_intensities!$N$56</f>
        <v>547.94836164131061</v>
      </c>
      <c r="P1530" s="3">
        <v>14.5052778</v>
      </c>
      <c r="Q1530" s="3">
        <v>-22.9575</v>
      </c>
      <c r="R1530" t="s">
        <v>2328</v>
      </c>
    </row>
    <row r="1531" spans="1:18" x14ac:dyDescent="0.55000000000000004">
      <c r="A1531" s="1">
        <v>38015</v>
      </c>
      <c r="B1531" s="1" t="s">
        <v>2304</v>
      </c>
      <c r="C1531" s="1" t="s">
        <v>2329</v>
      </c>
      <c r="D1531" s="4">
        <v>22.5</v>
      </c>
      <c r="E1531" s="4">
        <v>151</v>
      </c>
      <c r="F1531" s="4">
        <f>Table1[[#This Row],[MW]]*Table1[[#This Row],[MWh/MW]]</f>
        <v>3397.5</v>
      </c>
      <c r="G1531" s="1" t="s">
        <v>28</v>
      </c>
      <c r="H1531" s="1" t="s">
        <v>29</v>
      </c>
      <c r="I1531" s="1" t="s">
        <v>30</v>
      </c>
      <c r="J1531" s="1" t="s">
        <v>31</v>
      </c>
      <c r="K1531" s="3" t="s">
        <v>32</v>
      </c>
      <c r="L1531" s="3" t="s">
        <v>44</v>
      </c>
      <c r="M1531" s="3" t="s">
        <v>34</v>
      </c>
      <c r="N1531" s="1">
        <f>Table1[[#This Row],[MWh]]*Water_intensities!$J$56</f>
        <v>1100.7891193687044</v>
      </c>
      <c r="O1531" s="1">
        <f>Table1[[#This Row],[MWh]]*Water_intensities!$N$56</f>
        <v>770.55238355809308</v>
      </c>
      <c r="P1531" s="3">
        <v>14.516563643981</v>
      </c>
      <c r="Q1531" s="3">
        <v>-22.939627492037701</v>
      </c>
      <c r="R1531" t="s">
        <v>2330</v>
      </c>
    </row>
    <row r="1532" spans="1:18" ht="15" customHeight="1" x14ac:dyDescent="0.55000000000000004">
      <c r="A1532" s="1">
        <v>38016</v>
      </c>
      <c r="B1532" s="1" t="s">
        <v>2304</v>
      </c>
      <c r="C1532" s="1" t="s">
        <v>5035</v>
      </c>
      <c r="D1532" s="4">
        <v>5</v>
      </c>
      <c r="E1532" s="4">
        <v>1545</v>
      </c>
      <c r="F1532" s="4">
        <f>Table1[[#This Row],[MW]]*Table1[[#This Row],[MWh/MW]]</f>
        <v>7725</v>
      </c>
      <c r="G1532" s="1" t="s">
        <v>37</v>
      </c>
      <c r="H1532" s="1" t="s">
        <v>38</v>
      </c>
      <c r="I1532" s="1" t="s">
        <v>39</v>
      </c>
      <c r="J1532" s="1" t="s">
        <v>40</v>
      </c>
      <c r="K1532" s="3" t="s">
        <v>34</v>
      </c>
      <c r="L1532" s="3" t="s">
        <v>41</v>
      </c>
      <c r="M1532" s="3" t="s">
        <v>2331</v>
      </c>
      <c r="N1532" s="1">
        <f>Table1[[#This Row],[MWh]]*Water_intensities!$J$89</f>
        <v>760.29995601300004</v>
      </c>
      <c r="O1532" s="1">
        <f>Table1[[#This Row],[MWh]]*Water_intensities!$N$89</f>
        <v>532.2099692091</v>
      </c>
      <c r="P1532" s="3">
        <v>16.7316556907357</v>
      </c>
      <c r="Q1532" s="32">
        <v>-27.982407016038401</v>
      </c>
      <c r="R1532" t="s">
        <v>2332</v>
      </c>
    </row>
    <row r="1533" spans="1:18" x14ac:dyDescent="0.55000000000000004">
      <c r="A1533" s="1">
        <v>38017</v>
      </c>
      <c r="B1533" s="1" t="s">
        <v>2304</v>
      </c>
      <c r="C1533" s="1" t="s">
        <v>2333</v>
      </c>
      <c r="D1533" s="4">
        <v>0.25</v>
      </c>
      <c r="E1533" s="4">
        <v>1545</v>
      </c>
      <c r="F1533" s="4">
        <f>Table1[[#This Row],[MW]]*Table1[[#This Row],[MWh/MW]]</f>
        <v>386.25</v>
      </c>
      <c r="G1533" s="1" t="s">
        <v>37</v>
      </c>
      <c r="H1533" s="1" t="s">
        <v>38</v>
      </c>
      <c r="I1533" s="1" t="s">
        <v>130</v>
      </c>
      <c r="J1533" s="1" t="s">
        <v>40</v>
      </c>
      <c r="K1533" s="3" t="s">
        <v>34</v>
      </c>
      <c r="L1533" s="3" t="s">
        <v>41</v>
      </c>
      <c r="M1533" s="3" t="s">
        <v>388</v>
      </c>
      <c r="N1533" s="1">
        <f>Table1[[#This Row],[MWh]]*Water_intensities!$J$76</f>
        <v>5.4098266100925008</v>
      </c>
      <c r="O1533" s="1">
        <f>Table1[[#This Row],[MWh]]*Water_intensities!$N$76</f>
        <v>3.7868786270647496</v>
      </c>
      <c r="P1533" s="3">
        <v>16.651371929450999</v>
      </c>
      <c r="Q1533" s="3">
        <v>-20.462515649940102</v>
      </c>
      <c r="R1533" t="s">
        <v>1500</v>
      </c>
    </row>
    <row r="1534" spans="1:18" ht="15" customHeight="1" x14ac:dyDescent="0.55000000000000004">
      <c r="A1534" s="1">
        <v>38018</v>
      </c>
      <c r="B1534" s="1" t="s">
        <v>2304</v>
      </c>
      <c r="C1534" s="1" t="s">
        <v>2334</v>
      </c>
      <c r="D1534" s="4">
        <v>0.189</v>
      </c>
      <c r="E1534" s="4">
        <v>1545</v>
      </c>
      <c r="F1534" s="4">
        <f>Table1[[#This Row],[MW]]*Table1[[#This Row],[MWh/MW]]</f>
        <v>292.005</v>
      </c>
      <c r="G1534" s="1" t="s">
        <v>37</v>
      </c>
      <c r="H1534" s="1" t="s">
        <v>38</v>
      </c>
      <c r="I1534" s="1" t="s">
        <v>39</v>
      </c>
      <c r="J1534" s="1" t="s">
        <v>40</v>
      </c>
      <c r="K1534" s="3" t="s">
        <v>34</v>
      </c>
      <c r="L1534" s="3" t="s">
        <v>41</v>
      </c>
      <c r="M1534" s="3" t="s">
        <v>26</v>
      </c>
      <c r="N1534" s="1">
        <f>Table1[[#This Row],[MWh]]*Water_intensities!$J$88</f>
        <v>28.7393383372914</v>
      </c>
      <c r="O1534" s="1">
        <f>Table1[[#This Row],[MWh]]*Water_intensities!$N$88</f>
        <v>20.11753683610398</v>
      </c>
      <c r="P1534" s="3">
        <v>14.524335803116999</v>
      </c>
      <c r="Q1534" s="3">
        <v>-22.597937107258101</v>
      </c>
      <c r="R1534" t="s">
        <v>2335</v>
      </c>
    </row>
    <row r="1535" spans="1:18" ht="15" customHeight="1" x14ac:dyDescent="0.55000000000000004">
      <c r="A1535" s="1">
        <v>38019</v>
      </c>
      <c r="B1535" s="1" t="s">
        <v>2304</v>
      </c>
      <c r="C1535" s="1" t="s">
        <v>2336</v>
      </c>
      <c r="D1535" s="4">
        <v>27</v>
      </c>
      <c r="E1535" s="4">
        <v>1545</v>
      </c>
      <c r="F1535" s="4">
        <f>Table1[[#This Row],[MW]]*Table1[[#This Row],[MWh/MW]]</f>
        <v>41715</v>
      </c>
      <c r="G1535" s="1" t="s">
        <v>37</v>
      </c>
      <c r="H1535" s="1" t="s">
        <v>38</v>
      </c>
      <c r="I1535" s="1" t="s">
        <v>265</v>
      </c>
      <c r="J1535" s="1" t="s">
        <v>40</v>
      </c>
      <c r="K1535" s="3" t="s">
        <v>34</v>
      </c>
      <c r="L1535" s="3" t="s">
        <v>41</v>
      </c>
      <c r="M1535" s="3" t="s">
        <v>26</v>
      </c>
      <c r="N1535" s="1">
        <f>Table1[[#This Row],[MWh]]*Water_intensities!$J$88</f>
        <v>4105.6197624701999</v>
      </c>
      <c r="O1535" s="1">
        <f>Table1[[#This Row],[MWh]]*Water_intensities!$N$88</f>
        <v>2873.9338337291397</v>
      </c>
      <c r="P1535" s="3">
        <v>14.8066165444297</v>
      </c>
      <c r="Q1535" s="3">
        <v>-22.156023572830598</v>
      </c>
      <c r="R1535" t="s">
        <v>2337</v>
      </c>
    </row>
    <row r="1536" spans="1:18" x14ac:dyDescent="0.55000000000000004">
      <c r="A1536" s="1">
        <v>38020</v>
      </c>
      <c r="B1536" s="1" t="s">
        <v>2304</v>
      </c>
      <c r="C1536" s="1" t="s">
        <v>2338</v>
      </c>
      <c r="D1536" s="4">
        <v>1.06</v>
      </c>
      <c r="E1536" s="4">
        <v>151</v>
      </c>
      <c r="F1536" s="4">
        <f>Table1[[#This Row],[MW]]*Table1[[#This Row],[MWh/MW]]</f>
        <v>160.06</v>
      </c>
      <c r="G1536" s="1" t="s">
        <v>28</v>
      </c>
      <c r="H1536" s="1" t="s">
        <v>29</v>
      </c>
      <c r="I1536" s="1" t="s">
        <v>30</v>
      </c>
      <c r="J1536" s="1" t="s">
        <v>31</v>
      </c>
      <c r="K1536" s="3" t="s">
        <v>32</v>
      </c>
      <c r="L1536" s="3" t="s">
        <v>44</v>
      </c>
      <c r="M1536" s="3" t="s">
        <v>34</v>
      </c>
      <c r="N1536" s="1">
        <f>Table1[[#This Row],[MWh]]*Water_intensities!$J$56</f>
        <v>51.859398512481185</v>
      </c>
      <c r="O1536" s="1">
        <f>Table1[[#This Row],[MWh]]*Water_intensities!$N$56</f>
        <v>36.301578958736833</v>
      </c>
      <c r="P1536" s="3">
        <v>20.5</v>
      </c>
      <c r="Q1536" s="3">
        <v>-19.600000000000001</v>
      </c>
      <c r="R1536" t="s">
        <v>2339</v>
      </c>
    </row>
    <row r="1537" spans="1:18" x14ac:dyDescent="0.55000000000000004">
      <c r="A1537" s="1">
        <v>38021</v>
      </c>
      <c r="B1537" s="1" t="s">
        <v>2304</v>
      </c>
      <c r="C1537" s="1" t="s">
        <v>2338</v>
      </c>
      <c r="D1537" s="4">
        <v>0.20100000000000001</v>
      </c>
      <c r="E1537" s="4">
        <v>1545</v>
      </c>
      <c r="F1537" s="4">
        <f>Table1[[#This Row],[MW]]*Table1[[#This Row],[MWh/MW]]</f>
        <v>310.54500000000002</v>
      </c>
      <c r="G1537" s="1" t="s">
        <v>37</v>
      </c>
      <c r="H1537" s="1" t="s">
        <v>38</v>
      </c>
      <c r="I1537" s="1" t="s">
        <v>39</v>
      </c>
      <c r="J1537" s="1" t="s">
        <v>40</v>
      </c>
      <c r="K1537" s="3" t="s">
        <v>34</v>
      </c>
      <c r="L1537" s="3" t="s">
        <v>41</v>
      </c>
      <c r="M1537" s="3" t="s">
        <v>388</v>
      </c>
      <c r="N1537" s="1">
        <f>Table1[[#This Row],[MWh]]*Water_intensities!$J$86</f>
        <v>30.564058231722605</v>
      </c>
      <c r="O1537" s="1">
        <f>Table1[[#This Row],[MWh]]*Water_intensities!$N$86</f>
        <v>21.394840762205821</v>
      </c>
      <c r="P1537" s="3">
        <v>20.5</v>
      </c>
      <c r="Q1537" s="3">
        <v>-19.600000000000001</v>
      </c>
      <c r="R1537" t="s">
        <v>653</v>
      </c>
    </row>
    <row r="1538" spans="1:18" x14ac:dyDescent="0.55000000000000004">
      <c r="A1538" s="1">
        <v>38022</v>
      </c>
      <c r="B1538" s="1" t="s">
        <v>2304</v>
      </c>
      <c r="C1538" s="1" t="s">
        <v>2340</v>
      </c>
      <c r="D1538" s="4">
        <v>2.5999999999999999E-2</v>
      </c>
      <c r="E1538" s="4">
        <v>1545</v>
      </c>
      <c r="F1538" s="4">
        <f>Table1[[#This Row],[MW]]*Table1[[#This Row],[MWh/MW]]</f>
        <v>40.17</v>
      </c>
      <c r="G1538" s="1" t="s">
        <v>37</v>
      </c>
      <c r="H1538" s="1" t="s">
        <v>38</v>
      </c>
      <c r="I1538" s="1" t="s">
        <v>39</v>
      </c>
      <c r="J1538" s="1" t="s">
        <v>40</v>
      </c>
      <c r="K1538" s="3" t="s">
        <v>34</v>
      </c>
      <c r="L1538" s="3" t="s">
        <v>2341</v>
      </c>
      <c r="M1538" s="3" t="s">
        <v>26</v>
      </c>
      <c r="N1538" s="1">
        <f>Table1[[#This Row],[MWh]]*Water_intensities!$J$94</f>
        <v>11.860679313802802</v>
      </c>
      <c r="O1538" s="1">
        <f>Table1[[#This Row],[MWh]]*Water_intensities!$N$94</f>
        <v>8.3024755196619591</v>
      </c>
      <c r="P1538" s="3">
        <v>17.0893798</v>
      </c>
      <c r="Q1538" s="3">
        <v>-23.319614099999999</v>
      </c>
      <c r="R1538" t="s">
        <v>2342</v>
      </c>
    </row>
    <row r="1539" spans="1:18" x14ac:dyDescent="0.55000000000000004">
      <c r="A1539" s="1">
        <v>38023</v>
      </c>
      <c r="B1539" s="1" t="s">
        <v>2304</v>
      </c>
      <c r="C1539" s="1" t="s">
        <v>2343</v>
      </c>
      <c r="D1539" s="4">
        <v>120</v>
      </c>
      <c r="E1539" s="4">
        <v>442</v>
      </c>
      <c r="F1539" s="4">
        <f>Table1[[#This Row],[MW]]*Table1[[#This Row],[MWh/MW]]</f>
        <v>53040</v>
      </c>
      <c r="G1539" s="1" t="s">
        <v>443</v>
      </c>
      <c r="H1539" s="1" t="s">
        <v>21</v>
      </c>
      <c r="I1539" s="1" t="s">
        <v>22</v>
      </c>
      <c r="J1539" s="1" t="s">
        <v>31</v>
      </c>
      <c r="K1539" s="3" t="s">
        <v>32</v>
      </c>
      <c r="L1539" s="3" t="s">
        <v>444</v>
      </c>
      <c r="M1539" s="3" t="s">
        <v>34</v>
      </c>
      <c r="N1539" s="1">
        <f>Table1[[#This Row],[MWh]]*Water_intensities!$J$18</f>
        <v>8604.7817490514299</v>
      </c>
      <c r="O1539" s="1">
        <f>Table1[[#This Row],[MWh]]*Water_intensities!$N$18</f>
        <v>6023.3472243360002</v>
      </c>
      <c r="P1539" s="3">
        <v>17.078692</v>
      </c>
      <c r="Q1539" s="32">
        <v>-22.511626</v>
      </c>
      <c r="R1539" t="s">
        <v>2344</v>
      </c>
    </row>
    <row r="1540" spans="1:18" ht="15" customHeight="1" x14ac:dyDescent="0.55000000000000004">
      <c r="A1540" s="1">
        <v>38024</v>
      </c>
      <c r="B1540" s="1" t="s">
        <v>2304</v>
      </c>
      <c r="C1540" s="1" t="s">
        <v>2345</v>
      </c>
      <c r="D1540" s="4">
        <v>7.0000000000000007E-2</v>
      </c>
      <c r="E1540" s="4">
        <v>1545</v>
      </c>
      <c r="F1540" s="4">
        <f>Table1[[#This Row],[MW]]*Table1[[#This Row],[MWh/MW]]</f>
        <v>108.15</v>
      </c>
      <c r="G1540" s="1" t="s">
        <v>37</v>
      </c>
      <c r="H1540" s="1" t="s">
        <v>38</v>
      </c>
      <c r="I1540" s="1" t="s">
        <v>130</v>
      </c>
      <c r="J1540" s="1" t="s">
        <v>40</v>
      </c>
      <c r="K1540" s="3" t="s">
        <v>34</v>
      </c>
      <c r="L1540" s="3" t="s">
        <v>41</v>
      </c>
      <c r="M1540" s="3" t="s">
        <v>388</v>
      </c>
      <c r="N1540" s="1">
        <f>Table1[[#This Row],[MWh]]*Water_intensities!$J$76</f>
        <v>1.5147514508259001</v>
      </c>
      <c r="O1540" s="1">
        <f>Table1[[#This Row],[MWh]]*Water_intensities!$N$76</f>
        <v>1.06032601557813</v>
      </c>
      <c r="P1540" s="3">
        <v>17.0853646232299</v>
      </c>
      <c r="Q1540" s="3">
        <v>-22.387856997461402</v>
      </c>
      <c r="R1540" t="s">
        <v>2346</v>
      </c>
    </row>
    <row r="1541" spans="1:18" ht="15" customHeight="1" x14ac:dyDescent="0.55000000000000004">
      <c r="A1541" s="1">
        <v>38025</v>
      </c>
      <c r="B1541" s="1" t="s">
        <v>2304</v>
      </c>
      <c r="C1541" s="1" t="s">
        <v>2347</v>
      </c>
      <c r="D1541" s="4">
        <v>6.7000000000000004E-2</v>
      </c>
      <c r="E1541" s="4">
        <v>1545</v>
      </c>
      <c r="F1541" s="4">
        <f>Table1[[#This Row],[MW]]*Table1[[#This Row],[MWh/MW]]</f>
        <v>103.515</v>
      </c>
      <c r="G1541" s="1" t="s">
        <v>37</v>
      </c>
      <c r="H1541" s="1" t="s">
        <v>38</v>
      </c>
      <c r="I1541" s="1" t="s">
        <v>130</v>
      </c>
      <c r="J1541" s="1" t="s">
        <v>40</v>
      </c>
      <c r="K1541" s="3" t="s">
        <v>34</v>
      </c>
      <c r="L1541" s="3" t="s">
        <v>41</v>
      </c>
      <c r="M1541" s="3" t="s">
        <v>388</v>
      </c>
      <c r="N1541" s="1">
        <f>Table1[[#This Row],[MWh]]*Water_intensities!$J$76</f>
        <v>1.4498335315047901</v>
      </c>
      <c r="O1541" s="1">
        <f>Table1[[#This Row],[MWh]]*Water_intensities!$N$76</f>
        <v>1.0148834720533531</v>
      </c>
      <c r="P1541" s="3">
        <v>17.043908084804801</v>
      </c>
      <c r="Q1541" s="3">
        <v>-22.507111613220001</v>
      </c>
      <c r="R1541" t="s">
        <v>1500</v>
      </c>
    </row>
    <row r="1542" spans="1:18" ht="15" customHeight="1" x14ac:dyDescent="0.55000000000000004">
      <c r="A1542" s="1">
        <v>38026</v>
      </c>
      <c r="B1542" s="1" t="s">
        <v>2304</v>
      </c>
      <c r="C1542" s="1" t="s">
        <v>2348</v>
      </c>
      <c r="D1542" s="4">
        <v>1.5</v>
      </c>
      <c r="E1542" s="4">
        <v>1545</v>
      </c>
      <c r="F1542" s="4">
        <f>Table1[[#This Row],[MW]]*Table1[[#This Row],[MWh/MW]]</f>
        <v>2317.5</v>
      </c>
      <c r="G1542" s="1" t="s">
        <v>37</v>
      </c>
      <c r="H1542" s="1" t="s">
        <v>38</v>
      </c>
      <c r="I1542" s="1" t="s">
        <v>130</v>
      </c>
      <c r="J1542" s="1" t="s">
        <v>40</v>
      </c>
      <c r="K1542" s="3" t="s">
        <v>34</v>
      </c>
      <c r="L1542" s="3" t="s">
        <v>41</v>
      </c>
      <c r="M1542" s="3" t="s">
        <v>388</v>
      </c>
      <c r="N1542" s="1">
        <f>Table1[[#This Row],[MWh]]*Water_intensities!$J$76</f>
        <v>32.458959660555003</v>
      </c>
      <c r="O1542" s="1">
        <f>Table1[[#This Row],[MWh]]*Water_intensities!$N$76</f>
        <v>22.721271762388501</v>
      </c>
      <c r="P1542" s="3">
        <v>17.063744078595601</v>
      </c>
      <c r="Q1542" s="32">
        <v>-22.586369504256901</v>
      </c>
      <c r="R1542" t="s">
        <v>2349</v>
      </c>
    </row>
    <row r="1543" spans="1:18" ht="15" customHeight="1" x14ac:dyDescent="0.55000000000000004">
      <c r="A1543" s="1">
        <v>39001</v>
      </c>
      <c r="B1543" s="1" t="s">
        <v>2350</v>
      </c>
      <c r="C1543" s="1" t="s">
        <v>2351</v>
      </c>
      <c r="D1543" s="4">
        <v>0.8</v>
      </c>
      <c r="E1543" s="4">
        <v>2211.5120000000002</v>
      </c>
      <c r="F1543" s="4">
        <f>Table1[[#This Row],[MW]]*Table1[[#This Row],[MWh/MW]]</f>
        <v>1769.2096000000001</v>
      </c>
      <c r="G1543" s="1" t="s">
        <v>20</v>
      </c>
      <c r="H1543" s="1" t="s">
        <v>29</v>
      </c>
      <c r="I1543" s="1" t="s">
        <v>52</v>
      </c>
      <c r="J1543" s="1" t="s">
        <v>31</v>
      </c>
      <c r="K1543" s="3" t="s">
        <v>32</v>
      </c>
      <c r="L1543" s="3" t="s">
        <v>53</v>
      </c>
      <c r="M1543" s="3" t="s">
        <v>34</v>
      </c>
      <c r="N1543" s="1">
        <f>Table1[[#This Row],[MWh]]*Water_intensities!$J$46</f>
        <v>573.22345182123854</v>
      </c>
      <c r="O1543" s="1">
        <f>Table1[[#This Row],[MWh]]*Water_intensities!$N$46</f>
        <v>401.25641627486698</v>
      </c>
      <c r="P1543" s="3">
        <v>7.3666669999999996</v>
      </c>
      <c r="Q1543" s="3">
        <v>5.1065759999999996</v>
      </c>
      <c r="R1543" t="s">
        <v>113</v>
      </c>
    </row>
    <row r="1544" spans="1:18" x14ac:dyDescent="0.55000000000000004">
      <c r="A1544" s="1">
        <v>39002</v>
      </c>
      <c r="B1544" s="1" t="s">
        <v>2350</v>
      </c>
      <c r="C1544" s="1" t="s">
        <v>2352</v>
      </c>
      <c r="D1544" s="4">
        <v>37.299999999999997</v>
      </c>
      <c r="E1544" s="4">
        <v>5898</v>
      </c>
      <c r="F1544" s="4">
        <f>Table1[[#This Row],[MW]]*Table1[[#This Row],[MWh/MW]]</f>
        <v>219995.4</v>
      </c>
      <c r="G1544" s="1" t="s">
        <v>443</v>
      </c>
      <c r="H1544" s="1" t="s">
        <v>21</v>
      </c>
      <c r="I1544" s="1" t="s">
        <v>22</v>
      </c>
      <c r="J1544" s="1" t="s">
        <v>23</v>
      </c>
      <c r="K1544" s="3" t="s">
        <v>24</v>
      </c>
      <c r="L1544" s="3" t="s">
        <v>444</v>
      </c>
      <c r="M1544" s="3" t="s">
        <v>26</v>
      </c>
      <c r="N1544" s="1">
        <f>Table1[[#This Row],[MWh]]*Water_intensities!$J$28</f>
        <v>999327.81444697443</v>
      </c>
      <c r="O1544" s="1">
        <f>Table1[[#This Row],[MWh]]*Water_intensities!$N$28</f>
        <v>916050.49657639326</v>
      </c>
      <c r="P1544" s="3">
        <v>7.8390399999999998</v>
      </c>
      <c r="Q1544" s="3">
        <v>17.289769</v>
      </c>
      <c r="R1544" t="s">
        <v>2353</v>
      </c>
    </row>
    <row r="1545" spans="1:18" x14ac:dyDescent="0.55000000000000004">
      <c r="A1545" s="1">
        <v>39003</v>
      </c>
      <c r="B1545" s="1" t="s">
        <v>2350</v>
      </c>
      <c r="C1545" s="1" t="s">
        <v>2354</v>
      </c>
      <c r="D1545" s="4">
        <v>4.4000000000000004</v>
      </c>
      <c r="E1545" s="4">
        <v>3315</v>
      </c>
      <c r="F1545" s="4">
        <f>Table1[[#This Row],[MW]]*Table1[[#This Row],[MWh/MW]]</f>
        <v>14586.000000000002</v>
      </c>
      <c r="G1545" s="1" t="s">
        <v>28</v>
      </c>
      <c r="H1545" s="1" t="s">
        <v>29</v>
      </c>
      <c r="I1545" s="1" t="s">
        <v>30</v>
      </c>
      <c r="J1545" s="1" t="s">
        <v>31</v>
      </c>
      <c r="K1545" s="3" t="s">
        <v>32</v>
      </c>
      <c r="L1545" s="3" t="s">
        <v>44</v>
      </c>
      <c r="M1545" s="3" t="s">
        <v>34</v>
      </c>
      <c r="N1545" s="1">
        <f>Table1[[#This Row],[MWh]]*Water_intensities!$J$56</f>
        <v>4725.8602193118249</v>
      </c>
      <c r="O1545" s="1">
        <f>Table1[[#This Row],[MWh]]*Water_intensities!$N$56</f>
        <v>3308.1021535182772</v>
      </c>
      <c r="P1545" s="3">
        <v>7.8390399999999998</v>
      </c>
      <c r="Q1545" s="3">
        <v>17.289769</v>
      </c>
      <c r="R1545" t="s">
        <v>2355</v>
      </c>
    </row>
    <row r="1546" spans="1:18" x14ac:dyDescent="0.55000000000000004">
      <c r="A1546" s="1">
        <v>39004</v>
      </c>
      <c r="B1546" s="1" t="s">
        <v>2350</v>
      </c>
      <c r="C1546" s="1" t="s">
        <v>2356</v>
      </c>
      <c r="D1546" s="4">
        <v>14.52</v>
      </c>
      <c r="E1546" s="4">
        <v>3315</v>
      </c>
      <c r="F1546" s="4">
        <f>Table1[[#This Row],[MW]]*Table1[[#This Row],[MWh/MW]]</f>
        <v>48133.799999999996</v>
      </c>
      <c r="G1546" s="1" t="s">
        <v>28</v>
      </c>
      <c r="H1546" s="1" t="s">
        <v>29</v>
      </c>
      <c r="I1546" s="1" t="s">
        <v>30</v>
      </c>
      <c r="J1546" s="1" t="s">
        <v>31</v>
      </c>
      <c r="K1546" s="3" t="s">
        <v>32</v>
      </c>
      <c r="L1546" s="3" t="s">
        <v>44</v>
      </c>
      <c r="M1546" s="3" t="s">
        <v>34</v>
      </c>
      <c r="N1546" s="1">
        <f>Table1[[#This Row],[MWh]]*Water_intensities!$J$56</f>
        <v>15595.338723729017</v>
      </c>
      <c r="O1546" s="1">
        <f>Table1[[#This Row],[MWh]]*Water_intensities!$N$56</f>
        <v>10916.737106610313</v>
      </c>
      <c r="P1546" s="3">
        <v>7.3572081452294604</v>
      </c>
      <c r="Q1546" s="3">
        <v>18.786114207770002</v>
      </c>
      <c r="R1546" t="s">
        <v>2357</v>
      </c>
    </row>
    <row r="1547" spans="1:18" x14ac:dyDescent="0.55000000000000004">
      <c r="A1547" s="1">
        <v>39005</v>
      </c>
      <c r="B1547" s="1" t="s">
        <v>2350</v>
      </c>
      <c r="C1547" s="1" t="s">
        <v>2358</v>
      </c>
      <c r="D1547" s="4">
        <v>11.999999999999901</v>
      </c>
      <c r="E1547" s="4">
        <v>3315</v>
      </c>
      <c r="F1547" s="4">
        <f>Table1[[#This Row],[MW]]*Table1[[#This Row],[MWh/MW]]</f>
        <v>39779.999999999673</v>
      </c>
      <c r="G1547" s="1" t="s">
        <v>28</v>
      </c>
      <c r="H1547" s="1" t="s">
        <v>29</v>
      </c>
      <c r="I1547" s="1" t="s">
        <v>30</v>
      </c>
      <c r="J1547" s="1" t="s">
        <v>31</v>
      </c>
      <c r="K1547" s="3" t="s">
        <v>32</v>
      </c>
      <c r="L1547" s="3" t="s">
        <v>44</v>
      </c>
      <c r="M1547" s="3" t="s">
        <v>34</v>
      </c>
      <c r="N1547" s="1">
        <f>Table1[[#This Row],[MWh]]*Water_intensities!$J$56</f>
        <v>12888.709689032141</v>
      </c>
      <c r="O1547" s="1">
        <f>Table1[[#This Row],[MWh]]*Water_intensities!$N$56</f>
        <v>9022.0967823225001</v>
      </c>
      <c r="P1547" s="3">
        <v>7.3026869028243198</v>
      </c>
      <c r="Q1547" s="3">
        <v>18.680028407701801</v>
      </c>
      <c r="R1547" t="s">
        <v>2359</v>
      </c>
    </row>
    <row r="1548" spans="1:18" x14ac:dyDescent="0.55000000000000004">
      <c r="A1548" s="1">
        <v>39006</v>
      </c>
      <c r="B1548" s="1" t="s">
        <v>2350</v>
      </c>
      <c r="C1548" s="1" t="s">
        <v>2360</v>
      </c>
      <c r="D1548" s="4">
        <v>100</v>
      </c>
      <c r="E1548" s="4">
        <v>3315</v>
      </c>
      <c r="F1548" s="4">
        <f>Table1[[#This Row],[MW]]*Table1[[#This Row],[MWh/MW]]</f>
        <v>331500</v>
      </c>
      <c r="G1548" s="1" t="s">
        <v>28</v>
      </c>
      <c r="H1548" s="1" t="s">
        <v>29</v>
      </c>
      <c r="I1548" s="1" t="s">
        <v>30</v>
      </c>
      <c r="J1548" s="1" t="s">
        <v>31</v>
      </c>
      <c r="K1548" s="3" t="s">
        <v>32</v>
      </c>
      <c r="L1548" s="3" t="s">
        <v>44</v>
      </c>
      <c r="M1548" s="3" t="s">
        <v>34</v>
      </c>
      <c r="N1548" s="1">
        <f>Table1[[#This Row],[MWh]]*Water_intensities!$J$56</f>
        <v>107405.91407526872</v>
      </c>
      <c r="O1548" s="1">
        <f>Table1[[#This Row],[MWh]]*Water_intensities!$N$56</f>
        <v>75184.139852688109</v>
      </c>
      <c r="P1548" s="3">
        <v>1.7833330000000001</v>
      </c>
      <c r="Q1548" s="3">
        <v>14.05</v>
      </c>
      <c r="R1548" t="s">
        <v>2361</v>
      </c>
    </row>
    <row r="1549" spans="1:18" x14ac:dyDescent="0.55000000000000004">
      <c r="A1549" s="1">
        <v>39007</v>
      </c>
      <c r="B1549" s="1" t="s">
        <v>2350</v>
      </c>
      <c r="C1549" s="1" t="s">
        <v>2362</v>
      </c>
      <c r="D1549" s="4">
        <v>90</v>
      </c>
      <c r="E1549" s="4">
        <v>3315</v>
      </c>
      <c r="F1549" s="4">
        <f>Table1[[#This Row],[MW]]*Table1[[#This Row],[MWh/MW]]</f>
        <v>298350</v>
      </c>
      <c r="G1549" s="1" t="s">
        <v>28</v>
      </c>
      <c r="H1549" s="1" t="s">
        <v>29</v>
      </c>
      <c r="I1549" s="1" t="s">
        <v>30</v>
      </c>
      <c r="J1549" s="1" t="s">
        <v>31</v>
      </c>
      <c r="K1549" s="3" t="s">
        <v>32</v>
      </c>
      <c r="L1549" s="3" t="s">
        <v>2047</v>
      </c>
      <c r="M1549" s="3" t="s">
        <v>34</v>
      </c>
      <c r="N1549" s="1">
        <f>Table1[[#This Row],[MWh]]*Water_intensities!$J$56</f>
        <v>96665.322667741857</v>
      </c>
      <c r="O1549" s="1">
        <f>Table1[[#This Row],[MWh]]*Water_intensities!$N$56</f>
        <v>67665.7258674193</v>
      </c>
      <c r="P1549" s="3">
        <v>2.0701100000000001</v>
      </c>
      <c r="Q1549" s="3">
        <v>13.54514</v>
      </c>
      <c r="R1549" t="s">
        <v>2363</v>
      </c>
    </row>
    <row r="1550" spans="1:18" x14ac:dyDescent="0.55000000000000004">
      <c r="A1550" s="1">
        <v>39008</v>
      </c>
      <c r="B1550" s="1" t="s">
        <v>2350</v>
      </c>
      <c r="C1550" s="1" t="s">
        <v>2364</v>
      </c>
      <c r="D1550" s="4">
        <v>1.2</v>
      </c>
      <c r="E1550" s="4">
        <v>3315</v>
      </c>
      <c r="F1550" s="4">
        <f>Table1[[#This Row],[MW]]*Table1[[#This Row],[MWh/MW]]</f>
        <v>3978</v>
      </c>
      <c r="G1550" s="1" t="s">
        <v>28</v>
      </c>
      <c r="H1550" s="1" t="s">
        <v>29</v>
      </c>
      <c r="I1550" s="1" t="s">
        <v>30</v>
      </c>
      <c r="J1550" s="1" t="s">
        <v>31</v>
      </c>
      <c r="K1550" s="3" t="s">
        <v>32</v>
      </c>
      <c r="L1550" s="3" t="s">
        <v>44</v>
      </c>
      <c r="M1550" s="3" t="s">
        <v>34</v>
      </c>
      <c r="N1550" s="1">
        <f>Table1[[#This Row],[MWh]]*Water_intensities!$J$56</f>
        <v>1288.8709689032248</v>
      </c>
      <c r="O1550" s="1">
        <f>Table1[[#This Row],[MWh]]*Water_intensities!$N$56</f>
        <v>902.20967823225737</v>
      </c>
      <c r="P1550" s="3">
        <v>2.109804</v>
      </c>
      <c r="Q1550" s="3">
        <v>13.513665</v>
      </c>
      <c r="R1550" t="s">
        <v>2365</v>
      </c>
    </row>
    <row r="1551" spans="1:18" x14ac:dyDescent="0.55000000000000004">
      <c r="A1551" s="1">
        <v>39009</v>
      </c>
      <c r="B1551" s="1" t="s">
        <v>2350</v>
      </c>
      <c r="C1551" s="1" t="s">
        <v>2366</v>
      </c>
      <c r="D1551" s="4">
        <v>2.2999999999999998</v>
      </c>
      <c r="E1551" s="4">
        <v>3315</v>
      </c>
      <c r="F1551" s="4">
        <f>Table1[[#This Row],[MW]]*Table1[[#This Row],[MWh/MW]]</f>
        <v>7624.4999999999991</v>
      </c>
      <c r="G1551" s="1" t="s">
        <v>28</v>
      </c>
      <c r="H1551" s="1" t="s">
        <v>29</v>
      </c>
      <c r="I1551" s="1" t="s">
        <v>30</v>
      </c>
      <c r="J1551" s="1" t="s">
        <v>31</v>
      </c>
      <c r="K1551" s="3" t="s">
        <v>32</v>
      </c>
      <c r="L1551" s="3" t="s">
        <v>44</v>
      </c>
      <c r="M1551" s="3" t="s">
        <v>34</v>
      </c>
      <c r="N1551" s="1">
        <f>Table1[[#This Row],[MWh]]*Water_intensities!$J$56</f>
        <v>2470.3360237311804</v>
      </c>
      <c r="O1551" s="1">
        <f>Table1[[#This Row],[MWh]]*Water_intensities!$N$56</f>
        <v>1729.2352166118264</v>
      </c>
      <c r="P1551" s="3">
        <v>5.5203150000000001</v>
      </c>
      <c r="Q1551" s="3">
        <v>13.927058000000001</v>
      </c>
      <c r="R1551" t="s">
        <v>954</v>
      </c>
    </row>
    <row r="1552" spans="1:18" x14ac:dyDescent="0.55000000000000004">
      <c r="A1552" s="1">
        <v>39010</v>
      </c>
      <c r="B1552" s="1" t="s">
        <v>2350</v>
      </c>
      <c r="C1552" s="1" t="s">
        <v>5036</v>
      </c>
      <c r="D1552" s="4">
        <v>7</v>
      </c>
      <c r="E1552" s="4">
        <v>1545</v>
      </c>
      <c r="F1552" s="4">
        <f>Table1[[#This Row],[MW]]*Table1[[#This Row],[MWh/MW]]</f>
        <v>10815</v>
      </c>
      <c r="G1552" s="1" t="s">
        <v>37</v>
      </c>
      <c r="H1552" s="1" t="s">
        <v>38</v>
      </c>
      <c r="I1552" s="1" t="s">
        <v>39</v>
      </c>
      <c r="J1552" s="1" t="s">
        <v>40</v>
      </c>
      <c r="K1552" s="3" t="s">
        <v>34</v>
      </c>
      <c r="L1552" s="3" t="s">
        <v>41</v>
      </c>
      <c r="M1552" s="3" t="s">
        <v>388</v>
      </c>
      <c r="N1552" s="1">
        <f>Table1[[#This Row],[MWh]]*Water_intensities!$J$86</f>
        <v>1064.4199384182</v>
      </c>
      <c r="O1552" s="1">
        <f>Table1[[#This Row],[MWh]]*Water_intensities!$N$86</f>
        <v>745.09395689273993</v>
      </c>
      <c r="P1552" s="3">
        <v>5.5198309999999999</v>
      </c>
      <c r="Q1552" s="3">
        <v>13.968477</v>
      </c>
      <c r="R1552" t="s">
        <v>2367</v>
      </c>
    </row>
    <row r="1553" spans="1:18" x14ac:dyDescent="0.55000000000000004">
      <c r="A1553" s="1">
        <v>39011</v>
      </c>
      <c r="B1553" s="1" t="s">
        <v>2350</v>
      </c>
      <c r="C1553" s="1" t="s">
        <v>2368</v>
      </c>
      <c r="D1553" s="4">
        <v>6</v>
      </c>
      <c r="E1553" s="4">
        <v>3315</v>
      </c>
      <c r="F1553" s="4">
        <f>Table1[[#This Row],[MW]]*Table1[[#This Row],[MWh/MW]]</f>
        <v>19890</v>
      </c>
      <c r="G1553" s="1" t="s">
        <v>28</v>
      </c>
      <c r="H1553" s="1" t="s">
        <v>29</v>
      </c>
      <c r="I1553" s="1" t="s">
        <v>30</v>
      </c>
      <c r="J1553" s="1" t="s">
        <v>31</v>
      </c>
      <c r="K1553" s="3" t="s">
        <v>32</v>
      </c>
      <c r="L1553" s="3" t="s">
        <v>44</v>
      </c>
      <c r="M1553" s="3" t="s">
        <v>34</v>
      </c>
      <c r="N1553" s="1">
        <f>Table1[[#This Row],[MWh]]*Water_intensities!$J$56</f>
        <v>6444.3548445161241</v>
      </c>
      <c r="O1553" s="1">
        <f>Table1[[#This Row],[MWh]]*Water_intensities!$N$56</f>
        <v>4511.0483911612864</v>
      </c>
      <c r="P1553" s="3">
        <v>1.2257937738323901</v>
      </c>
      <c r="Q1553" s="3">
        <v>13.412785632324301</v>
      </c>
      <c r="R1553" t="s">
        <v>2369</v>
      </c>
    </row>
    <row r="1554" spans="1:18" x14ac:dyDescent="0.55000000000000004">
      <c r="A1554" s="1">
        <v>39012</v>
      </c>
      <c r="B1554" s="1" t="s">
        <v>2350</v>
      </c>
      <c r="C1554" s="1" t="s">
        <v>2370</v>
      </c>
      <c r="D1554" s="4">
        <v>3</v>
      </c>
      <c r="E1554" s="4">
        <v>3315</v>
      </c>
      <c r="F1554" s="4">
        <f>Table1[[#This Row],[MW]]*Table1[[#This Row],[MWh/MW]]</f>
        <v>9945</v>
      </c>
      <c r="G1554" s="1" t="s">
        <v>28</v>
      </c>
      <c r="H1554" s="1" t="s">
        <v>29</v>
      </c>
      <c r="I1554" s="1" t="s">
        <v>30</v>
      </c>
      <c r="J1554" s="1" t="s">
        <v>31</v>
      </c>
      <c r="K1554" s="3" t="s">
        <v>32</v>
      </c>
      <c r="L1554" s="3" t="s">
        <v>44</v>
      </c>
      <c r="M1554" s="3" t="s">
        <v>34</v>
      </c>
      <c r="N1554" s="1">
        <f>Table1[[#This Row],[MWh]]*Water_intensities!$J$56</f>
        <v>3222.1774222580621</v>
      </c>
      <c r="O1554" s="1">
        <f>Table1[[#This Row],[MWh]]*Water_intensities!$N$56</f>
        <v>2255.5241955806432</v>
      </c>
      <c r="P1554" s="3">
        <v>5.2691999999999997</v>
      </c>
      <c r="Q1554" s="3">
        <v>14.8888</v>
      </c>
      <c r="R1554" t="s">
        <v>2371</v>
      </c>
    </row>
    <row r="1555" spans="1:18" x14ac:dyDescent="0.55000000000000004">
      <c r="A1555" s="1">
        <v>39013</v>
      </c>
      <c r="B1555" s="1" t="s">
        <v>2350</v>
      </c>
      <c r="C1555" s="1" t="s">
        <v>2372</v>
      </c>
      <c r="D1555" s="4">
        <v>1</v>
      </c>
      <c r="E1555" s="4">
        <v>3315</v>
      </c>
      <c r="F1555" s="4">
        <f>Table1[[#This Row],[MW]]*Table1[[#This Row],[MWh/MW]]</f>
        <v>3315</v>
      </c>
      <c r="G1555" s="1" t="s">
        <v>28</v>
      </c>
      <c r="H1555" s="1" t="s">
        <v>29</v>
      </c>
      <c r="I1555" s="1" t="s">
        <v>30</v>
      </c>
      <c r="J1555" s="1" t="s">
        <v>31</v>
      </c>
      <c r="K1555" s="3" t="s">
        <v>32</v>
      </c>
      <c r="L1555" s="3" t="s">
        <v>44</v>
      </c>
      <c r="M1555" s="3" t="s">
        <v>34</v>
      </c>
      <c r="N1555" s="1">
        <f>Table1[[#This Row],[MWh]]*Water_intensities!$J$56</f>
        <v>1074.0591407526872</v>
      </c>
      <c r="O1555" s="1">
        <f>Table1[[#This Row],[MWh]]*Water_intensities!$N$56</f>
        <v>751.84139852688111</v>
      </c>
      <c r="P1555" s="3">
        <v>2.109804</v>
      </c>
      <c r="Q1555" s="3">
        <v>13.513665</v>
      </c>
      <c r="R1555" t="s">
        <v>2373</v>
      </c>
    </row>
    <row r="1556" spans="1:18" x14ac:dyDescent="0.55000000000000004">
      <c r="A1556" s="1">
        <v>39014</v>
      </c>
      <c r="B1556" s="1" t="s">
        <v>2350</v>
      </c>
      <c r="C1556" s="1" t="s">
        <v>2374</v>
      </c>
      <c r="D1556" s="4">
        <v>23</v>
      </c>
      <c r="E1556" s="4">
        <v>3315</v>
      </c>
      <c r="F1556" s="4">
        <f>Table1[[#This Row],[MW]]*Table1[[#This Row],[MWh/MW]]</f>
        <v>76245</v>
      </c>
      <c r="G1556" s="1" t="s">
        <v>28</v>
      </c>
      <c r="H1556" s="1" t="s">
        <v>29</v>
      </c>
      <c r="I1556" s="1" t="s">
        <v>30</v>
      </c>
      <c r="J1556" s="1" t="s">
        <v>31</v>
      </c>
      <c r="K1556" s="3" t="s">
        <v>32</v>
      </c>
      <c r="L1556" s="3" t="s">
        <v>2047</v>
      </c>
      <c r="M1556" s="3" t="s">
        <v>34</v>
      </c>
      <c r="N1556" s="1">
        <f>Table1[[#This Row],[MWh]]*Water_intensities!$J$56</f>
        <v>24703.360237311808</v>
      </c>
      <c r="O1556" s="1">
        <f>Table1[[#This Row],[MWh]]*Water_intensities!$N$56</f>
        <v>17292.352166118268</v>
      </c>
      <c r="P1556" s="3">
        <v>8.9512305263035401</v>
      </c>
      <c r="Q1556" s="3">
        <v>13.799956560703199</v>
      </c>
      <c r="R1556" t="s">
        <v>2375</v>
      </c>
    </row>
    <row r="1557" spans="1:18" x14ac:dyDescent="0.55000000000000004">
      <c r="A1557" s="1">
        <v>40001</v>
      </c>
      <c r="B1557" s="1" t="s">
        <v>2376</v>
      </c>
      <c r="C1557" s="1" t="s">
        <v>2377</v>
      </c>
      <c r="D1557" s="4">
        <v>0.8</v>
      </c>
      <c r="E1557" s="4">
        <v>2433</v>
      </c>
      <c r="F1557" s="4">
        <f>Table1[[#This Row],[MW]]*Table1[[#This Row],[MWh/MW]]</f>
        <v>1946.4</v>
      </c>
      <c r="G1557" s="1" t="s">
        <v>28</v>
      </c>
      <c r="H1557" s="1" t="s">
        <v>29</v>
      </c>
      <c r="I1557" s="1" t="s">
        <v>30</v>
      </c>
      <c r="J1557" s="1" t="s">
        <v>31</v>
      </c>
      <c r="K1557" s="3" t="s">
        <v>32</v>
      </c>
      <c r="L1557" s="3" t="s">
        <v>44</v>
      </c>
      <c r="M1557" s="3" t="s">
        <v>34</v>
      </c>
      <c r="N1557" s="1">
        <f>Table1[[#This Row],[MWh]]*Water_intensities!$J$56</f>
        <v>630.63309549352357</v>
      </c>
      <c r="O1557" s="1">
        <f>Table1[[#This Row],[MWh]]*Water_intensities!$N$56</f>
        <v>441.44316684546652</v>
      </c>
      <c r="P1557" s="3">
        <v>7.3666669999999996</v>
      </c>
      <c r="Q1557" s="3">
        <v>5.1065759999999996</v>
      </c>
      <c r="R1557" t="s">
        <v>113</v>
      </c>
    </row>
    <row r="1558" spans="1:18" x14ac:dyDescent="0.55000000000000004">
      <c r="A1558" s="1">
        <v>40002</v>
      </c>
      <c r="B1558" s="1" t="s">
        <v>2376</v>
      </c>
      <c r="C1558" s="1" t="s">
        <v>2378</v>
      </c>
      <c r="D1558" s="4">
        <v>141</v>
      </c>
      <c r="E1558" s="4">
        <v>2212</v>
      </c>
      <c r="F1558" s="4">
        <f>Table1[[#This Row],[MW]]*Table1[[#This Row],[MWh/MW]]</f>
        <v>311892</v>
      </c>
      <c r="G1558" s="1" t="s">
        <v>20</v>
      </c>
      <c r="H1558" s="1" t="s">
        <v>56</v>
      </c>
      <c r="I1558" s="1" t="s">
        <v>57</v>
      </c>
      <c r="J1558" s="1" t="s">
        <v>40</v>
      </c>
      <c r="K1558" s="3" t="s">
        <v>34</v>
      </c>
      <c r="L1558" s="3" t="s">
        <v>53</v>
      </c>
      <c r="M1558" s="3" t="s">
        <v>34</v>
      </c>
      <c r="N1558" s="1">
        <f>Table1[[#This Row],[MWh]]*Water_intensities!$J$36</f>
        <v>501771.85162729805</v>
      </c>
      <c r="O1558" s="1">
        <f>Table1[[#This Row],[MWh]]*Water_intensities!$N$36</f>
        <v>401417.48130183836</v>
      </c>
      <c r="P1558" s="3">
        <v>7.31064797538244</v>
      </c>
      <c r="Q1558" s="3">
        <v>5.1532470186025199</v>
      </c>
      <c r="R1558" t="s">
        <v>2379</v>
      </c>
    </row>
    <row r="1559" spans="1:18" x14ac:dyDescent="0.55000000000000004">
      <c r="A1559" s="1">
        <v>40003</v>
      </c>
      <c r="B1559" s="1" t="s">
        <v>2376</v>
      </c>
      <c r="C1559" s="1" t="s">
        <v>2380</v>
      </c>
      <c r="D1559" s="4">
        <v>10</v>
      </c>
      <c r="E1559" s="4">
        <v>2212</v>
      </c>
      <c r="F1559" s="4">
        <f>Table1[[#This Row],[MW]]*Table1[[#This Row],[MWh/MW]]</f>
        <v>22120</v>
      </c>
      <c r="G1559" s="1" t="s">
        <v>20</v>
      </c>
      <c r="H1559" s="1" t="s">
        <v>29</v>
      </c>
      <c r="I1559" s="1" t="s">
        <v>52</v>
      </c>
      <c r="J1559" s="1" t="s">
        <v>31</v>
      </c>
      <c r="K1559" s="3" t="s">
        <v>32</v>
      </c>
      <c r="L1559" s="3" t="s">
        <v>53</v>
      </c>
      <c r="M1559" s="3" t="s">
        <v>34</v>
      </c>
      <c r="N1559" s="1">
        <f>Table1[[#This Row],[MWh]]*Water_intensities!$J$46</f>
        <v>7166.8742665005857</v>
      </c>
      <c r="O1559" s="1">
        <f>Table1[[#This Row],[MWh]]*Water_intensities!$N$46</f>
        <v>5016.8119865504104</v>
      </c>
      <c r="P1559" s="3">
        <v>8.0852507995465999</v>
      </c>
      <c r="Q1559" s="3">
        <v>6.3443009594701802</v>
      </c>
      <c r="R1559" t="s">
        <v>2381</v>
      </c>
    </row>
    <row r="1560" spans="1:18" x14ac:dyDescent="0.55000000000000004">
      <c r="A1560" s="1">
        <v>40004</v>
      </c>
      <c r="B1560" s="1" t="s">
        <v>2376</v>
      </c>
      <c r="C1560" s="1" t="s">
        <v>2382</v>
      </c>
      <c r="D1560" s="4">
        <v>1.8</v>
      </c>
      <c r="E1560" s="4">
        <v>2433</v>
      </c>
      <c r="F1560" s="4">
        <f>Table1[[#This Row],[MW]]*Table1[[#This Row],[MWh/MW]]</f>
        <v>4379.4000000000005</v>
      </c>
      <c r="G1560" s="1" t="s">
        <v>28</v>
      </c>
      <c r="H1560" s="1" t="s">
        <v>29</v>
      </c>
      <c r="I1560" s="1" t="s">
        <v>30</v>
      </c>
      <c r="J1560" s="1" t="s">
        <v>31</v>
      </c>
      <c r="K1560" s="3" t="s">
        <v>32</v>
      </c>
      <c r="L1560" s="3" t="s">
        <v>44</v>
      </c>
      <c r="M1560" s="3" t="s">
        <v>34</v>
      </c>
      <c r="N1560" s="1">
        <f>Table1[[#This Row],[MWh]]*Water_intensities!$J$56</f>
        <v>1418.9244648604281</v>
      </c>
      <c r="O1560" s="1">
        <f>Table1[[#This Row],[MWh]]*Water_intensities!$N$56</f>
        <v>993.24712540229973</v>
      </c>
      <c r="P1560" s="3">
        <v>3.35</v>
      </c>
      <c r="Q1560" s="3">
        <v>7.15</v>
      </c>
      <c r="R1560" t="s">
        <v>296</v>
      </c>
    </row>
    <row r="1561" spans="1:18" x14ac:dyDescent="0.55000000000000004">
      <c r="A1561" s="1">
        <v>40005</v>
      </c>
      <c r="B1561" s="1" t="s">
        <v>2376</v>
      </c>
      <c r="C1561" s="1" t="s">
        <v>5037</v>
      </c>
      <c r="D1561" s="4">
        <v>180</v>
      </c>
      <c r="E1561" s="4">
        <v>2212</v>
      </c>
      <c r="F1561" s="4">
        <f>Table1[[#This Row],[MW]]*Table1[[#This Row],[MWh/MW]]</f>
        <v>398160</v>
      </c>
      <c r="G1561" s="1" t="s">
        <v>20</v>
      </c>
      <c r="H1561" s="1" t="s">
        <v>56</v>
      </c>
      <c r="I1561" s="1" t="s">
        <v>57</v>
      </c>
      <c r="J1561" s="1" t="s">
        <v>40</v>
      </c>
      <c r="K1561" s="3" t="s">
        <v>34</v>
      </c>
      <c r="L1561" s="3" t="s">
        <v>53</v>
      </c>
      <c r="M1561" s="3" t="s">
        <v>34</v>
      </c>
      <c r="N1561" s="1">
        <f>Table1[[#This Row],[MWh]]*Water_intensities!$J$36</f>
        <v>640559.81058804004</v>
      </c>
      <c r="O1561" s="1">
        <f>Table1[[#This Row],[MWh]]*Water_intensities!$N$36</f>
        <v>512447.84847043199</v>
      </c>
      <c r="P1561" s="3">
        <v>7.2265300000000003</v>
      </c>
      <c r="Q1561" s="3">
        <v>4.8349900000000003</v>
      </c>
      <c r="R1561" t="s">
        <v>2383</v>
      </c>
    </row>
    <row r="1562" spans="1:18" x14ac:dyDescent="0.55000000000000004">
      <c r="A1562" s="1">
        <v>40006</v>
      </c>
      <c r="B1562" s="1" t="s">
        <v>2376</v>
      </c>
      <c r="C1562" s="1" t="s">
        <v>2384</v>
      </c>
      <c r="D1562" s="4">
        <v>450</v>
      </c>
      <c r="E1562" s="4">
        <v>2212</v>
      </c>
      <c r="F1562" s="4">
        <f>Table1[[#This Row],[MW]]*Table1[[#This Row],[MWh/MW]]</f>
        <v>995400</v>
      </c>
      <c r="G1562" s="1" t="s">
        <v>20</v>
      </c>
      <c r="H1562" s="1" t="s">
        <v>56</v>
      </c>
      <c r="I1562" s="1" t="s">
        <v>57</v>
      </c>
      <c r="J1562" s="1" t="s">
        <v>40</v>
      </c>
      <c r="K1562" s="3" t="s">
        <v>34</v>
      </c>
      <c r="L1562" s="3" t="s">
        <v>53</v>
      </c>
      <c r="M1562" s="3" t="s">
        <v>34</v>
      </c>
      <c r="N1562" s="1">
        <f>Table1[[#This Row],[MWh]]*Water_intensities!$J$36</f>
        <v>1601399.5264701</v>
      </c>
      <c r="O1562" s="1">
        <f>Table1[[#This Row],[MWh]]*Water_intensities!$N$36</f>
        <v>1281119.6211760798</v>
      </c>
      <c r="P1562" s="3">
        <v>7.2534999999999998</v>
      </c>
      <c r="Q1562" s="3">
        <v>4.8517599999999996</v>
      </c>
      <c r="R1562" t="s">
        <v>2385</v>
      </c>
    </row>
    <row r="1563" spans="1:18" x14ac:dyDescent="0.55000000000000004">
      <c r="A1563" s="1">
        <v>40007</v>
      </c>
      <c r="B1563" s="1" t="s">
        <v>2376</v>
      </c>
      <c r="C1563" s="1" t="s">
        <v>2386</v>
      </c>
      <c r="D1563" s="4">
        <v>276</v>
      </c>
      <c r="E1563" s="4">
        <v>2212</v>
      </c>
      <c r="F1563" s="4">
        <f>Table1[[#This Row],[MW]]*Table1[[#This Row],[MWh/MW]]</f>
        <v>610512</v>
      </c>
      <c r="G1563" s="1" t="s">
        <v>20</v>
      </c>
      <c r="H1563" s="1" t="s">
        <v>56</v>
      </c>
      <c r="I1563" s="1" t="s">
        <v>57</v>
      </c>
      <c r="J1563" s="1" t="s">
        <v>40</v>
      </c>
      <c r="K1563" s="3" t="s">
        <v>34</v>
      </c>
      <c r="L1563" s="3" t="s">
        <v>53</v>
      </c>
      <c r="M1563" s="3" t="s">
        <v>34</v>
      </c>
      <c r="N1563" s="1">
        <f>Table1[[#This Row],[MWh]]*Water_intensities!$J$36</f>
        <v>982191.70956832811</v>
      </c>
      <c r="O1563" s="1">
        <f>Table1[[#This Row],[MWh]]*Water_intensities!$N$36</f>
        <v>785753.36765466235</v>
      </c>
      <c r="P1563" s="3">
        <v>7.2534999999999998</v>
      </c>
      <c r="Q1563" s="3">
        <v>4.8517599999999996</v>
      </c>
      <c r="R1563" t="s">
        <v>2387</v>
      </c>
    </row>
    <row r="1564" spans="1:18" x14ac:dyDescent="0.55000000000000004">
      <c r="A1564" s="1">
        <v>40008</v>
      </c>
      <c r="B1564" s="1" t="s">
        <v>2376</v>
      </c>
      <c r="C1564" s="1" t="s">
        <v>2388</v>
      </c>
      <c r="D1564" s="4">
        <v>450</v>
      </c>
      <c r="E1564" s="4">
        <v>2212</v>
      </c>
      <c r="F1564" s="4">
        <f>Table1[[#This Row],[MW]]*Table1[[#This Row],[MWh/MW]]</f>
        <v>995400</v>
      </c>
      <c r="G1564" s="1" t="s">
        <v>20</v>
      </c>
      <c r="H1564" s="1" t="s">
        <v>56</v>
      </c>
      <c r="I1564" s="1" t="s">
        <v>57</v>
      </c>
      <c r="J1564" s="1" t="s">
        <v>40</v>
      </c>
      <c r="K1564" s="3" t="s">
        <v>34</v>
      </c>
      <c r="L1564" s="3" t="s">
        <v>53</v>
      </c>
      <c r="M1564" s="3" t="s">
        <v>34</v>
      </c>
      <c r="N1564" s="1">
        <f>Table1[[#This Row],[MWh]]*Water_intensities!$J$36</f>
        <v>1601399.5264701</v>
      </c>
      <c r="O1564" s="1">
        <f>Table1[[#This Row],[MWh]]*Water_intensities!$N$36</f>
        <v>1281119.6211760798</v>
      </c>
      <c r="P1564" s="3">
        <v>7.2571729999999999</v>
      </c>
      <c r="Q1564" s="3">
        <v>4.849882</v>
      </c>
      <c r="R1564" t="s">
        <v>2389</v>
      </c>
    </row>
    <row r="1565" spans="1:18" x14ac:dyDescent="0.55000000000000004">
      <c r="A1565" s="1">
        <v>40009</v>
      </c>
      <c r="B1565" s="1" t="s">
        <v>2376</v>
      </c>
      <c r="C1565" s="1" t="s">
        <v>2388</v>
      </c>
      <c r="D1565" s="4">
        <v>200</v>
      </c>
      <c r="E1565" s="4">
        <v>2433</v>
      </c>
      <c r="F1565" s="4">
        <f>Table1[[#This Row],[MW]]*Table1[[#This Row],[MWh/MW]]</f>
        <v>486600</v>
      </c>
      <c r="G1565" s="1" t="s">
        <v>226</v>
      </c>
      <c r="H1565" s="1" t="s">
        <v>21</v>
      </c>
      <c r="I1565" s="1" t="s">
        <v>22</v>
      </c>
      <c r="J1565" s="1" t="s">
        <v>31</v>
      </c>
      <c r="K1565" s="3" t="s">
        <v>32</v>
      </c>
      <c r="L1565" s="3" t="s">
        <v>227</v>
      </c>
      <c r="M1565" s="3" t="s">
        <v>34</v>
      </c>
      <c r="N1565" s="1">
        <f>Table1[[#This Row],[MWh]]*Water_intensities!$J$67</f>
        <v>18419.813721480001</v>
      </c>
      <c r="O1565" s="1">
        <f>Table1[[#This Row],[MWh]]*Water_intensities!$N$67</f>
        <v>12893.869605035999</v>
      </c>
      <c r="P1565" s="3">
        <v>7.2571729999999999</v>
      </c>
      <c r="Q1565" s="3">
        <v>4.849882</v>
      </c>
      <c r="R1565" t="s">
        <v>2390</v>
      </c>
    </row>
    <row r="1566" spans="1:18" x14ac:dyDescent="0.55000000000000004">
      <c r="A1566" s="1">
        <v>40010</v>
      </c>
      <c r="B1566" s="1" t="s">
        <v>2376</v>
      </c>
      <c r="C1566" s="1" t="s">
        <v>2391</v>
      </c>
      <c r="D1566" s="4">
        <v>3</v>
      </c>
      <c r="E1566" s="4">
        <v>2433</v>
      </c>
      <c r="F1566" s="4">
        <f>Table1[[#This Row],[MW]]*Table1[[#This Row],[MWh/MW]]</f>
        <v>7299</v>
      </c>
      <c r="G1566" s="1" t="s">
        <v>28</v>
      </c>
      <c r="H1566" s="1" t="s">
        <v>29</v>
      </c>
      <c r="I1566" s="1" t="s">
        <v>30</v>
      </c>
      <c r="J1566" s="1" t="s">
        <v>31</v>
      </c>
      <c r="K1566" s="3" t="s">
        <v>32</v>
      </c>
      <c r="L1566" s="3" t="s">
        <v>44</v>
      </c>
      <c r="M1566" s="3" t="s">
        <v>34</v>
      </c>
      <c r="N1566" s="1">
        <f>Table1[[#This Row],[MWh]]*Water_intensities!$J$56</f>
        <v>2364.8741081007133</v>
      </c>
      <c r="O1566" s="1">
        <f>Table1[[#This Row],[MWh]]*Water_intensities!$N$56</f>
        <v>1655.4118756704993</v>
      </c>
      <c r="P1566" s="3">
        <v>12.458216999999999</v>
      </c>
      <c r="Q1566" s="3">
        <v>9.2163210000000007</v>
      </c>
      <c r="R1566" t="s">
        <v>2392</v>
      </c>
    </row>
    <row r="1567" spans="1:18" x14ac:dyDescent="0.55000000000000004">
      <c r="A1567" s="1">
        <v>40011</v>
      </c>
      <c r="B1567" s="1" t="s">
        <v>2376</v>
      </c>
      <c r="C1567" s="1" t="s">
        <v>2393</v>
      </c>
      <c r="D1567" s="4">
        <v>0.8</v>
      </c>
      <c r="E1567" s="4">
        <v>2433</v>
      </c>
      <c r="F1567" s="4">
        <f>Table1[[#This Row],[MW]]*Table1[[#This Row],[MWh/MW]]</f>
        <v>1946.4</v>
      </c>
      <c r="G1567" s="1" t="s">
        <v>28</v>
      </c>
      <c r="H1567" s="1" t="s">
        <v>29</v>
      </c>
      <c r="I1567" s="1" t="s">
        <v>30</v>
      </c>
      <c r="J1567" s="1" t="s">
        <v>31</v>
      </c>
      <c r="K1567" s="3" t="s">
        <v>32</v>
      </c>
      <c r="L1567" s="3" t="s">
        <v>44</v>
      </c>
      <c r="M1567" s="3" t="s">
        <v>34</v>
      </c>
      <c r="N1567" s="1">
        <f>Table1[[#This Row],[MWh]]*Water_intensities!$J$56</f>
        <v>630.63309549352357</v>
      </c>
      <c r="O1567" s="1">
        <f>Table1[[#This Row],[MWh]]*Water_intensities!$N$56</f>
        <v>441.44316684546652</v>
      </c>
      <c r="P1567" s="3">
        <v>6.0074300000000003</v>
      </c>
      <c r="Q1567" s="3">
        <v>5.4898569999999998</v>
      </c>
      <c r="R1567" t="s">
        <v>113</v>
      </c>
    </row>
    <row r="1568" spans="1:18" x14ac:dyDescent="0.55000000000000004">
      <c r="A1568" s="1">
        <v>40012</v>
      </c>
      <c r="B1568" s="1" t="s">
        <v>2376</v>
      </c>
      <c r="C1568" s="1" t="s">
        <v>2394</v>
      </c>
      <c r="D1568" s="4">
        <v>110</v>
      </c>
      <c r="E1568" s="4">
        <v>2433</v>
      </c>
      <c r="F1568" s="4">
        <f>Table1[[#This Row],[MW]]*Table1[[#This Row],[MWh/MW]]</f>
        <v>267630</v>
      </c>
      <c r="G1568" s="1" t="s">
        <v>28</v>
      </c>
      <c r="H1568" s="1" t="s">
        <v>21</v>
      </c>
      <c r="I1568" s="1" t="s">
        <v>22</v>
      </c>
      <c r="J1568" s="1" t="s">
        <v>118</v>
      </c>
      <c r="K1568" s="3" t="s">
        <v>24</v>
      </c>
      <c r="L1568" s="3" t="s">
        <v>119</v>
      </c>
      <c r="M1568" s="3" t="s">
        <v>420</v>
      </c>
      <c r="N1568" s="1">
        <f>Table1[[#This Row],[MWh]]*Water_intensities!$J$61</f>
        <v>1215707.70561768</v>
      </c>
      <c r="O1568" s="1">
        <f>Table1[[#This Row],[MWh]]*Water_intensities!$N$61</f>
        <v>1114398.7301495401</v>
      </c>
      <c r="P1568" s="3">
        <v>6.6874794035889202</v>
      </c>
      <c r="Q1568" s="3">
        <v>7.4975155928911903</v>
      </c>
      <c r="R1568" t="s">
        <v>2395</v>
      </c>
    </row>
    <row r="1569" spans="1:18" x14ac:dyDescent="0.55000000000000004">
      <c r="A1569" s="1">
        <v>40013</v>
      </c>
      <c r="B1569" s="1" t="s">
        <v>2376</v>
      </c>
      <c r="C1569" s="1" t="s">
        <v>2396</v>
      </c>
      <c r="D1569" s="4">
        <v>12.1519999999999</v>
      </c>
      <c r="E1569" s="4">
        <v>2212</v>
      </c>
      <c r="F1569" s="4">
        <f>Table1[[#This Row],[MW]]*Table1[[#This Row],[MWh/MW]]</f>
        <v>26880.22399999978</v>
      </c>
      <c r="G1569" s="1" t="s">
        <v>20</v>
      </c>
      <c r="H1569" s="1" t="s">
        <v>29</v>
      </c>
      <c r="I1569" s="1" t="s">
        <v>52</v>
      </c>
      <c r="J1569" s="1" t="s">
        <v>31</v>
      </c>
      <c r="K1569" s="3" t="s">
        <v>32</v>
      </c>
      <c r="L1569" s="3" t="s">
        <v>53</v>
      </c>
      <c r="M1569" s="3" t="s">
        <v>34</v>
      </c>
      <c r="N1569" s="1">
        <f>Table1[[#This Row],[MWh]]*Water_intensities!$J$46</f>
        <v>8709.1856086514417</v>
      </c>
      <c r="O1569" s="1">
        <f>Table1[[#This Row],[MWh]]*Water_intensities!$N$46</f>
        <v>6096.4299260560092</v>
      </c>
      <c r="P1569" s="3">
        <v>3.374841</v>
      </c>
      <c r="Q1569" s="3">
        <v>6.6836180000000001</v>
      </c>
      <c r="R1569" t="s">
        <v>2397</v>
      </c>
    </row>
    <row r="1570" spans="1:18" x14ac:dyDescent="0.55000000000000004">
      <c r="A1570" s="1">
        <v>40014</v>
      </c>
      <c r="B1570" s="1" t="s">
        <v>2376</v>
      </c>
      <c r="C1570" s="1" t="s">
        <v>2398</v>
      </c>
      <c r="D1570" s="4">
        <v>1068</v>
      </c>
      <c r="E1570" s="4">
        <v>2212</v>
      </c>
      <c r="F1570" s="4">
        <f>Table1[[#This Row],[MW]]*Table1[[#This Row],[MWh/MW]]</f>
        <v>2362416</v>
      </c>
      <c r="G1570" s="1" t="s">
        <v>20</v>
      </c>
      <c r="H1570" s="1" t="s">
        <v>56</v>
      </c>
      <c r="I1570" s="1" t="s">
        <v>57</v>
      </c>
      <c r="J1570" s="1" t="s">
        <v>40</v>
      </c>
      <c r="K1570" s="3" t="s">
        <v>34</v>
      </c>
      <c r="L1570" s="3" t="s">
        <v>53</v>
      </c>
      <c r="M1570" s="3" t="s">
        <v>34</v>
      </c>
      <c r="N1570" s="1">
        <f>Table1[[#This Row],[MWh]]*Water_intensities!$J$36</f>
        <v>3800654.8761557043</v>
      </c>
      <c r="O1570" s="1">
        <f>Table1[[#This Row],[MWh]]*Water_intensities!$N$36</f>
        <v>3040523.9009245629</v>
      </c>
      <c r="P1570" s="3">
        <v>7.3218100000000002</v>
      </c>
      <c r="Q1570" s="3">
        <v>5.06677</v>
      </c>
      <c r="R1570" t="s">
        <v>2399</v>
      </c>
    </row>
    <row r="1571" spans="1:18" ht="15" customHeight="1" x14ac:dyDescent="0.55000000000000004">
      <c r="A1571" s="1">
        <v>40015</v>
      </c>
      <c r="B1571" s="1" t="s">
        <v>2376</v>
      </c>
      <c r="C1571" s="1" t="s">
        <v>2400</v>
      </c>
      <c r="D1571" s="4">
        <v>7.2</v>
      </c>
      <c r="E1571" s="4">
        <v>2212</v>
      </c>
      <c r="F1571" s="4">
        <f>Table1[[#This Row],[MW]]*Table1[[#This Row],[MWh/MW]]</f>
        <v>15926.4</v>
      </c>
      <c r="G1571" s="1" t="s">
        <v>20</v>
      </c>
      <c r="H1571" s="1" t="s">
        <v>29</v>
      </c>
      <c r="I1571" s="1" t="s">
        <v>52</v>
      </c>
      <c r="J1571" s="1" t="s">
        <v>31</v>
      </c>
      <c r="K1571" s="3" t="s">
        <v>32</v>
      </c>
      <c r="L1571" s="3" t="s">
        <v>53</v>
      </c>
      <c r="M1571" s="3" t="s">
        <v>34</v>
      </c>
      <c r="N1571" s="1">
        <f>Table1[[#This Row],[MWh]]*Water_intensities!$J$46</f>
        <v>5160.1494718804215</v>
      </c>
      <c r="O1571" s="1">
        <f>Table1[[#This Row],[MWh]]*Water_intensities!$N$46</f>
        <v>3612.1046303162952</v>
      </c>
      <c r="P1571" s="3">
        <v>3.3625836193329399</v>
      </c>
      <c r="Q1571" s="3">
        <v>6.61723762962988</v>
      </c>
      <c r="R1571" t="s">
        <v>2401</v>
      </c>
    </row>
    <row r="1572" spans="1:18" x14ac:dyDescent="0.55000000000000004">
      <c r="A1572" s="1">
        <v>40016</v>
      </c>
      <c r="B1572" s="1" t="s">
        <v>2376</v>
      </c>
      <c r="C1572" s="1" t="s">
        <v>2400</v>
      </c>
      <c r="D1572" s="4">
        <v>4</v>
      </c>
      <c r="E1572" s="4">
        <v>2433</v>
      </c>
      <c r="F1572" s="4">
        <f>Table1[[#This Row],[MW]]*Table1[[#This Row],[MWh/MW]]</f>
        <v>9732</v>
      </c>
      <c r="G1572" s="1" t="s">
        <v>28</v>
      </c>
      <c r="H1572" s="1" t="s">
        <v>29</v>
      </c>
      <c r="I1572" s="1" t="s">
        <v>30</v>
      </c>
      <c r="J1572" s="1" t="s">
        <v>31</v>
      </c>
      <c r="K1572" s="3" t="s">
        <v>32</v>
      </c>
      <c r="L1572" s="3" t="s">
        <v>44</v>
      </c>
      <c r="M1572" s="3" t="s">
        <v>34</v>
      </c>
      <c r="N1572" s="1">
        <f>Table1[[#This Row],[MWh]]*Water_intensities!$J$56</f>
        <v>3153.1654774676176</v>
      </c>
      <c r="O1572" s="1">
        <f>Table1[[#This Row],[MWh]]*Water_intensities!$N$56</f>
        <v>2207.2158342273324</v>
      </c>
      <c r="P1572" s="3">
        <v>3.3495699999999999</v>
      </c>
      <c r="Q1572" s="3">
        <v>6.6225699999999996</v>
      </c>
      <c r="R1572" t="s">
        <v>2402</v>
      </c>
    </row>
    <row r="1573" spans="1:18" x14ac:dyDescent="0.55000000000000004">
      <c r="A1573" s="1">
        <v>40017</v>
      </c>
      <c r="B1573" s="1" t="s">
        <v>2376</v>
      </c>
      <c r="C1573" s="1" t="s">
        <v>2403</v>
      </c>
      <c r="D1573" s="4">
        <v>20</v>
      </c>
      <c r="E1573" s="4">
        <v>2212</v>
      </c>
      <c r="F1573" s="4">
        <f>Table1[[#This Row],[MW]]*Table1[[#This Row],[MWh/MW]]</f>
        <v>44240</v>
      </c>
      <c r="G1573" s="1" t="s">
        <v>20</v>
      </c>
      <c r="H1573" s="1" t="s">
        <v>56</v>
      </c>
      <c r="I1573" s="1" t="s">
        <v>57</v>
      </c>
      <c r="J1573" s="1" t="s">
        <v>40</v>
      </c>
      <c r="K1573" s="3" t="s">
        <v>34</v>
      </c>
      <c r="L1573" s="3" t="s">
        <v>53</v>
      </c>
      <c r="M1573" s="3" t="s">
        <v>34</v>
      </c>
      <c r="N1573" s="1">
        <f>Table1[[#This Row],[MWh]]*Water_intensities!$J$36</f>
        <v>71173.312287560009</v>
      </c>
      <c r="O1573" s="1">
        <f>Table1[[#This Row],[MWh]]*Water_intensities!$N$36</f>
        <v>56938.649830047994</v>
      </c>
      <c r="P1573" s="3">
        <v>7.1162673995944701</v>
      </c>
      <c r="Q1573" s="3">
        <v>4.76267622691977</v>
      </c>
      <c r="R1573" t="s">
        <v>2404</v>
      </c>
    </row>
    <row r="1574" spans="1:18" x14ac:dyDescent="0.55000000000000004">
      <c r="A1574" s="1">
        <v>40018</v>
      </c>
      <c r="B1574" s="1" t="s">
        <v>2376</v>
      </c>
      <c r="C1574" s="1" t="s">
        <v>2405</v>
      </c>
      <c r="D1574" s="4">
        <v>178.8</v>
      </c>
      <c r="E1574" s="4">
        <v>2212</v>
      </c>
      <c r="F1574" s="4">
        <f>Table1[[#This Row],[MW]]*Table1[[#This Row],[MWh/MW]]</f>
        <v>395505.60000000003</v>
      </c>
      <c r="G1574" s="1" t="s">
        <v>20</v>
      </c>
      <c r="H1574" s="1" t="s">
        <v>56</v>
      </c>
      <c r="I1574" s="1" t="s">
        <v>57</v>
      </c>
      <c r="J1574" s="1" t="s">
        <v>40</v>
      </c>
      <c r="K1574" s="3" t="s">
        <v>34</v>
      </c>
      <c r="L1574" s="3" t="s">
        <v>53</v>
      </c>
      <c r="M1574" s="3" t="s">
        <v>34</v>
      </c>
      <c r="N1574" s="1">
        <f>Table1[[#This Row],[MWh]]*Water_intensities!$J$36</f>
        <v>636289.41185078654</v>
      </c>
      <c r="O1574" s="1">
        <f>Table1[[#This Row],[MWh]]*Water_intensities!$N$36</f>
        <v>509031.52948062913</v>
      </c>
      <c r="P1574" s="3">
        <v>7.5734899999999996</v>
      </c>
      <c r="Q1574" s="3">
        <v>4.5687300000000004</v>
      </c>
      <c r="R1574" t="s">
        <v>2406</v>
      </c>
    </row>
    <row r="1575" spans="1:18" x14ac:dyDescent="0.55000000000000004">
      <c r="A1575" s="1">
        <v>40019</v>
      </c>
      <c r="B1575" s="1" t="s">
        <v>2376</v>
      </c>
      <c r="C1575" s="1" t="s">
        <v>2407</v>
      </c>
      <c r="D1575" s="4">
        <v>0.36</v>
      </c>
      <c r="E1575" s="4">
        <v>2433</v>
      </c>
      <c r="F1575" s="4">
        <f>Table1[[#This Row],[MW]]*Table1[[#This Row],[MWh/MW]]</f>
        <v>875.88</v>
      </c>
      <c r="G1575" s="1" t="s">
        <v>28</v>
      </c>
      <c r="H1575" s="1" t="s">
        <v>29</v>
      </c>
      <c r="I1575" s="1" t="s">
        <v>30</v>
      </c>
      <c r="J1575" s="1" t="s">
        <v>31</v>
      </c>
      <c r="K1575" s="3" t="s">
        <v>32</v>
      </c>
      <c r="L1575" s="3" t="s">
        <v>44</v>
      </c>
      <c r="M1575" s="3" t="s">
        <v>34</v>
      </c>
      <c r="N1575" s="1">
        <f>Table1[[#This Row],[MWh]]*Water_intensities!$J$56</f>
        <v>283.78489297208557</v>
      </c>
      <c r="O1575" s="1">
        <f>Table1[[#This Row],[MWh]]*Water_intensities!$N$56</f>
        <v>198.64942508045993</v>
      </c>
      <c r="P1575" s="3">
        <v>12.308593</v>
      </c>
      <c r="Q1575" s="3">
        <v>9.2807469999999999</v>
      </c>
      <c r="R1575" t="s">
        <v>113</v>
      </c>
    </row>
    <row r="1576" spans="1:18" x14ac:dyDescent="0.55000000000000004">
      <c r="A1576" s="1">
        <v>40020</v>
      </c>
      <c r="B1576" s="1" t="s">
        <v>2376</v>
      </c>
      <c r="C1576" s="1" t="s">
        <v>2408</v>
      </c>
      <c r="D1576" s="4">
        <v>3.13</v>
      </c>
      <c r="E1576" s="4">
        <v>3861.3</v>
      </c>
      <c r="F1576" s="4">
        <f>Table1[[#This Row],[MW]]*Table1[[#This Row],[MWh/MW]]</f>
        <v>12085.869000000001</v>
      </c>
      <c r="G1576" s="1" t="s">
        <v>107</v>
      </c>
      <c r="H1576" s="1" t="s">
        <v>133</v>
      </c>
      <c r="I1576" s="1" t="s">
        <v>34</v>
      </c>
      <c r="J1576" s="1" t="s">
        <v>34</v>
      </c>
      <c r="K1576" s="1" t="s">
        <v>34</v>
      </c>
      <c r="L1576" s="1" t="s">
        <v>34</v>
      </c>
      <c r="M1576" s="1" t="s">
        <v>34</v>
      </c>
      <c r="N1576" s="1">
        <v>9070.6899955102108</v>
      </c>
      <c r="O1576" s="1">
        <v>9070.6899955102108</v>
      </c>
      <c r="P1576" s="3">
        <v>8.9672470000000004</v>
      </c>
      <c r="Q1576" s="3">
        <v>9.7569800000000004</v>
      </c>
      <c r="R1576" t="s">
        <v>133</v>
      </c>
    </row>
    <row r="1577" spans="1:18" x14ac:dyDescent="0.55000000000000004">
      <c r="A1577" s="1">
        <v>40021</v>
      </c>
      <c r="B1577" s="1" t="s">
        <v>2376</v>
      </c>
      <c r="C1577" s="1" t="s">
        <v>2409</v>
      </c>
      <c r="D1577" s="4">
        <v>1.2</v>
      </c>
      <c r="E1577" s="4">
        <v>2433</v>
      </c>
      <c r="F1577" s="4">
        <f>Table1[[#This Row],[MW]]*Table1[[#This Row],[MWh/MW]]</f>
        <v>2919.6</v>
      </c>
      <c r="G1577" s="1" t="s">
        <v>28</v>
      </c>
      <c r="H1577" s="1" t="s">
        <v>29</v>
      </c>
      <c r="I1577" s="1" t="s">
        <v>30</v>
      </c>
      <c r="J1577" s="1" t="s">
        <v>31</v>
      </c>
      <c r="K1577" s="3" t="s">
        <v>32</v>
      </c>
      <c r="L1577" s="3" t="s">
        <v>44</v>
      </c>
      <c r="M1577" s="3" t="s">
        <v>34</v>
      </c>
      <c r="N1577" s="1">
        <f>Table1[[#This Row],[MWh]]*Water_intensities!$J$56</f>
        <v>945.94964324028524</v>
      </c>
      <c r="O1577" s="1">
        <f>Table1[[#This Row],[MWh]]*Water_intensities!$N$56</f>
        <v>662.16475026819978</v>
      </c>
      <c r="P1577" s="3">
        <v>3.3640840999999999</v>
      </c>
      <c r="Q1577" s="3">
        <v>6.4446405999999996</v>
      </c>
      <c r="R1577" t="s">
        <v>2410</v>
      </c>
    </row>
    <row r="1578" spans="1:18" x14ac:dyDescent="0.55000000000000004">
      <c r="A1578" s="1">
        <v>40022</v>
      </c>
      <c r="B1578" s="1" t="s">
        <v>2376</v>
      </c>
      <c r="C1578" s="1" t="s">
        <v>2411</v>
      </c>
      <c r="D1578" s="4">
        <v>1.1599999999999999</v>
      </c>
      <c r="E1578" s="4">
        <v>2212</v>
      </c>
      <c r="F1578" s="4">
        <f>Table1[[#This Row],[MW]]*Table1[[#This Row],[MWh/MW]]</f>
        <v>2565.9199999999996</v>
      </c>
      <c r="G1578" s="1" t="s">
        <v>20</v>
      </c>
      <c r="H1578" s="1" t="s">
        <v>29</v>
      </c>
      <c r="I1578" s="1" t="s">
        <v>52</v>
      </c>
      <c r="J1578" s="1" t="s">
        <v>31</v>
      </c>
      <c r="K1578" s="3" t="s">
        <v>32</v>
      </c>
      <c r="L1578" s="3" t="s">
        <v>53</v>
      </c>
      <c r="M1578" s="3" t="s">
        <v>34</v>
      </c>
      <c r="N1578" s="1">
        <f>Table1[[#This Row],[MWh]]*Water_intensities!$J$46</f>
        <v>831.35741491406782</v>
      </c>
      <c r="O1578" s="1">
        <f>Table1[[#This Row],[MWh]]*Water_intensities!$N$46</f>
        <v>581.95019043984757</v>
      </c>
      <c r="P1578" s="3">
        <v>3.3640840999999999</v>
      </c>
      <c r="Q1578" s="3">
        <v>6.4446405999999996</v>
      </c>
      <c r="R1578" t="s">
        <v>113</v>
      </c>
    </row>
    <row r="1579" spans="1:18" x14ac:dyDescent="0.55000000000000004">
      <c r="A1579" s="1">
        <v>40023</v>
      </c>
      <c r="B1579" s="1" t="s">
        <v>2376</v>
      </c>
      <c r="C1579" s="1" t="s">
        <v>2412</v>
      </c>
      <c r="D1579" s="4">
        <v>27.4</v>
      </c>
      <c r="E1579" s="4">
        <v>2212</v>
      </c>
      <c r="F1579" s="4">
        <f>Table1[[#This Row],[MW]]*Table1[[#This Row],[MWh/MW]]</f>
        <v>60608.799999999996</v>
      </c>
      <c r="G1579" s="1" t="s">
        <v>20</v>
      </c>
      <c r="H1579" s="1" t="s">
        <v>29</v>
      </c>
      <c r="I1579" s="1" t="s">
        <v>52</v>
      </c>
      <c r="J1579" s="1" t="s">
        <v>31</v>
      </c>
      <c r="K1579" s="3" t="s">
        <v>32</v>
      </c>
      <c r="L1579" s="3" t="s">
        <v>53</v>
      </c>
      <c r="M1579" s="3" t="s">
        <v>34</v>
      </c>
      <c r="N1579" s="1">
        <f>Table1[[#This Row],[MWh]]*Water_intensities!$J$46</f>
        <v>19637.235490211606</v>
      </c>
      <c r="O1579" s="1">
        <f>Table1[[#This Row],[MWh]]*Water_intensities!$N$46</f>
        <v>13746.064843148124</v>
      </c>
      <c r="P1579" s="3">
        <v>3.3706064865988798</v>
      </c>
      <c r="Q1579" s="3">
        <v>6.4497084019976398</v>
      </c>
      <c r="R1579" t="s">
        <v>2413</v>
      </c>
    </row>
    <row r="1580" spans="1:18" x14ac:dyDescent="0.55000000000000004">
      <c r="A1580" s="1">
        <v>40024</v>
      </c>
      <c r="B1580" s="1" t="s">
        <v>2376</v>
      </c>
      <c r="C1580" s="1" t="s">
        <v>2412</v>
      </c>
      <c r="D1580" s="4">
        <v>7.5</v>
      </c>
      <c r="E1580" s="4">
        <v>2433</v>
      </c>
      <c r="F1580" s="4">
        <f>Table1[[#This Row],[MW]]*Table1[[#This Row],[MWh/MW]]</f>
        <v>18247.5</v>
      </c>
      <c r="G1580" s="1" t="s">
        <v>28</v>
      </c>
      <c r="H1580" s="1" t="s">
        <v>29</v>
      </c>
      <c r="I1580" s="1" t="s">
        <v>30</v>
      </c>
      <c r="J1580" s="1" t="s">
        <v>31</v>
      </c>
      <c r="K1580" s="3" t="s">
        <v>32</v>
      </c>
      <c r="L1580" s="3" t="s">
        <v>44</v>
      </c>
      <c r="M1580" s="3" t="s">
        <v>34</v>
      </c>
      <c r="N1580" s="1">
        <f>Table1[[#This Row],[MWh]]*Water_intensities!$J$56</f>
        <v>5912.1852702517835</v>
      </c>
      <c r="O1580" s="1">
        <f>Table1[[#This Row],[MWh]]*Water_intensities!$N$56</f>
        <v>4138.5296891762482</v>
      </c>
      <c r="P1580" s="3">
        <v>3.37056035553353</v>
      </c>
      <c r="Q1580" s="3">
        <v>6.4497305984134403</v>
      </c>
      <c r="R1580" t="s">
        <v>2414</v>
      </c>
    </row>
    <row r="1581" spans="1:18" x14ac:dyDescent="0.55000000000000004">
      <c r="A1581" s="1">
        <v>40025</v>
      </c>
      <c r="B1581" s="1" t="s">
        <v>2376</v>
      </c>
      <c r="C1581" s="1" t="s">
        <v>2415</v>
      </c>
      <c r="D1581" s="4">
        <v>1.6</v>
      </c>
      <c r="E1581" s="4">
        <v>2212</v>
      </c>
      <c r="F1581" s="4">
        <f>Table1[[#This Row],[MW]]*Table1[[#This Row],[MWh/MW]]</f>
        <v>3539.2000000000003</v>
      </c>
      <c r="G1581" s="1" t="s">
        <v>20</v>
      </c>
      <c r="H1581" s="1" t="s">
        <v>29</v>
      </c>
      <c r="I1581" s="1" t="s">
        <v>52</v>
      </c>
      <c r="J1581" s="1" t="s">
        <v>31</v>
      </c>
      <c r="K1581" s="3" t="s">
        <v>32</v>
      </c>
      <c r="L1581" s="3" t="s">
        <v>53</v>
      </c>
      <c r="M1581" s="3" t="s">
        <v>34</v>
      </c>
      <c r="N1581" s="1">
        <f>Table1[[#This Row],[MWh]]*Water_intensities!$J$46</f>
        <v>1146.6998826400938</v>
      </c>
      <c r="O1581" s="1">
        <f>Table1[[#This Row],[MWh]]*Water_intensities!$N$46</f>
        <v>802.68991784806576</v>
      </c>
      <c r="P1581" s="3">
        <v>3.5745399999999998</v>
      </c>
      <c r="Q1581" s="3">
        <v>6.91174</v>
      </c>
      <c r="R1581" t="s">
        <v>2416</v>
      </c>
    </row>
    <row r="1582" spans="1:18" x14ac:dyDescent="0.55000000000000004">
      <c r="A1582" s="1">
        <v>40026</v>
      </c>
      <c r="B1582" s="1" t="s">
        <v>2376</v>
      </c>
      <c r="C1582" s="1" t="s">
        <v>2417</v>
      </c>
      <c r="D1582" s="4">
        <v>0.67500000000000004</v>
      </c>
      <c r="E1582" s="4">
        <v>2433</v>
      </c>
      <c r="F1582" s="4">
        <f>Table1[[#This Row],[MW]]*Table1[[#This Row],[MWh/MW]]</f>
        <v>1642.2750000000001</v>
      </c>
      <c r="G1582" s="1" t="s">
        <v>28</v>
      </c>
      <c r="H1582" s="1" t="s">
        <v>29</v>
      </c>
      <c r="I1582" s="1" t="s">
        <v>30</v>
      </c>
      <c r="J1582" s="1" t="s">
        <v>31</v>
      </c>
      <c r="K1582" s="3" t="s">
        <v>32</v>
      </c>
      <c r="L1582" s="3" t="s">
        <v>44</v>
      </c>
      <c r="M1582" s="3" t="s">
        <v>34</v>
      </c>
      <c r="N1582" s="1">
        <f>Table1[[#This Row],[MWh]]*Water_intensities!$J$56</f>
        <v>532.09667432266053</v>
      </c>
      <c r="O1582" s="1">
        <f>Table1[[#This Row],[MWh]]*Water_intensities!$N$56</f>
        <v>372.46767202586238</v>
      </c>
      <c r="P1582" s="3">
        <v>6.7338449999999996</v>
      </c>
      <c r="Q1582" s="3">
        <v>6.2006430000000003</v>
      </c>
      <c r="R1582" t="s">
        <v>113</v>
      </c>
    </row>
    <row r="1583" spans="1:18" x14ac:dyDescent="0.55000000000000004">
      <c r="A1583" s="1">
        <v>40027</v>
      </c>
      <c r="B1583" s="1" t="s">
        <v>2376</v>
      </c>
      <c r="C1583" s="1" t="s">
        <v>2418</v>
      </c>
      <c r="D1583" s="4">
        <v>4.5</v>
      </c>
      <c r="E1583" s="4">
        <v>2433</v>
      </c>
      <c r="F1583" s="4">
        <f>Table1[[#This Row],[MW]]*Table1[[#This Row],[MWh/MW]]</f>
        <v>10948.5</v>
      </c>
      <c r="G1583" s="1" t="s">
        <v>28</v>
      </c>
      <c r="H1583" s="1" t="s">
        <v>29</v>
      </c>
      <c r="I1583" s="1" t="s">
        <v>30</v>
      </c>
      <c r="J1583" s="1" t="s">
        <v>31</v>
      </c>
      <c r="K1583" s="3" t="s">
        <v>32</v>
      </c>
      <c r="L1583" s="3" t="s">
        <v>44</v>
      </c>
      <c r="M1583" s="3" t="s">
        <v>34</v>
      </c>
      <c r="N1583" s="1">
        <f>Table1[[#This Row],[MWh]]*Water_intensities!$J$56</f>
        <v>3547.3111621510698</v>
      </c>
      <c r="O1583" s="1">
        <f>Table1[[#This Row],[MWh]]*Water_intensities!$N$56</f>
        <v>2483.1178135057489</v>
      </c>
      <c r="P1583" s="3">
        <v>6.6958938999999997</v>
      </c>
      <c r="Q1583" s="3">
        <v>6.2059294999999999</v>
      </c>
      <c r="R1583" t="s">
        <v>2419</v>
      </c>
    </row>
    <row r="1584" spans="1:18" x14ac:dyDescent="0.55000000000000004">
      <c r="A1584" s="1">
        <v>40028</v>
      </c>
      <c r="B1584" s="1" t="s">
        <v>2376</v>
      </c>
      <c r="C1584" s="1" t="s">
        <v>2420</v>
      </c>
      <c r="D1584" s="4">
        <v>16</v>
      </c>
      <c r="E1584" s="4">
        <v>2433</v>
      </c>
      <c r="F1584" s="4">
        <f>Table1[[#This Row],[MW]]*Table1[[#This Row],[MWh/MW]]</f>
        <v>38928</v>
      </c>
      <c r="G1584" s="1" t="s">
        <v>28</v>
      </c>
      <c r="H1584" s="1" t="s">
        <v>29</v>
      </c>
      <c r="I1584" s="1" t="s">
        <v>30</v>
      </c>
      <c r="J1584" s="1" t="s">
        <v>31</v>
      </c>
      <c r="K1584" s="3" t="s">
        <v>32</v>
      </c>
      <c r="L1584" s="3" t="s">
        <v>44</v>
      </c>
      <c r="M1584" s="3" t="s">
        <v>34</v>
      </c>
      <c r="N1584" s="1">
        <f>Table1[[#This Row],[MWh]]*Water_intensities!$J$56</f>
        <v>12612.66190987047</v>
      </c>
      <c r="O1584" s="1">
        <f>Table1[[#This Row],[MWh]]*Water_intensities!$N$56</f>
        <v>8828.8633369093295</v>
      </c>
      <c r="P1584" s="3">
        <v>11.476993070233799</v>
      </c>
      <c r="Q1584" s="3">
        <v>10.933203444888001</v>
      </c>
      <c r="R1584" t="s">
        <v>2421</v>
      </c>
    </row>
    <row r="1585" spans="1:18" x14ac:dyDescent="0.55000000000000004">
      <c r="A1585" s="1">
        <v>40029</v>
      </c>
      <c r="B1585" s="1" t="s">
        <v>2376</v>
      </c>
      <c r="C1585" s="1" t="s">
        <v>2422</v>
      </c>
      <c r="D1585" s="4">
        <v>459</v>
      </c>
      <c r="E1585" s="4">
        <v>2212</v>
      </c>
      <c r="F1585" s="4">
        <f>Table1[[#This Row],[MW]]*Table1[[#This Row],[MWh/MW]]</f>
        <v>1015308</v>
      </c>
      <c r="G1585" s="1" t="s">
        <v>20</v>
      </c>
      <c r="H1585" s="1" t="s">
        <v>56</v>
      </c>
      <c r="I1585" s="1" t="s">
        <v>57</v>
      </c>
      <c r="J1585" s="1" t="s">
        <v>40</v>
      </c>
      <c r="K1585" s="3" t="s">
        <v>34</v>
      </c>
      <c r="L1585" s="3" t="s">
        <v>53</v>
      </c>
      <c r="M1585" s="3" t="s">
        <v>34</v>
      </c>
      <c r="N1585" s="1">
        <f>Table1[[#This Row],[MWh]]*Water_intensities!$J$36</f>
        <v>1633427.5169995022</v>
      </c>
      <c r="O1585" s="1">
        <f>Table1[[#This Row],[MWh]]*Water_intensities!$N$36</f>
        <v>1306742.0135996016</v>
      </c>
      <c r="P1585" s="3">
        <v>5.6804800000000002</v>
      </c>
      <c r="Q1585" s="3">
        <v>6.41045</v>
      </c>
      <c r="R1585" t="s">
        <v>2423</v>
      </c>
    </row>
    <row r="1586" spans="1:18" x14ac:dyDescent="0.55000000000000004">
      <c r="A1586" s="1">
        <v>40030</v>
      </c>
      <c r="B1586" s="1" t="s">
        <v>2376</v>
      </c>
      <c r="C1586" s="1" t="s">
        <v>2424</v>
      </c>
      <c r="D1586" s="4">
        <v>1.8</v>
      </c>
      <c r="E1586" s="4">
        <v>2433</v>
      </c>
      <c r="F1586" s="4">
        <f>Table1[[#This Row],[MW]]*Table1[[#This Row],[MWh/MW]]</f>
        <v>4379.4000000000005</v>
      </c>
      <c r="G1586" s="1" t="s">
        <v>28</v>
      </c>
      <c r="H1586" s="1" t="s">
        <v>29</v>
      </c>
      <c r="I1586" s="1" t="s">
        <v>30</v>
      </c>
      <c r="J1586" s="1" t="s">
        <v>31</v>
      </c>
      <c r="K1586" s="3" t="s">
        <v>32</v>
      </c>
      <c r="L1586" s="3" t="s">
        <v>44</v>
      </c>
      <c r="M1586" s="3" t="s">
        <v>34</v>
      </c>
      <c r="N1586" s="1">
        <f>Table1[[#This Row],[MWh]]*Water_intensities!$J$56</f>
        <v>1418.9244648604281</v>
      </c>
      <c r="O1586" s="1">
        <f>Table1[[#This Row],[MWh]]*Water_intensities!$N$56</f>
        <v>993.24712540229973</v>
      </c>
      <c r="P1586" s="3">
        <v>9.8432729999999999</v>
      </c>
      <c r="Q1586" s="3">
        <v>10.313440999999999</v>
      </c>
      <c r="R1586" t="s">
        <v>2425</v>
      </c>
    </row>
    <row r="1587" spans="1:18" x14ac:dyDescent="0.55000000000000004">
      <c r="A1587" s="1">
        <v>40031</v>
      </c>
      <c r="B1587" s="1" t="s">
        <v>2376</v>
      </c>
      <c r="C1587" s="1" t="s">
        <v>2426</v>
      </c>
      <c r="D1587" s="4">
        <v>5.375</v>
      </c>
      <c r="E1587" s="4">
        <v>2433</v>
      </c>
      <c r="F1587" s="4">
        <f>Table1[[#This Row],[MW]]*Table1[[#This Row],[MWh/MW]]</f>
        <v>13077.375</v>
      </c>
      <c r="G1587" s="1" t="s">
        <v>28</v>
      </c>
      <c r="H1587" s="1" t="s">
        <v>29</v>
      </c>
      <c r="I1587" s="1" t="s">
        <v>30</v>
      </c>
      <c r="J1587" s="1" t="s">
        <v>31</v>
      </c>
      <c r="K1587" s="3" t="s">
        <v>32</v>
      </c>
      <c r="L1587" s="3" t="s">
        <v>44</v>
      </c>
      <c r="M1587" s="3" t="s">
        <v>34</v>
      </c>
      <c r="N1587" s="1">
        <f>Table1[[#This Row],[MWh]]*Water_intensities!$J$56</f>
        <v>4237.0661103471111</v>
      </c>
      <c r="O1587" s="1">
        <f>Table1[[#This Row],[MWh]]*Water_intensities!$N$56</f>
        <v>2965.9462772429779</v>
      </c>
      <c r="P1587" s="3">
        <v>5.5981684544697199</v>
      </c>
      <c r="Q1587" s="3">
        <v>6.4450932427295102</v>
      </c>
      <c r="R1587" t="s">
        <v>2427</v>
      </c>
    </row>
    <row r="1588" spans="1:18" x14ac:dyDescent="0.55000000000000004">
      <c r="A1588" s="1">
        <v>40032</v>
      </c>
      <c r="B1588" s="1" t="s">
        <v>2376</v>
      </c>
      <c r="C1588" s="1" t="s">
        <v>2428</v>
      </c>
      <c r="D1588" s="4">
        <v>3.48</v>
      </c>
      <c r="E1588" s="4">
        <v>2212</v>
      </c>
      <c r="F1588" s="4">
        <f>Table1[[#This Row],[MW]]*Table1[[#This Row],[MWh/MW]]</f>
        <v>7697.76</v>
      </c>
      <c r="G1588" s="1" t="s">
        <v>20</v>
      </c>
      <c r="H1588" s="1" t="s">
        <v>29</v>
      </c>
      <c r="I1588" s="1" t="s">
        <v>52</v>
      </c>
      <c r="J1588" s="1" t="s">
        <v>31</v>
      </c>
      <c r="K1588" s="3" t="s">
        <v>32</v>
      </c>
      <c r="L1588" s="3" t="s">
        <v>53</v>
      </c>
      <c r="M1588" s="3" t="s">
        <v>34</v>
      </c>
      <c r="N1588" s="1">
        <f>Table1[[#This Row],[MWh]]*Water_intensities!$J$46</f>
        <v>2494.072244742204</v>
      </c>
      <c r="O1588" s="1">
        <f>Table1[[#This Row],[MWh]]*Water_intensities!$N$46</f>
        <v>1745.850571319543</v>
      </c>
      <c r="P1588" s="3">
        <v>5.7116978436311703</v>
      </c>
      <c r="Q1588" s="3">
        <v>6.3784048066533003</v>
      </c>
      <c r="R1588" t="s">
        <v>2429</v>
      </c>
    </row>
    <row r="1589" spans="1:18" x14ac:dyDescent="0.55000000000000004">
      <c r="A1589" s="1">
        <v>40033</v>
      </c>
      <c r="B1589" s="1" t="s">
        <v>2376</v>
      </c>
      <c r="C1589" s="1" t="s">
        <v>2428</v>
      </c>
      <c r="D1589" s="4">
        <v>1.125</v>
      </c>
      <c r="E1589" s="4">
        <v>2433</v>
      </c>
      <c r="F1589" s="4">
        <f>Table1[[#This Row],[MW]]*Table1[[#This Row],[MWh/MW]]</f>
        <v>2737.125</v>
      </c>
      <c r="G1589" s="1" t="s">
        <v>28</v>
      </c>
      <c r="H1589" s="1" t="s">
        <v>29</v>
      </c>
      <c r="I1589" s="1" t="s">
        <v>30</v>
      </c>
      <c r="J1589" s="1" t="s">
        <v>31</v>
      </c>
      <c r="K1589" s="3" t="s">
        <v>32</v>
      </c>
      <c r="L1589" s="3" t="s">
        <v>44</v>
      </c>
      <c r="M1589" s="3" t="s">
        <v>34</v>
      </c>
      <c r="N1589" s="1">
        <f>Table1[[#This Row],[MWh]]*Water_intensities!$J$56</f>
        <v>886.82779053776744</v>
      </c>
      <c r="O1589" s="1">
        <f>Table1[[#This Row],[MWh]]*Water_intensities!$N$56</f>
        <v>620.77945337643723</v>
      </c>
      <c r="P1589" s="3">
        <v>5.6037464999999997</v>
      </c>
      <c r="Q1589" s="3">
        <v>6.3349859999999998</v>
      </c>
      <c r="R1589" t="s">
        <v>113</v>
      </c>
    </row>
    <row r="1590" spans="1:18" x14ac:dyDescent="0.55000000000000004">
      <c r="A1590" s="1">
        <v>40034</v>
      </c>
      <c r="B1590" s="1" t="s">
        <v>2376</v>
      </c>
      <c r="C1590" s="1" t="s">
        <v>2430</v>
      </c>
      <c r="D1590" s="4">
        <v>9.8999999999999897</v>
      </c>
      <c r="E1590" s="4">
        <v>2212</v>
      </c>
      <c r="F1590" s="4">
        <f>Table1[[#This Row],[MW]]*Table1[[#This Row],[MWh/MW]]</f>
        <v>21898.799999999977</v>
      </c>
      <c r="G1590" s="1" t="s">
        <v>20</v>
      </c>
      <c r="H1590" s="1" t="s">
        <v>29</v>
      </c>
      <c r="I1590" s="1" t="s">
        <v>52</v>
      </c>
      <c r="J1590" s="1" t="s">
        <v>31</v>
      </c>
      <c r="K1590" s="3" t="s">
        <v>32</v>
      </c>
      <c r="L1590" s="3" t="s">
        <v>53</v>
      </c>
      <c r="M1590" s="3" t="s">
        <v>34</v>
      </c>
      <c r="N1590" s="1">
        <f>Table1[[#This Row],[MWh]]*Water_intensities!$J$46</f>
        <v>7095.2055238355724</v>
      </c>
      <c r="O1590" s="1">
        <f>Table1[[#This Row],[MWh]]*Water_intensities!$N$46</f>
        <v>4966.6438666849017</v>
      </c>
      <c r="P1590" s="3">
        <v>5.6635089476914802</v>
      </c>
      <c r="Q1590" s="3">
        <v>6.3450401620930004</v>
      </c>
      <c r="R1590" t="s">
        <v>2431</v>
      </c>
    </row>
    <row r="1591" spans="1:18" x14ac:dyDescent="0.55000000000000004">
      <c r="A1591" s="1">
        <v>40035</v>
      </c>
      <c r="B1591" s="1" t="s">
        <v>2376</v>
      </c>
      <c r="C1591" s="1" t="s">
        <v>2432</v>
      </c>
      <c r="D1591" s="4">
        <v>38</v>
      </c>
      <c r="E1591" s="4">
        <v>2433</v>
      </c>
      <c r="F1591" s="4">
        <f>Table1[[#This Row],[MW]]*Table1[[#This Row],[MWh/MW]]</f>
        <v>92454</v>
      </c>
      <c r="G1591" s="1" t="s">
        <v>28</v>
      </c>
      <c r="H1591" s="1" t="s">
        <v>29</v>
      </c>
      <c r="I1591" s="1" t="s">
        <v>30</v>
      </c>
      <c r="J1591" s="1" t="s">
        <v>31</v>
      </c>
      <c r="K1591" s="3" t="s">
        <v>32</v>
      </c>
      <c r="L1591" s="3" t="s">
        <v>44</v>
      </c>
      <c r="M1591" s="3" t="s">
        <v>34</v>
      </c>
      <c r="N1591" s="1">
        <f>Table1[[#This Row],[MWh]]*Water_intensities!$J$56</f>
        <v>29955.072035942369</v>
      </c>
      <c r="O1591" s="1">
        <f>Table1[[#This Row],[MWh]]*Water_intensities!$N$56</f>
        <v>20968.550425159658</v>
      </c>
      <c r="P1591" s="3">
        <v>8.9740000000000002</v>
      </c>
      <c r="Q1591" s="3">
        <v>7.4109999999999996</v>
      </c>
      <c r="R1591" t="s">
        <v>2433</v>
      </c>
    </row>
    <row r="1592" spans="1:18" ht="15" customHeight="1" x14ac:dyDescent="0.55000000000000004">
      <c r="A1592" s="1">
        <v>40036</v>
      </c>
      <c r="B1592" s="1" t="s">
        <v>2376</v>
      </c>
      <c r="C1592" s="1" t="s">
        <v>2434</v>
      </c>
      <c r="D1592" s="4">
        <v>4.9000000000000004</v>
      </c>
      <c r="E1592" s="4">
        <v>2212</v>
      </c>
      <c r="F1592" s="4">
        <f>Table1[[#This Row],[MW]]*Table1[[#This Row],[MWh/MW]]</f>
        <v>10838.800000000001</v>
      </c>
      <c r="G1592" s="1" t="s">
        <v>20</v>
      </c>
      <c r="H1592" s="1" t="s">
        <v>29</v>
      </c>
      <c r="I1592" s="1" t="s">
        <v>52</v>
      </c>
      <c r="J1592" s="1" t="s">
        <v>31</v>
      </c>
      <c r="K1592" s="3" t="s">
        <v>32</v>
      </c>
      <c r="L1592" s="3" t="s">
        <v>53</v>
      </c>
      <c r="M1592" s="3" t="s">
        <v>34</v>
      </c>
      <c r="N1592" s="1">
        <f>Table1[[#This Row],[MWh]]*Water_intensities!$J$46</f>
        <v>3511.7683905852873</v>
      </c>
      <c r="O1592" s="1">
        <f>Table1[[#This Row],[MWh]]*Water_intensities!$N$46</f>
        <v>2458.2378734097015</v>
      </c>
      <c r="P1592" s="3">
        <v>5.9215400000000002</v>
      </c>
      <c r="Q1592" s="3">
        <v>5.5426099999999998</v>
      </c>
      <c r="R1592" t="s">
        <v>2435</v>
      </c>
    </row>
    <row r="1593" spans="1:18" x14ac:dyDescent="0.55000000000000004">
      <c r="A1593" s="1">
        <v>40037</v>
      </c>
      <c r="B1593" s="1" t="s">
        <v>2376</v>
      </c>
      <c r="C1593" s="1" t="s">
        <v>2436</v>
      </c>
      <c r="D1593" s="4">
        <v>180</v>
      </c>
      <c r="E1593" s="4">
        <v>2212</v>
      </c>
      <c r="F1593" s="4">
        <f>Table1[[#This Row],[MW]]*Table1[[#This Row],[MWh/MW]]</f>
        <v>398160</v>
      </c>
      <c r="G1593" s="1" t="s">
        <v>20</v>
      </c>
      <c r="H1593" s="1" t="s">
        <v>56</v>
      </c>
      <c r="I1593" s="1" t="s">
        <v>57</v>
      </c>
      <c r="J1593" s="1" t="s">
        <v>40</v>
      </c>
      <c r="K1593" s="3" t="s">
        <v>34</v>
      </c>
      <c r="L1593" s="3" t="s">
        <v>53</v>
      </c>
      <c r="M1593" s="3" t="s">
        <v>34</v>
      </c>
      <c r="N1593" s="1">
        <f>Table1[[#This Row],[MWh]]*Water_intensities!$J$36</f>
        <v>640559.81058804004</v>
      </c>
      <c r="O1593" s="1">
        <f>Table1[[#This Row],[MWh]]*Water_intensities!$N$36</f>
        <v>512447.84847043199</v>
      </c>
      <c r="P1593" s="3">
        <v>7.1615700000000002</v>
      </c>
      <c r="Q1593" s="3">
        <v>4.4183599999999998</v>
      </c>
      <c r="R1593" t="s">
        <v>2437</v>
      </c>
    </row>
    <row r="1594" spans="1:18" x14ac:dyDescent="0.55000000000000004">
      <c r="A1594" s="1">
        <v>40038</v>
      </c>
      <c r="B1594" s="1" t="s">
        <v>2376</v>
      </c>
      <c r="C1594" s="1" t="s">
        <v>2438</v>
      </c>
      <c r="D1594" s="4">
        <v>180</v>
      </c>
      <c r="E1594" s="4">
        <v>2212</v>
      </c>
      <c r="F1594" s="4">
        <f>Table1[[#This Row],[MW]]*Table1[[#This Row],[MWh/MW]]</f>
        <v>398160</v>
      </c>
      <c r="G1594" s="1" t="s">
        <v>20</v>
      </c>
      <c r="H1594" s="1" t="s">
        <v>56</v>
      </c>
      <c r="I1594" s="1" t="s">
        <v>57</v>
      </c>
      <c r="J1594" s="1" t="s">
        <v>40</v>
      </c>
      <c r="K1594" s="3" t="s">
        <v>34</v>
      </c>
      <c r="L1594" s="3" t="s">
        <v>53</v>
      </c>
      <c r="M1594" s="3" t="s">
        <v>34</v>
      </c>
      <c r="N1594" s="1">
        <f>Table1[[#This Row],[MWh]]*Water_intensities!$J$36</f>
        <v>640559.81058804004</v>
      </c>
      <c r="O1594" s="1">
        <f>Table1[[#This Row],[MWh]]*Water_intensities!$N$36</f>
        <v>512447.84847043199</v>
      </c>
      <c r="P1594" s="3">
        <v>7.1666667000000004</v>
      </c>
      <c r="Q1594" s="3">
        <v>4.4333333000000001</v>
      </c>
      <c r="R1594" t="s">
        <v>2437</v>
      </c>
    </row>
    <row r="1595" spans="1:18" x14ac:dyDescent="0.55000000000000004">
      <c r="A1595" s="1">
        <v>40039</v>
      </c>
      <c r="B1595" s="1" t="s">
        <v>2376</v>
      </c>
      <c r="C1595" s="1" t="s">
        <v>2439</v>
      </c>
      <c r="D1595" s="4">
        <v>405.4</v>
      </c>
      <c r="E1595" s="4">
        <v>2212</v>
      </c>
      <c r="F1595" s="4">
        <f>Table1[[#This Row],[MW]]*Table1[[#This Row],[MWh/MW]]</f>
        <v>896744.79999999993</v>
      </c>
      <c r="G1595" s="1" t="s">
        <v>20</v>
      </c>
      <c r="H1595" s="1" t="s">
        <v>56</v>
      </c>
      <c r="I1595" s="1" t="s">
        <v>57</v>
      </c>
      <c r="J1595" s="1" t="s">
        <v>40</v>
      </c>
      <c r="K1595" s="3" t="s">
        <v>34</v>
      </c>
      <c r="L1595" s="3" t="s">
        <v>53</v>
      </c>
      <c r="M1595" s="3" t="s">
        <v>34</v>
      </c>
      <c r="N1595" s="1">
        <f>Table1[[#This Row],[MWh]]*Water_intensities!$J$36</f>
        <v>1442683.0400688411</v>
      </c>
      <c r="O1595" s="1">
        <f>Table1[[#This Row],[MWh]]*Water_intensities!$N$36</f>
        <v>1154146.4320550729</v>
      </c>
      <c r="P1595" s="3">
        <v>7.1608469445628096</v>
      </c>
      <c r="Q1595" s="3">
        <v>4.41881497689526</v>
      </c>
      <c r="R1595" t="s">
        <v>2440</v>
      </c>
    </row>
    <row r="1596" spans="1:18" x14ac:dyDescent="0.55000000000000004">
      <c r="A1596" s="1">
        <v>40040</v>
      </c>
      <c r="B1596" s="1" t="s">
        <v>2376</v>
      </c>
      <c r="C1596" s="1" t="s">
        <v>2441</v>
      </c>
      <c r="D1596" s="4">
        <v>90</v>
      </c>
      <c r="E1596" s="4">
        <v>2212</v>
      </c>
      <c r="F1596" s="4">
        <f>Table1[[#This Row],[MW]]*Table1[[#This Row],[MWh/MW]]</f>
        <v>199080</v>
      </c>
      <c r="G1596" s="1" t="s">
        <v>20</v>
      </c>
      <c r="H1596" s="1" t="s">
        <v>56</v>
      </c>
      <c r="I1596" s="1" t="s">
        <v>57</v>
      </c>
      <c r="J1596" s="1" t="s">
        <v>40</v>
      </c>
      <c r="K1596" s="3" t="s">
        <v>34</v>
      </c>
      <c r="L1596" s="3" t="s">
        <v>53</v>
      </c>
      <c r="M1596" s="3" t="s">
        <v>34</v>
      </c>
      <c r="N1596" s="1">
        <f>Table1[[#This Row],[MWh]]*Water_intensities!$J$36</f>
        <v>320279.90529402002</v>
      </c>
      <c r="O1596" s="1">
        <f>Table1[[#This Row],[MWh]]*Water_intensities!$N$36</f>
        <v>256223.92423521599</v>
      </c>
      <c r="P1596" s="3">
        <v>3.4562133948056402</v>
      </c>
      <c r="Q1596" s="3">
        <v>6.8160686906488301</v>
      </c>
      <c r="R1596" t="s">
        <v>2442</v>
      </c>
    </row>
    <row r="1597" spans="1:18" x14ac:dyDescent="0.55000000000000004">
      <c r="A1597" s="1">
        <v>40041</v>
      </c>
      <c r="B1597" s="1" t="s">
        <v>2376</v>
      </c>
      <c r="C1597" s="1" t="s">
        <v>2443</v>
      </c>
      <c r="D1597" s="4">
        <v>7.8</v>
      </c>
      <c r="E1597" s="4">
        <v>2433</v>
      </c>
      <c r="F1597" s="4">
        <f>Table1[[#This Row],[MW]]*Table1[[#This Row],[MWh/MW]]</f>
        <v>18977.399999999998</v>
      </c>
      <c r="G1597" s="1" t="s">
        <v>28</v>
      </c>
      <c r="H1597" s="1" t="s">
        <v>29</v>
      </c>
      <c r="I1597" s="1" t="s">
        <v>30</v>
      </c>
      <c r="J1597" s="1" t="s">
        <v>31</v>
      </c>
      <c r="K1597" s="3" t="s">
        <v>32</v>
      </c>
      <c r="L1597" s="3" t="s">
        <v>44</v>
      </c>
      <c r="M1597" s="3" t="s">
        <v>34</v>
      </c>
      <c r="N1597" s="1">
        <f>Table1[[#This Row],[MWh]]*Water_intensities!$J$56</f>
        <v>6148.6726810618538</v>
      </c>
      <c r="O1597" s="1">
        <f>Table1[[#This Row],[MWh]]*Water_intensities!$N$56</f>
        <v>4304.070876743298</v>
      </c>
      <c r="P1597" s="3">
        <v>8.8571050000000007</v>
      </c>
      <c r="Q1597" s="3">
        <v>9.7591370000000008</v>
      </c>
      <c r="R1597" t="s">
        <v>2371</v>
      </c>
    </row>
    <row r="1598" spans="1:18" x14ac:dyDescent="0.55000000000000004">
      <c r="A1598" s="1">
        <v>40042</v>
      </c>
      <c r="B1598" s="1" t="s">
        <v>2376</v>
      </c>
      <c r="C1598" s="1" t="s">
        <v>2444</v>
      </c>
      <c r="D1598" s="4">
        <v>3.14</v>
      </c>
      <c r="E1598" s="4">
        <v>2433</v>
      </c>
      <c r="F1598" s="4">
        <f>Table1[[#This Row],[MW]]*Table1[[#This Row],[MWh/MW]]</f>
        <v>7639.62</v>
      </c>
      <c r="G1598" s="1" t="s">
        <v>28</v>
      </c>
      <c r="H1598" s="1" t="s">
        <v>29</v>
      </c>
      <c r="I1598" s="1" t="s">
        <v>30</v>
      </c>
      <c r="J1598" s="1" t="s">
        <v>31</v>
      </c>
      <c r="K1598" s="3" t="s">
        <v>32</v>
      </c>
      <c r="L1598" s="3" t="s">
        <v>44</v>
      </c>
      <c r="M1598" s="3" t="s">
        <v>34</v>
      </c>
      <c r="N1598" s="1">
        <f>Table1[[#This Row],[MWh]]*Water_intensities!$J$56</f>
        <v>2475.2348998120797</v>
      </c>
      <c r="O1598" s="1">
        <f>Table1[[#This Row],[MWh]]*Water_intensities!$N$56</f>
        <v>1732.664429868456</v>
      </c>
      <c r="P1598" s="3">
        <v>8.3219999999999992</v>
      </c>
      <c r="Q1598" s="3">
        <v>4.9516999999999998</v>
      </c>
      <c r="R1598" t="s">
        <v>2371</v>
      </c>
    </row>
    <row r="1599" spans="1:18" x14ac:dyDescent="0.55000000000000004">
      <c r="A1599" s="1">
        <v>40043</v>
      </c>
      <c r="B1599" s="1" t="s">
        <v>2376</v>
      </c>
      <c r="C1599" s="1" t="s">
        <v>2445</v>
      </c>
      <c r="D1599" s="4">
        <v>0.4</v>
      </c>
      <c r="E1599" s="4">
        <v>2433</v>
      </c>
      <c r="F1599" s="4">
        <f>Table1[[#This Row],[MW]]*Table1[[#This Row],[MWh/MW]]</f>
        <v>973.2</v>
      </c>
      <c r="G1599" s="1" t="s">
        <v>28</v>
      </c>
      <c r="H1599" s="1" t="s">
        <v>29</v>
      </c>
      <c r="I1599" s="1" t="s">
        <v>30</v>
      </c>
      <c r="J1599" s="1" t="s">
        <v>31</v>
      </c>
      <c r="K1599" s="3" t="s">
        <v>32</v>
      </c>
      <c r="L1599" s="3" t="s">
        <v>44</v>
      </c>
      <c r="M1599" s="3" t="s">
        <v>34</v>
      </c>
      <c r="N1599" s="1">
        <f>Table1[[#This Row],[MWh]]*Water_intensities!$J$56</f>
        <v>315.31654774676178</v>
      </c>
      <c r="O1599" s="1">
        <f>Table1[[#This Row],[MWh]]*Water_intensities!$N$56</f>
        <v>220.72158342273326</v>
      </c>
      <c r="P1599" s="3">
        <v>8.3166667000000007</v>
      </c>
      <c r="Q1599" s="3">
        <v>4.95</v>
      </c>
      <c r="R1599" t="s">
        <v>113</v>
      </c>
    </row>
    <row r="1600" spans="1:18" x14ac:dyDescent="0.55000000000000004">
      <c r="A1600" s="1">
        <v>40044</v>
      </c>
      <c r="B1600" s="1" t="s">
        <v>2376</v>
      </c>
      <c r="C1600" s="1" t="s">
        <v>2446</v>
      </c>
      <c r="D1600" s="4">
        <v>2.2000000000000002</v>
      </c>
      <c r="E1600" s="4">
        <v>2433</v>
      </c>
      <c r="F1600" s="4">
        <f>Table1[[#This Row],[MW]]*Table1[[#This Row],[MWh/MW]]</f>
        <v>5352.6</v>
      </c>
      <c r="G1600" s="1" t="s">
        <v>28</v>
      </c>
      <c r="H1600" s="1" t="s">
        <v>29</v>
      </c>
      <c r="I1600" s="1" t="s">
        <v>30</v>
      </c>
      <c r="J1600" s="1" t="s">
        <v>31</v>
      </c>
      <c r="K1600" s="3" t="s">
        <v>32</v>
      </c>
      <c r="L1600" s="3" t="s">
        <v>44</v>
      </c>
      <c r="M1600" s="3" t="s">
        <v>34</v>
      </c>
      <c r="N1600" s="1">
        <f>Table1[[#This Row],[MWh]]*Water_intensities!$J$56</f>
        <v>1734.2410126071898</v>
      </c>
      <c r="O1600" s="1">
        <f>Table1[[#This Row],[MWh]]*Water_intensities!$N$56</f>
        <v>1213.968708825033</v>
      </c>
      <c r="P1600" s="3">
        <v>7.4897580000000001</v>
      </c>
      <c r="Q1600" s="3">
        <v>9.0573460000000008</v>
      </c>
      <c r="R1600" t="s">
        <v>2447</v>
      </c>
    </row>
    <row r="1601" spans="1:18" x14ac:dyDescent="0.55000000000000004">
      <c r="A1601" s="1">
        <v>40045</v>
      </c>
      <c r="B1601" s="1" t="s">
        <v>2376</v>
      </c>
      <c r="C1601" s="1" t="s">
        <v>2448</v>
      </c>
      <c r="D1601" s="4">
        <v>1</v>
      </c>
      <c r="E1601" s="4">
        <v>2433</v>
      </c>
      <c r="F1601" s="4">
        <f>Table1[[#This Row],[MW]]*Table1[[#This Row],[MWh/MW]]</f>
        <v>2433</v>
      </c>
      <c r="G1601" s="1" t="s">
        <v>28</v>
      </c>
      <c r="H1601" s="1" t="s">
        <v>29</v>
      </c>
      <c r="I1601" s="1" t="s">
        <v>30</v>
      </c>
      <c r="J1601" s="1" t="s">
        <v>31</v>
      </c>
      <c r="K1601" s="3" t="s">
        <v>32</v>
      </c>
      <c r="L1601" s="3" t="s">
        <v>44</v>
      </c>
      <c r="M1601" s="3" t="s">
        <v>34</v>
      </c>
      <c r="N1601" s="1">
        <f>Table1[[#This Row],[MWh]]*Water_intensities!$J$56</f>
        <v>788.29136936690441</v>
      </c>
      <c r="O1601" s="1">
        <f>Table1[[#This Row],[MWh]]*Water_intensities!$N$56</f>
        <v>551.80395855683309</v>
      </c>
      <c r="P1601" s="3">
        <v>8.4217329999999997</v>
      </c>
      <c r="Q1601" s="3">
        <v>11.906853</v>
      </c>
      <c r="R1601" t="s">
        <v>2449</v>
      </c>
    </row>
    <row r="1602" spans="1:18" x14ac:dyDescent="0.55000000000000004">
      <c r="A1602" s="1">
        <v>40046</v>
      </c>
      <c r="B1602" s="1" t="s">
        <v>2376</v>
      </c>
      <c r="C1602" s="1" t="s">
        <v>2450</v>
      </c>
      <c r="D1602" s="4">
        <v>5</v>
      </c>
      <c r="E1602" s="4">
        <v>2433</v>
      </c>
      <c r="F1602" s="4">
        <f>Table1[[#This Row],[MW]]*Table1[[#This Row],[MWh/MW]]</f>
        <v>12165</v>
      </c>
      <c r="G1602" s="1" t="s">
        <v>28</v>
      </c>
      <c r="H1602" s="1" t="s">
        <v>29</v>
      </c>
      <c r="I1602" s="1" t="s">
        <v>30</v>
      </c>
      <c r="J1602" s="1" t="s">
        <v>31</v>
      </c>
      <c r="K1602" s="3" t="s">
        <v>32</v>
      </c>
      <c r="L1602" s="3" t="s">
        <v>44</v>
      </c>
      <c r="M1602" s="3" t="s">
        <v>34</v>
      </c>
      <c r="N1602" s="1">
        <f>Table1[[#This Row],[MWh]]*Water_intensities!$J$56</f>
        <v>3941.4568468345219</v>
      </c>
      <c r="O1602" s="1">
        <f>Table1[[#This Row],[MWh]]*Water_intensities!$N$56</f>
        <v>2759.0197927841655</v>
      </c>
      <c r="P1602" s="3">
        <v>7.7285740151796398</v>
      </c>
      <c r="Q1602" s="3">
        <v>11.0828549483068</v>
      </c>
      <c r="R1602" t="s">
        <v>2451</v>
      </c>
    </row>
    <row r="1603" spans="1:18" x14ac:dyDescent="0.55000000000000004">
      <c r="A1603" s="1">
        <v>40047</v>
      </c>
      <c r="B1603" s="1" t="s">
        <v>2376</v>
      </c>
      <c r="C1603" s="1" t="s">
        <v>2452</v>
      </c>
      <c r="D1603" s="4">
        <v>20</v>
      </c>
      <c r="E1603" s="4">
        <v>2212</v>
      </c>
      <c r="F1603" s="4">
        <f>Table1[[#This Row],[MW]]*Table1[[#This Row],[MWh/MW]]</f>
        <v>44240</v>
      </c>
      <c r="G1603" s="1" t="s">
        <v>20</v>
      </c>
      <c r="H1603" s="1" t="s">
        <v>29</v>
      </c>
      <c r="I1603" s="1" t="s">
        <v>52</v>
      </c>
      <c r="J1603" s="1" t="s">
        <v>31</v>
      </c>
      <c r="K1603" s="3" t="s">
        <v>32</v>
      </c>
      <c r="L1603" s="3" t="s">
        <v>53</v>
      </c>
      <c r="M1603" s="3" t="s">
        <v>34</v>
      </c>
      <c r="N1603" s="1">
        <f>Table1[[#This Row],[MWh]]*Water_intensities!$J$46</f>
        <v>14333.748533001171</v>
      </c>
      <c r="O1603" s="1">
        <f>Table1[[#This Row],[MWh]]*Water_intensities!$N$46</f>
        <v>10033.623973100821</v>
      </c>
      <c r="P1603" s="3">
        <v>3.22180137862525</v>
      </c>
      <c r="Q1603" s="3">
        <v>6.7254009597993996</v>
      </c>
      <c r="R1603" t="s">
        <v>2453</v>
      </c>
    </row>
    <row r="1604" spans="1:18" x14ac:dyDescent="0.55000000000000004">
      <c r="A1604" s="1">
        <v>40048</v>
      </c>
      <c r="B1604" s="1" t="s">
        <v>2376</v>
      </c>
      <c r="C1604" s="1" t="s">
        <v>2454</v>
      </c>
      <c r="D1604" s="4">
        <v>26</v>
      </c>
      <c r="E1604" s="4">
        <v>2212</v>
      </c>
      <c r="F1604" s="4">
        <f>Table1[[#This Row],[MW]]*Table1[[#This Row],[MWh/MW]]</f>
        <v>57512</v>
      </c>
      <c r="G1604" s="1" t="s">
        <v>20</v>
      </c>
      <c r="H1604" s="1" t="s">
        <v>56</v>
      </c>
      <c r="I1604" s="1" t="s">
        <v>57</v>
      </c>
      <c r="J1604" s="1" t="s">
        <v>40</v>
      </c>
      <c r="K1604" s="3" t="s">
        <v>34</v>
      </c>
      <c r="L1604" s="3" t="s">
        <v>53</v>
      </c>
      <c r="M1604" s="3" t="s">
        <v>34</v>
      </c>
      <c r="N1604" s="1">
        <f>Table1[[#This Row],[MWh]]*Water_intensities!$J$36</f>
        <v>92525.305973827999</v>
      </c>
      <c r="O1604" s="1">
        <f>Table1[[#This Row],[MWh]]*Water_intensities!$N$36</f>
        <v>74020.244779062399</v>
      </c>
      <c r="P1604" s="3">
        <v>5.6441100984902697</v>
      </c>
      <c r="Q1604" s="3">
        <v>5.9272892951413398</v>
      </c>
      <c r="R1604" t="s">
        <v>2455</v>
      </c>
    </row>
    <row r="1605" spans="1:18" x14ac:dyDescent="0.55000000000000004">
      <c r="A1605" s="1">
        <v>40049</v>
      </c>
      <c r="B1605" s="1" t="s">
        <v>2376</v>
      </c>
      <c r="C1605" s="1" t="s">
        <v>2456</v>
      </c>
      <c r="D1605" s="4">
        <v>40</v>
      </c>
      <c r="E1605" s="4">
        <v>3861.3</v>
      </c>
      <c r="F1605" s="4">
        <f>Table1[[#This Row],[MW]]*Table1[[#This Row],[MWh/MW]]</f>
        <v>154452</v>
      </c>
      <c r="G1605" s="1" t="s">
        <v>107</v>
      </c>
      <c r="H1605" s="1" t="s">
        <v>108</v>
      </c>
      <c r="I1605" s="1" t="s">
        <v>34</v>
      </c>
      <c r="J1605" s="1" t="s">
        <v>34</v>
      </c>
      <c r="K1605" s="1" t="s">
        <v>34</v>
      </c>
      <c r="L1605" s="1" t="s">
        <v>34</v>
      </c>
      <c r="M1605" s="1" t="s">
        <v>34</v>
      </c>
      <c r="N1605" s="1">
        <v>264672900.00000003</v>
      </c>
      <c r="O1605" s="1">
        <v>264672900.00000003</v>
      </c>
      <c r="P1605" s="3">
        <v>11.480700000000001</v>
      </c>
      <c r="Q1605" s="3">
        <v>10.321400000000001</v>
      </c>
      <c r="R1605" t="s">
        <v>2457</v>
      </c>
    </row>
    <row r="1606" spans="1:18" x14ac:dyDescent="0.55000000000000004">
      <c r="A1606" s="1">
        <v>40050</v>
      </c>
      <c r="B1606" s="1" t="s">
        <v>2376</v>
      </c>
      <c r="C1606" s="1" t="s">
        <v>2458</v>
      </c>
      <c r="D1606" s="4">
        <v>16</v>
      </c>
      <c r="E1606" s="4">
        <v>2212</v>
      </c>
      <c r="F1606" s="4">
        <f>Table1[[#This Row],[MW]]*Table1[[#This Row],[MWh/MW]]</f>
        <v>35392</v>
      </c>
      <c r="G1606" s="1" t="s">
        <v>20</v>
      </c>
      <c r="H1606" s="1" t="s">
        <v>29</v>
      </c>
      <c r="I1606" s="1" t="s">
        <v>52</v>
      </c>
      <c r="J1606" s="1" t="s">
        <v>31</v>
      </c>
      <c r="K1606" s="3" t="s">
        <v>32</v>
      </c>
      <c r="L1606" s="3" t="s">
        <v>2459</v>
      </c>
      <c r="M1606" s="3" t="s">
        <v>34</v>
      </c>
      <c r="N1606" s="1">
        <f>Table1[[#This Row],[MWh]]*Water_intensities!$J$46</f>
        <v>11466.998826400937</v>
      </c>
      <c r="O1606" s="1">
        <f>Table1[[#This Row],[MWh]]*Water_intensities!$N$46</f>
        <v>8026.8991784806567</v>
      </c>
      <c r="P1606" s="3">
        <v>3.3830586266775602</v>
      </c>
      <c r="Q1606" s="3">
        <v>6.4391735704998396</v>
      </c>
      <c r="R1606" t="s">
        <v>2460</v>
      </c>
    </row>
    <row r="1607" spans="1:18" x14ac:dyDescent="0.55000000000000004">
      <c r="A1607" s="1">
        <v>40051</v>
      </c>
      <c r="B1607" s="1" t="s">
        <v>2376</v>
      </c>
      <c r="C1607" s="1" t="s">
        <v>2461</v>
      </c>
      <c r="D1607" s="4">
        <v>5</v>
      </c>
      <c r="E1607" s="4">
        <v>2433</v>
      </c>
      <c r="F1607" s="4">
        <f>Table1[[#This Row],[MW]]*Table1[[#This Row],[MWh/MW]]</f>
        <v>12165</v>
      </c>
      <c r="G1607" s="1" t="s">
        <v>28</v>
      </c>
      <c r="H1607" s="1" t="s">
        <v>29</v>
      </c>
      <c r="I1607" s="1" t="s">
        <v>30</v>
      </c>
      <c r="J1607" s="1" t="s">
        <v>31</v>
      </c>
      <c r="K1607" s="3" t="s">
        <v>32</v>
      </c>
      <c r="L1607" s="3" t="s">
        <v>44</v>
      </c>
      <c r="M1607" s="3" t="s">
        <v>34</v>
      </c>
      <c r="N1607" s="1">
        <f>Table1[[#This Row],[MWh]]*Water_intensities!$J$56</f>
        <v>3941.4568468345219</v>
      </c>
      <c r="O1607" s="1">
        <f>Table1[[#This Row],[MWh]]*Water_intensities!$N$56</f>
        <v>2759.0197927841655</v>
      </c>
      <c r="P1607" s="3">
        <v>8.7128832047383291</v>
      </c>
      <c r="Q1607" s="3">
        <v>12.026864874147901</v>
      </c>
      <c r="R1607" t="s">
        <v>2462</v>
      </c>
    </row>
    <row r="1608" spans="1:18" x14ac:dyDescent="0.55000000000000004">
      <c r="A1608" s="1">
        <v>40052</v>
      </c>
      <c r="B1608" s="1" t="s">
        <v>2376</v>
      </c>
      <c r="C1608" s="1" t="s">
        <v>2463</v>
      </c>
      <c r="D1608" s="4">
        <v>600</v>
      </c>
      <c r="E1608" s="4">
        <v>2212</v>
      </c>
      <c r="F1608" s="4">
        <f>Table1[[#This Row],[MW]]*Table1[[#This Row],[MWh/MW]]</f>
        <v>1327200</v>
      </c>
      <c r="G1608" s="1" t="s">
        <v>20</v>
      </c>
      <c r="H1608" s="1" t="s">
        <v>56</v>
      </c>
      <c r="I1608" s="1" t="s">
        <v>57</v>
      </c>
      <c r="J1608" s="1" t="s">
        <v>40</v>
      </c>
      <c r="K1608" s="3" t="s">
        <v>34</v>
      </c>
      <c r="L1608" s="3" t="s">
        <v>53</v>
      </c>
      <c r="M1608" s="3" t="s">
        <v>34</v>
      </c>
      <c r="N1608" s="1">
        <f>Table1[[#This Row],[MWh]]*Water_intensities!$J$36</f>
        <v>2135199.3686268004</v>
      </c>
      <c r="O1608" s="1">
        <f>Table1[[#This Row],[MWh]]*Water_intensities!$N$36</f>
        <v>1708159.4949014399</v>
      </c>
      <c r="P1608" s="3">
        <v>5.9159100000000002</v>
      </c>
      <c r="Q1608" s="3">
        <v>5.5413100000000002</v>
      </c>
      <c r="R1608" t="s">
        <v>2464</v>
      </c>
    </row>
    <row r="1609" spans="1:18" x14ac:dyDescent="0.55000000000000004">
      <c r="A1609" s="1">
        <v>40053</v>
      </c>
      <c r="B1609" s="1" t="s">
        <v>2376</v>
      </c>
      <c r="C1609" s="1" t="s">
        <v>2465</v>
      </c>
      <c r="D1609" s="4">
        <v>3.48</v>
      </c>
      <c r="E1609" s="4">
        <v>2212</v>
      </c>
      <c r="F1609" s="4">
        <f>Table1[[#This Row],[MW]]*Table1[[#This Row],[MWh/MW]]</f>
        <v>7697.76</v>
      </c>
      <c r="G1609" s="1" t="s">
        <v>20</v>
      </c>
      <c r="H1609" s="1" t="s">
        <v>29</v>
      </c>
      <c r="I1609" s="1" t="s">
        <v>52</v>
      </c>
      <c r="J1609" s="1" t="s">
        <v>31</v>
      </c>
      <c r="K1609" s="3" t="s">
        <v>32</v>
      </c>
      <c r="L1609" s="3" t="s">
        <v>53</v>
      </c>
      <c r="M1609" s="3" t="s">
        <v>34</v>
      </c>
      <c r="N1609" s="1">
        <f>Table1[[#This Row],[MWh]]*Water_intensities!$J$46</f>
        <v>2494.072244742204</v>
      </c>
      <c r="O1609" s="1">
        <f>Table1[[#This Row],[MWh]]*Water_intensities!$N$46</f>
        <v>1745.850571319543</v>
      </c>
      <c r="P1609" s="3">
        <v>6.9007522339218497</v>
      </c>
      <c r="Q1609" s="3">
        <v>4.8846942171362597</v>
      </c>
      <c r="R1609" t="s">
        <v>2466</v>
      </c>
    </row>
    <row r="1610" spans="1:18" x14ac:dyDescent="0.55000000000000004">
      <c r="A1610" s="1">
        <v>40054</v>
      </c>
      <c r="B1610" s="1" t="s">
        <v>2376</v>
      </c>
      <c r="C1610" s="1" t="s">
        <v>2467</v>
      </c>
      <c r="D1610" s="4">
        <v>5.5</v>
      </c>
      <c r="E1610" s="4">
        <v>2500</v>
      </c>
      <c r="F1610" s="4">
        <f>Table1[[#This Row],[MW]]*Table1[[#This Row],[MWh/MW]]</f>
        <v>13750</v>
      </c>
      <c r="G1610" s="1" t="s">
        <v>474</v>
      </c>
      <c r="H1610" s="1" t="s">
        <v>21</v>
      </c>
      <c r="I1610" s="1" t="s">
        <v>22</v>
      </c>
      <c r="J1610" s="1" t="s">
        <v>118</v>
      </c>
      <c r="K1610" s="3" t="s">
        <v>24</v>
      </c>
      <c r="L1610" s="3" t="s">
        <v>2468</v>
      </c>
      <c r="M1610" s="3" t="s">
        <v>420</v>
      </c>
      <c r="N1610" s="1">
        <f>Table1[[#This Row],[MWh]]*Water_intensities!$J$8</f>
        <v>62459.294370000003</v>
      </c>
      <c r="O1610" s="1">
        <f>Table1[[#This Row],[MWh]]*Water_intensities!$N$8</f>
        <v>57254.353172500007</v>
      </c>
      <c r="P1610" s="3">
        <v>7.9592862999999996</v>
      </c>
      <c r="Q1610" s="3">
        <v>6.1779729999999997</v>
      </c>
      <c r="R1610" t="s">
        <v>2469</v>
      </c>
    </row>
    <row r="1611" spans="1:18" x14ac:dyDescent="0.55000000000000004">
      <c r="A1611" s="1">
        <v>40055</v>
      </c>
      <c r="B1611" s="1" t="s">
        <v>2376</v>
      </c>
      <c r="C1611" s="1" t="s">
        <v>2470</v>
      </c>
      <c r="D1611" s="4">
        <v>294</v>
      </c>
      <c r="E1611" s="4">
        <v>2212</v>
      </c>
      <c r="F1611" s="4">
        <f>Table1[[#This Row],[MW]]*Table1[[#This Row],[MWh/MW]]</f>
        <v>650328</v>
      </c>
      <c r="G1611" s="1" t="s">
        <v>20</v>
      </c>
      <c r="H1611" s="1" t="s">
        <v>56</v>
      </c>
      <c r="I1611" s="1" t="s">
        <v>57</v>
      </c>
      <c r="J1611" s="1" t="s">
        <v>40</v>
      </c>
      <c r="K1611" s="3" t="s">
        <v>34</v>
      </c>
      <c r="L1611" s="3" t="s">
        <v>53</v>
      </c>
      <c r="M1611" s="3" t="s">
        <v>34</v>
      </c>
      <c r="N1611" s="1">
        <f>Table1[[#This Row],[MWh]]*Water_intensities!$J$36</f>
        <v>1046247.6906271321</v>
      </c>
      <c r="O1611" s="1">
        <f>Table1[[#This Row],[MWh]]*Water_intensities!$N$36</f>
        <v>836998.15250170557</v>
      </c>
      <c r="P1611" s="3">
        <v>3.3761721909314302</v>
      </c>
      <c r="Q1611" s="3">
        <v>6.4563791789430001</v>
      </c>
      <c r="R1611" t="s">
        <v>2471</v>
      </c>
    </row>
    <row r="1612" spans="1:18" x14ac:dyDescent="0.55000000000000004">
      <c r="A1612" s="1">
        <v>40056</v>
      </c>
      <c r="B1612" s="1" t="s">
        <v>2376</v>
      </c>
      <c r="C1612" s="1" t="s">
        <v>2472</v>
      </c>
      <c r="D1612" s="4">
        <v>2.9249999999999998</v>
      </c>
      <c r="E1612" s="4">
        <v>2433</v>
      </c>
      <c r="F1612" s="4">
        <f>Table1[[#This Row],[MW]]*Table1[[#This Row],[MWh/MW]]</f>
        <v>7116.5249999999996</v>
      </c>
      <c r="G1612" s="1" t="s">
        <v>28</v>
      </c>
      <c r="H1612" s="1" t="s">
        <v>29</v>
      </c>
      <c r="I1612" s="1" t="s">
        <v>30</v>
      </c>
      <c r="J1612" s="1" t="s">
        <v>31</v>
      </c>
      <c r="K1612" s="3" t="s">
        <v>32</v>
      </c>
      <c r="L1612" s="3" t="s">
        <v>44</v>
      </c>
      <c r="M1612" s="3" t="s">
        <v>34</v>
      </c>
      <c r="N1612" s="1">
        <f>Table1[[#This Row],[MWh]]*Water_intensities!$J$56</f>
        <v>2305.7522553981953</v>
      </c>
      <c r="O1612" s="1">
        <f>Table1[[#This Row],[MWh]]*Water_intensities!$N$56</f>
        <v>1614.0265787787368</v>
      </c>
      <c r="P1612" s="3">
        <v>3.36481649851993</v>
      </c>
      <c r="Q1612" s="3">
        <v>6.48036863051491</v>
      </c>
      <c r="R1612" t="s">
        <v>2473</v>
      </c>
    </row>
    <row r="1613" spans="1:18" x14ac:dyDescent="0.55000000000000004">
      <c r="A1613" s="1">
        <v>40057</v>
      </c>
      <c r="B1613" s="1" t="s">
        <v>2376</v>
      </c>
      <c r="C1613" s="1" t="s">
        <v>2474</v>
      </c>
      <c r="D1613" s="4">
        <v>1320</v>
      </c>
      <c r="E1613" s="4">
        <v>2212</v>
      </c>
      <c r="F1613" s="4">
        <f>Table1[[#This Row],[MW]]*Table1[[#This Row],[MWh/MW]]</f>
        <v>2919840</v>
      </c>
      <c r="G1613" s="1" t="s">
        <v>20</v>
      </c>
      <c r="H1613" s="1" t="s">
        <v>21</v>
      </c>
      <c r="I1613" s="1" t="s">
        <v>22</v>
      </c>
      <c r="J1613" s="1" t="s">
        <v>60</v>
      </c>
      <c r="K1613" s="3" t="s">
        <v>61</v>
      </c>
      <c r="L1613" s="3" t="s">
        <v>53</v>
      </c>
      <c r="M1613" s="3" t="s">
        <v>34</v>
      </c>
      <c r="N1613" s="1">
        <f>Table1[[#This Row],[MWh]]*Water_intensities!$J$47</f>
        <v>110527.96731715201</v>
      </c>
      <c r="O1613" s="1">
        <f>Table1[[#This Row],[MWh]]*Water_intensities!$N$47</f>
        <v>73579.909136072689</v>
      </c>
      <c r="P1613" s="3">
        <v>0.61507999999999996</v>
      </c>
      <c r="Q1613" s="3">
        <v>6.5637100000000004</v>
      </c>
      <c r="R1613" t="s">
        <v>2475</v>
      </c>
    </row>
    <row r="1614" spans="1:18" x14ac:dyDescent="0.55000000000000004">
      <c r="A1614" s="1">
        <v>40058</v>
      </c>
      <c r="B1614" s="1" t="s">
        <v>2376</v>
      </c>
      <c r="C1614" s="1" t="s">
        <v>2476</v>
      </c>
      <c r="D1614" s="4">
        <v>264</v>
      </c>
      <c r="E1614" s="4">
        <v>2212</v>
      </c>
      <c r="F1614" s="4">
        <f>Table1[[#This Row],[MW]]*Table1[[#This Row],[MWh/MW]]</f>
        <v>583968</v>
      </c>
      <c r="G1614" s="1" t="s">
        <v>20</v>
      </c>
      <c r="H1614" s="1" t="s">
        <v>21</v>
      </c>
      <c r="I1614" s="1" t="s">
        <v>22</v>
      </c>
      <c r="J1614" s="1" t="s">
        <v>118</v>
      </c>
      <c r="K1614" s="3" t="s">
        <v>24</v>
      </c>
      <c r="L1614" s="3" t="s">
        <v>53</v>
      </c>
      <c r="M1614" s="3" t="s">
        <v>582</v>
      </c>
      <c r="N1614" s="1">
        <f>Table1[[#This Row],[MWh]]*Water_intensities!$J$50</f>
        <v>2674776.8090750785</v>
      </c>
      <c r="O1614" s="1">
        <f>Table1[[#This Row],[MWh]]*Water_intensities!$N$50</f>
        <v>2133189.7692210334</v>
      </c>
      <c r="P1614" s="3">
        <v>7.1021148874822799</v>
      </c>
      <c r="Q1614" s="3">
        <v>4.83502572298005</v>
      </c>
      <c r="R1614" t="s">
        <v>2477</v>
      </c>
    </row>
    <row r="1615" spans="1:18" x14ac:dyDescent="0.55000000000000004">
      <c r="A1615" s="1">
        <v>40059</v>
      </c>
      <c r="B1615" s="1" t="s">
        <v>2376</v>
      </c>
      <c r="C1615" s="1" t="s">
        <v>2478</v>
      </c>
      <c r="D1615" s="19">
        <v>0.03</v>
      </c>
      <c r="E1615" s="4">
        <v>3861.3</v>
      </c>
      <c r="F1615" s="4">
        <f>Table1[[#This Row],[MW]]*Table1[[#This Row],[MWh/MW]]</f>
        <v>115.839</v>
      </c>
      <c r="G1615" s="1" t="s">
        <v>107</v>
      </c>
      <c r="H1615" s="1" t="s">
        <v>133</v>
      </c>
      <c r="I1615" s="1" t="s">
        <v>34</v>
      </c>
      <c r="J1615" s="1" t="s">
        <v>34</v>
      </c>
      <c r="K1615" s="1" t="s">
        <v>34</v>
      </c>
      <c r="L1615" s="1" t="s">
        <v>34</v>
      </c>
      <c r="M1615" s="1" t="s">
        <v>34</v>
      </c>
      <c r="N1615" s="1">
        <v>0</v>
      </c>
      <c r="O1615" s="1">
        <v>0</v>
      </c>
      <c r="P1615" s="3">
        <v>7.4943</v>
      </c>
      <c r="Q1615" s="3">
        <v>6.4401999999999999</v>
      </c>
      <c r="R1615" t="s">
        <v>4980</v>
      </c>
    </row>
    <row r="1616" spans="1:18" x14ac:dyDescent="0.55000000000000004">
      <c r="A1616" s="1">
        <v>40060</v>
      </c>
      <c r="B1616" s="1" t="s">
        <v>2376</v>
      </c>
      <c r="C1616" s="1" t="s">
        <v>2479</v>
      </c>
      <c r="D1616" s="4">
        <v>9.7789999999999999</v>
      </c>
      <c r="E1616" s="4">
        <v>2433</v>
      </c>
      <c r="F1616" s="4">
        <f>Table1[[#This Row],[MW]]*Table1[[#This Row],[MWh/MW]]</f>
        <v>23792.307000000001</v>
      </c>
      <c r="G1616" s="1" t="s">
        <v>28</v>
      </c>
      <c r="H1616" s="1" t="s">
        <v>29</v>
      </c>
      <c r="I1616" s="1" t="s">
        <v>30</v>
      </c>
      <c r="J1616" s="1" t="s">
        <v>31</v>
      </c>
      <c r="K1616" s="3" t="s">
        <v>32</v>
      </c>
      <c r="L1616" s="3" t="s">
        <v>44</v>
      </c>
      <c r="M1616" s="3" t="s">
        <v>34</v>
      </c>
      <c r="N1616" s="1">
        <f>Table1[[#This Row],[MWh]]*Water_intensities!$J$56</f>
        <v>7708.7013010389583</v>
      </c>
      <c r="O1616" s="1">
        <f>Table1[[#This Row],[MWh]]*Water_intensities!$N$56</f>
        <v>5396.090910727271</v>
      </c>
      <c r="P1616" s="3">
        <v>7.4943</v>
      </c>
      <c r="Q1616" s="3">
        <v>6.4401999999999999</v>
      </c>
      <c r="R1616" t="s">
        <v>2480</v>
      </c>
    </row>
    <row r="1617" spans="1:18" x14ac:dyDescent="0.55000000000000004">
      <c r="A1617" s="1">
        <v>40061</v>
      </c>
      <c r="B1617" s="1" t="s">
        <v>2376</v>
      </c>
      <c r="C1617" s="1" t="s">
        <v>2481</v>
      </c>
      <c r="D1617" s="4">
        <v>13.32</v>
      </c>
      <c r="E1617" s="4">
        <v>2212</v>
      </c>
      <c r="F1617" s="4">
        <f>Table1[[#This Row],[MW]]*Table1[[#This Row],[MWh/MW]]</f>
        <v>29463.84</v>
      </c>
      <c r="G1617" s="1" t="s">
        <v>20</v>
      </c>
      <c r="H1617" s="1" t="s">
        <v>56</v>
      </c>
      <c r="I1617" s="1" t="s">
        <v>57</v>
      </c>
      <c r="J1617" s="1" t="s">
        <v>40</v>
      </c>
      <c r="K1617" s="3" t="s">
        <v>34</v>
      </c>
      <c r="L1617" s="3" t="s">
        <v>53</v>
      </c>
      <c r="M1617" s="3" t="s">
        <v>34</v>
      </c>
      <c r="N1617" s="1">
        <f>Table1[[#This Row],[MWh]]*Water_intensities!$J$36</f>
        <v>47401.425983514964</v>
      </c>
      <c r="O1617" s="1">
        <f>Table1[[#This Row],[MWh]]*Water_intensities!$N$36</f>
        <v>37921.140786811964</v>
      </c>
      <c r="P1617" s="3">
        <v>3.2061148029148399</v>
      </c>
      <c r="Q1617" s="3">
        <v>6.9026002240809499</v>
      </c>
      <c r="R1617" t="s">
        <v>1400</v>
      </c>
    </row>
    <row r="1618" spans="1:18" x14ac:dyDescent="0.55000000000000004">
      <c r="A1618" s="1">
        <v>40062</v>
      </c>
      <c r="B1618" s="1" t="s">
        <v>2376</v>
      </c>
      <c r="C1618" s="1" t="s">
        <v>2482</v>
      </c>
      <c r="D1618" s="4">
        <v>100.02</v>
      </c>
      <c r="E1618" s="4">
        <v>2212</v>
      </c>
      <c r="F1618" s="4">
        <f>Table1[[#This Row],[MW]]*Table1[[#This Row],[MWh/MW]]</f>
        <v>221244.24</v>
      </c>
      <c r="G1618" s="1" t="s">
        <v>20</v>
      </c>
      <c r="H1618" s="1" t="s">
        <v>29</v>
      </c>
      <c r="I1618" s="1" t="s">
        <v>52</v>
      </c>
      <c r="J1618" s="1" t="s">
        <v>31</v>
      </c>
      <c r="K1618" s="3" t="s">
        <v>32</v>
      </c>
      <c r="L1618" s="3" t="s">
        <v>53</v>
      </c>
      <c r="M1618" s="3" t="s">
        <v>34</v>
      </c>
      <c r="N1618" s="1">
        <f>Table1[[#This Row],[MWh]]*Water_intensities!$J$46</f>
        <v>71683.07641353886</v>
      </c>
      <c r="O1618" s="1">
        <f>Table1[[#This Row],[MWh]]*Water_intensities!$N$46</f>
        <v>50178.153489477205</v>
      </c>
      <c r="P1618" s="3">
        <v>3.2041110128721302</v>
      </c>
      <c r="Q1618" s="3">
        <v>6.89802898993005</v>
      </c>
      <c r="R1618" t="s">
        <v>2483</v>
      </c>
    </row>
    <row r="1619" spans="1:18" x14ac:dyDescent="0.55000000000000004">
      <c r="A1619" s="1">
        <v>40063</v>
      </c>
      <c r="B1619" s="1" t="s">
        <v>2376</v>
      </c>
      <c r="C1619" s="1" t="s">
        <v>2484</v>
      </c>
      <c r="D1619" s="4">
        <v>0.192</v>
      </c>
      <c r="E1619" s="4">
        <v>2212</v>
      </c>
      <c r="F1619" s="4">
        <f>Table1[[#This Row],[MW]]*Table1[[#This Row],[MWh/MW]]</f>
        <v>424.70400000000001</v>
      </c>
      <c r="G1619" s="1" t="s">
        <v>20</v>
      </c>
      <c r="H1619" s="1" t="s">
        <v>29</v>
      </c>
      <c r="I1619" s="1" t="s">
        <v>52</v>
      </c>
      <c r="J1619" s="1" t="s">
        <v>31</v>
      </c>
      <c r="K1619" s="3" t="s">
        <v>32</v>
      </c>
      <c r="L1619" s="3" t="s">
        <v>53</v>
      </c>
      <c r="M1619" s="3" t="s">
        <v>34</v>
      </c>
      <c r="N1619" s="1">
        <f>Table1[[#This Row],[MWh]]*Water_intensities!$J$46</f>
        <v>137.60398591681127</v>
      </c>
      <c r="O1619" s="1">
        <f>Table1[[#This Row],[MWh]]*Water_intensities!$N$46</f>
        <v>96.322790141767882</v>
      </c>
      <c r="P1619" s="3">
        <v>3.3635248678484602</v>
      </c>
      <c r="Q1619" s="3">
        <v>6.5588811762761097</v>
      </c>
      <c r="R1619" t="s">
        <v>1448</v>
      </c>
    </row>
    <row r="1620" spans="1:18" x14ac:dyDescent="0.55000000000000004">
      <c r="A1620" s="1">
        <v>40064</v>
      </c>
      <c r="B1620" s="1" t="s">
        <v>2376</v>
      </c>
      <c r="C1620" s="1" t="s">
        <v>2485</v>
      </c>
      <c r="D1620" s="4">
        <v>37.5</v>
      </c>
      <c r="E1620" s="4">
        <v>2212</v>
      </c>
      <c r="F1620" s="4">
        <f>Table1[[#This Row],[MW]]*Table1[[#This Row],[MWh/MW]]</f>
        <v>82950</v>
      </c>
      <c r="G1620" s="1" t="s">
        <v>20</v>
      </c>
      <c r="H1620" s="1" t="s">
        <v>56</v>
      </c>
      <c r="I1620" s="1" t="s">
        <v>57</v>
      </c>
      <c r="J1620" s="1" t="s">
        <v>40</v>
      </c>
      <c r="K1620" s="3" t="s">
        <v>34</v>
      </c>
      <c r="L1620" s="3" t="s">
        <v>53</v>
      </c>
      <c r="M1620" s="3" t="s">
        <v>34</v>
      </c>
      <c r="N1620" s="1">
        <f>Table1[[#This Row],[MWh]]*Water_intensities!$J$36</f>
        <v>133449.96053917502</v>
      </c>
      <c r="O1620" s="1">
        <f>Table1[[#This Row],[MWh]]*Water_intensities!$N$36</f>
        <v>106759.96843133999</v>
      </c>
      <c r="P1620" s="3">
        <v>5.3530070824529501</v>
      </c>
      <c r="Q1620" s="3">
        <v>5.33909556466166</v>
      </c>
      <c r="R1620" t="s">
        <v>2486</v>
      </c>
    </row>
    <row r="1621" spans="1:18" x14ac:dyDescent="0.55000000000000004">
      <c r="A1621" s="1">
        <v>40065</v>
      </c>
      <c r="B1621" s="1" t="s">
        <v>2376</v>
      </c>
      <c r="C1621" s="1" t="s">
        <v>2487</v>
      </c>
      <c r="D1621" s="4">
        <v>252</v>
      </c>
      <c r="E1621" s="4">
        <v>2212</v>
      </c>
      <c r="F1621" s="4">
        <f>Table1[[#This Row],[MW]]*Table1[[#This Row],[MWh/MW]]</f>
        <v>557424</v>
      </c>
      <c r="G1621" s="1" t="s">
        <v>20</v>
      </c>
      <c r="H1621" s="1" t="s">
        <v>56</v>
      </c>
      <c r="I1621" s="1" t="s">
        <v>57</v>
      </c>
      <c r="J1621" s="1" t="s">
        <v>40</v>
      </c>
      <c r="K1621" s="3" t="s">
        <v>34</v>
      </c>
      <c r="L1621" s="3" t="s">
        <v>53</v>
      </c>
      <c r="M1621" s="3" t="s">
        <v>34</v>
      </c>
      <c r="N1621" s="1">
        <f>Table1[[#This Row],[MWh]]*Water_intensities!$J$36</f>
        <v>896783.73482325603</v>
      </c>
      <c r="O1621" s="1">
        <f>Table1[[#This Row],[MWh]]*Water_intensities!$N$36</f>
        <v>717426.98785860476</v>
      </c>
      <c r="P1621" s="3">
        <v>6.3015699999999999</v>
      </c>
      <c r="Q1621" s="3">
        <v>5.0310699999999997</v>
      </c>
      <c r="R1621" t="s">
        <v>2488</v>
      </c>
    </row>
    <row r="1622" spans="1:18" x14ac:dyDescent="0.55000000000000004">
      <c r="A1622" s="1">
        <v>40066</v>
      </c>
      <c r="B1622" s="1" t="s">
        <v>2376</v>
      </c>
      <c r="C1622" s="1" t="s">
        <v>2489</v>
      </c>
      <c r="D1622" s="4">
        <v>435</v>
      </c>
      <c r="E1622" s="4">
        <v>2212</v>
      </c>
      <c r="F1622" s="4">
        <f>Table1[[#This Row],[MW]]*Table1[[#This Row],[MWh/MW]]</f>
        <v>962220</v>
      </c>
      <c r="G1622" s="1" t="s">
        <v>20</v>
      </c>
      <c r="H1622" s="1" t="s">
        <v>56</v>
      </c>
      <c r="I1622" s="1" t="s">
        <v>57</v>
      </c>
      <c r="J1622" s="1" t="s">
        <v>40</v>
      </c>
      <c r="K1622" s="3" t="s">
        <v>34</v>
      </c>
      <c r="L1622" s="3" t="s">
        <v>53</v>
      </c>
      <c r="M1622" s="3" t="s">
        <v>34</v>
      </c>
      <c r="N1622" s="1">
        <f>Table1[[#This Row],[MWh]]*Water_intensities!$J$36</f>
        <v>1548019.54225443</v>
      </c>
      <c r="O1622" s="1">
        <f>Table1[[#This Row],[MWh]]*Water_intensities!$N$36</f>
        <v>1238415.6338035439</v>
      </c>
      <c r="P1622" s="3">
        <v>6.6591300000000002</v>
      </c>
      <c r="Q1622" s="3">
        <v>7.4696800000000003</v>
      </c>
      <c r="R1622" t="s">
        <v>2490</v>
      </c>
    </row>
    <row r="1623" spans="1:18" x14ac:dyDescent="0.55000000000000004">
      <c r="A1623" s="1">
        <v>40067</v>
      </c>
      <c r="B1623" s="1" t="s">
        <v>2376</v>
      </c>
      <c r="C1623" s="1" t="s">
        <v>2491</v>
      </c>
      <c r="D1623" s="4">
        <v>507</v>
      </c>
      <c r="E1623" s="4">
        <v>2212</v>
      </c>
      <c r="F1623" s="4">
        <f>Table1[[#This Row],[MW]]*Table1[[#This Row],[MWh/MW]]</f>
        <v>1121484</v>
      </c>
      <c r="G1623" s="1" t="s">
        <v>20</v>
      </c>
      <c r="H1623" s="1" t="s">
        <v>56</v>
      </c>
      <c r="I1623" s="1" t="s">
        <v>57</v>
      </c>
      <c r="J1623" s="1" t="s">
        <v>40</v>
      </c>
      <c r="K1623" s="3" t="s">
        <v>34</v>
      </c>
      <c r="L1623" s="3" t="s">
        <v>53</v>
      </c>
      <c r="M1623" s="3" t="s">
        <v>34</v>
      </c>
      <c r="N1623" s="1">
        <f>Table1[[#This Row],[MWh]]*Water_intensities!$J$36</f>
        <v>1804243.4664896461</v>
      </c>
      <c r="O1623" s="1">
        <f>Table1[[#This Row],[MWh]]*Water_intensities!$N$36</f>
        <v>1443394.7731917168</v>
      </c>
      <c r="P1623" s="3">
        <v>6.6602499999999996</v>
      </c>
      <c r="Q1623" s="3">
        <v>7.4715800000000003</v>
      </c>
      <c r="R1623" t="s">
        <v>2492</v>
      </c>
    </row>
    <row r="1624" spans="1:18" x14ac:dyDescent="0.55000000000000004">
      <c r="A1624" s="1">
        <v>40068</v>
      </c>
      <c r="B1624" s="1" t="s">
        <v>2376</v>
      </c>
      <c r="C1624" s="1" t="s">
        <v>2493</v>
      </c>
      <c r="D1624" s="4">
        <v>0.61599999999999999</v>
      </c>
      <c r="E1624" s="4">
        <v>2433</v>
      </c>
      <c r="F1624" s="4">
        <f>Table1[[#This Row],[MW]]*Table1[[#This Row],[MWh/MW]]</f>
        <v>1498.7280000000001</v>
      </c>
      <c r="G1624" s="1" t="s">
        <v>28</v>
      </c>
      <c r="H1624" s="1" t="s">
        <v>29</v>
      </c>
      <c r="I1624" s="1" t="s">
        <v>30</v>
      </c>
      <c r="J1624" s="1" t="s">
        <v>31</v>
      </c>
      <c r="K1624" s="3" t="s">
        <v>32</v>
      </c>
      <c r="L1624" s="3" t="s">
        <v>44</v>
      </c>
      <c r="M1624" s="3" t="s">
        <v>34</v>
      </c>
      <c r="N1624" s="1">
        <f>Table1[[#This Row],[MWh]]*Water_intensities!$J$56</f>
        <v>485.58748353001317</v>
      </c>
      <c r="O1624" s="1">
        <f>Table1[[#This Row],[MWh]]*Water_intensities!$N$56</f>
        <v>339.9112384710092</v>
      </c>
      <c r="P1624" s="3">
        <v>3.3591669999999998</v>
      </c>
      <c r="Q1624" s="3">
        <v>6.4455559999999998</v>
      </c>
      <c r="R1624" t="s">
        <v>113</v>
      </c>
    </row>
    <row r="1625" spans="1:18" x14ac:dyDescent="0.55000000000000004">
      <c r="A1625" s="1">
        <v>40069</v>
      </c>
      <c r="B1625" s="1" t="s">
        <v>2376</v>
      </c>
      <c r="C1625" s="1" t="s">
        <v>2494</v>
      </c>
      <c r="D1625" s="4">
        <v>2.34</v>
      </c>
      <c r="E1625" s="4">
        <v>2433</v>
      </c>
      <c r="F1625" s="4">
        <f>Table1[[#This Row],[MW]]*Table1[[#This Row],[MWh/MW]]</f>
        <v>5693.2199999999993</v>
      </c>
      <c r="G1625" s="1" t="s">
        <v>28</v>
      </c>
      <c r="H1625" s="1" t="s">
        <v>29</v>
      </c>
      <c r="I1625" s="1" t="s">
        <v>30</v>
      </c>
      <c r="J1625" s="1" t="s">
        <v>31</v>
      </c>
      <c r="K1625" s="3" t="s">
        <v>32</v>
      </c>
      <c r="L1625" s="3" t="s">
        <v>44</v>
      </c>
      <c r="M1625" s="3" t="s">
        <v>34</v>
      </c>
      <c r="N1625" s="1">
        <f>Table1[[#This Row],[MWh]]*Water_intensities!$J$56</f>
        <v>1844.6018043185561</v>
      </c>
      <c r="O1625" s="1">
        <f>Table1[[#This Row],[MWh]]*Water_intensities!$N$56</f>
        <v>1291.2212630229894</v>
      </c>
      <c r="P1625" s="3">
        <v>11.2135585349273</v>
      </c>
      <c r="Q1625" s="3">
        <v>10.2817328593867</v>
      </c>
      <c r="R1625" t="s">
        <v>2495</v>
      </c>
    </row>
    <row r="1626" spans="1:18" x14ac:dyDescent="0.55000000000000004">
      <c r="A1626" s="1">
        <v>40070</v>
      </c>
      <c r="B1626" s="1" t="s">
        <v>2376</v>
      </c>
      <c r="C1626" s="1" t="s">
        <v>2496</v>
      </c>
      <c r="D1626" s="4">
        <v>2</v>
      </c>
      <c r="E1626" s="4">
        <v>2212</v>
      </c>
      <c r="F1626" s="4">
        <f>Table1[[#This Row],[MW]]*Table1[[#This Row],[MWh/MW]]</f>
        <v>4424</v>
      </c>
      <c r="G1626" s="1" t="s">
        <v>20</v>
      </c>
      <c r="H1626" s="1" t="s">
        <v>29</v>
      </c>
      <c r="I1626" s="1" t="s">
        <v>52</v>
      </c>
      <c r="J1626" s="1" t="s">
        <v>31</v>
      </c>
      <c r="K1626" s="3" t="s">
        <v>53</v>
      </c>
      <c r="L1626" s="3" t="s">
        <v>53</v>
      </c>
      <c r="M1626" s="3" t="s">
        <v>34</v>
      </c>
      <c r="N1626" s="1">
        <f>Table1[[#This Row],[MWh]]*Water_intensities!$J$46</f>
        <v>1433.3748533001171</v>
      </c>
      <c r="O1626" s="1">
        <f>Table1[[#This Row],[MWh]]*Water_intensities!$N$46</f>
        <v>1003.3623973100821</v>
      </c>
      <c r="P1626" s="3">
        <v>3.0771632906014799</v>
      </c>
      <c r="Q1626" s="3">
        <v>6.51113057072474</v>
      </c>
      <c r="R1626" t="s">
        <v>2497</v>
      </c>
    </row>
    <row r="1627" spans="1:18" x14ac:dyDescent="0.55000000000000004">
      <c r="A1627" s="1">
        <v>40071</v>
      </c>
      <c r="B1627" s="1" t="s">
        <v>2376</v>
      </c>
      <c r="C1627" s="1" t="s">
        <v>2498</v>
      </c>
      <c r="D1627" s="4">
        <v>9</v>
      </c>
      <c r="E1627" s="4">
        <v>2433</v>
      </c>
      <c r="F1627" s="4">
        <f>Table1[[#This Row],[MW]]*Table1[[#This Row],[MWh/MW]]</f>
        <v>21897</v>
      </c>
      <c r="G1627" s="1" t="s">
        <v>28</v>
      </c>
      <c r="H1627" s="1" t="s">
        <v>29</v>
      </c>
      <c r="I1627" s="1" t="s">
        <v>30</v>
      </c>
      <c r="J1627" s="1" t="s">
        <v>31</v>
      </c>
      <c r="K1627" s="3" t="s">
        <v>32</v>
      </c>
      <c r="L1627" s="3" t="s">
        <v>44</v>
      </c>
      <c r="M1627" s="3" t="s">
        <v>34</v>
      </c>
      <c r="N1627" s="1">
        <f>Table1[[#This Row],[MWh]]*Water_intensities!$J$56</f>
        <v>7094.6223243021395</v>
      </c>
      <c r="O1627" s="1">
        <f>Table1[[#This Row],[MWh]]*Water_intensities!$N$56</f>
        <v>4966.2356270114979</v>
      </c>
      <c r="P1627" s="3">
        <v>8.5044260000000005</v>
      </c>
      <c r="Q1627" s="3">
        <v>12.013664</v>
      </c>
      <c r="R1627" t="s">
        <v>2371</v>
      </c>
    </row>
    <row r="1628" spans="1:18" x14ac:dyDescent="0.55000000000000004">
      <c r="A1628" s="1">
        <v>40072</v>
      </c>
      <c r="B1628" s="1" t="s">
        <v>2376</v>
      </c>
      <c r="C1628" s="1" t="s">
        <v>2499</v>
      </c>
      <c r="D1628" s="4">
        <v>6</v>
      </c>
      <c r="E1628" s="4">
        <v>2433</v>
      </c>
      <c r="F1628" s="4">
        <f>Table1[[#This Row],[MW]]*Table1[[#This Row],[MWh/MW]]</f>
        <v>14598</v>
      </c>
      <c r="G1628" s="1" t="s">
        <v>28</v>
      </c>
      <c r="H1628" s="1" t="s">
        <v>29</v>
      </c>
      <c r="I1628" s="1" t="s">
        <v>30</v>
      </c>
      <c r="J1628" s="1" t="s">
        <v>31</v>
      </c>
      <c r="K1628" s="3" t="s">
        <v>32</v>
      </c>
      <c r="L1628" s="3" t="s">
        <v>44</v>
      </c>
      <c r="M1628" s="3" t="s">
        <v>34</v>
      </c>
      <c r="N1628" s="1">
        <f>Table1[[#This Row],[MWh]]*Water_intensities!$J$56</f>
        <v>4729.7482162014267</v>
      </c>
      <c r="O1628" s="1">
        <f>Table1[[#This Row],[MWh]]*Water_intensities!$N$56</f>
        <v>3310.8237513409986</v>
      </c>
      <c r="P1628" s="3">
        <v>3.8963888999999998</v>
      </c>
      <c r="Q1628" s="3">
        <v>7.3877778000000003</v>
      </c>
      <c r="R1628" t="s">
        <v>2371</v>
      </c>
    </row>
    <row r="1629" spans="1:18" x14ac:dyDescent="0.55000000000000004">
      <c r="A1629" s="1">
        <v>40073</v>
      </c>
      <c r="B1629" s="1" t="s">
        <v>2376</v>
      </c>
      <c r="C1629" s="1" t="s">
        <v>2499</v>
      </c>
      <c r="D1629" s="4">
        <v>1</v>
      </c>
      <c r="E1629" s="4">
        <v>1478</v>
      </c>
      <c r="F1629" s="4">
        <f>Table1[[#This Row],[MW]]*Table1[[#This Row],[MWh/MW]]</f>
        <v>1478</v>
      </c>
      <c r="G1629" s="1" t="s">
        <v>37</v>
      </c>
      <c r="H1629" s="1" t="s">
        <v>38</v>
      </c>
      <c r="I1629" s="1" t="s">
        <v>130</v>
      </c>
      <c r="J1629" s="1" t="s">
        <v>40</v>
      </c>
      <c r="K1629" s="3" t="s">
        <v>34</v>
      </c>
      <c r="L1629" s="3" t="s">
        <v>41</v>
      </c>
      <c r="M1629" s="3" t="s">
        <v>420</v>
      </c>
      <c r="N1629" s="1">
        <f>Table1[[#This Row],[MWh]]*Water_intensities!$J$75</f>
        <v>20.700902860108002</v>
      </c>
      <c r="O1629" s="1">
        <f>Table1[[#This Row],[MWh]]*Water_intensities!$N$75</f>
        <v>14.4906320020756</v>
      </c>
      <c r="P1629" s="3">
        <v>3.8963888999999998</v>
      </c>
      <c r="Q1629" s="3">
        <v>7.3877778000000003</v>
      </c>
      <c r="R1629" t="s">
        <v>2500</v>
      </c>
    </row>
    <row r="1630" spans="1:18" x14ac:dyDescent="0.55000000000000004">
      <c r="A1630" s="1">
        <v>40074</v>
      </c>
      <c r="B1630" s="1" t="s">
        <v>2376</v>
      </c>
      <c r="C1630" s="1" t="s">
        <v>2501</v>
      </c>
      <c r="D1630" s="4">
        <v>111</v>
      </c>
      <c r="E1630" s="4">
        <v>2212</v>
      </c>
      <c r="F1630" s="4">
        <f>Table1[[#This Row],[MW]]*Table1[[#This Row],[MWh/MW]]</f>
        <v>245532</v>
      </c>
      <c r="G1630" s="1" t="s">
        <v>20</v>
      </c>
      <c r="H1630" s="1" t="s">
        <v>56</v>
      </c>
      <c r="I1630" s="1" t="s">
        <v>57</v>
      </c>
      <c r="J1630" s="1" t="s">
        <v>40</v>
      </c>
      <c r="K1630" s="3" t="s">
        <v>34</v>
      </c>
      <c r="L1630" s="3" t="s">
        <v>53</v>
      </c>
      <c r="M1630" s="3" t="s">
        <v>34</v>
      </c>
      <c r="N1630" s="1">
        <f>Table1[[#This Row],[MWh]]*Water_intensities!$J$36</f>
        <v>395011.88319595804</v>
      </c>
      <c r="O1630" s="1">
        <f>Table1[[#This Row],[MWh]]*Water_intensities!$N$36</f>
        <v>316009.5065567664</v>
      </c>
      <c r="P1630" s="3">
        <v>3.0508993194593601</v>
      </c>
      <c r="Q1630" s="3">
        <v>7.0093237244423099</v>
      </c>
      <c r="R1630" t="s">
        <v>2502</v>
      </c>
    </row>
    <row r="1631" spans="1:18" ht="15" customHeight="1" x14ac:dyDescent="0.55000000000000004">
      <c r="A1631" s="1">
        <v>40075</v>
      </c>
      <c r="B1631" s="1" t="s">
        <v>2376</v>
      </c>
      <c r="C1631" s="1" t="s">
        <v>2503</v>
      </c>
      <c r="D1631" s="4">
        <v>689</v>
      </c>
      <c r="E1631" s="4">
        <v>2212</v>
      </c>
      <c r="F1631" s="4">
        <f>Table1[[#This Row],[MW]]*Table1[[#This Row],[MWh/MW]]</f>
        <v>1524068</v>
      </c>
      <c r="G1631" s="1" t="s">
        <v>20</v>
      </c>
      <c r="H1631" s="1" t="s">
        <v>56</v>
      </c>
      <c r="I1631" s="1" t="s">
        <v>57</v>
      </c>
      <c r="J1631" s="1" t="s">
        <v>40</v>
      </c>
      <c r="K1631" s="3" t="s">
        <v>34</v>
      </c>
      <c r="L1631" s="3" t="s">
        <v>53</v>
      </c>
      <c r="M1631" s="3" t="s">
        <v>34</v>
      </c>
      <c r="N1631" s="1">
        <f>Table1[[#This Row],[MWh]]*Water_intensities!$J$36</f>
        <v>2451920.6083064424</v>
      </c>
      <c r="O1631" s="1">
        <f>Table1[[#This Row],[MWh]]*Water_intensities!$N$36</f>
        <v>1961536.4866451535</v>
      </c>
      <c r="P1631" s="3">
        <v>7.5676199999999998</v>
      </c>
      <c r="Q1631" s="3">
        <v>4.5653499999999996</v>
      </c>
      <c r="R1631" t="s">
        <v>2504</v>
      </c>
    </row>
    <row r="1632" spans="1:18" x14ac:dyDescent="0.55000000000000004">
      <c r="A1632" s="1">
        <v>40076</v>
      </c>
      <c r="B1632" s="1" t="s">
        <v>2376</v>
      </c>
      <c r="C1632" s="1" t="s">
        <v>2505</v>
      </c>
      <c r="D1632" s="9">
        <v>2.4E-2</v>
      </c>
      <c r="E1632" s="4">
        <v>1478</v>
      </c>
      <c r="F1632" s="4">
        <f>Table1[[#This Row],[MW]]*Table1[[#This Row],[MWh/MW]]</f>
        <v>35.472000000000001</v>
      </c>
      <c r="G1632" s="1" t="s">
        <v>37</v>
      </c>
      <c r="H1632" s="1" t="s">
        <v>38</v>
      </c>
      <c r="I1632" s="1" t="s">
        <v>130</v>
      </c>
      <c r="J1632" s="1" t="s">
        <v>40</v>
      </c>
      <c r="K1632" s="3" t="s">
        <v>34</v>
      </c>
      <c r="L1632" s="3" t="s">
        <v>41</v>
      </c>
      <c r="M1632" s="3" t="s">
        <v>420</v>
      </c>
      <c r="N1632" s="1">
        <f>Table1[[#This Row],[MWh]]*Water_intensities!$J$75</f>
        <v>0.49682166864259208</v>
      </c>
      <c r="O1632" s="1">
        <f>Table1[[#This Row],[MWh]]*Water_intensities!$N$75</f>
        <v>0.3477751680498144</v>
      </c>
      <c r="P1632" s="3">
        <v>4.5624425999999998</v>
      </c>
      <c r="Q1632" s="3">
        <v>7.5875842999999996</v>
      </c>
      <c r="R1632" t="s">
        <v>2506</v>
      </c>
    </row>
    <row r="1633" spans="1:18" x14ac:dyDescent="0.55000000000000004">
      <c r="A1633" s="1">
        <v>40077</v>
      </c>
      <c r="B1633" s="1" t="s">
        <v>2376</v>
      </c>
      <c r="C1633" s="1" t="s">
        <v>2507</v>
      </c>
      <c r="D1633" s="4">
        <v>20</v>
      </c>
      <c r="E1633" s="4">
        <v>2212</v>
      </c>
      <c r="F1633" s="4">
        <f>Table1[[#This Row],[MW]]*Table1[[#This Row],[MWh/MW]]</f>
        <v>44240</v>
      </c>
      <c r="G1633" s="1" t="s">
        <v>20</v>
      </c>
      <c r="H1633" s="1" t="s">
        <v>56</v>
      </c>
      <c r="I1633" s="1" t="s">
        <v>57</v>
      </c>
      <c r="J1633" s="1" t="s">
        <v>40</v>
      </c>
      <c r="K1633" s="3" t="s">
        <v>34</v>
      </c>
      <c r="L1633" s="3" t="s">
        <v>53</v>
      </c>
      <c r="M1633" s="3" t="s">
        <v>34</v>
      </c>
      <c r="N1633" s="1">
        <f>Table1[[#This Row],[MWh]]*Water_intensities!$J$36</f>
        <v>71173.312287560009</v>
      </c>
      <c r="O1633" s="1">
        <f>Table1[[#This Row],[MWh]]*Water_intensities!$N$36</f>
        <v>56938.649830047994</v>
      </c>
      <c r="P1633" s="3">
        <v>6.5999814773017604</v>
      </c>
      <c r="Q1633" s="3">
        <v>5.2471214816967802</v>
      </c>
      <c r="R1633" t="s">
        <v>2508</v>
      </c>
    </row>
    <row r="1634" spans="1:18" ht="15" customHeight="1" x14ac:dyDescent="0.55000000000000004">
      <c r="A1634" s="1">
        <v>40078</v>
      </c>
      <c r="B1634" s="1" t="s">
        <v>2376</v>
      </c>
      <c r="C1634" s="1" t="s">
        <v>2509</v>
      </c>
      <c r="D1634" s="4">
        <v>7.2</v>
      </c>
      <c r="E1634" s="4">
        <v>2212</v>
      </c>
      <c r="F1634" s="4">
        <f>Table1[[#This Row],[MW]]*Table1[[#This Row],[MWh/MW]]</f>
        <v>15926.4</v>
      </c>
      <c r="G1634" s="1" t="s">
        <v>20</v>
      </c>
      <c r="H1634" s="1" t="s">
        <v>29</v>
      </c>
      <c r="I1634" s="1" t="s">
        <v>52</v>
      </c>
      <c r="J1634" s="1" t="s">
        <v>31</v>
      </c>
      <c r="K1634" s="3" t="s">
        <v>32</v>
      </c>
      <c r="L1634" s="3" t="s">
        <v>53</v>
      </c>
      <c r="M1634" s="3" t="s">
        <v>34</v>
      </c>
      <c r="N1634" s="1">
        <f>Table1[[#This Row],[MWh]]*Water_intensities!$J$46</f>
        <v>5160.1494718804215</v>
      </c>
      <c r="O1634" s="1">
        <f>Table1[[#This Row],[MWh]]*Water_intensities!$N$46</f>
        <v>3612.1046303162952</v>
      </c>
      <c r="P1634" s="3">
        <v>3.3560322536244098</v>
      </c>
      <c r="Q1634" s="3">
        <v>6.4840956258483597</v>
      </c>
      <c r="R1634" t="s">
        <v>2510</v>
      </c>
    </row>
    <row r="1635" spans="1:18" ht="15" customHeight="1" x14ac:dyDescent="0.55000000000000004">
      <c r="A1635" s="1">
        <v>40079</v>
      </c>
      <c r="B1635" s="1" t="s">
        <v>2376</v>
      </c>
      <c r="C1635" s="1" t="s">
        <v>2511</v>
      </c>
      <c r="D1635" s="4">
        <v>450</v>
      </c>
      <c r="E1635" s="4">
        <v>2212</v>
      </c>
      <c r="F1635" s="4">
        <f>Table1[[#This Row],[MW]]*Table1[[#This Row],[MWh/MW]]</f>
        <v>995400</v>
      </c>
      <c r="G1635" s="1" t="s">
        <v>20</v>
      </c>
      <c r="H1635" s="1" t="s">
        <v>56</v>
      </c>
      <c r="I1635" s="1" t="s">
        <v>57</v>
      </c>
      <c r="J1635" s="1" t="s">
        <v>40</v>
      </c>
      <c r="K1635" s="3" t="s">
        <v>34</v>
      </c>
      <c r="L1635" s="3" t="s">
        <v>53</v>
      </c>
      <c r="M1635" s="3" t="s">
        <v>34</v>
      </c>
      <c r="N1635" s="1">
        <f>Table1[[#This Row],[MWh]]*Water_intensities!$J$36</f>
        <v>1601399.5264701</v>
      </c>
      <c r="O1635" s="1">
        <f>Table1[[#This Row],[MWh]]*Water_intensities!$N$36</f>
        <v>1281119.6211760798</v>
      </c>
      <c r="P1635" s="3">
        <v>5.6274920000000002</v>
      </c>
      <c r="Q1635" s="3">
        <v>6.335045</v>
      </c>
      <c r="R1635" t="s">
        <v>2512</v>
      </c>
    </row>
    <row r="1636" spans="1:18" x14ac:dyDescent="0.55000000000000004">
      <c r="A1636" s="1">
        <v>40080</v>
      </c>
      <c r="B1636" s="1" t="s">
        <v>2376</v>
      </c>
      <c r="C1636" s="1" t="s">
        <v>2513</v>
      </c>
      <c r="D1636" s="9">
        <v>0.01</v>
      </c>
      <c r="E1636" s="4">
        <v>1478</v>
      </c>
      <c r="F1636" s="4">
        <f>Table1[[#This Row],[MW]]*Table1[[#This Row],[MWh/MW]]</f>
        <v>14.780000000000001</v>
      </c>
      <c r="G1636" s="1" t="s">
        <v>37</v>
      </c>
      <c r="H1636" s="1" t="s">
        <v>38</v>
      </c>
      <c r="I1636" s="1" t="s">
        <v>130</v>
      </c>
      <c r="J1636" s="1" t="s">
        <v>40</v>
      </c>
      <c r="K1636" s="3" t="s">
        <v>34</v>
      </c>
      <c r="L1636" s="3" t="s">
        <v>41</v>
      </c>
      <c r="M1636" s="3" t="s">
        <v>420</v>
      </c>
      <c r="N1636" s="1">
        <f>Table1[[#This Row],[MWh]]*Water_intensities!$J$75</f>
        <v>0.20700902860108003</v>
      </c>
      <c r="O1636" s="1">
        <f>Table1[[#This Row],[MWh]]*Water_intensities!$N$75</f>
        <v>0.14490632002075601</v>
      </c>
      <c r="P1636" s="3">
        <v>3.3792057</v>
      </c>
      <c r="Q1636" s="3">
        <v>6.5243792999999997</v>
      </c>
      <c r="R1636" t="s">
        <v>2506</v>
      </c>
    </row>
    <row r="1637" spans="1:18" x14ac:dyDescent="0.55000000000000004">
      <c r="A1637" s="1">
        <v>40081</v>
      </c>
      <c r="B1637" s="1" t="s">
        <v>2376</v>
      </c>
      <c r="C1637" s="1" t="s">
        <v>2514</v>
      </c>
      <c r="D1637" s="4">
        <v>7.915</v>
      </c>
      <c r="E1637" s="4">
        <v>2433</v>
      </c>
      <c r="F1637" s="4">
        <f>Table1[[#This Row],[MW]]*Table1[[#This Row],[MWh/MW]]</f>
        <v>19257.195</v>
      </c>
      <c r="G1637" s="1" t="s">
        <v>28</v>
      </c>
      <c r="H1637" s="1" t="s">
        <v>29</v>
      </c>
      <c r="I1637" s="1" t="s">
        <v>30</v>
      </c>
      <c r="J1637" s="1" t="s">
        <v>31</v>
      </c>
      <c r="K1637" s="3" t="s">
        <v>32</v>
      </c>
      <c r="L1637" s="3" t="s">
        <v>44</v>
      </c>
      <c r="M1637" s="3" t="s">
        <v>34</v>
      </c>
      <c r="N1637" s="1">
        <f>Table1[[#This Row],[MWh]]*Water_intensities!$J$56</f>
        <v>6239.3261885390484</v>
      </c>
      <c r="O1637" s="1">
        <f>Table1[[#This Row],[MWh]]*Water_intensities!$N$56</f>
        <v>4367.5283319773343</v>
      </c>
      <c r="P1637" s="3">
        <v>3.3514862999999999</v>
      </c>
      <c r="Q1637" s="3">
        <v>6.6018379999999999</v>
      </c>
      <c r="R1637" t="s">
        <v>2371</v>
      </c>
    </row>
    <row r="1638" spans="1:18" x14ac:dyDescent="0.55000000000000004">
      <c r="A1638" s="1">
        <v>40082</v>
      </c>
      <c r="B1638" s="1" t="s">
        <v>2376</v>
      </c>
      <c r="C1638" s="1" t="s">
        <v>2515</v>
      </c>
      <c r="D1638" s="4">
        <v>4</v>
      </c>
      <c r="E1638" s="4">
        <v>2212</v>
      </c>
      <c r="F1638" s="4">
        <f>Table1[[#This Row],[MW]]*Table1[[#This Row],[MWh/MW]]</f>
        <v>8848</v>
      </c>
      <c r="G1638" s="1" t="s">
        <v>20</v>
      </c>
      <c r="H1638" s="1" t="s">
        <v>29</v>
      </c>
      <c r="I1638" s="1" t="s">
        <v>52</v>
      </c>
      <c r="J1638" s="1" t="s">
        <v>31</v>
      </c>
      <c r="K1638" s="3" t="s">
        <v>32</v>
      </c>
      <c r="L1638" s="3" t="s">
        <v>53</v>
      </c>
      <c r="M1638" s="3" t="s">
        <v>34</v>
      </c>
      <c r="N1638" s="1">
        <f>Table1[[#This Row],[MWh]]*Water_intensities!$J$46</f>
        <v>2866.7497066002343</v>
      </c>
      <c r="O1638" s="1">
        <f>Table1[[#This Row],[MWh]]*Water_intensities!$N$46</f>
        <v>2006.7247946201642</v>
      </c>
      <c r="P1638" s="3">
        <v>3.3521655774656902</v>
      </c>
      <c r="Q1638" s="3">
        <v>6.6148872756052697</v>
      </c>
      <c r="R1638" t="s">
        <v>2516</v>
      </c>
    </row>
    <row r="1639" spans="1:18" x14ac:dyDescent="0.55000000000000004">
      <c r="A1639" s="1">
        <v>40083</v>
      </c>
      <c r="B1639" s="1" t="s">
        <v>2376</v>
      </c>
      <c r="C1639" s="1" t="s">
        <v>2517</v>
      </c>
      <c r="D1639" s="4">
        <v>5.5</v>
      </c>
      <c r="E1639" s="4">
        <v>2433</v>
      </c>
      <c r="F1639" s="4">
        <f>Table1[[#This Row],[MW]]*Table1[[#This Row],[MWh/MW]]</f>
        <v>13381.5</v>
      </c>
      <c r="G1639" s="1" t="s">
        <v>28</v>
      </c>
      <c r="H1639" s="1" t="s">
        <v>29</v>
      </c>
      <c r="I1639" s="1" t="s">
        <v>30</v>
      </c>
      <c r="J1639" s="1" t="s">
        <v>31</v>
      </c>
      <c r="K1639" s="3" t="s">
        <v>32</v>
      </c>
      <c r="L1639" s="3" t="s">
        <v>44</v>
      </c>
      <c r="M1639" s="3" t="s">
        <v>34</v>
      </c>
      <c r="N1639" s="1">
        <f>Table1[[#This Row],[MWh]]*Water_intensities!$J$56</f>
        <v>4335.6025315179741</v>
      </c>
      <c r="O1639" s="1">
        <f>Table1[[#This Row],[MWh]]*Water_intensities!$N$56</f>
        <v>3034.921772062582</v>
      </c>
      <c r="P1639" s="3">
        <v>3.3493682356261698</v>
      </c>
      <c r="Q1639" s="3">
        <v>6.6224852667168097</v>
      </c>
      <c r="R1639" t="s">
        <v>2518</v>
      </c>
    </row>
    <row r="1640" spans="1:18" x14ac:dyDescent="0.55000000000000004">
      <c r="A1640" s="1">
        <v>40084</v>
      </c>
      <c r="B1640" s="1" t="s">
        <v>2376</v>
      </c>
      <c r="C1640" s="1" t="s">
        <v>2519</v>
      </c>
      <c r="D1640" s="4">
        <v>0.4</v>
      </c>
      <c r="E1640" s="4">
        <v>2212</v>
      </c>
      <c r="F1640" s="4">
        <f>Table1[[#This Row],[MW]]*Table1[[#This Row],[MWh/MW]]</f>
        <v>884.80000000000007</v>
      </c>
      <c r="G1640" s="1" t="s">
        <v>20</v>
      </c>
      <c r="H1640" s="1" t="s">
        <v>29</v>
      </c>
      <c r="I1640" s="1" t="s">
        <v>52</v>
      </c>
      <c r="J1640" s="1" t="s">
        <v>31</v>
      </c>
      <c r="K1640" s="3" t="s">
        <v>32</v>
      </c>
      <c r="L1640" s="3" t="s">
        <v>53</v>
      </c>
      <c r="M1640" s="3" t="s">
        <v>34</v>
      </c>
      <c r="N1640" s="1">
        <f>Table1[[#This Row],[MWh]]*Water_intensities!$J$46</f>
        <v>286.67497066002346</v>
      </c>
      <c r="O1640" s="1">
        <f>Table1[[#This Row],[MWh]]*Water_intensities!$N$46</f>
        <v>200.67247946201644</v>
      </c>
      <c r="P1640" s="3">
        <v>3.337475</v>
      </c>
      <c r="Q1640" s="3">
        <v>6.5942220000000002</v>
      </c>
      <c r="R1640" t="s">
        <v>113</v>
      </c>
    </row>
    <row r="1641" spans="1:18" x14ac:dyDescent="0.55000000000000004">
      <c r="A1641" s="1">
        <v>40085</v>
      </c>
      <c r="B1641" s="1" t="s">
        <v>2376</v>
      </c>
      <c r="C1641" s="1" t="s">
        <v>2520</v>
      </c>
      <c r="D1641" s="4">
        <v>1</v>
      </c>
      <c r="E1641" s="4">
        <v>2212</v>
      </c>
      <c r="F1641" s="4">
        <f>Table1[[#This Row],[MW]]*Table1[[#This Row],[MWh/MW]]</f>
        <v>2212</v>
      </c>
      <c r="G1641" s="1" t="s">
        <v>20</v>
      </c>
      <c r="H1641" s="1" t="s">
        <v>29</v>
      </c>
      <c r="I1641" s="1" t="s">
        <v>52</v>
      </c>
      <c r="J1641" s="1" t="s">
        <v>31</v>
      </c>
      <c r="K1641" s="3" t="s">
        <v>32</v>
      </c>
      <c r="L1641" s="3" t="s">
        <v>53</v>
      </c>
      <c r="M1641" s="3" t="s">
        <v>34</v>
      </c>
      <c r="N1641" s="1">
        <f>Table1[[#This Row],[MWh]]*Water_intensities!$J$46</f>
        <v>716.68742665005857</v>
      </c>
      <c r="O1641" s="1">
        <f>Table1[[#This Row],[MWh]]*Water_intensities!$N$46</f>
        <v>501.68119865504104</v>
      </c>
      <c r="P1641" s="3">
        <v>3.337475</v>
      </c>
      <c r="Q1641" s="3">
        <v>6.5942220000000002</v>
      </c>
      <c r="R1641" t="s">
        <v>113</v>
      </c>
    </row>
    <row r="1642" spans="1:18" x14ac:dyDescent="0.55000000000000004">
      <c r="A1642" s="1">
        <v>40086</v>
      </c>
      <c r="B1642" s="1" t="s">
        <v>2376</v>
      </c>
      <c r="C1642" s="1" t="s">
        <v>2521</v>
      </c>
      <c r="D1642" s="4">
        <v>6</v>
      </c>
      <c r="E1642" s="4">
        <v>2433</v>
      </c>
      <c r="F1642" s="4">
        <f>Table1[[#This Row],[MW]]*Table1[[#This Row],[MWh/MW]]</f>
        <v>14598</v>
      </c>
      <c r="G1642" s="1" t="s">
        <v>28</v>
      </c>
      <c r="H1642" s="1" t="s">
        <v>29</v>
      </c>
      <c r="I1642" s="1" t="s">
        <v>30</v>
      </c>
      <c r="J1642" s="1" t="s">
        <v>31</v>
      </c>
      <c r="K1642" s="3" t="s">
        <v>32</v>
      </c>
      <c r="L1642" s="3" t="s">
        <v>44</v>
      </c>
      <c r="M1642" s="3" t="s">
        <v>34</v>
      </c>
      <c r="N1642" s="1">
        <f>Table1[[#This Row],[MWh]]*Water_intensities!$J$56</f>
        <v>4729.7482162014267</v>
      </c>
      <c r="O1642" s="1">
        <f>Table1[[#This Row],[MWh]]*Water_intensities!$N$56</f>
        <v>3310.8237513409986</v>
      </c>
      <c r="P1642" s="3">
        <v>3.3669534994771899</v>
      </c>
      <c r="Q1642" s="3">
        <v>6.6122939367801097</v>
      </c>
      <c r="R1642" t="s">
        <v>2522</v>
      </c>
    </row>
    <row r="1643" spans="1:18" x14ac:dyDescent="0.55000000000000004">
      <c r="A1643" s="1">
        <v>40087</v>
      </c>
      <c r="B1643" s="1" t="s">
        <v>2376</v>
      </c>
      <c r="C1643" s="1" t="s">
        <v>2523</v>
      </c>
      <c r="D1643" s="4">
        <v>1</v>
      </c>
      <c r="E1643" s="4">
        <v>2212</v>
      </c>
      <c r="F1643" s="4">
        <f>Table1[[#This Row],[MW]]*Table1[[#This Row],[MWh/MW]]</f>
        <v>2212</v>
      </c>
      <c r="G1643" s="1" t="s">
        <v>20</v>
      </c>
      <c r="H1643" s="1" t="s">
        <v>29</v>
      </c>
      <c r="I1643" s="1" t="s">
        <v>52</v>
      </c>
      <c r="J1643" s="1" t="s">
        <v>31</v>
      </c>
      <c r="K1643" s="3" t="s">
        <v>32</v>
      </c>
      <c r="L1643" s="3" t="s">
        <v>53</v>
      </c>
      <c r="M1643" s="3" t="s">
        <v>34</v>
      </c>
      <c r="N1643" s="1">
        <f>Table1[[#This Row],[MWh]]*Water_intensities!$J$46</f>
        <v>716.68742665005857</v>
      </c>
      <c r="O1643" s="1">
        <f>Table1[[#This Row],[MWh]]*Water_intensities!$N$46</f>
        <v>501.68119865504104</v>
      </c>
      <c r="P1643" s="3">
        <v>3.337475</v>
      </c>
      <c r="Q1643" s="3">
        <v>6.5942220000000002</v>
      </c>
      <c r="R1643" t="s">
        <v>113</v>
      </c>
    </row>
    <row r="1644" spans="1:18" x14ac:dyDescent="0.55000000000000004">
      <c r="A1644" s="1">
        <v>40088</v>
      </c>
      <c r="B1644" s="1" t="s">
        <v>2376</v>
      </c>
      <c r="C1644" s="1" t="s">
        <v>2524</v>
      </c>
      <c r="D1644" s="4">
        <v>39</v>
      </c>
      <c r="E1644" s="4">
        <v>2433</v>
      </c>
      <c r="F1644" s="4">
        <f>Table1[[#This Row],[MW]]*Table1[[#This Row],[MWh/MW]]</f>
        <v>94887</v>
      </c>
      <c r="G1644" s="1" t="s">
        <v>28</v>
      </c>
      <c r="H1644" s="1" t="s">
        <v>29</v>
      </c>
      <c r="I1644" s="1" t="s">
        <v>30</v>
      </c>
      <c r="J1644" s="1" t="s">
        <v>31</v>
      </c>
      <c r="K1644" s="3" t="s">
        <v>32</v>
      </c>
      <c r="L1644" s="3" t="s">
        <v>44</v>
      </c>
      <c r="M1644" s="3" t="s">
        <v>34</v>
      </c>
      <c r="N1644" s="1">
        <f>Table1[[#This Row],[MWh]]*Water_intensities!$J$56</f>
        <v>30743.363405309272</v>
      </c>
      <c r="O1644" s="1">
        <f>Table1[[#This Row],[MWh]]*Water_intensities!$N$56</f>
        <v>21520.354383716491</v>
      </c>
      <c r="P1644" s="3">
        <v>3.5086729999999999</v>
      </c>
      <c r="Q1644" s="3">
        <v>6.6154820000000001</v>
      </c>
      <c r="R1644" t="s">
        <v>2525</v>
      </c>
    </row>
    <row r="1645" spans="1:18" x14ac:dyDescent="0.55000000000000004">
      <c r="A1645" s="1">
        <v>40089</v>
      </c>
      <c r="B1645" s="1" t="s">
        <v>2376</v>
      </c>
      <c r="C1645" s="1" t="s">
        <v>2526</v>
      </c>
      <c r="D1645" s="4">
        <v>9.8999999999999897</v>
      </c>
      <c r="E1645" s="4">
        <v>2433</v>
      </c>
      <c r="F1645" s="4">
        <f>Table1[[#This Row],[MW]]*Table1[[#This Row],[MWh/MW]]</f>
        <v>24086.699999999975</v>
      </c>
      <c r="G1645" s="1" t="s">
        <v>28</v>
      </c>
      <c r="H1645" s="1" t="s">
        <v>29</v>
      </c>
      <c r="I1645" s="1" t="s">
        <v>30</v>
      </c>
      <c r="J1645" s="1" t="s">
        <v>31</v>
      </c>
      <c r="K1645" s="3" t="s">
        <v>32</v>
      </c>
      <c r="L1645" s="3" t="s">
        <v>44</v>
      </c>
      <c r="M1645" s="3" t="s">
        <v>34</v>
      </c>
      <c r="N1645" s="1">
        <f>Table1[[#This Row],[MWh]]*Water_intensities!$J$56</f>
        <v>7804.0845567323458</v>
      </c>
      <c r="O1645" s="1">
        <f>Table1[[#This Row],[MWh]]*Water_intensities!$N$56</f>
        <v>5462.8591897126425</v>
      </c>
      <c r="P1645" s="3">
        <v>3.5288646789882199</v>
      </c>
      <c r="Q1645" s="3">
        <v>6.6792107868572996</v>
      </c>
      <c r="R1645" t="s">
        <v>2527</v>
      </c>
    </row>
    <row r="1646" spans="1:18" ht="15" customHeight="1" x14ac:dyDescent="0.55000000000000004">
      <c r="A1646" s="1">
        <v>40090</v>
      </c>
      <c r="B1646" s="1" t="s">
        <v>2376</v>
      </c>
      <c r="C1646" s="1" t="s">
        <v>2528</v>
      </c>
      <c r="D1646" s="4">
        <v>1.32</v>
      </c>
      <c r="E1646" s="4">
        <v>2212</v>
      </c>
      <c r="F1646" s="4">
        <f>Table1[[#This Row],[MW]]*Table1[[#This Row],[MWh/MW]]</f>
        <v>2919.84</v>
      </c>
      <c r="G1646" s="1" t="s">
        <v>20</v>
      </c>
      <c r="H1646" s="1" t="s">
        <v>29</v>
      </c>
      <c r="I1646" s="1" t="s">
        <v>52</v>
      </c>
      <c r="J1646" s="1" t="s">
        <v>31</v>
      </c>
      <c r="K1646" s="3" t="s">
        <v>32</v>
      </c>
      <c r="L1646" s="3" t="s">
        <v>53</v>
      </c>
      <c r="M1646" s="3" t="s">
        <v>34</v>
      </c>
      <c r="N1646" s="1">
        <f>Table1[[#This Row],[MWh]]*Water_intensities!$J$46</f>
        <v>946.02740317807741</v>
      </c>
      <c r="O1646" s="1">
        <f>Table1[[#This Row],[MWh]]*Water_intensities!$N$46</f>
        <v>662.21918222465422</v>
      </c>
      <c r="P1646" s="3">
        <v>3.3566737999999998</v>
      </c>
      <c r="Q1646" s="3">
        <v>6.5536484000000002</v>
      </c>
      <c r="R1646" t="s">
        <v>2529</v>
      </c>
    </row>
    <row r="1647" spans="1:18" x14ac:dyDescent="0.55000000000000004">
      <c r="A1647" s="1">
        <v>40091</v>
      </c>
      <c r="B1647" s="1" t="s">
        <v>2376</v>
      </c>
      <c r="C1647" s="1" t="s">
        <v>2530</v>
      </c>
      <c r="D1647" s="4">
        <v>1.165</v>
      </c>
      <c r="E1647" s="4">
        <v>2433</v>
      </c>
      <c r="F1647" s="4">
        <f>Table1[[#This Row],[MW]]*Table1[[#This Row],[MWh/MW]]</f>
        <v>2834.4450000000002</v>
      </c>
      <c r="G1647" s="1" t="s">
        <v>28</v>
      </c>
      <c r="H1647" s="1" t="s">
        <v>29</v>
      </c>
      <c r="I1647" s="1" t="s">
        <v>30</v>
      </c>
      <c r="J1647" s="1" t="s">
        <v>31</v>
      </c>
      <c r="K1647" s="3" t="s">
        <v>32</v>
      </c>
      <c r="L1647" s="3" t="s">
        <v>44</v>
      </c>
      <c r="M1647" s="3" t="s">
        <v>34</v>
      </c>
      <c r="N1647" s="1">
        <f>Table1[[#This Row],[MWh]]*Water_intensities!$J$56</f>
        <v>918.35944531244365</v>
      </c>
      <c r="O1647" s="1">
        <f>Table1[[#This Row],[MWh]]*Water_intensities!$N$56</f>
        <v>642.85161171871061</v>
      </c>
      <c r="P1647" s="3">
        <v>3.3550469999999999</v>
      </c>
      <c r="Q1647" s="3">
        <v>6.5541640000000001</v>
      </c>
      <c r="R1647" t="s">
        <v>113</v>
      </c>
    </row>
    <row r="1648" spans="1:18" x14ac:dyDescent="0.55000000000000004">
      <c r="A1648" s="1">
        <v>40092</v>
      </c>
      <c r="B1648" s="1" t="s">
        <v>2376</v>
      </c>
      <c r="C1648" s="1" t="s">
        <v>2531</v>
      </c>
      <c r="D1648" s="4">
        <v>1</v>
      </c>
      <c r="E1648" s="4">
        <v>2433</v>
      </c>
      <c r="F1648" s="4">
        <f>Table1[[#This Row],[MW]]*Table1[[#This Row],[MWh/MW]]</f>
        <v>2433</v>
      </c>
      <c r="G1648" s="1" t="s">
        <v>28</v>
      </c>
      <c r="H1648" s="1" t="s">
        <v>29</v>
      </c>
      <c r="I1648" s="1" t="s">
        <v>30</v>
      </c>
      <c r="J1648" s="1" t="s">
        <v>31</v>
      </c>
      <c r="K1648" s="3" t="s">
        <v>32</v>
      </c>
      <c r="L1648" s="3" t="s">
        <v>44</v>
      </c>
      <c r="M1648" s="3" t="s">
        <v>34</v>
      </c>
      <c r="N1648" s="1">
        <f>Table1[[#This Row],[MWh]]*Water_intensities!$J$56</f>
        <v>788.29136936690441</v>
      </c>
      <c r="O1648" s="1">
        <f>Table1[[#This Row],[MWh]]*Water_intensities!$N$56</f>
        <v>551.80395855683309</v>
      </c>
      <c r="P1648" s="3">
        <v>7.16899</v>
      </c>
      <c r="Q1648" s="3">
        <v>5.6141800000000002</v>
      </c>
      <c r="R1648" t="s">
        <v>2532</v>
      </c>
    </row>
    <row r="1649" spans="1:18" x14ac:dyDescent="0.55000000000000004">
      <c r="A1649" s="1">
        <v>40093</v>
      </c>
      <c r="B1649" s="1" t="s">
        <v>2376</v>
      </c>
      <c r="C1649" s="1" t="s">
        <v>2533</v>
      </c>
      <c r="D1649" s="4">
        <v>10</v>
      </c>
      <c r="E1649" s="4">
        <v>2212</v>
      </c>
      <c r="F1649" s="4">
        <f>Table1[[#This Row],[MW]]*Table1[[#This Row],[MWh/MW]]</f>
        <v>22120</v>
      </c>
      <c r="G1649" s="1" t="s">
        <v>20</v>
      </c>
      <c r="H1649" s="1" t="s">
        <v>56</v>
      </c>
      <c r="I1649" s="1" t="s">
        <v>57</v>
      </c>
      <c r="J1649" s="1" t="s">
        <v>40</v>
      </c>
      <c r="K1649" s="3" t="s">
        <v>34</v>
      </c>
      <c r="L1649" s="3" t="s">
        <v>53</v>
      </c>
      <c r="M1649" s="3" t="s">
        <v>34</v>
      </c>
      <c r="N1649" s="1">
        <f>Table1[[#This Row],[MWh]]*Water_intensities!$J$36</f>
        <v>35586.656143780005</v>
      </c>
      <c r="O1649" s="1">
        <f>Table1[[#This Row],[MWh]]*Water_intensities!$N$36</f>
        <v>28469.324915023997</v>
      </c>
      <c r="P1649" s="3">
        <v>3.3968516714944399</v>
      </c>
      <c r="Q1649" s="3">
        <v>6.4460092558736699</v>
      </c>
      <c r="R1649" t="s">
        <v>2534</v>
      </c>
    </row>
    <row r="1650" spans="1:18" x14ac:dyDescent="0.55000000000000004">
      <c r="A1650" s="1">
        <v>40094</v>
      </c>
      <c r="B1650" s="1" t="s">
        <v>2376</v>
      </c>
      <c r="C1650" s="1" t="s">
        <v>2535</v>
      </c>
      <c r="D1650" s="4">
        <v>3.5</v>
      </c>
      <c r="E1650" s="4">
        <v>2212</v>
      </c>
      <c r="F1650" s="4">
        <f>Table1[[#This Row],[MW]]*Table1[[#This Row],[MWh/MW]]</f>
        <v>7742</v>
      </c>
      <c r="G1650" s="1" t="s">
        <v>20</v>
      </c>
      <c r="H1650" s="1" t="s">
        <v>56</v>
      </c>
      <c r="I1650" s="1" t="s">
        <v>57</v>
      </c>
      <c r="J1650" s="1" t="s">
        <v>40</v>
      </c>
      <c r="K1650" s="3" t="s">
        <v>34</v>
      </c>
      <c r="L1650" s="3" t="s">
        <v>53</v>
      </c>
      <c r="M1650" s="3" t="s">
        <v>34</v>
      </c>
      <c r="N1650" s="1">
        <f>Table1[[#This Row],[MWh]]*Water_intensities!$J$36</f>
        <v>12455.329650323001</v>
      </c>
      <c r="O1650" s="1">
        <f>Table1[[#This Row],[MWh]]*Water_intensities!$N$36</f>
        <v>9964.2637202583992</v>
      </c>
      <c r="P1650" s="3">
        <v>3.3958333000000001</v>
      </c>
      <c r="Q1650" s="3">
        <v>6.4530555999999999</v>
      </c>
      <c r="R1650" t="s">
        <v>2536</v>
      </c>
    </row>
    <row r="1651" spans="1:18" x14ac:dyDescent="0.55000000000000004">
      <c r="A1651" s="1">
        <v>40095</v>
      </c>
      <c r="B1651" s="1" t="s">
        <v>2376</v>
      </c>
      <c r="C1651" s="1" t="s">
        <v>2537</v>
      </c>
      <c r="D1651" s="4">
        <v>15.4</v>
      </c>
      <c r="E1651" s="4">
        <v>2433</v>
      </c>
      <c r="F1651" s="4">
        <f>Table1[[#This Row],[MW]]*Table1[[#This Row],[MWh/MW]]</f>
        <v>37468.200000000004</v>
      </c>
      <c r="G1651" s="1" t="s">
        <v>28</v>
      </c>
      <c r="H1651" s="1" t="s">
        <v>29</v>
      </c>
      <c r="I1651" s="1" t="s">
        <v>30</v>
      </c>
      <c r="J1651" s="1" t="s">
        <v>31</v>
      </c>
      <c r="K1651" s="3" t="s">
        <v>32</v>
      </c>
      <c r="L1651" s="3" t="s">
        <v>44</v>
      </c>
      <c r="M1651" s="3" t="s">
        <v>34</v>
      </c>
      <c r="N1651" s="1">
        <f>Table1[[#This Row],[MWh]]*Water_intensities!$J$56</f>
        <v>12139.68708825033</v>
      </c>
      <c r="O1651" s="1">
        <f>Table1[[#This Row],[MWh]]*Water_intensities!$N$56</f>
        <v>8497.7809617752318</v>
      </c>
      <c r="P1651" s="3">
        <v>6.3211930255107101</v>
      </c>
      <c r="Q1651" s="3">
        <v>7.6169623195016296</v>
      </c>
      <c r="R1651" t="s">
        <v>1432</v>
      </c>
    </row>
    <row r="1652" spans="1:18" x14ac:dyDescent="0.55000000000000004">
      <c r="A1652" s="1">
        <v>40096</v>
      </c>
      <c r="B1652" s="1" t="s">
        <v>2376</v>
      </c>
      <c r="C1652" s="1" t="s">
        <v>2538</v>
      </c>
      <c r="D1652" s="4">
        <v>578.39999999999895</v>
      </c>
      <c r="E1652" s="4">
        <v>3861.3</v>
      </c>
      <c r="F1652" s="4">
        <f>Table1[[#This Row],[MW]]*Table1[[#This Row],[MWh/MW]]</f>
        <v>2233375.9199999962</v>
      </c>
      <c r="G1652" s="1" t="s">
        <v>107</v>
      </c>
      <c r="H1652" s="1" t="s">
        <v>108</v>
      </c>
      <c r="I1652" s="1" t="s">
        <v>34</v>
      </c>
      <c r="J1652" s="1" t="s">
        <v>34</v>
      </c>
      <c r="K1652" s="1" t="s">
        <v>34</v>
      </c>
      <c r="L1652" s="1" t="s">
        <v>34</v>
      </c>
      <c r="M1652" s="1" t="s">
        <v>34</v>
      </c>
      <c r="N1652" s="1">
        <v>259929947.80688</v>
      </c>
      <c r="O1652" s="1">
        <v>259929947.80688</v>
      </c>
      <c r="P1652" s="3">
        <v>4.7889999999999997</v>
      </c>
      <c r="Q1652" s="3">
        <v>9.1369000000000007</v>
      </c>
      <c r="R1652" t="s">
        <v>589</v>
      </c>
    </row>
    <row r="1653" spans="1:18" x14ac:dyDescent="0.55000000000000004">
      <c r="A1653" s="1">
        <v>40097</v>
      </c>
      <c r="B1653" s="1" t="s">
        <v>2376</v>
      </c>
      <c r="C1653" s="1" t="s">
        <v>2539</v>
      </c>
      <c r="D1653" s="4">
        <v>8</v>
      </c>
      <c r="E1653" s="4">
        <v>3861.3</v>
      </c>
      <c r="F1653" s="4">
        <f>Table1[[#This Row],[MW]]*Table1[[#This Row],[MWh/MW]]</f>
        <v>30890.400000000001</v>
      </c>
      <c r="G1653" s="1" t="s">
        <v>107</v>
      </c>
      <c r="H1653" s="1" t="s">
        <v>133</v>
      </c>
      <c r="I1653" s="1" t="s">
        <v>34</v>
      </c>
      <c r="J1653" s="1" t="s">
        <v>34</v>
      </c>
      <c r="K1653" s="1" t="s">
        <v>34</v>
      </c>
      <c r="L1653" s="1" t="s">
        <v>34</v>
      </c>
      <c r="M1653" s="1" t="s">
        <v>34</v>
      </c>
      <c r="N1653" s="1">
        <v>28950.798569863386</v>
      </c>
      <c r="O1653" s="1">
        <v>28950.798569863386</v>
      </c>
      <c r="P1653" s="3">
        <v>8.8107349999999993</v>
      </c>
      <c r="Q1653" s="3">
        <v>9.372261</v>
      </c>
      <c r="R1653" t="s">
        <v>2540</v>
      </c>
    </row>
    <row r="1654" spans="1:18" x14ac:dyDescent="0.55000000000000004">
      <c r="A1654" s="1">
        <v>40098</v>
      </c>
      <c r="B1654" s="1" t="s">
        <v>2376</v>
      </c>
      <c r="C1654" s="1" t="s">
        <v>2541</v>
      </c>
      <c r="D1654" s="4">
        <v>17</v>
      </c>
      <c r="E1654" s="4">
        <v>2433</v>
      </c>
      <c r="F1654" s="4">
        <f>Table1[[#This Row],[MW]]*Table1[[#This Row],[MWh/MW]]</f>
        <v>41361</v>
      </c>
      <c r="G1654" s="1" t="s">
        <v>28</v>
      </c>
      <c r="H1654" s="1" t="s">
        <v>29</v>
      </c>
      <c r="I1654" s="1" t="s">
        <v>30</v>
      </c>
      <c r="J1654" s="1" t="s">
        <v>31</v>
      </c>
      <c r="K1654" s="3" t="s">
        <v>32</v>
      </c>
      <c r="L1654" s="3" t="s">
        <v>44</v>
      </c>
      <c r="M1654" s="3" t="s">
        <v>34</v>
      </c>
      <c r="N1654" s="1">
        <f>Table1[[#This Row],[MWh]]*Water_intensities!$J$56</f>
        <v>13400.953279237376</v>
      </c>
      <c r="O1654" s="1">
        <f>Table1[[#This Row],[MWh]]*Water_intensities!$N$56</f>
        <v>9380.6672954661626</v>
      </c>
      <c r="P1654" s="3">
        <v>8.7128019999999999</v>
      </c>
      <c r="Q1654" s="3">
        <v>12.027358</v>
      </c>
      <c r="R1654" t="s">
        <v>2542</v>
      </c>
    </row>
    <row r="1655" spans="1:18" x14ac:dyDescent="0.55000000000000004">
      <c r="A1655" s="1">
        <v>40099</v>
      </c>
      <c r="B1655" s="1" t="s">
        <v>2376</v>
      </c>
      <c r="C1655" s="1" t="s">
        <v>2543</v>
      </c>
      <c r="D1655" s="4">
        <v>56</v>
      </c>
      <c r="E1655" s="4">
        <v>2433</v>
      </c>
      <c r="F1655" s="4">
        <f>Table1[[#This Row],[MW]]*Table1[[#This Row],[MWh/MW]]</f>
        <v>136248</v>
      </c>
      <c r="G1655" s="1" t="s">
        <v>28</v>
      </c>
      <c r="H1655" s="1" t="s">
        <v>21</v>
      </c>
      <c r="I1655" s="1" t="s">
        <v>22</v>
      </c>
      <c r="J1655" s="1" t="s">
        <v>118</v>
      </c>
      <c r="K1655" s="3" t="s">
        <v>24</v>
      </c>
      <c r="L1655" s="3" t="s">
        <v>119</v>
      </c>
      <c r="M1655" s="3" t="s">
        <v>420</v>
      </c>
      <c r="N1655" s="1">
        <f>Table1[[#This Row],[MWh]]*Water_intensities!$J$61</f>
        <v>618905.74104172806</v>
      </c>
      <c r="O1655" s="1">
        <f>Table1[[#This Row],[MWh]]*Water_intensities!$N$61</f>
        <v>567330.262621584</v>
      </c>
      <c r="P1655" s="3">
        <v>7.4882445376539799</v>
      </c>
      <c r="Q1655" s="3">
        <v>10.4107682768686</v>
      </c>
      <c r="R1655" t="s">
        <v>2544</v>
      </c>
    </row>
    <row r="1656" spans="1:18" x14ac:dyDescent="0.55000000000000004">
      <c r="A1656" s="1">
        <v>40100</v>
      </c>
      <c r="B1656" s="1" t="s">
        <v>2376</v>
      </c>
      <c r="C1656" s="1" t="s">
        <v>2545</v>
      </c>
      <c r="D1656" s="4">
        <v>760</v>
      </c>
      <c r="E1656" s="4">
        <v>3861.3</v>
      </c>
      <c r="F1656" s="4">
        <f>Table1[[#This Row],[MW]]*Table1[[#This Row],[MWh/MW]]</f>
        <v>2934588</v>
      </c>
      <c r="G1656" s="1" t="s">
        <v>107</v>
      </c>
      <c r="H1656" s="1" t="s">
        <v>108</v>
      </c>
      <c r="I1656" s="1" t="s">
        <v>34</v>
      </c>
      <c r="J1656" s="1" t="s">
        <v>34</v>
      </c>
      <c r="K1656" s="1" t="s">
        <v>34</v>
      </c>
      <c r="L1656" s="1" t="s">
        <v>34</v>
      </c>
      <c r="M1656" s="1" t="s">
        <v>34</v>
      </c>
      <c r="N1656" s="1">
        <v>1135172340.0556149</v>
      </c>
      <c r="O1656" s="1">
        <v>1135172340.0556149</v>
      </c>
      <c r="P1656" s="3">
        <v>4.6117999999999997</v>
      </c>
      <c r="Q1656" s="3">
        <v>9.8638999999999992</v>
      </c>
      <c r="R1656" t="s">
        <v>589</v>
      </c>
    </row>
    <row r="1657" spans="1:18" x14ac:dyDescent="0.55000000000000004">
      <c r="A1657" s="1">
        <v>40101</v>
      </c>
      <c r="B1657" s="1" t="s">
        <v>2376</v>
      </c>
      <c r="C1657" s="1" t="s">
        <v>2546</v>
      </c>
      <c r="D1657" s="4">
        <v>0.6</v>
      </c>
      <c r="E1657" s="4">
        <v>2433</v>
      </c>
      <c r="F1657" s="4">
        <f>Table1[[#This Row],[MW]]*Table1[[#This Row],[MWh/MW]]</f>
        <v>1459.8</v>
      </c>
      <c r="G1657" s="1" t="s">
        <v>28</v>
      </c>
      <c r="H1657" s="1" t="s">
        <v>29</v>
      </c>
      <c r="I1657" s="1" t="s">
        <v>30</v>
      </c>
      <c r="J1657" s="1" t="s">
        <v>31</v>
      </c>
      <c r="K1657" s="3" t="s">
        <v>32</v>
      </c>
      <c r="L1657" s="3" t="s">
        <v>44</v>
      </c>
      <c r="M1657" s="3" t="s">
        <v>34</v>
      </c>
      <c r="N1657" s="1">
        <f>Table1[[#This Row],[MWh]]*Water_intensities!$J$56</f>
        <v>472.97482162014262</v>
      </c>
      <c r="O1657" s="1">
        <f>Table1[[#This Row],[MWh]]*Water_intensities!$N$56</f>
        <v>331.08237513409989</v>
      </c>
      <c r="P1657" s="3">
        <v>7.3972749999999996</v>
      </c>
      <c r="Q1657" s="3">
        <v>9.0315349999999999</v>
      </c>
      <c r="R1657" t="s">
        <v>113</v>
      </c>
    </row>
    <row r="1658" spans="1:18" ht="15" customHeight="1" x14ac:dyDescent="0.55000000000000004">
      <c r="A1658" s="1">
        <v>40102</v>
      </c>
      <c r="B1658" s="1" t="s">
        <v>2376</v>
      </c>
      <c r="C1658" s="1" t="s">
        <v>2547</v>
      </c>
      <c r="D1658" s="4">
        <v>5</v>
      </c>
      <c r="E1658" s="4">
        <v>2433</v>
      </c>
      <c r="F1658" s="4">
        <f>Table1[[#This Row],[MW]]*Table1[[#This Row],[MWh/MW]]</f>
        <v>12165</v>
      </c>
      <c r="G1658" s="1" t="s">
        <v>28</v>
      </c>
      <c r="H1658" s="1" t="s">
        <v>29</v>
      </c>
      <c r="I1658" s="1" t="s">
        <v>30</v>
      </c>
      <c r="J1658" s="1" t="s">
        <v>31</v>
      </c>
      <c r="K1658" s="3" t="s">
        <v>32</v>
      </c>
      <c r="L1658" s="3" t="s">
        <v>44</v>
      </c>
      <c r="M1658" s="3" t="s">
        <v>34</v>
      </c>
      <c r="N1658" s="1">
        <f>Table1[[#This Row],[MWh]]*Water_intensities!$J$56</f>
        <v>3941.4568468345219</v>
      </c>
      <c r="O1658" s="1">
        <f>Table1[[#This Row],[MWh]]*Water_intensities!$N$56</f>
        <v>2759.0197927841655</v>
      </c>
      <c r="P1658" s="3">
        <v>8.5919561000000009</v>
      </c>
      <c r="Q1658" s="3">
        <v>12.002179399999999</v>
      </c>
      <c r="R1658" t="s">
        <v>2371</v>
      </c>
    </row>
    <row r="1659" spans="1:18" ht="15" customHeight="1" x14ac:dyDescent="0.55000000000000004">
      <c r="A1659" s="1">
        <v>40103</v>
      </c>
      <c r="B1659" s="1" t="s">
        <v>2376</v>
      </c>
      <c r="C1659" s="1" t="s">
        <v>2548</v>
      </c>
      <c r="D1659" s="4">
        <v>40</v>
      </c>
      <c r="E1659" s="4">
        <v>3861.3</v>
      </c>
      <c r="F1659" s="4">
        <f>Table1[[#This Row],[MW]]*Table1[[#This Row],[MWh/MW]]</f>
        <v>154452</v>
      </c>
      <c r="G1659" s="1" t="s">
        <v>107</v>
      </c>
      <c r="H1659" s="1" t="s">
        <v>108</v>
      </c>
      <c r="I1659" s="1" t="s">
        <v>34</v>
      </c>
      <c r="J1659" s="1" t="s">
        <v>34</v>
      </c>
      <c r="K1659" s="1" t="s">
        <v>34</v>
      </c>
      <c r="L1659" s="1" t="s">
        <v>34</v>
      </c>
      <c r="M1659" s="1" t="s">
        <v>34</v>
      </c>
      <c r="N1659" s="1">
        <v>35956914.802462503</v>
      </c>
      <c r="O1659" s="1">
        <v>35956914.802462503</v>
      </c>
      <c r="P1659" s="3">
        <v>9.9744534999999992</v>
      </c>
      <c r="Q1659" s="3">
        <v>7.2576942000000004</v>
      </c>
      <c r="R1659" t="s">
        <v>2549</v>
      </c>
    </row>
    <row r="1660" spans="1:18" x14ac:dyDescent="0.55000000000000004">
      <c r="A1660" s="1">
        <v>40104</v>
      </c>
      <c r="B1660" s="1" t="s">
        <v>2376</v>
      </c>
      <c r="C1660" s="1" t="s">
        <v>2550</v>
      </c>
      <c r="D1660" s="4">
        <v>8</v>
      </c>
      <c r="E1660" s="4">
        <v>3861.3</v>
      </c>
      <c r="F1660" s="4">
        <f>Table1[[#This Row],[MW]]*Table1[[#This Row],[MWh/MW]]</f>
        <v>30890.400000000001</v>
      </c>
      <c r="G1660" s="1" t="s">
        <v>107</v>
      </c>
      <c r="H1660" s="1" t="s">
        <v>133</v>
      </c>
      <c r="I1660" s="1" t="s">
        <v>34</v>
      </c>
      <c r="J1660" s="1" t="s">
        <v>34</v>
      </c>
      <c r="K1660" s="1" t="s">
        <v>34</v>
      </c>
      <c r="L1660" s="1" t="s">
        <v>34</v>
      </c>
      <c r="M1660" s="1" t="s">
        <v>34</v>
      </c>
      <c r="N1660" s="1">
        <v>12792.707815306678</v>
      </c>
      <c r="O1660" s="1">
        <v>12792.707815306678</v>
      </c>
      <c r="P1660" s="3">
        <v>8.7329129999999999</v>
      </c>
      <c r="Q1660" s="3">
        <v>9.4012270000000004</v>
      </c>
      <c r="R1660" t="s">
        <v>2551</v>
      </c>
    </row>
    <row r="1661" spans="1:18" x14ac:dyDescent="0.55000000000000004">
      <c r="A1661" s="1">
        <v>40105</v>
      </c>
      <c r="B1661" s="1" t="s">
        <v>2376</v>
      </c>
      <c r="C1661" s="1" t="s">
        <v>2552</v>
      </c>
      <c r="D1661" s="4">
        <v>4.7559999999999896</v>
      </c>
      <c r="E1661" s="4">
        <v>2433</v>
      </c>
      <c r="F1661" s="4">
        <f>Table1[[#This Row],[MW]]*Table1[[#This Row],[MWh/MW]]</f>
        <v>11571.347999999974</v>
      </c>
      <c r="G1661" s="1" t="s">
        <v>28</v>
      </c>
      <c r="H1661" s="1" t="s">
        <v>29</v>
      </c>
      <c r="I1661" s="1" t="s">
        <v>30</v>
      </c>
      <c r="J1661" s="1" t="s">
        <v>31</v>
      </c>
      <c r="K1661" s="3" t="s">
        <v>32</v>
      </c>
      <c r="L1661" s="3" t="s">
        <v>44</v>
      </c>
      <c r="M1661" s="3" t="s">
        <v>34</v>
      </c>
      <c r="N1661" s="1">
        <f>Table1[[#This Row],[MWh]]*Water_intensities!$J$56</f>
        <v>3749.1137527089891</v>
      </c>
      <c r="O1661" s="1">
        <f>Table1[[#This Row],[MWh]]*Water_intensities!$N$56</f>
        <v>2624.3796268962924</v>
      </c>
      <c r="P1661" s="3">
        <v>6.5145920000000004</v>
      </c>
      <c r="Q1661" s="3">
        <v>5.6582670000000004</v>
      </c>
      <c r="R1661" t="s">
        <v>2553</v>
      </c>
    </row>
    <row r="1662" spans="1:18" x14ac:dyDescent="0.55000000000000004">
      <c r="A1662" s="1">
        <v>40106</v>
      </c>
      <c r="B1662" s="1" t="s">
        <v>2376</v>
      </c>
      <c r="C1662" s="1" t="s">
        <v>2554</v>
      </c>
      <c r="D1662" s="4">
        <v>2</v>
      </c>
      <c r="E1662" s="4">
        <v>3861.3</v>
      </c>
      <c r="F1662" s="4">
        <f>Table1[[#This Row],[MW]]*Table1[[#This Row],[MWh/MW]]</f>
        <v>7722.6</v>
      </c>
      <c r="G1662" s="1" t="s">
        <v>107</v>
      </c>
      <c r="H1662" s="1" t="s">
        <v>133</v>
      </c>
      <c r="I1662" s="1" t="s">
        <v>34</v>
      </c>
      <c r="J1662" s="1" t="s">
        <v>34</v>
      </c>
      <c r="K1662" s="1" t="s">
        <v>34</v>
      </c>
      <c r="L1662" s="1" t="s">
        <v>34</v>
      </c>
      <c r="M1662" s="1" t="s">
        <v>34</v>
      </c>
      <c r="N1662" s="1">
        <v>778.17149999999992</v>
      </c>
      <c r="O1662" s="1">
        <v>778.17149999999992</v>
      </c>
      <c r="P1662" s="3">
        <v>8.6666670000000003</v>
      </c>
      <c r="Q1662" s="3">
        <v>9.5666670000000007</v>
      </c>
      <c r="R1662" t="s">
        <v>2551</v>
      </c>
    </row>
    <row r="1663" spans="1:18" x14ac:dyDescent="0.55000000000000004">
      <c r="A1663" s="1">
        <v>40107</v>
      </c>
      <c r="B1663" s="1" t="s">
        <v>2376</v>
      </c>
      <c r="C1663" s="1" t="s">
        <v>2555</v>
      </c>
      <c r="D1663" s="4">
        <v>3.12</v>
      </c>
      <c r="E1663" s="4">
        <v>2433</v>
      </c>
      <c r="F1663" s="4">
        <f>Table1[[#This Row],[MW]]*Table1[[#This Row],[MWh/MW]]</f>
        <v>7590.96</v>
      </c>
      <c r="G1663" s="1" t="s">
        <v>28</v>
      </c>
      <c r="H1663" s="1" t="s">
        <v>29</v>
      </c>
      <c r="I1663" s="1" t="s">
        <v>30</v>
      </c>
      <c r="J1663" s="1" t="s">
        <v>31</v>
      </c>
      <c r="K1663" s="3" t="s">
        <v>32</v>
      </c>
      <c r="L1663" s="3" t="s">
        <v>44</v>
      </c>
      <c r="M1663" s="3" t="s">
        <v>34</v>
      </c>
      <c r="N1663" s="1">
        <f>Table1[[#This Row],[MWh]]*Water_intensities!$J$56</f>
        <v>2459.4690724247416</v>
      </c>
      <c r="O1663" s="1">
        <f>Table1[[#This Row],[MWh]]*Water_intensities!$N$56</f>
        <v>1721.6283506973193</v>
      </c>
      <c r="P1663" s="3">
        <v>3.3958330000000001</v>
      </c>
      <c r="Q1663" s="3">
        <v>6.4530560000000001</v>
      </c>
      <c r="R1663" t="s">
        <v>2371</v>
      </c>
    </row>
    <row r="1664" spans="1:18" x14ac:dyDescent="0.55000000000000004">
      <c r="A1664" s="1">
        <v>40108</v>
      </c>
      <c r="B1664" s="1" t="s">
        <v>2376</v>
      </c>
      <c r="C1664" s="1" t="s">
        <v>2556</v>
      </c>
      <c r="D1664" s="4">
        <v>1.476</v>
      </c>
      <c r="E1664" s="4">
        <v>2433</v>
      </c>
      <c r="F1664" s="4">
        <f>Table1[[#This Row],[MW]]*Table1[[#This Row],[MWh/MW]]</f>
        <v>3591.1080000000002</v>
      </c>
      <c r="G1664" s="1" t="s">
        <v>28</v>
      </c>
      <c r="H1664" s="1" t="s">
        <v>29</v>
      </c>
      <c r="I1664" s="1" t="s">
        <v>30</v>
      </c>
      <c r="J1664" s="1" t="s">
        <v>31</v>
      </c>
      <c r="K1664" s="3" t="s">
        <v>32</v>
      </c>
      <c r="L1664" s="3" t="s">
        <v>44</v>
      </c>
      <c r="M1664" s="3" t="s">
        <v>34</v>
      </c>
      <c r="N1664" s="1">
        <f>Table1[[#This Row],[MWh]]*Water_intensities!$J$56</f>
        <v>1163.518061185551</v>
      </c>
      <c r="O1664" s="1">
        <f>Table1[[#This Row],[MWh]]*Water_intensities!$N$56</f>
        <v>814.46264282988568</v>
      </c>
      <c r="P1664" s="3">
        <v>3.3958330000000001</v>
      </c>
      <c r="Q1664" s="3">
        <v>6.4530560000000001</v>
      </c>
      <c r="R1664" t="s">
        <v>2557</v>
      </c>
    </row>
    <row r="1665" spans="1:18" x14ac:dyDescent="0.55000000000000004">
      <c r="A1665" s="1">
        <v>40109</v>
      </c>
      <c r="B1665" s="1" t="s">
        <v>2376</v>
      </c>
      <c r="C1665" s="1" t="s">
        <v>2558</v>
      </c>
      <c r="D1665" s="4">
        <v>5</v>
      </c>
      <c r="E1665" s="4">
        <v>2433</v>
      </c>
      <c r="F1665" s="4">
        <f>Table1[[#This Row],[MW]]*Table1[[#This Row],[MWh/MW]]</f>
        <v>12165</v>
      </c>
      <c r="G1665" s="1" t="s">
        <v>28</v>
      </c>
      <c r="H1665" s="1" t="s">
        <v>29</v>
      </c>
      <c r="I1665" s="1" t="s">
        <v>30</v>
      </c>
      <c r="J1665" s="1" t="s">
        <v>31</v>
      </c>
      <c r="K1665" s="3" t="s">
        <v>32</v>
      </c>
      <c r="L1665" s="3" t="s">
        <v>44</v>
      </c>
      <c r="M1665" s="3" t="s">
        <v>34</v>
      </c>
      <c r="N1665" s="1">
        <f>Table1[[#This Row],[MWh]]*Water_intensities!$J$56</f>
        <v>3941.4568468345219</v>
      </c>
      <c r="O1665" s="1">
        <f>Table1[[#This Row],[MWh]]*Water_intensities!$N$56</f>
        <v>2759.0197927841655</v>
      </c>
      <c r="P1665" s="3">
        <v>3.082309</v>
      </c>
      <c r="Q1665" s="3">
        <v>6.5137119999999999</v>
      </c>
      <c r="R1665" t="s">
        <v>2371</v>
      </c>
    </row>
    <row r="1666" spans="1:18" x14ac:dyDescent="0.55000000000000004">
      <c r="A1666" s="1">
        <v>40110</v>
      </c>
      <c r="B1666" s="1" t="s">
        <v>2376</v>
      </c>
      <c r="C1666" s="1" t="s">
        <v>2559</v>
      </c>
      <c r="D1666" s="4">
        <v>0.192</v>
      </c>
      <c r="E1666" s="4">
        <v>2212</v>
      </c>
      <c r="F1666" s="4">
        <f>Table1[[#This Row],[MW]]*Table1[[#This Row],[MWh/MW]]</f>
        <v>424.70400000000001</v>
      </c>
      <c r="G1666" s="1" t="s">
        <v>20</v>
      </c>
      <c r="H1666" s="1" t="s">
        <v>29</v>
      </c>
      <c r="I1666" s="1" t="s">
        <v>52</v>
      </c>
      <c r="J1666" s="1" t="s">
        <v>31</v>
      </c>
      <c r="K1666" s="3" t="s">
        <v>32</v>
      </c>
      <c r="L1666" s="3" t="s">
        <v>53</v>
      </c>
      <c r="M1666" s="3" t="s">
        <v>34</v>
      </c>
      <c r="N1666" s="1">
        <f>Table1[[#This Row],[MWh]]*Water_intensities!$J$46</f>
        <v>137.60398591681127</v>
      </c>
      <c r="O1666" s="1">
        <f>Table1[[#This Row],[MWh]]*Water_intensities!$N$46</f>
        <v>96.322790141767882</v>
      </c>
      <c r="P1666" s="3">
        <v>3.3958330000000001</v>
      </c>
      <c r="Q1666" s="3">
        <v>6.4530560000000001</v>
      </c>
      <c r="R1666" t="s">
        <v>1448</v>
      </c>
    </row>
    <row r="1667" spans="1:18" x14ac:dyDescent="0.55000000000000004">
      <c r="A1667" s="1">
        <v>40111</v>
      </c>
      <c r="B1667" s="1" t="s">
        <v>2376</v>
      </c>
      <c r="C1667" s="1" t="s">
        <v>2560</v>
      </c>
      <c r="D1667" s="4">
        <v>5.96</v>
      </c>
      <c r="E1667" s="4">
        <v>2433</v>
      </c>
      <c r="F1667" s="4">
        <f>Table1[[#This Row],[MW]]*Table1[[#This Row],[MWh/MW]]</f>
        <v>14500.68</v>
      </c>
      <c r="G1667" s="1" t="s">
        <v>28</v>
      </c>
      <c r="H1667" s="1" t="s">
        <v>29</v>
      </c>
      <c r="I1667" s="1" t="s">
        <v>30</v>
      </c>
      <c r="J1667" s="1" t="s">
        <v>31</v>
      </c>
      <c r="K1667" s="3" t="s">
        <v>32</v>
      </c>
      <c r="L1667" s="3" t="s">
        <v>44</v>
      </c>
      <c r="M1667" s="3" t="s">
        <v>34</v>
      </c>
      <c r="N1667" s="1">
        <f>Table1[[#This Row],[MWh]]*Water_intensities!$J$56</f>
        <v>4698.2165614267506</v>
      </c>
      <c r="O1667" s="1">
        <f>Table1[[#This Row],[MWh]]*Water_intensities!$N$56</f>
        <v>3288.7515929987253</v>
      </c>
      <c r="P1667" s="3">
        <v>3.0781552466642199</v>
      </c>
      <c r="Q1667" s="3">
        <v>6.51181003324636</v>
      </c>
      <c r="R1667" t="s">
        <v>2561</v>
      </c>
    </row>
    <row r="1668" spans="1:18" x14ac:dyDescent="0.55000000000000004">
      <c r="A1668" s="1">
        <v>40112</v>
      </c>
      <c r="B1668" s="1" t="s">
        <v>2376</v>
      </c>
      <c r="C1668" s="1" t="s">
        <v>2562</v>
      </c>
      <c r="D1668" s="4">
        <v>6</v>
      </c>
      <c r="E1668" s="4">
        <v>2433</v>
      </c>
      <c r="F1668" s="4">
        <f>Table1[[#This Row],[MW]]*Table1[[#This Row],[MWh/MW]]</f>
        <v>14598</v>
      </c>
      <c r="G1668" s="1" t="s">
        <v>28</v>
      </c>
      <c r="H1668" s="1" t="s">
        <v>29</v>
      </c>
      <c r="I1668" s="1" t="s">
        <v>30</v>
      </c>
      <c r="J1668" s="1" t="s">
        <v>31</v>
      </c>
      <c r="K1668" s="3" t="s">
        <v>32</v>
      </c>
      <c r="L1668" s="3" t="s">
        <v>44</v>
      </c>
      <c r="M1668" s="3" t="s">
        <v>34</v>
      </c>
      <c r="N1668" s="1">
        <f>Table1[[#This Row],[MWh]]*Water_intensities!$J$56</f>
        <v>4729.7482162014267</v>
      </c>
      <c r="O1668" s="1">
        <f>Table1[[#This Row],[MWh]]*Water_intensities!$N$56</f>
        <v>3310.8237513409986</v>
      </c>
      <c r="P1668" s="3">
        <v>3.3958330000000001</v>
      </c>
      <c r="Q1668" s="3">
        <v>6.4530560000000001</v>
      </c>
      <c r="R1668" t="s">
        <v>2371</v>
      </c>
    </row>
    <row r="1669" spans="1:18" x14ac:dyDescent="0.55000000000000004">
      <c r="A1669" s="1">
        <v>40113</v>
      </c>
      <c r="B1669" s="1" t="s">
        <v>2376</v>
      </c>
      <c r="C1669" s="1" t="s">
        <v>2563</v>
      </c>
      <c r="D1669" s="4">
        <v>2</v>
      </c>
      <c r="E1669" s="4">
        <v>2433</v>
      </c>
      <c r="F1669" s="4">
        <f>Table1[[#This Row],[MW]]*Table1[[#This Row],[MWh/MW]]</f>
        <v>4866</v>
      </c>
      <c r="G1669" s="1" t="s">
        <v>28</v>
      </c>
      <c r="H1669" s="1" t="s">
        <v>29</v>
      </c>
      <c r="I1669" s="1" t="s">
        <v>30</v>
      </c>
      <c r="J1669" s="1" t="s">
        <v>31</v>
      </c>
      <c r="K1669" s="3" t="s">
        <v>32</v>
      </c>
      <c r="L1669" s="3" t="s">
        <v>44</v>
      </c>
      <c r="M1669" s="3" t="s">
        <v>34</v>
      </c>
      <c r="N1669" s="1">
        <f>Table1[[#This Row],[MWh]]*Water_intensities!$J$56</f>
        <v>1576.5827387338088</v>
      </c>
      <c r="O1669" s="1">
        <f>Table1[[#This Row],[MWh]]*Water_intensities!$N$56</f>
        <v>1103.6079171136662</v>
      </c>
      <c r="P1669" s="3">
        <v>3.3958330000000001</v>
      </c>
      <c r="Q1669" s="3">
        <v>6.4530560000000001</v>
      </c>
      <c r="R1669" t="s">
        <v>2447</v>
      </c>
    </row>
    <row r="1670" spans="1:18" x14ac:dyDescent="0.55000000000000004">
      <c r="A1670" s="1">
        <v>40114</v>
      </c>
      <c r="B1670" s="1" t="s">
        <v>2376</v>
      </c>
      <c r="C1670" s="1" t="s">
        <v>2564</v>
      </c>
      <c r="D1670" s="4">
        <v>7.64</v>
      </c>
      <c r="E1670" s="4">
        <v>2433</v>
      </c>
      <c r="F1670" s="4">
        <f>Table1[[#This Row],[MW]]*Table1[[#This Row],[MWh/MW]]</f>
        <v>18588.12</v>
      </c>
      <c r="G1670" s="1" t="s">
        <v>28</v>
      </c>
      <c r="H1670" s="1" t="s">
        <v>29</v>
      </c>
      <c r="I1670" s="1" t="s">
        <v>30</v>
      </c>
      <c r="J1670" s="1" t="s">
        <v>31</v>
      </c>
      <c r="K1670" s="3" t="s">
        <v>32</v>
      </c>
      <c r="L1670" s="3" t="s">
        <v>44</v>
      </c>
      <c r="M1670" s="3" t="s">
        <v>34</v>
      </c>
      <c r="N1670" s="1">
        <f>Table1[[#This Row],[MWh]]*Water_intensities!$J$56</f>
        <v>6022.5460619631494</v>
      </c>
      <c r="O1670" s="1">
        <f>Table1[[#This Row],[MWh]]*Water_intensities!$N$56</f>
        <v>4215.7822433742049</v>
      </c>
      <c r="P1670" s="3">
        <v>3.33850523800781</v>
      </c>
      <c r="Q1670" s="3">
        <v>6.5483038713762403</v>
      </c>
      <c r="R1670" t="s">
        <v>2565</v>
      </c>
    </row>
    <row r="1671" spans="1:18" x14ac:dyDescent="0.55000000000000004">
      <c r="A1671" s="1">
        <v>40115</v>
      </c>
      <c r="B1671" s="1" t="s">
        <v>2376</v>
      </c>
      <c r="C1671" s="1" t="s">
        <v>2566</v>
      </c>
      <c r="D1671" s="4">
        <v>5</v>
      </c>
      <c r="E1671" s="4">
        <v>2433</v>
      </c>
      <c r="F1671" s="4">
        <f>Table1[[#This Row],[MW]]*Table1[[#This Row],[MWh/MW]]</f>
        <v>12165</v>
      </c>
      <c r="G1671" s="1" t="s">
        <v>28</v>
      </c>
      <c r="H1671" s="1" t="s">
        <v>29</v>
      </c>
      <c r="I1671" s="1" t="s">
        <v>30</v>
      </c>
      <c r="J1671" s="1" t="s">
        <v>31</v>
      </c>
      <c r="K1671" s="3" t="s">
        <v>32</v>
      </c>
      <c r="L1671" s="3" t="s">
        <v>44</v>
      </c>
      <c r="M1671" s="3" t="s">
        <v>34</v>
      </c>
      <c r="N1671" s="1">
        <f>Table1[[#This Row],[MWh]]*Water_intensities!$J$56</f>
        <v>3941.4568468345219</v>
      </c>
      <c r="O1671" s="1">
        <f>Table1[[#This Row],[MWh]]*Water_intensities!$N$56</f>
        <v>2759.0197927841655</v>
      </c>
      <c r="P1671" s="3">
        <v>3.3958333000000001</v>
      </c>
      <c r="Q1671" s="3">
        <v>6.4530555999999999</v>
      </c>
      <c r="R1671" t="s">
        <v>2371</v>
      </c>
    </row>
    <row r="1672" spans="1:18" x14ac:dyDescent="0.55000000000000004">
      <c r="A1672" s="1">
        <v>40116</v>
      </c>
      <c r="B1672" s="1" t="s">
        <v>2376</v>
      </c>
      <c r="C1672" s="1" t="s">
        <v>2567</v>
      </c>
      <c r="D1672" s="4">
        <v>3.2</v>
      </c>
      <c r="E1672" s="4">
        <v>2433</v>
      </c>
      <c r="F1672" s="4">
        <f>Table1[[#This Row],[MW]]*Table1[[#This Row],[MWh/MW]]</f>
        <v>7785.6</v>
      </c>
      <c r="G1672" s="1" t="s">
        <v>28</v>
      </c>
      <c r="H1672" s="1" t="s">
        <v>29</v>
      </c>
      <c r="I1672" s="1" t="s">
        <v>30</v>
      </c>
      <c r="J1672" s="1" t="s">
        <v>31</v>
      </c>
      <c r="K1672" s="3" t="s">
        <v>32</v>
      </c>
      <c r="L1672" s="3" t="s">
        <v>44</v>
      </c>
      <c r="M1672" s="3" t="s">
        <v>34</v>
      </c>
      <c r="N1672" s="1">
        <f>Table1[[#This Row],[MWh]]*Water_intensities!$J$56</f>
        <v>2522.5323819740943</v>
      </c>
      <c r="O1672" s="1">
        <f>Table1[[#This Row],[MWh]]*Water_intensities!$N$56</f>
        <v>1765.7726673818661</v>
      </c>
      <c r="P1672" s="3">
        <v>3.3958330000000001</v>
      </c>
      <c r="Q1672" s="3">
        <v>6.4530560000000001</v>
      </c>
      <c r="R1672" t="s">
        <v>2371</v>
      </c>
    </row>
    <row r="1673" spans="1:18" x14ac:dyDescent="0.55000000000000004">
      <c r="A1673" s="1">
        <v>40117</v>
      </c>
      <c r="B1673" s="1" t="s">
        <v>2376</v>
      </c>
      <c r="C1673" s="1" t="s">
        <v>2568</v>
      </c>
      <c r="D1673" s="4">
        <v>14.331</v>
      </c>
      <c r="E1673" s="4">
        <v>2433</v>
      </c>
      <c r="F1673" s="4">
        <f>Table1[[#This Row],[MW]]*Table1[[#This Row],[MWh/MW]]</f>
        <v>34867.322999999997</v>
      </c>
      <c r="G1673" s="1" t="s">
        <v>28</v>
      </c>
      <c r="H1673" s="1" t="s">
        <v>29</v>
      </c>
      <c r="I1673" s="1" t="s">
        <v>30</v>
      </c>
      <c r="J1673" s="1" t="s">
        <v>31</v>
      </c>
      <c r="K1673" s="3" t="s">
        <v>32</v>
      </c>
      <c r="L1673" s="3" t="s">
        <v>44</v>
      </c>
      <c r="M1673" s="3" t="s">
        <v>34</v>
      </c>
      <c r="N1673" s="1">
        <f>Table1[[#This Row],[MWh]]*Water_intensities!$J$56</f>
        <v>11297.003614397107</v>
      </c>
      <c r="O1673" s="1">
        <f>Table1[[#This Row],[MWh]]*Water_intensities!$N$56</f>
        <v>7907.9025300779749</v>
      </c>
      <c r="P1673" s="3">
        <v>13.8219444</v>
      </c>
      <c r="Q1673" s="3">
        <v>13.094166700000001</v>
      </c>
      <c r="R1673" t="s">
        <v>2569</v>
      </c>
    </row>
    <row r="1674" spans="1:18" x14ac:dyDescent="0.55000000000000004">
      <c r="A1674" s="1">
        <v>40118</v>
      </c>
      <c r="B1674" s="1" t="s">
        <v>2376</v>
      </c>
      <c r="C1674" s="1" t="s">
        <v>2570</v>
      </c>
      <c r="D1674" s="4">
        <v>5.4</v>
      </c>
      <c r="E1674" s="4">
        <v>2433</v>
      </c>
      <c r="F1674" s="4">
        <f>Table1[[#This Row],[MW]]*Table1[[#This Row],[MWh/MW]]</f>
        <v>13138.2</v>
      </c>
      <c r="G1674" s="1" t="s">
        <v>28</v>
      </c>
      <c r="H1674" s="1" t="s">
        <v>29</v>
      </c>
      <c r="I1674" s="1" t="s">
        <v>30</v>
      </c>
      <c r="J1674" s="1" t="s">
        <v>31</v>
      </c>
      <c r="K1674" s="3" t="s">
        <v>32</v>
      </c>
      <c r="L1674" s="3" t="s">
        <v>44</v>
      </c>
      <c r="M1674" s="3" t="s">
        <v>34</v>
      </c>
      <c r="N1674" s="1">
        <f>Table1[[#This Row],[MWh]]*Water_intensities!$J$56</f>
        <v>4256.7733945812843</v>
      </c>
      <c r="O1674" s="1">
        <f>Table1[[#This Row],[MWh]]*Water_intensities!$N$56</f>
        <v>2979.7413762068991</v>
      </c>
      <c r="P1674" s="3">
        <v>3.5310671434510299</v>
      </c>
      <c r="Q1674" s="3">
        <v>6.4423534204080104</v>
      </c>
      <c r="R1674" t="s">
        <v>2571</v>
      </c>
    </row>
    <row r="1675" spans="1:18" x14ac:dyDescent="0.55000000000000004">
      <c r="A1675" s="1">
        <v>40119</v>
      </c>
      <c r="B1675" s="1" t="s">
        <v>2376</v>
      </c>
      <c r="C1675" s="1" t="s">
        <v>2572</v>
      </c>
      <c r="D1675" s="4">
        <v>12</v>
      </c>
      <c r="E1675" s="4">
        <v>2212</v>
      </c>
      <c r="F1675" s="4">
        <f>Table1[[#This Row],[MW]]*Table1[[#This Row],[MWh/MW]]</f>
        <v>26544</v>
      </c>
      <c r="G1675" s="1" t="s">
        <v>20</v>
      </c>
      <c r="H1675" s="1" t="s">
        <v>29</v>
      </c>
      <c r="I1675" s="1" t="s">
        <v>52</v>
      </c>
      <c r="J1675" s="1" t="s">
        <v>31</v>
      </c>
      <c r="K1675" s="3" t="s">
        <v>32</v>
      </c>
      <c r="L1675" s="3" t="s">
        <v>53</v>
      </c>
      <c r="M1675" s="3" t="s">
        <v>34</v>
      </c>
      <c r="N1675" s="1">
        <f>Table1[[#This Row],[MWh]]*Water_intensities!$J$46</f>
        <v>8600.2491198007028</v>
      </c>
      <c r="O1675" s="1">
        <f>Table1[[#This Row],[MWh]]*Water_intensities!$N$46</f>
        <v>6020.1743838604925</v>
      </c>
      <c r="P1675" s="3">
        <v>4.0606465899037598</v>
      </c>
      <c r="Q1675" s="3">
        <v>6.4190821919476804</v>
      </c>
      <c r="R1675" t="s">
        <v>2573</v>
      </c>
    </row>
    <row r="1676" spans="1:18" x14ac:dyDescent="0.55000000000000004">
      <c r="A1676" s="1">
        <v>40120</v>
      </c>
      <c r="B1676" s="1" t="s">
        <v>2376</v>
      </c>
      <c r="C1676" s="1" t="s">
        <v>2574</v>
      </c>
      <c r="D1676" s="4">
        <v>8.5</v>
      </c>
      <c r="E1676" s="4">
        <v>2212</v>
      </c>
      <c r="F1676" s="4">
        <f>Table1[[#This Row],[MW]]*Table1[[#This Row],[MWh/MW]]</f>
        <v>18802</v>
      </c>
      <c r="G1676" s="1" t="s">
        <v>20</v>
      </c>
      <c r="H1676" s="1" t="s">
        <v>29</v>
      </c>
      <c r="I1676" s="1" t="s">
        <v>52</v>
      </c>
      <c r="J1676" s="1" t="s">
        <v>31</v>
      </c>
      <c r="K1676" s="3" t="s">
        <v>32</v>
      </c>
      <c r="L1676" s="3" t="s">
        <v>53</v>
      </c>
      <c r="M1676" s="3" t="s">
        <v>34</v>
      </c>
      <c r="N1676" s="1">
        <f>Table1[[#This Row],[MWh]]*Water_intensities!$J$46</f>
        <v>6091.8431265254985</v>
      </c>
      <c r="O1676" s="1">
        <f>Table1[[#This Row],[MWh]]*Water_intensities!$N$46</f>
        <v>4264.2901885678493</v>
      </c>
      <c r="P1676" s="3">
        <v>3.4835667880019399</v>
      </c>
      <c r="Q1676" s="3">
        <v>6.4674233662529499</v>
      </c>
      <c r="R1676" t="s">
        <v>2575</v>
      </c>
    </row>
    <row r="1677" spans="1:18" x14ac:dyDescent="0.55000000000000004">
      <c r="A1677" s="1">
        <v>40121</v>
      </c>
      <c r="B1677" s="1" t="s">
        <v>2376</v>
      </c>
      <c r="C1677" s="1" t="s">
        <v>2576</v>
      </c>
      <c r="D1677" s="4">
        <v>1.2</v>
      </c>
      <c r="E1677" s="4">
        <v>1478</v>
      </c>
      <c r="F1677" s="4">
        <f>Table1[[#This Row],[MW]]*Table1[[#This Row],[MWh/MW]]</f>
        <v>1773.6</v>
      </c>
      <c r="G1677" s="1" t="s">
        <v>37</v>
      </c>
      <c r="H1677" s="1" t="s">
        <v>38</v>
      </c>
      <c r="I1677" s="1" t="s">
        <v>39</v>
      </c>
      <c r="J1677" s="1" t="s">
        <v>40</v>
      </c>
      <c r="K1677" s="3" t="s">
        <v>34</v>
      </c>
      <c r="L1677" s="3" t="s">
        <v>41</v>
      </c>
      <c r="M1677" s="3" t="s">
        <v>420</v>
      </c>
      <c r="N1677" s="1">
        <f>Table1[[#This Row],[MWh]]*Water_intensities!$J$85</f>
        <v>174.558964658208</v>
      </c>
      <c r="O1677" s="1">
        <f>Table1[[#This Row],[MWh]]*Water_intensities!$N$85</f>
        <v>122.19127526074558</v>
      </c>
      <c r="P1677" s="3">
        <v>7.3974619522660099</v>
      </c>
      <c r="Q1677" s="3">
        <v>9.1916816729253394</v>
      </c>
      <c r="R1677" t="s">
        <v>2577</v>
      </c>
    </row>
    <row r="1678" spans="1:18" x14ac:dyDescent="0.55000000000000004">
      <c r="A1678" s="1">
        <v>40122</v>
      </c>
      <c r="B1678" s="1" t="s">
        <v>2376</v>
      </c>
      <c r="C1678" s="1" t="s">
        <v>2578</v>
      </c>
      <c r="D1678" s="4">
        <v>8.8000000000000007</v>
      </c>
      <c r="E1678" s="4">
        <v>2212</v>
      </c>
      <c r="F1678" s="4">
        <f>Table1[[#This Row],[MW]]*Table1[[#This Row],[MWh/MW]]</f>
        <v>19465.600000000002</v>
      </c>
      <c r="G1678" s="1" t="s">
        <v>20</v>
      </c>
      <c r="H1678" s="1" t="s">
        <v>29</v>
      </c>
      <c r="I1678" s="1" t="s">
        <v>52</v>
      </c>
      <c r="J1678" s="1" t="s">
        <v>31</v>
      </c>
      <c r="K1678" s="3" t="s">
        <v>32</v>
      </c>
      <c r="L1678" s="3" t="s">
        <v>53</v>
      </c>
      <c r="M1678" s="3" t="s">
        <v>34</v>
      </c>
      <c r="N1678" s="1">
        <f>Table1[[#This Row],[MWh]]*Water_intensities!$J$46</f>
        <v>6306.8493545205165</v>
      </c>
      <c r="O1678" s="1">
        <f>Table1[[#This Row],[MWh]]*Water_intensities!$N$46</f>
        <v>4414.7945481643619</v>
      </c>
      <c r="P1678" s="3">
        <v>3.3405750124478</v>
      </c>
      <c r="Q1678" s="3">
        <v>6.5850904466829601</v>
      </c>
      <c r="R1678" t="s">
        <v>2579</v>
      </c>
    </row>
    <row r="1679" spans="1:18" x14ac:dyDescent="0.55000000000000004">
      <c r="A1679" s="1">
        <v>40123</v>
      </c>
      <c r="B1679" s="1" t="s">
        <v>2376</v>
      </c>
      <c r="C1679" s="1" t="s">
        <v>2580</v>
      </c>
      <c r="D1679" s="4">
        <v>3</v>
      </c>
      <c r="E1679" s="4">
        <v>2433</v>
      </c>
      <c r="F1679" s="4">
        <f>Table1[[#This Row],[MW]]*Table1[[#This Row],[MWh/MW]]</f>
        <v>7299</v>
      </c>
      <c r="G1679" s="1" t="s">
        <v>28</v>
      </c>
      <c r="H1679" s="1" t="s">
        <v>29</v>
      </c>
      <c r="I1679" s="1" t="s">
        <v>30</v>
      </c>
      <c r="J1679" s="1" t="s">
        <v>31</v>
      </c>
      <c r="K1679" s="3" t="s">
        <v>32</v>
      </c>
      <c r="L1679" s="3" t="s">
        <v>44</v>
      </c>
      <c r="M1679" s="3" t="s">
        <v>34</v>
      </c>
      <c r="N1679" s="1">
        <f>Table1[[#This Row],[MWh]]*Water_intensities!$J$56</f>
        <v>2364.8741081007133</v>
      </c>
      <c r="O1679" s="1">
        <f>Table1[[#This Row],[MWh]]*Water_intensities!$N$56</f>
        <v>1655.4118756704993</v>
      </c>
      <c r="P1679" s="3">
        <v>8.5121000000000002</v>
      </c>
      <c r="Q1679" s="3">
        <v>7.7411000000000003</v>
      </c>
      <c r="R1679" t="s">
        <v>1549</v>
      </c>
    </row>
    <row r="1680" spans="1:18" x14ac:dyDescent="0.55000000000000004">
      <c r="A1680" s="1">
        <v>40124</v>
      </c>
      <c r="B1680" s="1" t="s">
        <v>2376</v>
      </c>
      <c r="C1680" s="1" t="s">
        <v>2581</v>
      </c>
      <c r="D1680" s="4">
        <v>48</v>
      </c>
      <c r="E1680" s="4">
        <v>2433</v>
      </c>
      <c r="F1680" s="4">
        <f>Table1[[#This Row],[MW]]*Table1[[#This Row],[MWh/MW]]</f>
        <v>116784</v>
      </c>
      <c r="G1680" s="1" t="s">
        <v>28</v>
      </c>
      <c r="H1680" s="1" t="s">
        <v>29</v>
      </c>
      <c r="I1680" s="1" t="s">
        <v>30</v>
      </c>
      <c r="J1680" s="1" t="s">
        <v>31</v>
      </c>
      <c r="K1680" s="3" t="s">
        <v>32</v>
      </c>
      <c r="L1680" s="3" t="s">
        <v>44</v>
      </c>
      <c r="M1680" s="3" t="s">
        <v>34</v>
      </c>
      <c r="N1680" s="1">
        <f>Table1[[#This Row],[MWh]]*Water_intensities!$J$56</f>
        <v>37837.985729611413</v>
      </c>
      <c r="O1680" s="1">
        <f>Table1[[#This Row],[MWh]]*Water_intensities!$N$56</f>
        <v>26486.590010727989</v>
      </c>
      <c r="P1680" s="3">
        <v>8.5136900000000004</v>
      </c>
      <c r="Q1680" s="3">
        <v>5.0621299999999998</v>
      </c>
      <c r="R1680" t="s">
        <v>2582</v>
      </c>
    </row>
    <row r="1681" spans="1:18" x14ac:dyDescent="0.55000000000000004">
      <c r="A1681" s="1">
        <v>40125</v>
      </c>
      <c r="B1681" s="1" t="s">
        <v>2376</v>
      </c>
      <c r="C1681" s="1" t="s">
        <v>2583</v>
      </c>
      <c r="D1681" s="4">
        <v>0.12</v>
      </c>
      <c r="E1681" s="4">
        <v>2433</v>
      </c>
      <c r="F1681" s="4">
        <f>Table1[[#This Row],[MW]]*Table1[[#This Row],[MWh/MW]]</f>
        <v>291.95999999999998</v>
      </c>
      <c r="G1681" s="1" t="s">
        <v>28</v>
      </c>
      <c r="H1681" s="1" t="s">
        <v>29</v>
      </c>
      <c r="I1681" s="1" t="s">
        <v>30</v>
      </c>
      <c r="J1681" s="1" t="s">
        <v>31</v>
      </c>
      <c r="K1681" s="3" t="s">
        <v>32</v>
      </c>
      <c r="L1681" s="3" t="s">
        <v>44</v>
      </c>
      <c r="M1681" s="3" t="s">
        <v>34</v>
      </c>
      <c r="N1681" s="1">
        <f>Table1[[#This Row],[MWh]]*Water_intensities!$J$56</f>
        <v>94.594964324028524</v>
      </c>
      <c r="O1681" s="1">
        <f>Table1[[#This Row],[MWh]]*Water_intensities!$N$56</f>
        <v>66.216475026819964</v>
      </c>
      <c r="P1681" s="3">
        <v>6.5463155999999998</v>
      </c>
      <c r="Q1681" s="3">
        <v>9.5835545999999994</v>
      </c>
      <c r="R1681" t="s">
        <v>2584</v>
      </c>
    </row>
    <row r="1682" spans="1:18" x14ac:dyDescent="0.55000000000000004">
      <c r="A1682" s="1">
        <v>40126</v>
      </c>
      <c r="B1682" s="1" t="s">
        <v>2376</v>
      </c>
      <c r="C1682" s="1" t="s">
        <v>2583</v>
      </c>
      <c r="D1682" s="4">
        <v>5.0999999999999997E-2</v>
      </c>
      <c r="E1682" s="4">
        <v>1478</v>
      </c>
      <c r="F1682" s="4">
        <f>Table1[[#This Row],[MW]]*Table1[[#This Row],[MWh/MW]]</f>
        <v>75.378</v>
      </c>
      <c r="G1682" s="1" t="s">
        <v>37</v>
      </c>
      <c r="H1682" s="1" t="s">
        <v>38</v>
      </c>
      <c r="I1682" s="1" t="s">
        <v>130</v>
      </c>
      <c r="J1682" s="1" t="s">
        <v>40</v>
      </c>
      <c r="K1682" s="3" t="s">
        <v>34</v>
      </c>
      <c r="L1682" s="3" t="s">
        <v>41</v>
      </c>
      <c r="M1682" s="3" t="s">
        <v>420</v>
      </c>
      <c r="N1682" s="1">
        <f>Table1[[#This Row],[MWh]]*Water_intensities!$J$75</f>
        <v>1.0557460458655081</v>
      </c>
      <c r="O1682" s="1">
        <f>Table1[[#This Row],[MWh]]*Water_intensities!$N$75</f>
        <v>0.7390222321058556</v>
      </c>
      <c r="P1682" s="3">
        <v>6.5463155999999998</v>
      </c>
      <c r="Q1682" s="3">
        <v>9.5835545999999994</v>
      </c>
      <c r="R1682" t="s">
        <v>2506</v>
      </c>
    </row>
    <row r="1683" spans="1:18" x14ac:dyDescent="0.55000000000000004">
      <c r="A1683" s="1">
        <v>40127</v>
      </c>
      <c r="B1683" s="1" t="s">
        <v>2376</v>
      </c>
      <c r="C1683" s="1" t="s">
        <v>2585</v>
      </c>
      <c r="D1683" s="4">
        <v>39.85</v>
      </c>
      <c r="E1683" s="4">
        <v>2433</v>
      </c>
      <c r="F1683" s="4">
        <f>Table1[[#This Row],[MW]]*Table1[[#This Row],[MWh/MW]]</f>
        <v>96955.05</v>
      </c>
      <c r="G1683" s="1" t="s">
        <v>28</v>
      </c>
      <c r="H1683" s="1" t="s">
        <v>29</v>
      </c>
      <c r="I1683" s="1" t="s">
        <v>30</v>
      </c>
      <c r="J1683" s="1" t="s">
        <v>31</v>
      </c>
      <c r="K1683" s="3" t="s">
        <v>32</v>
      </c>
      <c r="L1683" s="3" t="s">
        <v>44</v>
      </c>
      <c r="M1683" s="3" t="s">
        <v>34</v>
      </c>
      <c r="N1683" s="1">
        <f>Table1[[#This Row],[MWh]]*Water_intensities!$J$56</f>
        <v>31413.411069271144</v>
      </c>
      <c r="O1683" s="1">
        <f>Table1[[#This Row],[MWh]]*Water_intensities!$N$56</f>
        <v>21989.3877484898</v>
      </c>
      <c r="P1683" s="3">
        <v>3.3245464192927301</v>
      </c>
      <c r="Q1683" s="3">
        <v>6.5680751501144501</v>
      </c>
      <c r="R1683" t="s">
        <v>2586</v>
      </c>
    </row>
    <row r="1684" spans="1:18" x14ac:dyDescent="0.55000000000000004">
      <c r="A1684" s="1">
        <v>40128</v>
      </c>
      <c r="B1684" s="1" t="s">
        <v>2376</v>
      </c>
      <c r="C1684" s="1" t="s">
        <v>2587</v>
      </c>
      <c r="D1684" s="4">
        <v>0.8</v>
      </c>
      <c r="E1684" s="4">
        <v>2433</v>
      </c>
      <c r="F1684" s="4">
        <f>Table1[[#This Row],[MW]]*Table1[[#This Row],[MWh/MW]]</f>
        <v>1946.4</v>
      </c>
      <c r="G1684" s="1" t="s">
        <v>28</v>
      </c>
      <c r="H1684" s="1" t="s">
        <v>29</v>
      </c>
      <c r="I1684" s="1" t="s">
        <v>30</v>
      </c>
      <c r="J1684" s="1" t="s">
        <v>31</v>
      </c>
      <c r="K1684" s="3" t="s">
        <v>32</v>
      </c>
      <c r="L1684" s="3" t="s">
        <v>44</v>
      </c>
      <c r="M1684" s="3" t="s">
        <v>34</v>
      </c>
      <c r="N1684" s="1">
        <f>Table1[[#This Row],[MWh]]*Water_intensities!$J$56</f>
        <v>630.63309549352357</v>
      </c>
      <c r="O1684" s="1">
        <f>Table1[[#This Row],[MWh]]*Water_intensities!$N$56</f>
        <v>441.44316684546652</v>
      </c>
      <c r="P1684" s="3">
        <v>7.1568199999999997</v>
      </c>
      <c r="Q1684" s="3">
        <v>4.4200949999999999</v>
      </c>
      <c r="R1684" t="s">
        <v>113</v>
      </c>
    </row>
    <row r="1685" spans="1:18" x14ac:dyDescent="0.55000000000000004">
      <c r="A1685" s="1">
        <v>40129</v>
      </c>
      <c r="B1685" s="1" t="s">
        <v>2376</v>
      </c>
      <c r="C1685" s="1" t="s">
        <v>2588</v>
      </c>
      <c r="D1685" s="4">
        <v>12</v>
      </c>
      <c r="E1685" s="4">
        <v>2433</v>
      </c>
      <c r="F1685" s="4">
        <f>Table1[[#This Row],[MW]]*Table1[[#This Row],[MWh/MW]]</f>
        <v>29196</v>
      </c>
      <c r="G1685" s="1" t="s">
        <v>28</v>
      </c>
      <c r="H1685" s="1" t="s">
        <v>29</v>
      </c>
      <c r="I1685" s="1" t="s">
        <v>30</v>
      </c>
      <c r="J1685" s="1" t="s">
        <v>31</v>
      </c>
      <c r="K1685" s="3" t="s">
        <v>32</v>
      </c>
      <c r="L1685" s="3" t="s">
        <v>44</v>
      </c>
      <c r="M1685" s="3" t="s">
        <v>34</v>
      </c>
      <c r="N1685" s="1">
        <f>Table1[[#This Row],[MWh]]*Water_intensities!$J$56</f>
        <v>9459.4964324028533</v>
      </c>
      <c r="O1685" s="1">
        <f>Table1[[#This Row],[MWh]]*Water_intensities!$N$56</f>
        <v>6621.6475026819971</v>
      </c>
      <c r="P1685" s="3">
        <v>5.1736688243279003</v>
      </c>
      <c r="Q1685" s="3">
        <v>13.0616025084051</v>
      </c>
      <c r="R1685" t="s">
        <v>2589</v>
      </c>
    </row>
    <row r="1686" spans="1:18" x14ac:dyDescent="0.55000000000000004">
      <c r="A1686" s="1">
        <v>40130</v>
      </c>
      <c r="B1686" s="1" t="s">
        <v>2376</v>
      </c>
      <c r="C1686" s="1" t="s">
        <v>2590</v>
      </c>
      <c r="D1686" s="4">
        <v>480</v>
      </c>
      <c r="E1686" s="4">
        <v>2212</v>
      </c>
      <c r="F1686" s="4">
        <f>Table1[[#This Row],[MW]]*Table1[[#This Row],[MWh/MW]]</f>
        <v>1061760</v>
      </c>
      <c r="G1686" s="1" t="s">
        <v>20</v>
      </c>
      <c r="H1686" s="1" t="s">
        <v>47</v>
      </c>
      <c r="I1686" s="1" t="s">
        <v>48</v>
      </c>
      <c r="J1686" s="1" t="s">
        <v>118</v>
      </c>
      <c r="K1686" s="3" t="s">
        <v>24</v>
      </c>
      <c r="L1686" s="3" t="s">
        <v>53</v>
      </c>
      <c r="M1686" s="3" t="s">
        <v>582</v>
      </c>
      <c r="N1686" s="1">
        <f>Table1[[#This Row],[MWh]]*Water_intensities!$J$41</f>
        <v>3054591.0967649282</v>
      </c>
      <c r="O1686" s="1">
        <f>Table1[[#This Row],[MWh]]*Water_intensities!$N$41</f>
        <v>1085183.6791138561</v>
      </c>
      <c r="P1686" s="3">
        <v>6.5755477415222501</v>
      </c>
      <c r="Q1686" s="3">
        <v>5.7089406715105602</v>
      </c>
      <c r="R1686" t="s">
        <v>2591</v>
      </c>
    </row>
    <row r="1687" spans="1:18" x14ac:dyDescent="0.55000000000000004">
      <c r="A1687" s="1">
        <v>40131</v>
      </c>
      <c r="B1687" s="1" t="s">
        <v>2376</v>
      </c>
      <c r="C1687" s="1" t="s">
        <v>2592</v>
      </c>
      <c r="D1687" s="4">
        <v>135</v>
      </c>
      <c r="E1687" s="4">
        <v>2212</v>
      </c>
      <c r="F1687" s="4">
        <f>Table1[[#This Row],[MW]]*Table1[[#This Row],[MWh/MW]]</f>
        <v>298620</v>
      </c>
      <c r="G1687" s="1" t="s">
        <v>20</v>
      </c>
      <c r="H1687" s="1" t="s">
        <v>56</v>
      </c>
      <c r="I1687" s="1" t="s">
        <v>57</v>
      </c>
      <c r="J1687" s="1" t="s">
        <v>40</v>
      </c>
      <c r="K1687" s="3" t="s">
        <v>34</v>
      </c>
      <c r="L1687" s="3" t="s">
        <v>53</v>
      </c>
      <c r="M1687" s="3" t="s">
        <v>34</v>
      </c>
      <c r="N1687" s="1">
        <f>Table1[[#This Row],[MWh]]*Water_intensities!$J$36</f>
        <v>480419.85794103006</v>
      </c>
      <c r="O1687" s="1">
        <f>Table1[[#This Row],[MWh]]*Water_intensities!$N$36</f>
        <v>384335.88635282399</v>
      </c>
      <c r="P1687" s="3">
        <v>6.4289284774312296</v>
      </c>
      <c r="Q1687" s="3">
        <v>7.9234912697198103</v>
      </c>
      <c r="R1687" t="s">
        <v>2593</v>
      </c>
    </row>
    <row r="1688" spans="1:18" x14ac:dyDescent="0.55000000000000004">
      <c r="A1688" s="1">
        <v>40132</v>
      </c>
      <c r="B1688" s="1" t="s">
        <v>2376</v>
      </c>
      <c r="C1688" s="1" t="s">
        <v>2594</v>
      </c>
      <c r="D1688" s="4">
        <v>3.7</v>
      </c>
      <c r="E1688" s="4">
        <v>2500</v>
      </c>
      <c r="F1688" s="4">
        <f>Table1[[#This Row],[MW]]*Table1[[#This Row],[MWh/MW]]</f>
        <v>9250</v>
      </c>
      <c r="G1688" s="1" t="s">
        <v>474</v>
      </c>
      <c r="H1688" s="1" t="s">
        <v>21</v>
      </c>
      <c r="I1688" s="1" t="s">
        <v>22</v>
      </c>
      <c r="J1688" s="1" t="s">
        <v>40</v>
      </c>
      <c r="K1688" s="3" t="s">
        <v>34</v>
      </c>
      <c r="L1688" s="3" t="s">
        <v>1332</v>
      </c>
      <c r="M1688" s="3" t="s">
        <v>34</v>
      </c>
      <c r="N1688" s="1">
        <f>Table1[[#This Row],[MWh]]*Water_intensities!$J$3</f>
        <v>1500.645384214286</v>
      </c>
      <c r="O1688" s="1">
        <f>Table1[[#This Row],[MWh]]*Water_intensities!$N$3</f>
        <v>1050.4517689500001</v>
      </c>
      <c r="P1688" s="3">
        <v>5.6037464999999997</v>
      </c>
      <c r="Q1688" s="3">
        <v>6.3349859999999998</v>
      </c>
      <c r="R1688" t="s">
        <v>2595</v>
      </c>
    </row>
    <row r="1689" spans="1:18" x14ac:dyDescent="0.55000000000000004">
      <c r="A1689" s="1">
        <v>40133</v>
      </c>
      <c r="B1689" s="1" t="s">
        <v>2376</v>
      </c>
      <c r="C1689" s="1" t="s">
        <v>2596</v>
      </c>
      <c r="D1689" s="9">
        <v>2.4E-2</v>
      </c>
      <c r="E1689" s="4">
        <v>1478</v>
      </c>
      <c r="F1689" s="4">
        <f>Table1[[#This Row],[MW]]*Table1[[#This Row],[MWh/MW]]</f>
        <v>35.472000000000001</v>
      </c>
      <c r="G1689" s="1" t="s">
        <v>37</v>
      </c>
      <c r="H1689" s="1" t="s">
        <v>38</v>
      </c>
      <c r="I1689" s="1" t="s">
        <v>130</v>
      </c>
      <c r="J1689" s="1" t="s">
        <v>40</v>
      </c>
      <c r="K1689" s="3" t="s">
        <v>34</v>
      </c>
      <c r="L1689" s="3" t="s">
        <v>41</v>
      </c>
      <c r="M1689" s="3" t="s">
        <v>420</v>
      </c>
      <c r="N1689" s="1">
        <f>Table1[[#This Row],[MWh]]*Water_intensities!$J$75</f>
        <v>0.49682166864259208</v>
      </c>
      <c r="O1689" s="1">
        <f>Table1[[#This Row],[MWh]]*Water_intensities!$N$75</f>
        <v>0.3477751680498144</v>
      </c>
      <c r="P1689" s="3">
        <v>5.6133765999999996</v>
      </c>
      <c r="Q1689" s="3">
        <v>6.3666919999999996</v>
      </c>
      <c r="R1689" t="s">
        <v>2506</v>
      </c>
    </row>
    <row r="1690" spans="1:18" x14ac:dyDescent="0.55000000000000004">
      <c r="A1690" s="1">
        <v>40134</v>
      </c>
      <c r="B1690" s="1" t="s">
        <v>2376</v>
      </c>
      <c r="C1690" s="1" t="s">
        <v>2597</v>
      </c>
      <c r="D1690" s="4">
        <v>78.900000000000006</v>
      </c>
      <c r="E1690" s="4">
        <v>2212</v>
      </c>
      <c r="F1690" s="4">
        <f>Table1[[#This Row],[MW]]*Table1[[#This Row],[MWh/MW]]</f>
        <v>174526.80000000002</v>
      </c>
      <c r="G1690" s="1" t="s">
        <v>20</v>
      </c>
      <c r="H1690" s="1" t="s">
        <v>56</v>
      </c>
      <c r="I1690" s="1" t="s">
        <v>57</v>
      </c>
      <c r="J1690" s="1" t="s">
        <v>40</v>
      </c>
      <c r="K1690" s="3" t="s">
        <v>34</v>
      </c>
      <c r="L1690" s="3" t="s">
        <v>53</v>
      </c>
      <c r="M1690" s="3" t="s">
        <v>34</v>
      </c>
      <c r="N1690" s="1">
        <f>Table1[[#This Row],[MWh]]*Water_intensities!$J$36</f>
        <v>280778.71697442426</v>
      </c>
      <c r="O1690" s="1">
        <f>Table1[[#This Row],[MWh]]*Water_intensities!$N$36</f>
        <v>224622.97357953936</v>
      </c>
      <c r="P1690" s="3">
        <v>6.65670966858388</v>
      </c>
      <c r="Q1690" s="3">
        <v>5.3908335947005996</v>
      </c>
      <c r="R1690" t="s">
        <v>2598</v>
      </c>
    </row>
    <row r="1691" spans="1:18" x14ac:dyDescent="0.55000000000000004">
      <c r="A1691" s="1">
        <v>40135</v>
      </c>
      <c r="B1691" s="1" t="s">
        <v>2376</v>
      </c>
      <c r="C1691" s="1" t="s">
        <v>2597</v>
      </c>
      <c r="D1691" s="4">
        <v>12.5</v>
      </c>
      <c r="E1691" s="4">
        <v>2433</v>
      </c>
      <c r="F1691" s="4">
        <f>Table1[[#This Row],[MW]]*Table1[[#This Row],[MWh/MW]]</f>
        <v>30412.5</v>
      </c>
      <c r="G1691" s="1" t="s">
        <v>28</v>
      </c>
      <c r="H1691" s="1" t="s">
        <v>29</v>
      </c>
      <c r="I1691" s="1" t="s">
        <v>30</v>
      </c>
      <c r="J1691" s="1" t="s">
        <v>31</v>
      </c>
      <c r="K1691" s="3" t="s">
        <v>32</v>
      </c>
      <c r="L1691" s="3" t="s">
        <v>44</v>
      </c>
      <c r="M1691" s="3" t="s">
        <v>34</v>
      </c>
      <c r="N1691" s="1">
        <f>Table1[[#This Row],[MWh]]*Water_intensities!$J$56</f>
        <v>9853.642117086305</v>
      </c>
      <c r="O1691" s="1">
        <f>Table1[[#This Row],[MWh]]*Water_intensities!$N$56</f>
        <v>6897.5494819604137</v>
      </c>
      <c r="P1691" s="3">
        <v>6.6547700000000001</v>
      </c>
      <c r="Q1691" s="3">
        <v>5.3899400000000002</v>
      </c>
      <c r="R1691" t="s">
        <v>2599</v>
      </c>
    </row>
    <row r="1692" spans="1:18" x14ac:dyDescent="0.55000000000000004">
      <c r="A1692" s="1">
        <v>40136</v>
      </c>
      <c r="B1692" s="1" t="s">
        <v>2376</v>
      </c>
      <c r="C1692" s="1" t="s">
        <v>2600</v>
      </c>
      <c r="D1692" s="4">
        <v>9.8999999999999897</v>
      </c>
      <c r="E1692" s="4">
        <v>2212</v>
      </c>
      <c r="F1692" s="4">
        <f>Table1[[#This Row],[MW]]*Table1[[#This Row],[MWh/MW]]</f>
        <v>21898.799999999977</v>
      </c>
      <c r="G1692" s="1" t="s">
        <v>20</v>
      </c>
      <c r="H1692" s="1" t="s">
        <v>29</v>
      </c>
      <c r="I1692" s="1" t="s">
        <v>52</v>
      </c>
      <c r="J1692" s="1" t="s">
        <v>31</v>
      </c>
      <c r="K1692" s="3" t="s">
        <v>32</v>
      </c>
      <c r="L1692" s="3" t="s">
        <v>53</v>
      </c>
      <c r="M1692" s="3" t="s">
        <v>34</v>
      </c>
      <c r="N1692" s="1">
        <f>Table1[[#This Row],[MWh]]*Water_intensities!$J$46</f>
        <v>7095.2055238355724</v>
      </c>
      <c r="O1692" s="1">
        <f>Table1[[#This Row],[MWh]]*Water_intensities!$N$46</f>
        <v>4966.6438666849017</v>
      </c>
      <c r="P1692" s="3">
        <v>3.3419594156050798</v>
      </c>
      <c r="Q1692" s="3">
        <v>6.6200015303397803</v>
      </c>
      <c r="R1692" t="s">
        <v>2431</v>
      </c>
    </row>
    <row r="1693" spans="1:18" x14ac:dyDescent="0.55000000000000004">
      <c r="A1693" s="1">
        <v>40137</v>
      </c>
      <c r="B1693" s="1" t="s">
        <v>2376</v>
      </c>
      <c r="C1693" s="1" t="s">
        <v>2601</v>
      </c>
      <c r="D1693" s="4">
        <v>42</v>
      </c>
      <c r="E1693" s="4">
        <v>2433</v>
      </c>
      <c r="F1693" s="4">
        <f>Table1[[#This Row],[MW]]*Table1[[#This Row],[MWh/MW]]</f>
        <v>102186</v>
      </c>
      <c r="G1693" s="1" t="s">
        <v>28</v>
      </c>
      <c r="H1693" s="1" t="s">
        <v>29</v>
      </c>
      <c r="I1693" s="1" t="s">
        <v>30</v>
      </c>
      <c r="J1693" s="1" t="s">
        <v>31</v>
      </c>
      <c r="K1693" s="3" t="s">
        <v>32</v>
      </c>
      <c r="L1693" s="3" t="s">
        <v>44</v>
      </c>
      <c r="M1693" s="3" t="s">
        <v>34</v>
      </c>
      <c r="N1693" s="1">
        <f>Table1[[#This Row],[MWh]]*Water_intensities!$J$56</f>
        <v>33108.237513409986</v>
      </c>
      <c r="O1693" s="1">
        <f>Table1[[#This Row],[MWh]]*Water_intensities!$N$56</f>
        <v>23175.76625938699</v>
      </c>
      <c r="P1693" s="3">
        <v>3.5181177538150199</v>
      </c>
      <c r="Q1693" s="3">
        <v>6.68578858746472</v>
      </c>
      <c r="R1693" t="s">
        <v>2602</v>
      </c>
    </row>
    <row r="1694" spans="1:18" x14ac:dyDescent="0.55000000000000004">
      <c r="A1694" s="1">
        <v>40138</v>
      </c>
      <c r="B1694" s="1" t="s">
        <v>2376</v>
      </c>
      <c r="C1694" s="1" t="s">
        <v>2603</v>
      </c>
      <c r="D1694" s="4">
        <v>7</v>
      </c>
      <c r="E1694" s="4">
        <v>2433</v>
      </c>
      <c r="F1694" s="4">
        <f>Table1[[#This Row],[MW]]*Table1[[#This Row],[MWh/MW]]</f>
        <v>17031</v>
      </c>
      <c r="G1694" s="1" t="s">
        <v>28</v>
      </c>
      <c r="H1694" s="1" t="s">
        <v>29</v>
      </c>
      <c r="I1694" s="1" t="s">
        <v>30</v>
      </c>
      <c r="J1694" s="1" t="s">
        <v>31</v>
      </c>
      <c r="K1694" s="3" t="s">
        <v>32</v>
      </c>
      <c r="L1694" s="3" t="s">
        <v>44</v>
      </c>
      <c r="M1694" s="3" t="s">
        <v>34</v>
      </c>
      <c r="N1694" s="1">
        <f>Table1[[#This Row],[MWh]]*Water_intensities!$J$56</f>
        <v>5518.0395855683309</v>
      </c>
      <c r="O1694" s="1">
        <f>Table1[[#This Row],[MWh]]*Water_intensities!$N$56</f>
        <v>3862.6277098978317</v>
      </c>
      <c r="P1694" s="3">
        <v>3.3741647000000001</v>
      </c>
      <c r="Q1694" s="3">
        <v>7.1183193999999999</v>
      </c>
      <c r="R1694" t="s">
        <v>2371</v>
      </c>
    </row>
    <row r="1695" spans="1:18" x14ac:dyDescent="0.55000000000000004">
      <c r="A1695" s="1">
        <v>40139</v>
      </c>
      <c r="B1695" s="1" t="s">
        <v>2376</v>
      </c>
      <c r="C1695" s="1" t="s">
        <v>2604</v>
      </c>
      <c r="D1695" s="4">
        <v>480</v>
      </c>
      <c r="E1695" s="4">
        <v>2212</v>
      </c>
      <c r="F1695" s="4">
        <f>Table1[[#This Row],[MW]]*Table1[[#This Row],[MWh/MW]]</f>
        <v>1061760</v>
      </c>
      <c r="G1695" s="1" t="s">
        <v>20</v>
      </c>
      <c r="H1695" s="1" t="s">
        <v>47</v>
      </c>
      <c r="I1695" s="1" t="s">
        <v>48</v>
      </c>
      <c r="J1695" s="1" t="s">
        <v>118</v>
      </c>
      <c r="K1695" s="3" t="s">
        <v>24</v>
      </c>
      <c r="L1695" s="3" t="s">
        <v>53</v>
      </c>
      <c r="M1695" s="3" t="s">
        <v>582</v>
      </c>
      <c r="N1695" s="1">
        <f>Table1[[#This Row],[MWh]]*Water_intensities!$J$41</f>
        <v>3054591.0967649282</v>
      </c>
      <c r="O1695" s="1">
        <f>Table1[[#This Row],[MWh]]*Water_intensities!$N$41</f>
        <v>1085183.6791138561</v>
      </c>
      <c r="P1695" s="3">
        <v>6.57592</v>
      </c>
      <c r="Q1695" s="3">
        <v>5.7096900000000002</v>
      </c>
      <c r="R1695" t="s">
        <v>2605</v>
      </c>
    </row>
    <row r="1696" spans="1:18" x14ac:dyDescent="0.55000000000000004">
      <c r="A1696" s="1">
        <v>40140</v>
      </c>
      <c r="B1696" s="1" t="s">
        <v>2376</v>
      </c>
      <c r="C1696" s="1" t="s">
        <v>2606</v>
      </c>
      <c r="D1696" s="4">
        <v>754</v>
      </c>
      <c r="E1696" s="4">
        <v>2212</v>
      </c>
      <c r="F1696" s="4">
        <f>Table1[[#This Row],[MW]]*Table1[[#This Row],[MWh/MW]]</f>
        <v>1667848</v>
      </c>
      <c r="G1696" s="1" t="s">
        <v>20</v>
      </c>
      <c r="H1696" s="1" t="s">
        <v>47</v>
      </c>
      <c r="I1696" s="1" t="s">
        <v>48</v>
      </c>
      <c r="J1696" s="1" t="s">
        <v>118</v>
      </c>
      <c r="K1696" s="3" t="s">
        <v>24</v>
      </c>
      <c r="L1696" s="3" t="s">
        <v>53</v>
      </c>
      <c r="M1696" s="3" t="s">
        <v>420</v>
      </c>
      <c r="N1696" s="1">
        <f>Table1[[#This Row],[MWh]]*Water_intensities!$J$42</f>
        <v>4798253.5145015744</v>
      </c>
      <c r="O1696" s="1">
        <f>Table1[[#This Row],[MWh]]*Water_intensities!$N$42</f>
        <v>1704642.6959413488</v>
      </c>
      <c r="P1696" s="3">
        <v>3.3156500000000002</v>
      </c>
      <c r="Q1696" s="3">
        <v>6.8855300000000002</v>
      </c>
      <c r="R1696" t="s">
        <v>2607</v>
      </c>
    </row>
    <row r="1697" spans="1:18" x14ac:dyDescent="0.55000000000000004">
      <c r="A1697" s="1">
        <v>40141</v>
      </c>
      <c r="B1697" s="1" t="s">
        <v>2376</v>
      </c>
      <c r="C1697" s="1" t="s">
        <v>2608</v>
      </c>
      <c r="D1697" s="4">
        <v>150</v>
      </c>
      <c r="E1697" s="4">
        <v>2212</v>
      </c>
      <c r="F1697" s="4">
        <f>Table1[[#This Row],[MW]]*Table1[[#This Row],[MWh/MW]]</f>
        <v>331800</v>
      </c>
      <c r="G1697" s="1" t="s">
        <v>20</v>
      </c>
      <c r="H1697" s="1" t="s">
        <v>56</v>
      </c>
      <c r="I1697" s="1" t="s">
        <v>57</v>
      </c>
      <c r="J1697" s="1" t="s">
        <v>40</v>
      </c>
      <c r="K1697" s="3" t="s">
        <v>34</v>
      </c>
      <c r="L1697" s="3" t="s">
        <v>53</v>
      </c>
      <c r="M1697" s="3" t="s">
        <v>34</v>
      </c>
      <c r="N1697" s="1">
        <f>Table1[[#This Row],[MWh]]*Water_intensities!$J$36</f>
        <v>533799.84215670009</v>
      </c>
      <c r="O1697" s="1">
        <f>Table1[[#This Row],[MWh]]*Water_intensities!$N$36</f>
        <v>427039.87372535997</v>
      </c>
      <c r="P1697" s="3">
        <v>6.6627000000000001</v>
      </c>
      <c r="Q1697" s="3">
        <v>5.3900199999999998</v>
      </c>
      <c r="R1697" t="s">
        <v>2609</v>
      </c>
    </row>
    <row r="1698" spans="1:18" x14ac:dyDescent="0.55000000000000004">
      <c r="A1698" s="1">
        <v>40142</v>
      </c>
      <c r="B1698" s="1" t="s">
        <v>2376</v>
      </c>
      <c r="C1698" s="1" t="s">
        <v>2610</v>
      </c>
      <c r="D1698" s="4">
        <v>226</v>
      </c>
      <c r="E1698" s="4">
        <v>2212</v>
      </c>
      <c r="F1698" s="4">
        <f>Table1[[#This Row],[MW]]*Table1[[#This Row],[MWh/MW]]</f>
        <v>499912</v>
      </c>
      <c r="G1698" s="1" t="s">
        <v>20</v>
      </c>
      <c r="H1698" s="1" t="s">
        <v>56</v>
      </c>
      <c r="I1698" s="1" t="s">
        <v>57</v>
      </c>
      <c r="J1698" s="1" t="s">
        <v>40</v>
      </c>
      <c r="K1698" s="3" t="s">
        <v>34</v>
      </c>
      <c r="L1698" s="3" t="s">
        <v>53</v>
      </c>
      <c r="M1698" s="3" t="s">
        <v>34</v>
      </c>
      <c r="N1698" s="1">
        <f>Table1[[#This Row],[MWh]]*Water_intensities!$J$36</f>
        <v>804258.42884942808</v>
      </c>
      <c r="O1698" s="1">
        <f>Table1[[#This Row],[MWh]]*Water_intensities!$N$36</f>
        <v>643406.74307954242</v>
      </c>
      <c r="P1698" s="3">
        <v>6.6649700000000003</v>
      </c>
      <c r="Q1698" s="3">
        <v>5.3850199999999999</v>
      </c>
      <c r="R1698" t="s">
        <v>2611</v>
      </c>
    </row>
    <row r="1699" spans="1:18" ht="15" customHeight="1" x14ac:dyDescent="0.55000000000000004">
      <c r="A1699" s="1">
        <v>40143</v>
      </c>
      <c r="B1699" s="1" t="s">
        <v>2376</v>
      </c>
      <c r="C1699" s="1" t="s">
        <v>2612</v>
      </c>
      <c r="D1699" s="4">
        <v>335.19999999999902</v>
      </c>
      <c r="E1699" s="4">
        <v>2212</v>
      </c>
      <c r="F1699" s="4">
        <f>Table1[[#This Row],[MW]]*Table1[[#This Row],[MWh/MW]]</f>
        <v>741462.39999999781</v>
      </c>
      <c r="G1699" s="1" t="s">
        <v>20</v>
      </c>
      <c r="H1699" s="1" t="s">
        <v>56</v>
      </c>
      <c r="I1699" s="1" t="s">
        <v>57</v>
      </c>
      <c r="J1699" s="1" t="s">
        <v>40</v>
      </c>
      <c r="K1699" s="3" t="s">
        <v>34</v>
      </c>
      <c r="L1699" s="3" t="s">
        <v>53</v>
      </c>
      <c r="M1699" s="3" t="s">
        <v>34</v>
      </c>
      <c r="N1699" s="1">
        <f>Table1[[#This Row],[MWh]]*Water_intensities!$J$36</f>
        <v>1192864.7139395021</v>
      </c>
      <c r="O1699" s="1">
        <f>Table1[[#This Row],[MWh]]*Water_intensities!$N$36</f>
        <v>954291.77115160157</v>
      </c>
      <c r="P1699" s="3">
        <v>4.7104602670662503</v>
      </c>
      <c r="Q1699" s="3">
        <v>6.7359751430967902</v>
      </c>
      <c r="R1699" t="s">
        <v>2613</v>
      </c>
    </row>
    <row r="1700" spans="1:18" x14ac:dyDescent="0.55000000000000004">
      <c r="A1700" s="1">
        <v>40144</v>
      </c>
      <c r="B1700" s="1" t="s">
        <v>2376</v>
      </c>
      <c r="C1700" s="1" t="s">
        <v>2614</v>
      </c>
      <c r="D1700" s="4">
        <v>512</v>
      </c>
      <c r="E1700" s="4">
        <v>2212</v>
      </c>
      <c r="F1700" s="4">
        <f>Table1[[#This Row],[MW]]*Table1[[#This Row],[MWh/MW]]</f>
        <v>1132544</v>
      </c>
      <c r="G1700" s="1" t="s">
        <v>20</v>
      </c>
      <c r="H1700" s="1" t="s">
        <v>56</v>
      </c>
      <c r="I1700" s="1" t="s">
        <v>57</v>
      </c>
      <c r="J1700" s="1" t="s">
        <v>40</v>
      </c>
      <c r="K1700" s="3" t="s">
        <v>34</v>
      </c>
      <c r="L1700" s="3" t="s">
        <v>53</v>
      </c>
      <c r="M1700" s="3" t="s">
        <v>34</v>
      </c>
      <c r="N1700" s="1">
        <f>Table1[[#This Row],[MWh]]*Water_intensities!$J$36</f>
        <v>1822036.7945615361</v>
      </c>
      <c r="O1700" s="1">
        <f>Table1[[#This Row],[MWh]]*Water_intensities!$N$36</f>
        <v>1457629.4356492287</v>
      </c>
      <c r="P1700" s="3">
        <v>4.7100999999999997</v>
      </c>
      <c r="Q1700" s="3">
        <v>6.7328099999999997</v>
      </c>
      <c r="R1700" t="s">
        <v>2615</v>
      </c>
    </row>
    <row r="1701" spans="1:18" x14ac:dyDescent="0.55000000000000004">
      <c r="A1701" s="1">
        <v>40145</v>
      </c>
      <c r="B1701" s="1" t="s">
        <v>2376</v>
      </c>
      <c r="C1701" s="1" t="s">
        <v>2616</v>
      </c>
      <c r="D1701" s="9">
        <v>2.4E-2</v>
      </c>
      <c r="E1701" s="4">
        <v>1478</v>
      </c>
      <c r="F1701" s="4">
        <f>Table1[[#This Row],[MW]]*Table1[[#This Row],[MWh/MW]]</f>
        <v>35.472000000000001</v>
      </c>
      <c r="G1701" s="1" t="s">
        <v>37</v>
      </c>
      <c r="H1701" s="1" t="s">
        <v>38</v>
      </c>
      <c r="I1701" s="1" t="s">
        <v>130</v>
      </c>
      <c r="J1701" s="1" t="s">
        <v>40</v>
      </c>
      <c r="K1701" s="3" t="s">
        <v>34</v>
      </c>
      <c r="L1701" s="3" t="s">
        <v>41</v>
      </c>
      <c r="M1701" s="3" t="s">
        <v>420</v>
      </c>
      <c r="N1701" s="1">
        <f>Table1[[#This Row],[MWh]]*Water_intensities!$J$75</f>
        <v>0.49682166864259208</v>
      </c>
      <c r="O1701" s="1">
        <f>Table1[[#This Row],[MWh]]*Water_intensities!$N$75</f>
        <v>0.3477751680498144</v>
      </c>
      <c r="P1701" s="3">
        <v>4.5624425999999998</v>
      </c>
      <c r="Q1701" s="3">
        <v>7.5875842999999996</v>
      </c>
      <c r="R1701" t="s">
        <v>2506</v>
      </c>
    </row>
    <row r="1702" spans="1:18" x14ac:dyDescent="0.55000000000000004">
      <c r="A1702" s="1">
        <v>40146</v>
      </c>
      <c r="B1702" s="1" t="s">
        <v>2376</v>
      </c>
      <c r="C1702" s="1" t="s">
        <v>2617</v>
      </c>
      <c r="D1702" s="4">
        <v>3.5</v>
      </c>
      <c r="E1702" s="4">
        <v>2433</v>
      </c>
      <c r="F1702" s="4">
        <f>Table1[[#This Row],[MW]]*Table1[[#This Row],[MWh/MW]]</f>
        <v>8515.5</v>
      </c>
      <c r="G1702" s="1" t="s">
        <v>28</v>
      </c>
      <c r="H1702" s="1" t="s">
        <v>29</v>
      </c>
      <c r="I1702" s="1" t="s">
        <v>30</v>
      </c>
      <c r="J1702" s="1" t="s">
        <v>31</v>
      </c>
      <c r="K1702" s="3" t="s">
        <v>32</v>
      </c>
      <c r="L1702" s="3" t="s">
        <v>44</v>
      </c>
      <c r="M1702" s="3" t="s">
        <v>34</v>
      </c>
      <c r="N1702" s="1">
        <f>Table1[[#This Row],[MWh]]*Water_intensities!$J$56</f>
        <v>2759.0197927841655</v>
      </c>
      <c r="O1702" s="1">
        <f>Table1[[#This Row],[MWh]]*Water_intensities!$N$56</f>
        <v>1931.3138549489158</v>
      </c>
      <c r="P1702" s="3">
        <v>4.5666669999999998</v>
      </c>
      <c r="Q1702" s="3">
        <v>7.766667</v>
      </c>
      <c r="R1702" t="s">
        <v>2371</v>
      </c>
    </row>
    <row r="1703" spans="1:18" x14ac:dyDescent="0.55000000000000004">
      <c r="A1703" s="1">
        <v>40147</v>
      </c>
      <c r="B1703" s="1" t="s">
        <v>2376</v>
      </c>
      <c r="C1703" s="1" t="s">
        <v>2618</v>
      </c>
      <c r="D1703" s="4">
        <v>1.6</v>
      </c>
      <c r="E1703" s="4">
        <v>2212</v>
      </c>
      <c r="F1703" s="4">
        <f>Table1[[#This Row],[MW]]*Table1[[#This Row],[MWh/MW]]</f>
        <v>3539.2000000000003</v>
      </c>
      <c r="G1703" s="1" t="s">
        <v>20</v>
      </c>
      <c r="H1703" s="1" t="s">
        <v>29</v>
      </c>
      <c r="I1703" s="1" t="s">
        <v>52</v>
      </c>
      <c r="J1703" s="1" t="s">
        <v>31</v>
      </c>
      <c r="K1703" s="3" t="s">
        <v>32</v>
      </c>
      <c r="L1703" s="3" t="s">
        <v>53</v>
      </c>
      <c r="M1703" s="3" t="s">
        <v>34</v>
      </c>
      <c r="N1703" s="1">
        <f>Table1[[#This Row],[MWh]]*Water_intensities!$J$46</f>
        <v>1146.6998826400938</v>
      </c>
      <c r="O1703" s="1">
        <f>Table1[[#This Row],[MWh]]*Water_intensities!$N$46</f>
        <v>802.68991784806576</v>
      </c>
      <c r="P1703" s="3">
        <v>3.232745</v>
      </c>
      <c r="Q1703" s="3">
        <v>6.6841359999999996</v>
      </c>
      <c r="R1703" t="s">
        <v>230</v>
      </c>
    </row>
    <row r="1704" spans="1:18" ht="15" customHeight="1" x14ac:dyDescent="0.55000000000000004">
      <c r="A1704" s="1">
        <v>40148</v>
      </c>
      <c r="B1704" s="1" t="s">
        <v>2376</v>
      </c>
      <c r="C1704" s="1" t="s">
        <v>2619</v>
      </c>
      <c r="D1704" s="4">
        <v>50</v>
      </c>
      <c r="E1704" s="4">
        <v>2212</v>
      </c>
      <c r="F1704" s="4">
        <f>Table1[[#This Row],[MW]]*Table1[[#This Row],[MWh/MW]]</f>
        <v>110600</v>
      </c>
      <c r="G1704" s="1" t="s">
        <v>20</v>
      </c>
      <c r="H1704" s="1" t="s">
        <v>21</v>
      </c>
      <c r="I1704" s="1" t="s">
        <v>22</v>
      </c>
      <c r="J1704" s="1" t="s">
        <v>118</v>
      </c>
      <c r="K1704" s="3" t="s">
        <v>24</v>
      </c>
      <c r="L1704" s="3" t="s">
        <v>53</v>
      </c>
      <c r="M1704" s="3" t="s">
        <v>582</v>
      </c>
      <c r="N1704" s="1">
        <f>Table1[[#This Row],[MWh]]*Water_intensities!$J$50</f>
        <v>506586.51687028003</v>
      </c>
      <c r="O1704" s="1">
        <f>Table1[[#This Row],[MWh]]*Water_intensities!$N$50</f>
        <v>404013.21386761998</v>
      </c>
      <c r="P1704" s="3">
        <v>7.0106299999999999</v>
      </c>
      <c r="Q1704" s="3">
        <v>4.7739900000000004</v>
      </c>
      <c r="R1704" t="s">
        <v>2477</v>
      </c>
    </row>
    <row r="1705" spans="1:18" x14ac:dyDescent="0.55000000000000004">
      <c r="A1705" s="1">
        <v>40149</v>
      </c>
      <c r="B1705" s="1" t="s">
        <v>2376</v>
      </c>
      <c r="C1705" s="1" t="s">
        <v>2620</v>
      </c>
      <c r="D1705" s="4">
        <v>1.476</v>
      </c>
      <c r="E1705" s="4">
        <v>2433</v>
      </c>
      <c r="F1705" s="4">
        <f>Table1[[#This Row],[MW]]*Table1[[#This Row],[MWh/MW]]</f>
        <v>3591.1080000000002</v>
      </c>
      <c r="G1705" s="1" t="s">
        <v>28</v>
      </c>
      <c r="H1705" s="1" t="s">
        <v>29</v>
      </c>
      <c r="I1705" s="1" t="s">
        <v>30</v>
      </c>
      <c r="J1705" s="1" t="s">
        <v>31</v>
      </c>
      <c r="K1705" s="3" t="s">
        <v>32</v>
      </c>
      <c r="L1705" s="3" t="s">
        <v>44</v>
      </c>
      <c r="M1705" s="3" t="s">
        <v>34</v>
      </c>
      <c r="N1705" s="1">
        <f>Table1[[#This Row],[MWh]]*Water_intensities!$J$56</f>
        <v>1163.518061185551</v>
      </c>
      <c r="O1705" s="1">
        <f>Table1[[#This Row],[MWh]]*Water_intensities!$N$56</f>
        <v>814.46264282988568</v>
      </c>
      <c r="P1705" s="3">
        <v>7.0134040000000004</v>
      </c>
      <c r="Q1705" s="3">
        <v>4.7774229999999998</v>
      </c>
      <c r="R1705" t="s">
        <v>113</v>
      </c>
    </row>
    <row r="1706" spans="1:18" x14ac:dyDescent="0.55000000000000004">
      <c r="A1706" s="1">
        <v>40150</v>
      </c>
      <c r="B1706" s="1" t="s">
        <v>2376</v>
      </c>
      <c r="C1706" s="1" t="s">
        <v>2621</v>
      </c>
      <c r="D1706" s="4">
        <v>15</v>
      </c>
      <c r="E1706" s="4">
        <v>2212</v>
      </c>
      <c r="F1706" s="4">
        <f>Table1[[#This Row],[MW]]*Table1[[#This Row],[MWh/MW]]</f>
        <v>33180</v>
      </c>
      <c r="G1706" s="1" t="s">
        <v>20</v>
      </c>
      <c r="H1706" s="1" t="s">
        <v>56</v>
      </c>
      <c r="I1706" s="1" t="s">
        <v>57</v>
      </c>
      <c r="J1706" s="1" t="s">
        <v>40</v>
      </c>
      <c r="K1706" s="3" t="s">
        <v>34</v>
      </c>
      <c r="L1706" s="3" t="s">
        <v>53</v>
      </c>
      <c r="M1706" s="3" t="s">
        <v>34</v>
      </c>
      <c r="N1706" s="1">
        <f>Table1[[#This Row],[MWh]]*Water_intensities!$J$36</f>
        <v>53379.984215670003</v>
      </c>
      <c r="O1706" s="1">
        <f>Table1[[#This Row],[MWh]]*Water_intensities!$N$36</f>
        <v>42703.987372536001</v>
      </c>
      <c r="P1706" s="3">
        <v>7.0116667000000001</v>
      </c>
      <c r="Q1706" s="3">
        <v>4.7783332999999999</v>
      </c>
      <c r="R1706" t="s">
        <v>2622</v>
      </c>
    </row>
    <row r="1707" spans="1:18" x14ac:dyDescent="0.55000000000000004">
      <c r="A1707" s="1">
        <v>40151</v>
      </c>
      <c r="B1707" s="1" t="s">
        <v>2376</v>
      </c>
      <c r="C1707" s="1" t="s">
        <v>2623</v>
      </c>
      <c r="D1707" s="4">
        <v>1.2</v>
      </c>
      <c r="E1707" s="4">
        <v>2212</v>
      </c>
      <c r="F1707" s="4">
        <f>Table1[[#This Row],[MW]]*Table1[[#This Row],[MWh/MW]]</f>
        <v>2654.4</v>
      </c>
      <c r="G1707" s="1" t="s">
        <v>20</v>
      </c>
      <c r="H1707" s="1" t="s">
        <v>29</v>
      </c>
      <c r="I1707" s="1" t="s">
        <v>52</v>
      </c>
      <c r="J1707" s="1" t="s">
        <v>31</v>
      </c>
      <c r="K1707" s="3" t="s">
        <v>32</v>
      </c>
      <c r="L1707" s="3" t="s">
        <v>53</v>
      </c>
      <c r="M1707" s="3" t="s">
        <v>34</v>
      </c>
      <c r="N1707" s="1">
        <f>Table1[[#This Row],[MWh]]*Water_intensities!$J$46</f>
        <v>860.02491198007033</v>
      </c>
      <c r="O1707" s="1">
        <f>Table1[[#This Row],[MWh]]*Water_intensities!$N$46</f>
        <v>602.01743838604932</v>
      </c>
      <c r="P1707" s="3">
        <v>7.0134040000000004</v>
      </c>
      <c r="Q1707" s="3">
        <v>4.7774229999999998</v>
      </c>
      <c r="R1707" t="s">
        <v>113</v>
      </c>
    </row>
    <row r="1708" spans="1:18" x14ac:dyDescent="0.55000000000000004">
      <c r="A1708" s="1">
        <v>40152</v>
      </c>
      <c r="B1708" s="1" t="s">
        <v>2376</v>
      </c>
      <c r="C1708" s="1" t="s">
        <v>2624</v>
      </c>
      <c r="D1708" s="4">
        <v>14</v>
      </c>
      <c r="E1708" s="4">
        <v>2212</v>
      </c>
      <c r="F1708" s="4">
        <f>Table1[[#This Row],[MW]]*Table1[[#This Row],[MWh/MW]]</f>
        <v>30968</v>
      </c>
      <c r="G1708" s="1" t="s">
        <v>20</v>
      </c>
      <c r="H1708" s="1" t="s">
        <v>29</v>
      </c>
      <c r="I1708" s="1" t="s">
        <v>52</v>
      </c>
      <c r="J1708" s="1" t="s">
        <v>31</v>
      </c>
      <c r="K1708" s="3" t="s">
        <v>32</v>
      </c>
      <c r="L1708" s="3" t="s">
        <v>2459</v>
      </c>
      <c r="M1708" s="3" t="s">
        <v>34</v>
      </c>
      <c r="N1708" s="1">
        <f>Table1[[#This Row],[MWh]]*Water_intensities!$J$46</f>
        <v>10033.623973100821</v>
      </c>
      <c r="O1708" s="1">
        <f>Table1[[#This Row],[MWh]]*Water_intensities!$N$46</f>
        <v>7023.5367811705746</v>
      </c>
      <c r="P1708" s="3">
        <v>6.9485690306466799</v>
      </c>
      <c r="Q1708" s="3">
        <v>4.8760415310063596</v>
      </c>
      <c r="R1708" t="s">
        <v>2625</v>
      </c>
    </row>
    <row r="1709" spans="1:18" x14ac:dyDescent="0.55000000000000004">
      <c r="A1709" s="1">
        <v>40153</v>
      </c>
      <c r="B1709" s="1" t="s">
        <v>2376</v>
      </c>
      <c r="C1709" s="1" t="s">
        <v>2626</v>
      </c>
      <c r="D1709" s="4">
        <v>75</v>
      </c>
      <c r="E1709" s="4">
        <v>2212</v>
      </c>
      <c r="F1709" s="4">
        <f>Table1[[#This Row],[MW]]*Table1[[#This Row],[MWh/MW]]</f>
        <v>165900</v>
      </c>
      <c r="G1709" s="1" t="s">
        <v>20</v>
      </c>
      <c r="H1709" s="1" t="s">
        <v>56</v>
      </c>
      <c r="I1709" s="1" t="s">
        <v>57</v>
      </c>
      <c r="J1709" s="1" t="s">
        <v>40</v>
      </c>
      <c r="K1709" s="3" t="s">
        <v>34</v>
      </c>
      <c r="L1709" s="3" t="s">
        <v>53</v>
      </c>
      <c r="M1709" s="3" t="s">
        <v>34</v>
      </c>
      <c r="N1709" s="1">
        <f>Table1[[#This Row],[MWh]]*Water_intensities!$J$36</f>
        <v>266899.92107835005</v>
      </c>
      <c r="O1709" s="1">
        <f>Table1[[#This Row],[MWh]]*Water_intensities!$N$36</f>
        <v>213519.93686267998</v>
      </c>
      <c r="P1709" s="3">
        <v>7.1163325364124503</v>
      </c>
      <c r="Q1709" s="3">
        <v>4.7626741966948698</v>
      </c>
      <c r="R1709" t="s">
        <v>2627</v>
      </c>
    </row>
    <row r="1710" spans="1:18" x14ac:dyDescent="0.55000000000000004">
      <c r="A1710" s="1">
        <v>40154</v>
      </c>
      <c r="B1710" s="1" t="s">
        <v>2376</v>
      </c>
      <c r="C1710" s="1" t="s">
        <v>2628</v>
      </c>
      <c r="D1710" s="4">
        <v>1</v>
      </c>
      <c r="E1710" s="4">
        <v>2433</v>
      </c>
      <c r="F1710" s="4">
        <f>Table1[[#This Row],[MW]]*Table1[[#This Row],[MWh/MW]]</f>
        <v>2433</v>
      </c>
      <c r="G1710" s="1" t="s">
        <v>28</v>
      </c>
      <c r="H1710" s="1" t="s">
        <v>29</v>
      </c>
      <c r="I1710" s="1" t="s">
        <v>30</v>
      </c>
      <c r="J1710" s="1" t="s">
        <v>31</v>
      </c>
      <c r="K1710" s="3" t="s">
        <v>32</v>
      </c>
      <c r="L1710" s="3" t="s">
        <v>44</v>
      </c>
      <c r="M1710" s="3" t="s">
        <v>34</v>
      </c>
      <c r="N1710" s="1">
        <f>Table1[[#This Row],[MWh]]*Water_intensities!$J$56</f>
        <v>788.29136936690441</v>
      </c>
      <c r="O1710" s="1">
        <f>Table1[[#This Row],[MWh]]*Water_intensities!$N$56</f>
        <v>551.80395855683309</v>
      </c>
      <c r="P1710" s="3">
        <v>7.0134040000000004</v>
      </c>
      <c r="Q1710" s="3">
        <v>4.7774229999999998</v>
      </c>
      <c r="R1710" t="s">
        <v>113</v>
      </c>
    </row>
    <row r="1711" spans="1:18" x14ac:dyDescent="0.55000000000000004">
      <c r="A1711" s="1">
        <v>40155</v>
      </c>
      <c r="B1711" s="1" t="s">
        <v>2376</v>
      </c>
      <c r="C1711" s="1" t="s">
        <v>2629</v>
      </c>
      <c r="D1711" s="4">
        <v>0.3</v>
      </c>
      <c r="E1711" s="4">
        <v>2433</v>
      </c>
      <c r="F1711" s="4">
        <f>Table1[[#This Row],[MW]]*Table1[[#This Row],[MWh/MW]]</f>
        <v>729.9</v>
      </c>
      <c r="G1711" s="1" t="s">
        <v>28</v>
      </c>
      <c r="H1711" s="1" t="s">
        <v>29</v>
      </c>
      <c r="I1711" s="1" t="s">
        <v>30</v>
      </c>
      <c r="J1711" s="1" t="s">
        <v>31</v>
      </c>
      <c r="K1711" s="3" t="s">
        <v>32</v>
      </c>
      <c r="L1711" s="3" t="s">
        <v>44</v>
      </c>
      <c r="M1711" s="3" t="s">
        <v>34</v>
      </c>
      <c r="N1711" s="1">
        <f>Table1[[#This Row],[MWh]]*Water_intensities!$J$56</f>
        <v>236.48741081007131</v>
      </c>
      <c r="O1711" s="1">
        <f>Table1[[#This Row],[MWh]]*Water_intensities!$N$56</f>
        <v>165.54118756704995</v>
      </c>
      <c r="P1711" s="3">
        <v>7.1674287572561699</v>
      </c>
      <c r="Q1711" s="3">
        <v>4.7033268847707497</v>
      </c>
      <c r="R1711" t="s">
        <v>113</v>
      </c>
    </row>
    <row r="1712" spans="1:18" x14ac:dyDescent="0.55000000000000004">
      <c r="A1712" s="1">
        <v>40156</v>
      </c>
      <c r="B1712" s="1" t="s">
        <v>2376</v>
      </c>
      <c r="C1712" s="1" t="s">
        <v>2630</v>
      </c>
      <c r="D1712" s="4">
        <v>25</v>
      </c>
      <c r="E1712" s="4">
        <v>2212</v>
      </c>
      <c r="F1712" s="4">
        <f>Table1[[#This Row],[MW]]*Table1[[#This Row],[MWh/MW]]</f>
        <v>55300</v>
      </c>
      <c r="G1712" s="1" t="s">
        <v>20</v>
      </c>
      <c r="H1712" s="1" t="s">
        <v>56</v>
      </c>
      <c r="I1712" s="1" t="s">
        <v>57</v>
      </c>
      <c r="J1712" s="1" t="s">
        <v>40</v>
      </c>
      <c r="K1712" s="3" t="s">
        <v>34</v>
      </c>
      <c r="L1712" s="3" t="s">
        <v>53</v>
      </c>
      <c r="M1712" s="3" t="s">
        <v>34</v>
      </c>
      <c r="N1712" s="1">
        <f>Table1[[#This Row],[MWh]]*Water_intensities!$J$36</f>
        <v>88966.640359450001</v>
      </c>
      <c r="O1712" s="1">
        <f>Table1[[#This Row],[MWh]]*Water_intensities!$N$36</f>
        <v>71173.312287559995</v>
      </c>
      <c r="P1712" s="3">
        <v>8.0130244832193593</v>
      </c>
      <c r="Q1712" s="3">
        <v>4.5493159804605803</v>
      </c>
      <c r="R1712" t="s">
        <v>2631</v>
      </c>
    </row>
    <row r="1713" spans="1:18" x14ac:dyDescent="0.55000000000000004">
      <c r="A1713" s="1">
        <v>40157</v>
      </c>
      <c r="B1713" s="1" t="s">
        <v>2376</v>
      </c>
      <c r="C1713" s="1" t="s">
        <v>2632</v>
      </c>
      <c r="D1713" s="4">
        <v>5.8999999999999897</v>
      </c>
      <c r="E1713" s="4">
        <v>2433</v>
      </c>
      <c r="F1713" s="4">
        <f>Table1[[#This Row],[MW]]*Table1[[#This Row],[MWh/MW]]</f>
        <v>14354.699999999975</v>
      </c>
      <c r="G1713" s="1" t="s">
        <v>28</v>
      </c>
      <c r="H1713" s="1" t="s">
        <v>29</v>
      </c>
      <c r="I1713" s="1" t="s">
        <v>30</v>
      </c>
      <c r="J1713" s="1" t="s">
        <v>31</v>
      </c>
      <c r="K1713" s="3" t="s">
        <v>32</v>
      </c>
      <c r="L1713" s="3" t="s">
        <v>44</v>
      </c>
      <c r="M1713" s="3" t="s">
        <v>34</v>
      </c>
      <c r="N1713" s="1">
        <f>Table1[[#This Row],[MWh]]*Water_intensities!$J$56</f>
        <v>4650.9190792647278</v>
      </c>
      <c r="O1713" s="1">
        <f>Table1[[#This Row],[MWh]]*Water_intensities!$N$56</f>
        <v>3255.6433554853097</v>
      </c>
      <c r="P1713" s="3">
        <v>7.0498441999999999</v>
      </c>
      <c r="Q1713" s="3">
        <v>4.8155539999999997</v>
      </c>
      <c r="R1713" t="s">
        <v>2371</v>
      </c>
    </row>
    <row r="1714" spans="1:18" x14ac:dyDescent="0.55000000000000004">
      <c r="A1714" s="1">
        <v>40158</v>
      </c>
      <c r="B1714" s="1" t="s">
        <v>2376</v>
      </c>
      <c r="C1714" s="1" t="s">
        <v>2633</v>
      </c>
      <c r="D1714" s="4">
        <v>0.8</v>
      </c>
      <c r="E1714" s="4">
        <v>2212</v>
      </c>
      <c r="F1714" s="4">
        <f>Table1[[#This Row],[MW]]*Table1[[#This Row],[MWh/MW]]</f>
        <v>1769.6000000000001</v>
      </c>
      <c r="G1714" s="1" t="s">
        <v>20</v>
      </c>
      <c r="H1714" s="1" t="s">
        <v>29</v>
      </c>
      <c r="I1714" s="1" t="s">
        <v>52</v>
      </c>
      <c r="J1714" s="1" t="s">
        <v>31</v>
      </c>
      <c r="K1714" s="3" t="s">
        <v>32</v>
      </c>
      <c r="L1714" s="3" t="s">
        <v>53</v>
      </c>
      <c r="M1714" s="3" t="s">
        <v>34</v>
      </c>
      <c r="N1714" s="1">
        <f>Table1[[#This Row],[MWh]]*Water_intensities!$J$46</f>
        <v>573.34994132004692</v>
      </c>
      <c r="O1714" s="1">
        <f>Table1[[#This Row],[MWh]]*Water_intensities!$N$46</f>
        <v>401.34495892403288</v>
      </c>
      <c r="P1714" s="3">
        <v>3.8802780000000001</v>
      </c>
      <c r="Q1714" s="3">
        <v>7.4275000000000002</v>
      </c>
      <c r="R1714" t="s">
        <v>113</v>
      </c>
    </row>
    <row r="1715" spans="1:18" x14ac:dyDescent="0.55000000000000004">
      <c r="A1715" s="1">
        <v>40159</v>
      </c>
      <c r="B1715" s="1" t="s">
        <v>2376</v>
      </c>
      <c r="C1715" s="1" t="s">
        <v>2634</v>
      </c>
      <c r="D1715" s="4">
        <v>1020</v>
      </c>
      <c r="E1715" s="4">
        <v>2212</v>
      </c>
      <c r="F1715" s="4">
        <f>Table1[[#This Row],[MW]]*Table1[[#This Row],[MWh/MW]]</f>
        <v>2256240</v>
      </c>
      <c r="G1715" s="1" t="s">
        <v>20</v>
      </c>
      <c r="H1715" s="1" t="s">
        <v>21</v>
      </c>
      <c r="I1715" s="1" t="s">
        <v>22</v>
      </c>
      <c r="J1715" s="1" t="s">
        <v>60</v>
      </c>
      <c r="K1715" s="3" t="s">
        <v>24</v>
      </c>
      <c r="L1715" s="3" t="s">
        <v>53</v>
      </c>
      <c r="M1715" s="3" t="s">
        <v>582</v>
      </c>
      <c r="N1715" s="1">
        <f>Table1[[#This Row],[MWh]]*Water_intensities!$J$48</f>
        <v>298927911.60775197</v>
      </c>
      <c r="O1715" s="1">
        <f>Table1[[#This Row],[MWh]]*Water_intensities!$N$48</f>
        <v>1622751.5201563681</v>
      </c>
      <c r="P1715" s="3">
        <v>5.6449800000000003</v>
      </c>
      <c r="Q1715" s="3">
        <v>5.9261400000000002</v>
      </c>
      <c r="R1715" t="s">
        <v>2635</v>
      </c>
    </row>
    <row r="1716" spans="1:18" x14ac:dyDescent="0.55000000000000004">
      <c r="A1716" s="1">
        <v>40160</v>
      </c>
      <c r="B1716" s="1" t="s">
        <v>2376</v>
      </c>
      <c r="C1716" s="1" t="s">
        <v>2636</v>
      </c>
      <c r="D1716" s="4">
        <v>452</v>
      </c>
      <c r="E1716" s="4">
        <v>2212</v>
      </c>
      <c r="F1716" s="4">
        <f>Table1[[#This Row],[MW]]*Table1[[#This Row],[MWh/MW]]</f>
        <v>999824</v>
      </c>
      <c r="G1716" s="1" t="s">
        <v>20</v>
      </c>
      <c r="H1716" s="1" t="s">
        <v>56</v>
      </c>
      <c r="I1716" s="1" t="s">
        <v>57</v>
      </c>
      <c r="J1716" s="1" t="s">
        <v>40</v>
      </c>
      <c r="K1716" s="3" t="s">
        <v>34</v>
      </c>
      <c r="L1716" s="3" t="s">
        <v>53</v>
      </c>
      <c r="M1716" s="3" t="s">
        <v>34</v>
      </c>
      <c r="N1716" s="1">
        <f>Table1[[#This Row],[MWh]]*Water_intensities!$J$36</f>
        <v>1608516.8576988562</v>
      </c>
      <c r="O1716" s="1">
        <f>Table1[[#This Row],[MWh]]*Water_intensities!$N$36</f>
        <v>1286813.4861590848</v>
      </c>
      <c r="P1716" s="3">
        <v>5.6449800000000003</v>
      </c>
      <c r="Q1716" s="3">
        <v>5.9261400000000002</v>
      </c>
      <c r="R1716" t="s">
        <v>2637</v>
      </c>
    </row>
    <row r="1717" spans="1:18" x14ac:dyDescent="0.55000000000000004">
      <c r="A1717" s="1">
        <v>40161</v>
      </c>
      <c r="B1717" s="1" t="s">
        <v>2376</v>
      </c>
      <c r="C1717" s="1" t="s">
        <v>2638</v>
      </c>
      <c r="D1717" s="4">
        <v>3.8</v>
      </c>
      <c r="E1717" s="4">
        <v>2433</v>
      </c>
      <c r="F1717" s="4">
        <f>Table1[[#This Row],[MW]]*Table1[[#This Row],[MWh/MW]]</f>
        <v>9245.4</v>
      </c>
      <c r="G1717" s="1" t="s">
        <v>28</v>
      </c>
      <c r="H1717" s="1" t="s">
        <v>29</v>
      </c>
      <c r="I1717" s="1" t="s">
        <v>30</v>
      </c>
      <c r="J1717" s="1" t="s">
        <v>31</v>
      </c>
      <c r="K1717" s="3" t="s">
        <v>32</v>
      </c>
      <c r="L1717" s="3" t="s">
        <v>44</v>
      </c>
      <c r="M1717" s="3" t="s">
        <v>34</v>
      </c>
      <c r="N1717" s="1">
        <f>Table1[[#This Row],[MWh]]*Water_intensities!$J$56</f>
        <v>2995.5072035942367</v>
      </c>
      <c r="O1717" s="1">
        <f>Table1[[#This Row],[MWh]]*Water_intensities!$N$56</f>
        <v>2096.8550425159656</v>
      </c>
      <c r="P1717" s="3">
        <v>3.6477629999999999</v>
      </c>
      <c r="Q1717" s="3">
        <v>6.8432259999999996</v>
      </c>
      <c r="R1717" t="s">
        <v>2371</v>
      </c>
    </row>
    <row r="1718" spans="1:18" x14ac:dyDescent="0.55000000000000004">
      <c r="A1718" s="1">
        <v>40162</v>
      </c>
      <c r="B1718" s="1" t="s">
        <v>2376</v>
      </c>
      <c r="C1718" s="1" t="s">
        <v>2639</v>
      </c>
      <c r="D1718" s="4">
        <v>600</v>
      </c>
      <c r="E1718" s="4">
        <v>3861.3</v>
      </c>
      <c r="F1718" s="4">
        <f>Table1[[#This Row],[MW]]*Table1[[#This Row],[MWh/MW]]</f>
        <v>2316780</v>
      </c>
      <c r="G1718" s="1" t="s">
        <v>107</v>
      </c>
      <c r="H1718" s="1" t="s">
        <v>108</v>
      </c>
      <c r="I1718" s="1" t="s">
        <v>34</v>
      </c>
      <c r="J1718" s="1" t="s">
        <v>34</v>
      </c>
      <c r="K1718" s="1" t="s">
        <v>34</v>
      </c>
      <c r="L1718" s="1" t="s">
        <v>34</v>
      </c>
      <c r="M1718" s="1" t="s">
        <v>34</v>
      </c>
      <c r="N1718" s="1">
        <v>263546560.00000003</v>
      </c>
      <c r="O1718" s="1">
        <v>263546560.00000003</v>
      </c>
      <c r="P1718" s="3">
        <v>6.8167</v>
      </c>
      <c r="Q1718" s="3">
        <v>9.9666999999999994</v>
      </c>
      <c r="R1718" t="s">
        <v>589</v>
      </c>
    </row>
    <row r="1719" spans="1:18" x14ac:dyDescent="0.55000000000000004">
      <c r="A1719" s="1">
        <v>40163</v>
      </c>
      <c r="B1719" s="1" t="s">
        <v>2376</v>
      </c>
      <c r="C1719" s="1" t="s">
        <v>2640</v>
      </c>
      <c r="D1719" s="4">
        <v>8</v>
      </c>
      <c r="E1719" s="4">
        <v>2212</v>
      </c>
      <c r="F1719" s="4">
        <f>Table1[[#This Row],[MW]]*Table1[[#This Row],[MWh/MW]]</f>
        <v>17696</v>
      </c>
      <c r="G1719" s="1" t="s">
        <v>20</v>
      </c>
      <c r="H1719" s="1" t="s">
        <v>29</v>
      </c>
      <c r="I1719" s="1" t="s">
        <v>52</v>
      </c>
      <c r="J1719" s="1" t="s">
        <v>31</v>
      </c>
      <c r="K1719" s="3" t="s">
        <v>32</v>
      </c>
      <c r="L1719" s="3" t="s">
        <v>53</v>
      </c>
      <c r="M1719" s="3" t="s">
        <v>34</v>
      </c>
      <c r="N1719" s="1">
        <f>Table1[[#This Row],[MWh]]*Water_intensities!$J$46</f>
        <v>5733.4994132004686</v>
      </c>
      <c r="O1719" s="1">
        <f>Table1[[#This Row],[MWh]]*Water_intensities!$N$46</f>
        <v>4013.4495892403284</v>
      </c>
      <c r="P1719" s="3">
        <v>3.35720591587866</v>
      </c>
      <c r="Q1719" s="3">
        <v>6.5471797242546499</v>
      </c>
      <c r="R1719" t="s">
        <v>2641</v>
      </c>
    </row>
    <row r="1720" spans="1:18" x14ac:dyDescent="0.55000000000000004">
      <c r="A1720" s="1">
        <v>40164</v>
      </c>
      <c r="B1720" s="1" t="s">
        <v>2376</v>
      </c>
      <c r="C1720" s="1" t="s">
        <v>2642</v>
      </c>
      <c r="D1720" s="4">
        <v>2.7</v>
      </c>
      <c r="E1720" s="4">
        <v>2433</v>
      </c>
      <c r="F1720" s="4">
        <f>Table1[[#This Row],[MW]]*Table1[[#This Row],[MWh/MW]]</f>
        <v>6569.1</v>
      </c>
      <c r="G1720" s="1" t="s">
        <v>28</v>
      </c>
      <c r="H1720" s="1" t="s">
        <v>29</v>
      </c>
      <c r="I1720" s="1" t="s">
        <v>30</v>
      </c>
      <c r="J1720" s="1" t="s">
        <v>31</v>
      </c>
      <c r="K1720" s="3" t="s">
        <v>32</v>
      </c>
      <c r="L1720" s="3" t="s">
        <v>44</v>
      </c>
      <c r="M1720" s="3" t="s">
        <v>34</v>
      </c>
      <c r="N1720" s="1">
        <f>Table1[[#This Row],[MWh]]*Water_intensities!$J$56</f>
        <v>2128.3866972906421</v>
      </c>
      <c r="O1720" s="1">
        <f>Table1[[#This Row],[MWh]]*Water_intensities!$N$56</f>
        <v>1489.8706881034495</v>
      </c>
      <c r="P1720" s="3">
        <v>7.0498441999999999</v>
      </c>
      <c r="Q1720" s="3">
        <v>4.8155539999999997</v>
      </c>
      <c r="R1720" t="s">
        <v>2643</v>
      </c>
    </row>
    <row r="1721" spans="1:18" x14ac:dyDescent="0.55000000000000004">
      <c r="A1721" s="1">
        <v>40165</v>
      </c>
      <c r="B1721" s="1" t="s">
        <v>2376</v>
      </c>
      <c r="C1721" s="1" t="s">
        <v>2644</v>
      </c>
      <c r="D1721" s="4">
        <v>1.1499999999999999</v>
      </c>
      <c r="E1721" s="4">
        <v>2433</v>
      </c>
      <c r="F1721" s="4">
        <f>Table1[[#This Row],[MW]]*Table1[[#This Row],[MWh/MW]]</f>
        <v>2797.95</v>
      </c>
      <c r="G1721" s="1" t="s">
        <v>28</v>
      </c>
      <c r="H1721" s="1" t="s">
        <v>29</v>
      </c>
      <c r="I1721" s="1" t="s">
        <v>30</v>
      </c>
      <c r="J1721" s="1" t="s">
        <v>31</v>
      </c>
      <c r="K1721" s="3" t="s">
        <v>32</v>
      </c>
      <c r="L1721" s="3" t="s">
        <v>44</v>
      </c>
      <c r="M1721" s="3" t="s">
        <v>34</v>
      </c>
      <c r="N1721" s="1">
        <f>Table1[[#This Row],[MWh]]*Water_intensities!$J$56</f>
        <v>906.53507477194</v>
      </c>
      <c r="O1721" s="1">
        <f>Table1[[#This Row],[MWh]]*Water_intensities!$N$56</f>
        <v>634.57455234035808</v>
      </c>
      <c r="P1721" s="3">
        <v>7.0498441999999999</v>
      </c>
      <c r="Q1721" s="3">
        <v>4.8155539999999997</v>
      </c>
      <c r="R1721" t="s">
        <v>113</v>
      </c>
    </row>
    <row r="1722" spans="1:18" x14ac:dyDescent="0.55000000000000004">
      <c r="A1722" s="1">
        <v>40166</v>
      </c>
      <c r="B1722" s="1" t="s">
        <v>2376</v>
      </c>
      <c r="C1722" s="1" t="s">
        <v>2645</v>
      </c>
      <c r="D1722" s="4">
        <v>1.665</v>
      </c>
      <c r="E1722" s="4">
        <v>2433</v>
      </c>
      <c r="F1722" s="4">
        <f>Table1[[#This Row],[MW]]*Table1[[#This Row],[MWh/MW]]</f>
        <v>4050.9450000000002</v>
      </c>
      <c r="G1722" s="1" t="s">
        <v>28</v>
      </c>
      <c r="H1722" s="1" t="s">
        <v>29</v>
      </c>
      <c r="I1722" s="1" t="s">
        <v>30</v>
      </c>
      <c r="J1722" s="1" t="s">
        <v>31</v>
      </c>
      <c r="K1722" s="3" t="s">
        <v>32</v>
      </c>
      <c r="L1722" s="3" t="s">
        <v>44</v>
      </c>
      <c r="M1722" s="3" t="s">
        <v>34</v>
      </c>
      <c r="N1722" s="1">
        <f>Table1[[#This Row],[MWh]]*Water_intensities!$J$56</f>
        <v>1312.5051299958959</v>
      </c>
      <c r="O1722" s="1">
        <f>Table1[[#This Row],[MWh]]*Water_intensities!$N$56</f>
        <v>918.75359099712716</v>
      </c>
      <c r="P1722" s="3">
        <v>7.0498441999999999</v>
      </c>
      <c r="Q1722" s="3">
        <v>4.8155539999999997</v>
      </c>
      <c r="R1722" t="s">
        <v>296</v>
      </c>
    </row>
    <row r="1723" spans="1:18" x14ac:dyDescent="0.55000000000000004">
      <c r="A1723" s="1">
        <v>40167</v>
      </c>
      <c r="B1723" s="1" t="s">
        <v>2376</v>
      </c>
      <c r="C1723" s="1" t="s">
        <v>2646</v>
      </c>
      <c r="D1723" s="4">
        <v>3.4</v>
      </c>
      <c r="E1723" s="4">
        <v>2433</v>
      </c>
      <c r="F1723" s="4">
        <f>Table1[[#This Row],[MW]]*Table1[[#This Row],[MWh/MW]]</f>
        <v>8272.1999999999989</v>
      </c>
      <c r="G1723" s="1" t="s">
        <v>28</v>
      </c>
      <c r="H1723" s="1" t="s">
        <v>29</v>
      </c>
      <c r="I1723" s="1" t="s">
        <v>30</v>
      </c>
      <c r="J1723" s="1" t="s">
        <v>31</v>
      </c>
      <c r="K1723" s="3" t="s">
        <v>32</v>
      </c>
      <c r="L1723" s="3" t="s">
        <v>44</v>
      </c>
      <c r="M1723" s="3" t="s">
        <v>34</v>
      </c>
      <c r="N1723" s="1">
        <f>Table1[[#This Row],[MWh]]*Water_intensities!$J$56</f>
        <v>2680.1906558474748</v>
      </c>
      <c r="O1723" s="1">
        <f>Table1[[#This Row],[MWh]]*Water_intensities!$N$56</f>
        <v>1876.1334590932324</v>
      </c>
      <c r="P1723" s="3">
        <v>3.4219930000000001</v>
      </c>
      <c r="Q1723" s="3">
        <v>6.428058</v>
      </c>
      <c r="R1723" t="s">
        <v>2647</v>
      </c>
    </row>
    <row r="1724" spans="1:18" x14ac:dyDescent="0.55000000000000004">
      <c r="A1724" s="1">
        <v>40168</v>
      </c>
      <c r="B1724" s="1" t="s">
        <v>2376</v>
      </c>
      <c r="C1724" s="1" t="s">
        <v>2648</v>
      </c>
      <c r="D1724" s="4">
        <v>8</v>
      </c>
      <c r="E1724" s="4">
        <v>2433</v>
      </c>
      <c r="F1724" s="4">
        <f>Table1[[#This Row],[MW]]*Table1[[#This Row],[MWh/MW]]</f>
        <v>19464</v>
      </c>
      <c r="G1724" s="1" t="s">
        <v>28</v>
      </c>
      <c r="H1724" s="1" t="s">
        <v>29</v>
      </c>
      <c r="I1724" s="1" t="s">
        <v>30</v>
      </c>
      <c r="J1724" s="1" t="s">
        <v>31</v>
      </c>
      <c r="K1724" s="3" t="s">
        <v>32</v>
      </c>
      <c r="L1724" s="3" t="s">
        <v>44</v>
      </c>
      <c r="M1724" s="3" t="s">
        <v>34</v>
      </c>
      <c r="N1724" s="1">
        <f>Table1[[#This Row],[MWh]]*Water_intensities!$J$56</f>
        <v>6306.3309549352352</v>
      </c>
      <c r="O1724" s="1">
        <f>Table1[[#This Row],[MWh]]*Water_intensities!$N$56</f>
        <v>4414.4316684546648</v>
      </c>
      <c r="P1724" s="3">
        <v>3.3514862999999999</v>
      </c>
      <c r="Q1724" s="3">
        <v>6.6018379999999999</v>
      </c>
      <c r="R1724" t="s">
        <v>2371</v>
      </c>
    </row>
    <row r="1725" spans="1:18" x14ac:dyDescent="0.55000000000000004">
      <c r="A1725" s="1">
        <v>40169</v>
      </c>
      <c r="B1725" s="1" t="s">
        <v>2376</v>
      </c>
      <c r="C1725" s="1" t="s">
        <v>2649</v>
      </c>
      <c r="D1725" s="4">
        <v>14</v>
      </c>
      <c r="E1725" s="4">
        <v>2212</v>
      </c>
      <c r="F1725" s="4">
        <f>Table1[[#This Row],[MW]]*Table1[[#This Row],[MWh/MW]]</f>
        <v>30968</v>
      </c>
      <c r="G1725" s="1" t="s">
        <v>20</v>
      </c>
      <c r="H1725" s="1" t="s">
        <v>29</v>
      </c>
      <c r="I1725" s="1" t="s">
        <v>52</v>
      </c>
      <c r="J1725" s="1" t="s">
        <v>31</v>
      </c>
      <c r="K1725" s="3" t="s">
        <v>32</v>
      </c>
      <c r="L1725" s="3" t="s">
        <v>2459</v>
      </c>
      <c r="M1725" s="3" t="s">
        <v>34</v>
      </c>
      <c r="N1725" s="1">
        <f>Table1[[#This Row],[MWh]]*Water_intensities!$J$46</f>
        <v>10033.623973100821</v>
      </c>
      <c r="O1725" s="1">
        <f>Table1[[#This Row],[MWh]]*Water_intensities!$N$46</f>
        <v>7023.5367811705746</v>
      </c>
      <c r="P1725" s="3">
        <v>3.1988813430677001</v>
      </c>
      <c r="Q1725" s="3">
        <v>6.6753216873091601</v>
      </c>
      <c r="R1725" t="s">
        <v>2650</v>
      </c>
    </row>
    <row r="1726" spans="1:18" x14ac:dyDescent="0.55000000000000004">
      <c r="A1726" s="1">
        <v>40170</v>
      </c>
      <c r="B1726" s="1" t="s">
        <v>2376</v>
      </c>
      <c r="C1726" s="1" t="s">
        <v>2651</v>
      </c>
      <c r="D1726" s="4">
        <v>136</v>
      </c>
      <c r="E1726" s="4">
        <v>2212</v>
      </c>
      <c r="F1726" s="4">
        <f>Table1[[#This Row],[MW]]*Table1[[#This Row],[MWh/MW]]</f>
        <v>300832</v>
      </c>
      <c r="G1726" s="1" t="s">
        <v>20</v>
      </c>
      <c r="H1726" s="1" t="s">
        <v>56</v>
      </c>
      <c r="I1726" s="1" t="s">
        <v>57</v>
      </c>
      <c r="J1726" s="1" t="s">
        <v>40</v>
      </c>
      <c r="K1726" s="3" t="s">
        <v>34</v>
      </c>
      <c r="L1726" s="3" t="s">
        <v>53</v>
      </c>
      <c r="M1726" s="3" t="s">
        <v>34</v>
      </c>
      <c r="N1726" s="1">
        <f>Table1[[#This Row],[MWh]]*Water_intensities!$J$36</f>
        <v>483978.52355540806</v>
      </c>
      <c r="O1726" s="1">
        <f>Table1[[#This Row],[MWh]]*Water_intensities!$N$36</f>
        <v>387182.81884432636</v>
      </c>
      <c r="P1726" s="3">
        <v>7.0284827487030803</v>
      </c>
      <c r="Q1726" s="3">
        <v>4.8260862122601598</v>
      </c>
      <c r="R1726" t="s">
        <v>2652</v>
      </c>
    </row>
    <row r="1727" spans="1:18" x14ac:dyDescent="0.55000000000000004">
      <c r="A1727" s="1">
        <v>40171</v>
      </c>
      <c r="B1727" s="1" t="s">
        <v>2376</v>
      </c>
      <c r="C1727" s="1" t="s">
        <v>2653</v>
      </c>
      <c r="D1727" s="4">
        <v>0.4</v>
      </c>
      <c r="E1727" s="4">
        <v>3861.3</v>
      </c>
      <c r="F1727" s="4">
        <f>Table1[[#This Row],[MW]]*Table1[[#This Row],[MWh/MW]]</f>
        <v>1544.5200000000002</v>
      </c>
      <c r="G1727" s="1" t="s">
        <v>107</v>
      </c>
      <c r="H1727" s="1" t="s">
        <v>133</v>
      </c>
      <c r="I1727" s="1" t="s">
        <v>34</v>
      </c>
      <c r="J1727" s="1" t="s">
        <v>34</v>
      </c>
      <c r="K1727" s="1" t="s">
        <v>34</v>
      </c>
      <c r="L1727" s="1" t="s">
        <v>34</v>
      </c>
      <c r="M1727" s="1" t="s">
        <v>34</v>
      </c>
      <c r="N1727" s="1">
        <v>0</v>
      </c>
      <c r="O1727" s="1">
        <v>0</v>
      </c>
      <c r="P1727" s="3">
        <v>10.2600125</v>
      </c>
      <c r="Q1727" s="3">
        <v>8.0054917000000003</v>
      </c>
      <c r="R1727" t="s">
        <v>133</v>
      </c>
    </row>
    <row r="1728" spans="1:18" x14ac:dyDescent="0.55000000000000004">
      <c r="A1728" s="1">
        <v>40172</v>
      </c>
      <c r="B1728" s="1" t="s">
        <v>2376</v>
      </c>
      <c r="C1728" s="1" t="s">
        <v>2654</v>
      </c>
      <c r="D1728" s="4">
        <v>6.48</v>
      </c>
      <c r="E1728" s="4">
        <v>2433</v>
      </c>
      <c r="F1728" s="4">
        <f>Table1[[#This Row],[MW]]*Table1[[#This Row],[MWh/MW]]</f>
        <v>15765.84</v>
      </c>
      <c r="G1728" s="1" t="s">
        <v>28</v>
      </c>
      <c r="H1728" s="1" t="s">
        <v>29</v>
      </c>
      <c r="I1728" s="1" t="s">
        <v>30</v>
      </c>
      <c r="J1728" s="1" t="s">
        <v>31</v>
      </c>
      <c r="K1728" s="3" t="s">
        <v>32</v>
      </c>
      <c r="L1728" s="3" t="s">
        <v>44</v>
      </c>
      <c r="M1728" s="3" t="s">
        <v>34</v>
      </c>
      <c r="N1728" s="1">
        <f>Table1[[#This Row],[MWh]]*Water_intensities!$J$56</f>
        <v>5108.1280734975408</v>
      </c>
      <c r="O1728" s="1">
        <f>Table1[[#This Row],[MWh]]*Water_intensities!$N$56</f>
        <v>3575.6896514482787</v>
      </c>
      <c r="P1728" s="3">
        <v>3.3958330000000001</v>
      </c>
      <c r="Q1728" s="3">
        <v>6.4530560000000001</v>
      </c>
      <c r="R1728" t="s">
        <v>2655</v>
      </c>
    </row>
    <row r="1729" spans="1:18" ht="15" customHeight="1" x14ac:dyDescent="0.55000000000000004">
      <c r="A1729" s="1">
        <v>40173</v>
      </c>
      <c r="B1729" s="1" t="s">
        <v>2376</v>
      </c>
      <c r="C1729" s="1" t="s">
        <v>2656</v>
      </c>
      <c r="D1729" s="4">
        <v>8.5</v>
      </c>
      <c r="E1729" s="4">
        <v>2212</v>
      </c>
      <c r="F1729" s="4">
        <f>Table1[[#This Row],[MW]]*Table1[[#This Row],[MWh/MW]]</f>
        <v>18802</v>
      </c>
      <c r="G1729" s="1" t="s">
        <v>20</v>
      </c>
      <c r="H1729" s="1" t="s">
        <v>29</v>
      </c>
      <c r="I1729" s="1" t="s">
        <v>52</v>
      </c>
      <c r="J1729" s="1" t="s">
        <v>31</v>
      </c>
      <c r="K1729" s="3" t="s">
        <v>32</v>
      </c>
      <c r="L1729" s="3" t="s">
        <v>53</v>
      </c>
      <c r="M1729" s="3" t="s">
        <v>34</v>
      </c>
      <c r="N1729" s="1">
        <f>Table1[[#This Row],[MWh]]*Water_intensities!$J$46</f>
        <v>6091.8431265254985</v>
      </c>
      <c r="O1729" s="1">
        <f>Table1[[#This Row],[MWh]]*Water_intensities!$N$46</f>
        <v>4264.2901885678493</v>
      </c>
      <c r="P1729" s="3">
        <v>3.1030639999999998</v>
      </c>
      <c r="Q1729" s="3">
        <v>6.5052475000000003</v>
      </c>
      <c r="R1729" t="s">
        <v>2657</v>
      </c>
    </row>
    <row r="1730" spans="1:18" ht="15" customHeight="1" x14ac:dyDescent="0.55000000000000004">
      <c r="A1730" s="1">
        <v>40174</v>
      </c>
      <c r="B1730" s="1" t="s">
        <v>2376</v>
      </c>
      <c r="C1730" s="1" t="s">
        <v>2658</v>
      </c>
      <c r="D1730" s="4">
        <v>1.7</v>
      </c>
      <c r="E1730" s="4">
        <v>2433</v>
      </c>
      <c r="F1730" s="4">
        <f>Table1[[#This Row],[MW]]*Table1[[#This Row],[MWh/MW]]</f>
        <v>4136.0999999999995</v>
      </c>
      <c r="G1730" s="1" t="s">
        <v>28</v>
      </c>
      <c r="H1730" s="1" t="s">
        <v>29</v>
      </c>
      <c r="I1730" s="1" t="s">
        <v>30</v>
      </c>
      <c r="J1730" s="1" t="s">
        <v>31</v>
      </c>
      <c r="K1730" s="3" t="s">
        <v>32</v>
      </c>
      <c r="L1730" s="3" t="s">
        <v>44</v>
      </c>
      <c r="M1730" s="3" t="s">
        <v>34</v>
      </c>
      <c r="N1730" s="1">
        <f>Table1[[#This Row],[MWh]]*Water_intensities!$J$56</f>
        <v>1340.0953279237374</v>
      </c>
      <c r="O1730" s="1">
        <f>Table1[[#This Row],[MWh]]*Water_intensities!$N$56</f>
        <v>938.06672954661622</v>
      </c>
      <c r="P1730" s="3">
        <v>7.4110452798028401</v>
      </c>
      <c r="Q1730" s="3">
        <v>6.8689315517132403</v>
      </c>
      <c r="R1730" t="s">
        <v>2659</v>
      </c>
    </row>
    <row r="1731" spans="1:18" x14ac:dyDescent="0.55000000000000004">
      <c r="A1731" s="1">
        <v>40175</v>
      </c>
      <c r="B1731" s="1" t="s">
        <v>2376</v>
      </c>
      <c r="C1731" s="1" t="s">
        <v>2660</v>
      </c>
      <c r="D1731" s="4">
        <v>4.1289999999999996</v>
      </c>
      <c r="E1731" s="4">
        <v>2433</v>
      </c>
      <c r="F1731" s="4">
        <f>Table1[[#This Row],[MW]]*Table1[[#This Row],[MWh/MW]]</f>
        <v>10045.856999999998</v>
      </c>
      <c r="G1731" s="1" t="s">
        <v>28</v>
      </c>
      <c r="H1731" s="1" t="s">
        <v>29</v>
      </c>
      <c r="I1731" s="1" t="s">
        <v>30</v>
      </c>
      <c r="J1731" s="1" t="s">
        <v>31</v>
      </c>
      <c r="K1731" s="3" t="s">
        <v>32</v>
      </c>
      <c r="L1731" s="3" t="s">
        <v>44</v>
      </c>
      <c r="M1731" s="3" t="s">
        <v>34</v>
      </c>
      <c r="N1731" s="1">
        <f>Table1[[#This Row],[MWh]]*Water_intensities!$J$56</f>
        <v>3254.8550641159477</v>
      </c>
      <c r="O1731" s="1">
        <f>Table1[[#This Row],[MWh]]*Water_intensities!$N$56</f>
        <v>2278.3985448811636</v>
      </c>
      <c r="P1731" s="3">
        <v>3.3958330000000001</v>
      </c>
      <c r="Q1731" s="3">
        <v>6.4530560000000001</v>
      </c>
      <c r="R1731" t="s">
        <v>2371</v>
      </c>
    </row>
    <row r="1732" spans="1:18" x14ac:dyDescent="0.55000000000000004">
      <c r="A1732" s="1">
        <v>40176</v>
      </c>
      <c r="B1732" s="1" t="s">
        <v>2376</v>
      </c>
      <c r="C1732" s="1" t="s">
        <v>2661</v>
      </c>
      <c r="D1732" s="4">
        <v>1.2</v>
      </c>
      <c r="E1732" s="4">
        <v>2212</v>
      </c>
      <c r="F1732" s="4">
        <f>Table1[[#This Row],[MW]]*Table1[[#This Row],[MWh/MW]]</f>
        <v>2654.4</v>
      </c>
      <c r="G1732" s="1" t="s">
        <v>20</v>
      </c>
      <c r="H1732" s="1" t="s">
        <v>29</v>
      </c>
      <c r="I1732" s="1" t="s">
        <v>52</v>
      </c>
      <c r="J1732" s="1" t="s">
        <v>31</v>
      </c>
      <c r="K1732" s="3" t="s">
        <v>32</v>
      </c>
      <c r="L1732" s="3" t="s">
        <v>53</v>
      </c>
      <c r="M1732" s="3" t="s">
        <v>34</v>
      </c>
      <c r="N1732" s="1">
        <f>Table1[[#This Row],[MWh]]*Water_intensities!$J$46</f>
        <v>860.02491198007033</v>
      </c>
      <c r="O1732" s="1">
        <f>Table1[[#This Row],[MWh]]*Water_intensities!$N$46</f>
        <v>602.01743838604932</v>
      </c>
      <c r="P1732" s="3">
        <v>3.4219930000000001</v>
      </c>
      <c r="Q1732" s="3">
        <v>6.428058</v>
      </c>
      <c r="R1732" t="s">
        <v>113</v>
      </c>
    </row>
    <row r="1733" spans="1:18" x14ac:dyDescent="0.55000000000000004">
      <c r="A1733" s="1">
        <v>40177</v>
      </c>
      <c r="B1733" s="1" t="s">
        <v>2376</v>
      </c>
      <c r="C1733" s="1" t="s">
        <v>2662</v>
      </c>
      <c r="D1733" s="4">
        <v>0.15</v>
      </c>
      <c r="E1733" s="4">
        <v>3861.3</v>
      </c>
      <c r="F1733" s="4">
        <f>Table1[[#This Row],[MW]]*Table1[[#This Row],[MWh/MW]]</f>
        <v>579.19500000000005</v>
      </c>
      <c r="G1733" s="1" t="s">
        <v>107</v>
      </c>
      <c r="H1733" s="1" t="s">
        <v>108</v>
      </c>
      <c r="I1733" s="1" t="s">
        <v>34</v>
      </c>
      <c r="J1733" s="1" t="s">
        <v>34</v>
      </c>
      <c r="K1733" s="1" t="s">
        <v>34</v>
      </c>
      <c r="L1733" s="1" t="s">
        <v>34</v>
      </c>
      <c r="M1733" s="1" t="s">
        <v>34</v>
      </c>
      <c r="N1733" s="1">
        <v>0</v>
      </c>
      <c r="O1733" s="1">
        <v>0</v>
      </c>
      <c r="P1733" s="3">
        <v>10.01657</v>
      </c>
      <c r="Q1733" s="3">
        <v>10.344768999999999</v>
      </c>
      <c r="R1733" t="s">
        <v>2663</v>
      </c>
    </row>
    <row r="1734" spans="1:18" x14ac:dyDescent="0.55000000000000004">
      <c r="A1734" s="1">
        <v>40178</v>
      </c>
      <c r="B1734" s="1" t="s">
        <v>2376</v>
      </c>
      <c r="C1734" s="1" t="s">
        <v>2664</v>
      </c>
      <c r="D1734" s="4">
        <v>6</v>
      </c>
      <c r="E1734" s="4">
        <v>2433</v>
      </c>
      <c r="F1734" s="4">
        <f>Table1[[#This Row],[MW]]*Table1[[#This Row],[MWh/MW]]</f>
        <v>14598</v>
      </c>
      <c r="G1734" s="1" t="s">
        <v>2665</v>
      </c>
      <c r="H1734" s="1" t="s">
        <v>29</v>
      </c>
      <c r="I1734" s="1" t="s">
        <v>30</v>
      </c>
      <c r="J1734" s="1" t="s">
        <v>31</v>
      </c>
      <c r="K1734" s="3" t="s">
        <v>32</v>
      </c>
      <c r="L1734" s="3" t="s">
        <v>119</v>
      </c>
      <c r="M1734" s="3" t="s">
        <v>34</v>
      </c>
      <c r="N1734" s="1">
        <f>Table1[[#This Row],[MWh]]*Water_intensities!$J$56</f>
        <v>4729.7482162014267</v>
      </c>
      <c r="O1734" s="1">
        <f>Table1[[#This Row],[MWh]]*Water_intensities!$N$56</f>
        <v>3310.8237513409986</v>
      </c>
      <c r="P1734" s="3">
        <v>3.4088659674152502</v>
      </c>
      <c r="Q1734" s="3">
        <v>6.7101048930672498</v>
      </c>
      <c r="R1734" t="s">
        <v>2666</v>
      </c>
    </row>
    <row r="1735" spans="1:18" ht="15" customHeight="1" x14ac:dyDescent="0.55000000000000004">
      <c r="A1735" s="1">
        <v>40179</v>
      </c>
      <c r="B1735" s="1" t="s">
        <v>2376</v>
      </c>
      <c r="C1735" s="1" t="s">
        <v>2667</v>
      </c>
      <c r="D1735" s="4">
        <v>0.96</v>
      </c>
      <c r="E1735" s="4">
        <v>3861.3</v>
      </c>
      <c r="F1735" s="4">
        <f>Table1[[#This Row],[MW]]*Table1[[#This Row],[MWh/MW]]</f>
        <v>3706.848</v>
      </c>
      <c r="G1735" s="1" t="s">
        <v>107</v>
      </c>
      <c r="H1735" s="1" t="s">
        <v>133</v>
      </c>
      <c r="I1735" s="1" t="s">
        <v>34</v>
      </c>
      <c r="J1735" s="1" t="s">
        <v>34</v>
      </c>
      <c r="K1735" s="1" t="s">
        <v>34</v>
      </c>
      <c r="L1735" s="1" t="s">
        <v>34</v>
      </c>
      <c r="M1735" s="1" t="s">
        <v>34</v>
      </c>
      <c r="N1735" s="1">
        <v>0</v>
      </c>
      <c r="O1735" s="1">
        <v>0</v>
      </c>
      <c r="P1735" s="3">
        <v>6.2747733999999999</v>
      </c>
      <c r="Q1735" s="3">
        <v>4.9211621000000001</v>
      </c>
      <c r="R1735" t="s">
        <v>4960</v>
      </c>
    </row>
    <row r="1736" spans="1:18" x14ac:dyDescent="0.55000000000000004">
      <c r="A1736" s="1">
        <v>40180</v>
      </c>
      <c r="B1736" s="1" t="s">
        <v>2376</v>
      </c>
      <c r="C1736" s="1" t="s">
        <v>2668</v>
      </c>
      <c r="D1736" s="4">
        <v>1.56</v>
      </c>
      <c r="E1736" s="4">
        <v>2433</v>
      </c>
      <c r="F1736" s="4">
        <f>Table1[[#This Row],[MW]]*Table1[[#This Row],[MWh/MW]]</f>
        <v>3795.48</v>
      </c>
      <c r="G1736" s="1" t="s">
        <v>28</v>
      </c>
      <c r="H1736" s="1" t="s">
        <v>29</v>
      </c>
      <c r="I1736" s="1" t="s">
        <v>30</v>
      </c>
      <c r="J1736" s="1" t="s">
        <v>31</v>
      </c>
      <c r="K1736" s="3" t="s">
        <v>32</v>
      </c>
      <c r="L1736" s="3" t="s">
        <v>44</v>
      </c>
      <c r="M1736" s="3" t="s">
        <v>34</v>
      </c>
      <c r="N1736" s="1">
        <f>Table1[[#This Row],[MWh]]*Water_intensities!$J$56</f>
        <v>1229.7345362123708</v>
      </c>
      <c r="O1736" s="1">
        <f>Table1[[#This Row],[MWh]]*Water_intensities!$N$56</f>
        <v>860.81417534865966</v>
      </c>
      <c r="P1736" s="3">
        <v>7.722702</v>
      </c>
      <c r="Q1736" s="3">
        <v>11.111285000000001</v>
      </c>
      <c r="R1736" t="s">
        <v>230</v>
      </c>
    </row>
    <row r="1737" spans="1:18" x14ac:dyDescent="0.55000000000000004">
      <c r="A1737" s="1">
        <v>41001</v>
      </c>
      <c r="B1737" s="1" t="s">
        <v>2669</v>
      </c>
      <c r="C1737" s="1" t="s">
        <v>2670</v>
      </c>
      <c r="D1737" s="4">
        <v>1.86</v>
      </c>
      <c r="E1737" s="4">
        <v>1392</v>
      </c>
      <c r="F1737" s="4">
        <f>Table1[[#This Row],[MW]]*Table1[[#This Row],[MWh/MW]]</f>
        <v>2589.1200000000003</v>
      </c>
      <c r="G1737" s="1" t="s">
        <v>37</v>
      </c>
      <c r="H1737" s="1" t="s">
        <v>38</v>
      </c>
      <c r="I1737" s="1" t="s">
        <v>39</v>
      </c>
      <c r="J1737" s="1" t="s">
        <v>40</v>
      </c>
      <c r="K1737" s="3" t="s">
        <v>34</v>
      </c>
      <c r="L1737" s="3" t="s">
        <v>41</v>
      </c>
      <c r="M1737" s="3" t="s">
        <v>1502</v>
      </c>
      <c r="N1737" s="1">
        <f>Table1[[#This Row],[MWh]]*Water_intensities!$J$83</f>
        <v>254.82301904367364</v>
      </c>
      <c r="O1737" s="1">
        <f>Table1[[#This Row],[MWh]]*Water_intensities!$N$83</f>
        <v>178.37611333057154</v>
      </c>
      <c r="P1737" s="3">
        <v>55.392845150321499</v>
      </c>
      <c r="Q1737" s="3">
        <v>-21.2517419760655</v>
      </c>
      <c r="R1737" t="s">
        <v>2671</v>
      </c>
    </row>
    <row r="1738" spans="1:18" x14ac:dyDescent="0.55000000000000004">
      <c r="A1738" s="1">
        <v>41002</v>
      </c>
      <c r="B1738" s="1" t="s">
        <v>2669</v>
      </c>
      <c r="C1738" s="1" t="s">
        <v>2672</v>
      </c>
      <c r="D1738" s="4">
        <v>1.4</v>
      </c>
      <c r="E1738" s="4">
        <v>1392</v>
      </c>
      <c r="F1738" s="4">
        <f>Table1[[#This Row],[MW]]*Table1[[#This Row],[MWh/MW]]</f>
        <v>1948.8</v>
      </c>
      <c r="G1738" s="1" t="s">
        <v>37</v>
      </c>
      <c r="H1738" s="1" t="s">
        <v>38</v>
      </c>
      <c r="I1738" s="1" t="s">
        <v>39</v>
      </c>
      <c r="J1738" s="1" t="s">
        <v>40</v>
      </c>
      <c r="K1738" s="3" t="s">
        <v>34</v>
      </c>
      <c r="L1738" s="3" t="s">
        <v>41</v>
      </c>
      <c r="M1738" s="3" t="s">
        <v>1502</v>
      </c>
      <c r="N1738" s="1">
        <f>Table1[[#This Row],[MWh]]*Water_intensities!$J$83</f>
        <v>191.802272398464</v>
      </c>
      <c r="O1738" s="1">
        <f>Table1[[#This Row],[MWh]]*Water_intensities!$N$83</f>
        <v>134.26159067892479</v>
      </c>
      <c r="P1738" s="3">
        <v>55.403949658888997</v>
      </c>
      <c r="Q1738" s="32">
        <v>-21.264565760736499</v>
      </c>
      <c r="R1738" t="s">
        <v>2671</v>
      </c>
    </row>
    <row r="1739" spans="1:18" x14ac:dyDescent="0.55000000000000004">
      <c r="A1739" s="1">
        <v>41003</v>
      </c>
      <c r="B1739" s="1" t="s">
        <v>2669</v>
      </c>
      <c r="C1739" s="1" t="s">
        <v>2673</v>
      </c>
      <c r="D1739" s="4">
        <v>1.59</v>
      </c>
      <c r="E1739" s="4">
        <v>1392</v>
      </c>
      <c r="F1739" s="4">
        <f>Table1[[#This Row],[MW]]*Table1[[#This Row],[MWh/MW]]</f>
        <v>2213.2800000000002</v>
      </c>
      <c r="G1739" s="1" t="s">
        <v>37</v>
      </c>
      <c r="H1739" s="1" t="s">
        <v>38</v>
      </c>
      <c r="I1739" s="1" t="s">
        <v>130</v>
      </c>
      <c r="J1739" s="1" t="s">
        <v>40</v>
      </c>
      <c r="K1739" s="3" t="s">
        <v>34</v>
      </c>
      <c r="L1739" s="3" t="s">
        <v>41</v>
      </c>
      <c r="M1739" s="3" t="s">
        <v>1502</v>
      </c>
      <c r="N1739" s="1">
        <f>Table1[[#This Row],[MWh]]*Water_intensities!$J$73</f>
        <v>30.999251882422087</v>
      </c>
      <c r="O1739" s="1">
        <f>Table1[[#This Row],[MWh]]*Water_intensities!$N$73</f>
        <v>21.699476317695456</v>
      </c>
      <c r="P1739" s="3">
        <v>55.657860300000003</v>
      </c>
      <c r="Q1739" s="3">
        <v>-20.963616999999999</v>
      </c>
      <c r="R1739" t="s">
        <v>1484</v>
      </c>
    </row>
    <row r="1740" spans="1:18" x14ac:dyDescent="0.55000000000000004">
      <c r="A1740" s="1">
        <v>41004</v>
      </c>
      <c r="B1740" s="1" t="s">
        <v>2669</v>
      </c>
      <c r="C1740" s="1" t="s">
        <v>2674</v>
      </c>
      <c r="D1740" s="4">
        <v>9</v>
      </c>
      <c r="E1740" s="4">
        <v>1392</v>
      </c>
      <c r="F1740" s="4">
        <f>Table1[[#This Row],[MW]]*Table1[[#This Row],[MWh/MW]]</f>
        <v>12528</v>
      </c>
      <c r="G1740" s="1" t="s">
        <v>37</v>
      </c>
      <c r="H1740" s="1" t="s">
        <v>38</v>
      </c>
      <c r="I1740" s="1" t="s">
        <v>39</v>
      </c>
      <c r="J1740" s="1" t="s">
        <v>40</v>
      </c>
      <c r="K1740" s="3" t="s">
        <v>34</v>
      </c>
      <c r="L1740" s="3" t="s">
        <v>41</v>
      </c>
      <c r="M1740" s="3" t="s">
        <v>1502</v>
      </c>
      <c r="N1740" s="1">
        <f>Table1[[#This Row],[MWh]]*Water_intensities!$J$83</f>
        <v>1233.0146082758401</v>
      </c>
      <c r="O1740" s="1">
        <f>Table1[[#This Row],[MWh]]*Water_intensities!$N$83</f>
        <v>863.11022579308792</v>
      </c>
      <c r="P1740" s="3">
        <v>55.316080383201502</v>
      </c>
      <c r="Q1740" s="32">
        <v>-20.951429774289199</v>
      </c>
      <c r="R1740" t="s">
        <v>1484</v>
      </c>
    </row>
    <row r="1741" spans="1:18" x14ac:dyDescent="0.55000000000000004">
      <c r="A1741" s="1">
        <v>41005</v>
      </c>
      <c r="B1741" s="1" t="s">
        <v>2669</v>
      </c>
      <c r="C1741" s="1" t="s">
        <v>2675</v>
      </c>
      <c r="D1741" s="4">
        <v>108</v>
      </c>
      <c r="E1741" s="4">
        <v>6676</v>
      </c>
      <c r="F1741" s="4">
        <f>Table1[[#This Row],[MW]]*Table1[[#This Row],[MWh/MW]]</f>
        <v>721008</v>
      </c>
      <c r="G1741" s="1" t="s">
        <v>443</v>
      </c>
      <c r="H1741" s="1" t="s">
        <v>21</v>
      </c>
      <c r="I1741" s="1" t="s">
        <v>22</v>
      </c>
      <c r="J1741" s="1" t="s">
        <v>23</v>
      </c>
      <c r="K1741" s="3" t="s">
        <v>24</v>
      </c>
      <c r="L1741" s="3" t="s">
        <v>454</v>
      </c>
      <c r="M1741" s="3" t="s">
        <v>1502</v>
      </c>
      <c r="N1741" s="1">
        <f>Table1[[#This Row],[MWh]]*Water_intensities!$J$23</f>
        <v>2729312.1766742398</v>
      </c>
      <c r="O1741" s="1">
        <f>Table1[[#This Row],[MWh]]*Water_intensities!$N$23</f>
        <v>1910518.5236719679</v>
      </c>
      <c r="P1741" s="3">
        <v>55.635974516584199</v>
      </c>
      <c r="Q1741" s="3">
        <v>-20.914433804551798</v>
      </c>
      <c r="R1741" t="s">
        <v>2676</v>
      </c>
    </row>
    <row r="1742" spans="1:18" x14ac:dyDescent="0.55000000000000004">
      <c r="A1742" s="1">
        <v>41006</v>
      </c>
      <c r="B1742" s="1" t="s">
        <v>2669</v>
      </c>
      <c r="C1742" s="1" t="s">
        <v>2677</v>
      </c>
      <c r="D1742" s="4">
        <v>2.2400000000000002</v>
      </c>
      <c r="E1742" s="4">
        <v>3487.2</v>
      </c>
      <c r="F1742" s="4">
        <f>Table1[[#This Row],[MW]]*Table1[[#This Row],[MWh/MW]]</f>
        <v>7811.3280000000004</v>
      </c>
      <c r="G1742" s="1" t="s">
        <v>107</v>
      </c>
      <c r="H1742" s="1" t="s">
        <v>133</v>
      </c>
      <c r="I1742" s="1" t="s">
        <v>34</v>
      </c>
      <c r="J1742" s="1" t="s">
        <v>34</v>
      </c>
      <c r="K1742" s="1" t="s">
        <v>34</v>
      </c>
      <c r="L1742" s="1" t="s">
        <v>34</v>
      </c>
      <c r="M1742" s="1" t="s">
        <v>34</v>
      </c>
      <c r="N1742" s="1">
        <v>79749.163626218142</v>
      </c>
      <c r="O1742" s="1">
        <v>79749.163626218142</v>
      </c>
      <c r="P1742" s="3">
        <v>55.678232999999999</v>
      </c>
      <c r="Q1742" s="3">
        <v>-20.996673999999999</v>
      </c>
      <c r="R1742" t="s">
        <v>133</v>
      </c>
    </row>
    <row r="1743" spans="1:18" x14ac:dyDescent="0.55000000000000004">
      <c r="A1743" s="1">
        <v>41007</v>
      </c>
      <c r="B1743" s="1" t="s">
        <v>2669</v>
      </c>
      <c r="C1743" s="1" t="s">
        <v>2678</v>
      </c>
      <c r="D1743" s="4">
        <v>4.5999999999999996</v>
      </c>
      <c r="E1743" s="4">
        <v>3487.2</v>
      </c>
      <c r="F1743" s="4">
        <f>Table1[[#This Row],[MW]]*Table1[[#This Row],[MWh/MW]]</f>
        <v>16041.119999999997</v>
      </c>
      <c r="G1743" s="1" t="s">
        <v>107</v>
      </c>
      <c r="H1743" s="1" t="s">
        <v>133</v>
      </c>
      <c r="I1743" s="1" t="s">
        <v>34</v>
      </c>
      <c r="J1743" s="1" t="s">
        <v>34</v>
      </c>
      <c r="K1743" s="1" t="s">
        <v>34</v>
      </c>
      <c r="L1743" s="1" t="s">
        <v>34</v>
      </c>
      <c r="M1743" s="1" t="s">
        <v>34</v>
      </c>
      <c r="N1743" s="1">
        <v>576350.1388693013</v>
      </c>
      <c r="O1743" s="1">
        <v>576350.1388693013</v>
      </c>
      <c r="P1743" s="3">
        <v>55.456359999999997</v>
      </c>
      <c r="Q1743" s="3">
        <v>-21.285117</v>
      </c>
      <c r="R1743" t="s">
        <v>133</v>
      </c>
    </row>
    <row r="1744" spans="1:18" x14ac:dyDescent="0.55000000000000004">
      <c r="A1744" s="1">
        <v>41008</v>
      </c>
      <c r="B1744" s="1" t="s">
        <v>2669</v>
      </c>
      <c r="C1744" s="1" t="s">
        <v>2679</v>
      </c>
      <c r="D1744" s="4">
        <v>2.5</v>
      </c>
      <c r="E1744" s="4">
        <v>1392</v>
      </c>
      <c r="F1744" s="4">
        <f>Table1[[#This Row],[MW]]*Table1[[#This Row],[MWh/MW]]</f>
        <v>3480</v>
      </c>
      <c r="G1744" s="1" t="s">
        <v>37</v>
      </c>
      <c r="H1744" s="1" t="s">
        <v>38</v>
      </c>
      <c r="I1744" s="1" t="s">
        <v>39</v>
      </c>
      <c r="J1744" s="1" t="s">
        <v>40</v>
      </c>
      <c r="K1744" s="3" t="s">
        <v>34</v>
      </c>
      <c r="L1744" s="3" t="s">
        <v>41</v>
      </c>
      <c r="M1744" s="3" t="s">
        <v>1502</v>
      </c>
      <c r="N1744" s="1">
        <f>Table1[[#This Row],[MWh]]*Water_intensities!$J$83</f>
        <v>342.5040578544</v>
      </c>
      <c r="O1744" s="1">
        <f>Table1[[#This Row],[MWh]]*Water_intensities!$N$83</f>
        <v>239.75284049807999</v>
      </c>
      <c r="P1744" s="3">
        <v>55.474856000000003</v>
      </c>
      <c r="Q1744" s="3">
        <v>-21.2795302</v>
      </c>
      <c r="R1744" t="s">
        <v>2671</v>
      </c>
    </row>
    <row r="1745" spans="1:18" x14ac:dyDescent="0.55000000000000004">
      <c r="A1745" s="1">
        <v>41009</v>
      </c>
      <c r="B1745" s="1" t="s">
        <v>2669</v>
      </c>
      <c r="C1745" s="1" t="s">
        <v>2680</v>
      </c>
      <c r="D1745" s="4">
        <v>0.153</v>
      </c>
      <c r="E1745" s="4">
        <v>1392</v>
      </c>
      <c r="F1745" s="4">
        <f>Table1[[#This Row],[MW]]*Table1[[#This Row],[MWh/MW]]</f>
        <v>212.976</v>
      </c>
      <c r="G1745" s="1" t="s">
        <v>37</v>
      </c>
      <c r="H1745" s="1" t="s">
        <v>38</v>
      </c>
      <c r="I1745" s="1" t="s">
        <v>130</v>
      </c>
      <c r="J1745" s="1" t="s">
        <v>40</v>
      </c>
      <c r="K1745" s="3" t="s">
        <v>34</v>
      </c>
      <c r="L1745" s="3" t="s">
        <v>41</v>
      </c>
      <c r="M1745" s="3" t="s">
        <v>1502</v>
      </c>
      <c r="N1745" s="1">
        <f>Table1[[#This Row],[MWh]]*Water_intensities!$J$73</f>
        <v>2.9829468792519362</v>
      </c>
      <c r="O1745" s="1">
        <f>Table1[[#This Row],[MWh]]*Water_intensities!$N$73</f>
        <v>2.0880628154763552</v>
      </c>
      <c r="P1745" s="3">
        <v>55.532771581906097</v>
      </c>
      <c r="Q1745" s="32">
        <v>-21.034995062502599</v>
      </c>
      <c r="R1745" t="s">
        <v>1484</v>
      </c>
    </row>
    <row r="1746" spans="1:18" x14ac:dyDescent="0.55000000000000004">
      <c r="A1746" s="1">
        <v>41010</v>
      </c>
      <c r="B1746" s="1" t="s">
        <v>2669</v>
      </c>
      <c r="C1746" s="1" t="s">
        <v>2681</v>
      </c>
      <c r="D1746" s="4">
        <v>0.10199999999999999</v>
      </c>
      <c r="E1746" s="4">
        <v>1392</v>
      </c>
      <c r="F1746" s="4">
        <f>Table1[[#This Row],[MW]]*Table1[[#This Row],[MWh/MW]]</f>
        <v>141.98399999999998</v>
      </c>
      <c r="G1746" s="1" t="s">
        <v>37</v>
      </c>
      <c r="H1746" s="1" t="s">
        <v>38</v>
      </c>
      <c r="I1746" s="1" t="s">
        <v>130</v>
      </c>
      <c r="J1746" s="1" t="s">
        <v>40</v>
      </c>
      <c r="K1746" s="3" t="s">
        <v>34</v>
      </c>
      <c r="L1746" s="3" t="s">
        <v>41</v>
      </c>
      <c r="M1746" s="3" t="s">
        <v>1502</v>
      </c>
      <c r="N1746" s="1">
        <f>Table1[[#This Row],[MWh]]*Water_intensities!$J$73</f>
        <v>1.9886312528346239</v>
      </c>
      <c r="O1746" s="1">
        <f>Table1[[#This Row],[MWh]]*Water_intensities!$N$73</f>
        <v>1.3920418769842366</v>
      </c>
      <c r="P1746" s="3">
        <v>55.446643866232201</v>
      </c>
      <c r="Q1746" s="32">
        <v>-20.884021321120699</v>
      </c>
      <c r="R1746" t="s">
        <v>1484</v>
      </c>
    </row>
    <row r="1747" spans="1:18" x14ac:dyDescent="0.55000000000000004">
      <c r="A1747" s="1">
        <v>41011</v>
      </c>
      <c r="B1747" s="1" t="s">
        <v>2669</v>
      </c>
      <c r="C1747" s="20" t="s">
        <v>5038</v>
      </c>
      <c r="D1747" s="4">
        <v>1</v>
      </c>
      <c r="E1747" s="4">
        <v>1100</v>
      </c>
      <c r="F1747" s="4">
        <f>Table1[[#This Row],[MW]]*Table1[[#This Row],[MWh/MW]]</f>
        <v>1100</v>
      </c>
      <c r="G1747" s="1" t="s">
        <v>37</v>
      </c>
      <c r="H1747" s="1" t="s">
        <v>38</v>
      </c>
      <c r="I1747" s="1" t="s">
        <v>130</v>
      </c>
      <c r="J1747" s="1" t="s">
        <v>40</v>
      </c>
      <c r="K1747" s="3" t="s">
        <v>34</v>
      </c>
      <c r="L1747" s="3" t="s">
        <v>41</v>
      </c>
      <c r="M1747" s="3" t="s">
        <v>1502</v>
      </c>
      <c r="N1747" s="1">
        <f>Table1[[#This Row],[MWh]]*Water_intensities!$J$73</f>
        <v>15.406625944600002</v>
      </c>
      <c r="O1747" s="1">
        <f>Table1[[#This Row],[MWh]]*Water_intensities!$N$73</f>
        <v>10.78463816122</v>
      </c>
      <c r="P1747" s="3">
        <v>55.301047657726002</v>
      </c>
      <c r="Q1747" s="3">
        <v>-21.2183621994159</v>
      </c>
      <c r="R1747" t="s">
        <v>2682</v>
      </c>
    </row>
    <row r="1748" spans="1:18" x14ac:dyDescent="0.55000000000000004">
      <c r="A1748" s="1">
        <v>41012</v>
      </c>
      <c r="B1748" s="1" t="s">
        <v>2669</v>
      </c>
      <c r="C1748" s="1" t="s">
        <v>2683</v>
      </c>
      <c r="D1748" s="4">
        <v>3.5</v>
      </c>
      <c r="E1748" s="4">
        <v>1392</v>
      </c>
      <c r="F1748" s="4">
        <f>Table1[[#This Row],[MW]]*Table1[[#This Row],[MWh/MW]]</f>
        <v>4872</v>
      </c>
      <c r="G1748" s="1" t="s">
        <v>37</v>
      </c>
      <c r="H1748" s="1" t="s">
        <v>38</v>
      </c>
      <c r="I1748" s="1" t="s">
        <v>39</v>
      </c>
      <c r="J1748" s="1" t="s">
        <v>40</v>
      </c>
      <c r="K1748" s="3" t="s">
        <v>34</v>
      </c>
      <c r="L1748" s="3" t="s">
        <v>41</v>
      </c>
      <c r="M1748" s="3" t="s">
        <v>1502</v>
      </c>
      <c r="N1748" s="1">
        <f>Table1[[#This Row],[MWh]]*Water_intensities!$J$83</f>
        <v>479.50568099616004</v>
      </c>
      <c r="O1748" s="1">
        <f>Table1[[#This Row],[MWh]]*Water_intensities!$N$83</f>
        <v>335.65397669731198</v>
      </c>
      <c r="P1748" s="3">
        <v>55.575015</v>
      </c>
      <c r="Q1748" s="3">
        <v>-21.235509</v>
      </c>
      <c r="R1748" t="s">
        <v>2671</v>
      </c>
    </row>
    <row r="1749" spans="1:18" x14ac:dyDescent="0.55000000000000004">
      <c r="A1749" s="1">
        <v>41013</v>
      </c>
      <c r="B1749" s="1" t="s">
        <v>2669</v>
      </c>
      <c r="C1749" s="20" t="s">
        <v>5039</v>
      </c>
      <c r="D1749" s="4">
        <v>8.9999999999999993E-3</v>
      </c>
      <c r="E1749" s="4">
        <v>1500</v>
      </c>
      <c r="F1749" s="4">
        <f>Table1[[#This Row],[MW]]*Table1[[#This Row],[MWh/MW]]</f>
        <v>13.499999999999998</v>
      </c>
      <c r="G1749" s="1" t="s">
        <v>37</v>
      </c>
      <c r="H1749" s="1" t="s">
        <v>38</v>
      </c>
      <c r="I1749" s="1" t="s">
        <v>130</v>
      </c>
      <c r="J1749" s="1" t="s">
        <v>40</v>
      </c>
      <c r="K1749" s="3" t="s">
        <v>34</v>
      </c>
      <c r="L1749" s="3" t="s">
        <v>41</v>
      </c>
      <c r="M1749" s="3" t="s">
        <v>1502</v>
      </c>
      <c r="N1749" s="1">
        <f>Table1[[#This Row],[MWh]]*Water_intensities!$J$73</f>
        <v>0.18908131841099998</v>
      </c>
      <c r="O1749" s="1">
        <f>Table1[[#This Row],[MWh]]*Water_intensities!$N$73</f>
        <v>0.13235692288769998</v>
      </c>
      <c r="P1749" s="3">
        <v>55.443193108263799</v>
      </c>
      <c r="Q1749" s="3">
        <v>-20.880180505214501</v>
      </c>
      <c r="R1749" t="s">
        <v>2684</v>
      </c>
    </row>
    <row r="1750" spans="1:18" x14ac:dyDescent="0.55000000000000004">
      <c r="A1750" s="1">
        <v>41014</v>
      </c>
      <c r="B1750" s="1" t="s">
        <v>2669</v>
      </c>
      <c r="C1750" s="1" t="s">
        <v>2685</v>
      </c>
      <c r="D1750" s="4">
        <v>10</v>
      </c>
      <c r="E1750" s="4">
        <v>1121</v>
      </c>
      <c r="F1750" s="4">
        <f>Table1[[#This Row],[MW]]*Table1[[#This Row],[MWh/MW]]</f>
        <v>11210</v>
      </c>
      <c r="G1750" s="1" t="s">
        <v>176</v>
      </c>
      <c r="H1750" s="1" t="s">
        <v>177</v>
      </c>
      <c r="I1750" s="1" t="s">
        <v>178</v>
      </c>
      <c r="J1750" s="1" t="s">
        <v>40</v>
      </c>
      <c r="K1750" s="3" t="s">
        <v>34</v>
      </c>
      <c r="L1750" s="3" t="s">
        <v>34</v>
      </c>
      <c r="M1750" s="3" t="s">
        <v>34</v>
      </c>
      <c r="N1750" s="1">
        <f>Table1[[#This Row],[MWh]]*Water_intensities!$J$101</f>
        <v>1.4852063118829999E-3</v>
      </c>
      <c r="O1750" s="1">
        <f>Table1[[#This Row],[MWh]]*Water_intensities!$N$101</f>
        <v>1.4852063118829999E-3</v>
      </c>
      <c r="P1750" s="3">
        <v>55.5944</v>
      </c>
      <c r="Q1750" s="3">
        <v>-20.948899999999998</v>
      </c>
      <c r="R1750" t="s">
        <v>2686</v>
      </c>
    </row>
    <row r="1751" spans="1:18" x14ac:dyDescent="0.55000000000000004">
      <c r="A1751" s="1">
        <v>41015</v>
      </c>
      <c r="B1751" s="1" t="s">
        <v>2669</v>
      </c>
      <c r="C1751" s="20" t="s">
        <v>5040</v>
      </c>
      <c r="D1751" s="4">
        <v>2</v>
      </c>
      <c r="E1751" s="4">
        <v>1000</v>
      </c>
      <c r="F1751" s="4">
        <f>Table1[[#This Row],[MW]]*Table1[[#This Row],[MWh/MW]]</f>
        <v>2000</v>
      </c>
      <c r="G1751" s="1" t="s">
        <v>37</v>
      </c>
      <c r="H1751" s="1" t="s">
        <v>38</v>
      </c>
      <c r="I1751" s="1" t="s">
        <v>39</v>
      </c>
      <c r="J1751" s="1" t="s">
        <v>40</v>
      </c>
      <c r="K1751" s="3" t="s">
        <v>34</v>
      </c>
      <c r="L1751" s="3" t="s">
        <v>41</v>
      </c>
      <c r="M1751" s="3" t="s">
        <v>1502</v>
      </c>
      <c r="N1751" s="1">
        <f>Table1[[#This Row],[MWh]]*Water_intensities!$J$83</f>
        <v>196.84141256000001</v>
      </c>
      <c r="O1751" s="1">
        <f>Table1[[#This Row],[MWh]]*Water_intensities!$N$83</f>
        <v>137.788988792</v>
      </c>
      <c r="P1751" s="3">
        <v>55.601229973516197</v>
      </c>
      <c r="Q1751" s="32">
        <v>-20.916818755490599</v>
      </c>
      <c r="R1751" t="s">
        <v>2687</v>
      </c>
    </row>
    <row r="1752" spans="1:18" x14ac:dyDescent="0.55000000000000004">
      <c r="A1752" s="1">
        <v>41016</v>
      </c>
      <c r="B1752" s="1" t="s">
        <v>2669</v>
      </c>
      <c r="C1752" s="1" t="s">
        <v>2688</v>
      </c>
      <c r="D1752" s="4">
        <v>3.6</v>
      </c>
      <c r="E1752" s="4">
        <v>3487.2</v>
      </c>
      <c r="F1752" s="4">
        <f>Table1[[#This Row],[MW]]*Table1[[#This Row],[MWh/MW]]</f>
        <v>12553.92</v>
      </c>
      <c r="G1752" s="1" t="s">
        <v>107</v>
      </c>
      <c r="H1752" s="1" t="s">
        <v>133</v>
      </c>
      <c r="I1752" s="1" t="s">
        <v>34</v>
      </c>
      <c r="J1752" s="1" t="s">
        <v>34</v>
      </c>
      <c r="K1752" s="1" t="s">
        <v>34</v>
      </c>
      <c r="L1752" s="1" t="s">
        <v>34</v>
      </c>
      <c r="M1752" s="1" t="s">
        <v>34</v>
      </c>
      <c r="N1752" s="1">
        <v>15189.581480576877</v>
      </c>
      <c r="O1752" s="1">
        <v>15189.581480576877</v>
      </c>
      <c r="P1752" s="3">
        <v>55.651437000000001</v>
      </c>
      <c r="Q1752" s="3">
        <v>-21.380839000000002</v>
      </c>
      <c r="R1752" t="s">
        <v>133</v>
      </c>
    </row>
    <row r="1753" spans="1:18" x14ac:dyDescent="0.55000000000000004">
      <c r="A1753" s="1">
        <v>41017</v>
      </c>
      <c r="B1753" s="1" t="s">
        <v>2669</v>
      </c>
      <c r="C1753" s="1" t="s">
        <v>2689</v>
      </c>
      <c r="D1753" s="4">
        <v>15.3</v>
      </c>
      <c r="E1753" s="4">
        <v>1392</v>
      </c>
      <c r="F1753" s="4">
        <f>Table1[[#This Row],[MW]]*Table1[[#This Row],[MWh/MW]]</f>
        <v>21297.600000000002</v>
      </c>
      <c r="G1753" s="1" t="s">
        <v>37</v>
      </c>
      <c r="H1753" s="1" t="s">
        <v>38</v>
      </c>
      <c r="I1753" s="1" t="s">
        <v>39</v>
      </c>
      <c r="J1753" s="1" t="s">
        <v>40</v>
      </c>
      <c r="K1753" s="3" t="s">
        <v>34</v>
      </c>
      <c r="L1753" s="3" t="s">
        <v>41</v>
      </c>
      <c r="M1753" s="3" t="s">
        <v>1502</v>
      </c>
      <c r="N1753" s="1">
        <f>Table1[[#This Row],[MWh]]*Water_intensities!$J$83</f>
        <v>2096.1248340689285</v>
      </c>
      <c r="O1753" s="1">
        <f>Table1[[#This Row],[MWh]]*Water_intensities!$N$83</f>
        <v>1467.2873838482496</v>
      </c>
      <c r="P1753" s="3">
        <v>55.792488151295998</v>
      </c>
      <c r="Q1753" s="3">
        <v>-21.136202801550201</v>
      </c>
      <c r="R1753" t="s">
        <v>2690</v>
      </c>
    </row>
    <row r="1754" spans="1:18" x14ac:dyDescent="0.55000000000000004">
      <c r="A1754" s="1">
        <v>41018</v>
      </c>
      <c r="B1754" s="1" t="s">
        <v>2669</v>
      </c>
      <c r="C1754" s="1" t="s">
        <v>2691</v>
      </c>
      <c r="D1754" s="4">
        <v>56</v>
      </c>
      <c r="E1754" s="4">
        <v>5629</v>
      </c>
      <c r="F1754" s="4">
        <f>Table1[[#This Row],[MW]]*Table1[[#This Row],[MWh/MW]]</f>
        <v>315224</v>
      </c>
      <c r="G1754" s="1" t="s">
        <v>474</v>
      </c>
      <c r="H1754" s="1" t="s">
        <v>21</v>
      </c>
      <c r="I1754" s="1" t="s">
        <v>22</v>
      </c>
      <c r="J1754" s="1" t="s">
        <v>118</v>
      </c>
      <c r="K1754" s="3" t="s">
        <v>24</v>
      </c>
      <c r="L1754" s="1" t="s">
        <v>841</v>
      </c>
      <c r="M1754" s="3" t="s">
        <v>1502</v>
      </c>
      <c r="N1754" s="1">
        <f>Table1[[#This Row],[MWh]]*Water_intensities!$J$6</f>
        <v>1431903.1715264642</v>
      </c>
      <c r="O1754" s="1">
        <f>Table1[[#This Row],[MWh]]*Water_intensities!$N$6</f>
        <v>1312577.9072325921</v>
      </c>
      <c r="P1754" s="3">
        <v>55.397035000000002</v>
      </c>
      <c r="Q1754" s="3">
        <v>-21.279184000000001</v>
      </c>
      <c r="R1754" t="s">
        <v>2692</v>
      </c>
    </row>
    <row r="1755" spans="1:18" x14ac:dyDescent="0.55000000000000004">
      <c r="A1755" s="1">
        <v>41019</v>
      </c>
      <c r="B1755" s="1" t="s">
        <v>2669</v>
      </c>
      <c r="C1755" s="1" t="s">
        <v>2691</v>
      </c>
      <c r="D1755" s="4">
        <v>64</v>
      </c>
      <c r="E1755" s="4">
        <v>6676</v>
      </c>
      <c r="F1755" s="4">
        <f>Table1[[#This Row],[MW]]*Table1[[#This Row],[MWh/MW]]</f>
        <v>427264</v>
      </c>
      <c r="G1755" s="1" t="s">
        <v>443</v>
      </c>
      <c r="H1755" s="1" t="s">
        <v>21</v>
      </c>
      <c r="I1755" s="1" t="s">
        <v>22</v>
      </c>
      <c r="J1755" s="1" t="s">
        <v>23</v>
      </c>
      <c r="K1755" s="3" t="s">
        <v>24</v>
      </c>
      <c r="L1755" s="3" t="s">
        <v>2693</v>
      </c>
      <c r="M1755" s="3" t="s">
        <v>1502</v>
      </c>
      <c r="N1755" s="1">
        <f>Table1[[#This Row],[MWh]]*Water_intensities!$J$23</f>
        <v>1617370.17876992</v>
      </c>
      <c r="O1755" s="1">
        <f>Table1[[#This Row],[MWh]]*Water_intensities!$N$23</f>
        <v>1132159.125138944</v>
      </c>
      <c r="P1755" s="3">
        <v>55.397035000000002</v>
      </c>
      <c r="Q1755" s="3">
        <v>-21.279184000000001</v>
      </c>
      <c r="R1755" t="s">
        <v>2694</v>
      </c>
    </row>
    <row r="1756" spans="1:18" x14ac:dyDescent="0.55000000000000004">
      <c r="A1756" s="1">
        <v>41020</v>
      </c>
      <c r="B1756" s="1" t="s">
        <v>2669</v>
      </c>
      <c r="C1756" s="1" t="s">
        <v>2695</v>
      </c>
      <c r="D1756" s="4">
        <v>60</v>
      </c>
      <c r="E1756" s="4">
        <v>4232</v>
      </c>
      <c r="F1756" s="4">
        <f>Table1[[#This Row],[MW]]*Table1[[#This Row],[MWh/MW]]</f>
        <v>253920</v>
      </c>
      <c r="G1756" s="1" t="s">
        <v>28</v>
      </c>
      <c r="H1756" s="1" t="s">
        <v>56</v>
      </c>
      <c r="I1756" s="1" t="s">
        <v>57</v>
      </c>
      <c r="J1756" s="1" t="s">
        <v>40</v>
      </c>
      <c r="K1756" s="3" t="s">
        <v>34</v>
      </c>
      <c r="L1756" s="3" t="s">
        <v>44</v>
      </c>
      <c r="M1756" s="3" t="s">
        <v>34</v>
      </c>
      <c r="N1756" s="1">
        <f>Table1[[#This Row],[MWh]]*Water_intensities!$J$53</f>
        <v>408506.49765048001</v>
      </c>
      <c r="O1756" s="1">
        <f>Table1[[#This Row],[MWh]]*Water_intensities!$N$53</f>
        <v>326805.19812038401</v>
      </c>
      <c r="P1756" s="3">
        <v>55.291888</v>
      </c>
      <c r="Q1756" s="3">
        <v>-20.937296</v>
      </c>
      <c r="R1756" t="s">
        <v>2696</v>
      </c>
    </row>
    <row r="1757" spans="1:18" x14ac:dyDescent="0.55000000000000004">
      <c r="A1757" s="1">
        <v>41021</v>
      </c>
      <c r="B1757" s="1" t="s">
        <v>2669</v>
      </c>
      <c r="C1757" s="1" t="s">
        <v>2697</v>
      </c>
      <c r="D1757" s="4">
        <v>1</v>
      </c>
      <c r="E1757" s="4">
        <v>1392</v>
      </c>
      <c r="F1757" s="4">
        <f>Table1[[#This Row],[MW]]*Table1[[#This Row],[MWh/MW]]</f>
        <v>1392</v>
      </c>
      <c r="G1757" s="1" t="s">
        <v>37</v>
      </c>
      <c r="H1757" s="1" t="s">
        <v>38</v>
      </c>
      <c r="I1757" s="1" t="s">
        <v>130</v>
      </c>
      <c r="J1757" s="1" t="s">
        <v>40</v>
      </c>
      <c r="K1757" s="3" t="s">
        <v>34</v>
      </c>
      <c r="L1757" s="3" t="s">
        <v>41</v>
      </c>
      <c r="M1757" s="3" t="s">
        <v>1502</v>
      </c>
      <c r="N1757" s="1">
        <f>Table1[[#This Row],[MWh]]*Water_intensities!$J$73</f>
        <v>19.496384831712003</v>
      </c>
      <c r="O1757" s="1">
        <f>Table1[[#This Row],[MWh]]*Water_intensities!$N$73</f>
        <v>13.6474693821984</v>
      </c>
      <c r="P1757" s="3">
        <v>55.288358419080701</v>
      </c>
      <c r="Q1757" s="32">
        <v>-20.932171919289601</v>
      </c>
      <c r="R1757" t="s">
        <v>2698</v>
      </c>
    </row>
    <row r="1758" spans="1:18" x14ac:dyDescent="0.55000000000000004">
      <c r="A1758" s="1">
        <v>41022</v>
      </c>
      <c r="B1758" s="1" t="s">
        <v>2669</v>
      </c>
      <c r="C1758" s="1" t="s">
        <v>2699</v>
      </c>
      <c r="D1758" s="4">
        <v>2.1</v>
      </c>
      <c r="E1758" s="4">
        <v>1392</v>
      </c>
      <c r="F1758" s="4">
        <f>Table1[[#This Row],[MW]]*Table1[[#This Row],[MWh/MW]]</f>
        <v>2923.2000000000003</v>
      </c>
      <c r="G1758" s="1" t="s">
        <v>37</v>
      </c>
      <c r="H1758" s="1" t="s">
        <v>38</v>
      </c>
      <c r="I1758" s="1" t="s">
        <v>39</v>
      </c>
      <c r="J1758" s="1" t="s">
        <v>40</v>
      </c>
      <c r="K1758" s="3" t="s">
        <v>34</v>
      </c>
      <c r="L1758" s="3" t="s">
        <v>41</v>
      </c>
      <c r="M1758" s="3" t="s">
        <v>1502</v>
      </c>
      <c r="N1758" s="1">
        <f>Table1[[#This Row],[MWh]]*Water_intensities!$J$83</f>
        <v>287.70340859769607</v>
      </c>
      <c r="O1758" s="1">
        <f>Table1[[#This Row],[MWh]]*Water_intensities!$N$83</f>
        <v>201.39238601838721</v>
      </c>
      <c r="P1758" s="3">
        <v>55.4340074662408</v>
      </c>
      <c r="Q1758" s="32">
        <v>-21.324747908835899</v>
      </c>
      <c r="R1758" t="s">
        <v>1484</v>
      </c>
    </row>
    <row r="1759" spans="1:18" x14ac:dyDescent="0.55000000000000004">
      <c r="A1759" s="1">
        <v>41023</v>
      </c>
      <c r="B1759" s="1" t="s">
        <v>2669</v>
      </c>
      <c r="C1759" s="1" t="s">
        <v>2700</v>
      </c>
      <c r="D1759" s="4">
        <v>9</v>
      </c>
      <c r="E1759" s="4">
        <v>1392</v>
      </c>
      <c r="F1759" s="4">
        <f>Table1[[#This Row],[MW]]*Table1[[#This Row],[MWh/MW]]</f>
        <v>12528</v>
      </c>
      <c r="G1759" s="1" t="s">
        <v>37</v>
      </c>
      <c r="H1759" s="1" t="s">
        <v>38</v>
      </c>
      <c r="I1759" s="1" t="s">
        <v>130</v>
      </c>
      <c r="J1759" s="1" t="s">
        <v>40</v>
      </c>
      <c r="K1759" s="3" t="s">
        <v>34</v>
      </c>
      <c r="L1759" s="3" t="s">
        <v>41</v>
      </c>
      <c r="M1759" s="3" t="s">
        <v>1502</v>
      </c>
      <c r="N1759" s="1">
        <f>Table1[[#This Row],[MWh]]*Water_intensities!$J$73</f>
        <v>175.46746348540802</v>
      </c>
      <c r="O1759" s="1">
        <f>Table1[[#This Row],[MWh]]*Water_intensities!$N$73</f>
        <v>122.8272244397856</v>
      </c>
      <c r="P1759" s="3">
        <v>55.3696628</v>
      </c>
      <c r="Q1759" s="3">
        <v>-21.249839300000001</v>
      </c>
      <c r="R1759" t="s">
        <v>2701</v>
      </c>
    </row>
    <row r="1760" spans="1:18" x14ac:dyDescent="0.55000000000000004">
      <c r="A1760" s="1">
        <v>41024</v>
      </c>
      <c r="B1760" s="1" t="s">
        <v>2669</v>
      </c>
      <c r="C1760" s="1" t="s">
        <v>2702</v>
      </c>
      <c r="D1760" s="4">
        <v>1.2</v>
      </c>
      <c r="E1760" s="4">
        <v>3487.2</v>
      </c>
      <c r="F1760" s="4">
        <f>Table1[[#This Row],[MW]]*Table1[[#This Row],[MWh/MW]]</f>
        <v>4184.6399999999994</v>
      </c>
      <c r="G1760" s="1" t="s">
        <v>107</v>
      </c>
      <c r="H1760" s="1" t="s">
        <v>133</v>
      </c>
      <c r="I1760" s="1" t="s">
        <v>34</v>
      </c>
      <c r="J1760" s="1" t="s">
        <v>34</v>
      </c>
      <c r="K1760" s="1" t="s">
        <v>34</v>
      </c>
      <c r="L1760" s="1" t="s">
        <v>34</v>
      </c>
      <c r="M1760" s="1" t="s">
        <v>34</v>
      </c>
      <c r="N1760" s="1">
        <v>84060.269</v>
      </c>
      <c r="O1760" s="1">
        <v>84060.269</v>
      </c>
      <c r="P1760" s="3">
        <v>55.787775000000003</v>
      </c>
      <c r="Q1760" s="3">
        <v>-21.126287999999999</v>
      </c>
      <c r="R1760" t="s">
        <v>2703</v>
      </c>
    </row>
    <row r="1761" spans="1:18" x14ac:dyDescent="0.55000000000000004">
      <c r="A1761" s="1">
        <v>41025</v>
      </c>
      <c r="B1761" s="1" t="s">
        <v>2669</v>
      </c>
      <c r="C1761" s="1" t="s">
        <v>2704</v>
      </c>
      <c r="D1761" s="4">
        <v>2.65</v>
      </c>
      <c r="E1761" s="4">
        <v>1392</v>
      </c>
      <c r="F1761" s="4">
        <f>Table1[[#This Row],[MW]]*Table1[[#This Row],[MWh/MW]]</f>
        <v>3688.7999999999997</v>
      </c>
      <c r="G1761" s="1" t="s">
        <v>37</v>
      </c>
      <c r="H1761" s="1" t="s">
        <v>38</v>
      </c>
      <c r="I1761" s="1" t="s">
        <v>39</v>
      </c>
      <c r="J1761" s="1" t="s">
        <v>40</v>
      </c>
      <c r="K1761" s="3" t="s">
        <v>34</v>
      </c>
      <c r="L1761" s="3" t="s">
        <v>41</v>
      </c>
      <c r="M1761" s="3" t="s">
        <v>1502</v>
      </c>
      <c r="N1761" s="1">
        <f>Table1[[#This Row],[MWh]]*Water_intensities!$J$83</f>
        <v>363.05430132566397</v>
      </c>
      <c r="O1761" s="1">
        <f>Table1[[#This Row],[MWh]]*Water_intensities!$N$83</f>
        <v>254.13801092796476</v>
      </c>
      <c r="P1761" s="3">
        <v>55.496348755036998</v>
      </c>
      <c r="Q1761" s="32">
        <v>-21.287572649476999</v>
      </c>
      <c r="R1761" t="s">
        <v>2671</v>
      </c>
    </row>
    <row r="1762" spans="1:18" x14ac:dyDescent="0.55000000000000004">
      <c r="A1762" s="1">
        <v>41026</v>
      </c>
      <c r="B1762" s="1" t="s">
        <v>2669</v>
      </c>
      <c r="C1762" s="1" t="s">
        <v>2705</v>
      </c>
      <c r="D1762" s="4">
        <v>1.29</v>
      </c>
      <c r="E1762" s="4">
        <v>1392</v>
      </c>
      <c r="F1762" s="4">
        <f>Table1[[#This Row],[MW]]*Table1[[#This Row],[MWh/MW]]</f>
        <v>1795.68</v>
      </c>
      <c r="G1762" s="1" t="s">
        <v>37</v>
      </c>
      <c r="H1762" s="1" t="s">
        <v>38</v>
      </c>
      <c r="I1762" s="1" t="s">
        <v>130</v>
      </c>
      <c r="J1762" s="1" t="s">
        <v>40</v>
      </c>
      <c r="K1762" s="3" t="s">
        <v>34</v>
      </c>
      <c r="L1762" s="3" t="s">
        <v>41</v>
      </c>
      <c r="M1762" s="3" t="s">
        <v>1502</v>
      </c>
      <c r="N1762" s="1">
        <f>Table1[[#This Row],[MWh]]*Water_intensities!$J$73</f>
        <v>25.150336432908482</v>
      </c>
      <c r="O1762" s="1">
        <f>Table1[[#This Row],[MWh]]*Water_intensities!$N$73</f>
        <v>17.605235503035935</v>
      </c>
      <c r="P1762" s="3">
        <v>55.428711006529497</v>
      </c>
      <c r="Q1762" s="3">
        <v>-21.316900447635501</v>
      </c>
      <c r="R1762" t="s">
        <v>1484</v>
      </c>
    </row>
    <row r="1763" spans="1:18" x14ac:dyDescent="0.55000000000000004">
      <c r="A1763" s="1">
        <v>41027</v>
      </c>
      <c r="B1763" s="1" t="s">
        <v>2669</v>
      </c>
      <c r="C1763" s="1" t="s">
        <v>2706</v>
      </c>
      <c r="D1763" s="4">
        <v>7.4999999999999997E-2</v>
      </c>
      <c r="E1763" s="4">
        <v>4232</v>
      </c>
      <c r="F1763" s="4">
        <f>Table1[[#This Row],[MW]]*Table1[[#This Row],[MWh/MW]]</f>
        <v>317.39999999999998</v>
      </c>
      <c r="G1763" s="1" t="s">
        <v>28</v>
      </c>
      <c r="H1763" s="1" t="s">
        <v>29</v>
      </c>
      <c r="I1763" s="1" t="s">
        <v>30</v>
      </c>
      <c r="J1763" s="1" t="s">
        <v>31</v>
      </c>
      <c r="K1763" s="3" t="s">
        <v>32</v>
      </c>
      <c r="L1763" s="3" t="s">
        <v>44</v>
      </c>
      <c r="M1763" s="3" t="s">
        <v>34</v>
      </c>
      <c r="N1763" s="1">
        <f>Table1[[#This Row],[MWh]]*Water_intensities!$J$56</f>
        <v>102.83751772998579</v>
      </c>
      <c r="O1763" s="1">
        <f>Table1[[#This Row],[MWh]]*Water_intensities!$N$56</f>
        <v>71.986262410990065</v>
      </c>
      <c r="P1763" s="3">
        <v>55.51802</v>
      </c>
      <c r="Q1763" s="3">
        <v>-21.283086000000001</v>
      </c>
      <c r="R1763" t="s">
        <v>113</v>
      </c>
    </row>
    <row r="1764" spans="1:18" x14ac:dyDescent="0.55000000000000004">
      <c r="A1764" s="1">
        <v>41028</v>
      </c>
      <c r="B1764" s="1" t="s">
        <v>2669</v>
      </c>
      <c r="C1764" s="1" t="s">
        <v>2707</v>
      </c>
      <c r="D1764" s="4">
        <v>5.0999999999999996</v>
      </c>
      <c r="E1764" s="4">
        <v>1392</v>
      </c>
      <c r="F1764" s="4">
        <f>Table1[[#This Row],[MW]]*Table1[[#This Row],[MWh/MW]]</f>
        <v>7099.2</v>
      </c>
      <c r="G1764" s="1" t="s">
        <v>37</v>
      </c>
      <c r="H1764" s="1" t="s">
        <v>38</v>
      </c>
      <c r="I1764" s="1" t="s">
        <v>39</v>
      </c>
      <c r="J1764" s="1" t="s">
        <v>40</v>
      </c>
      <c r="K1764" s="3" t="s">
        <v>34</v>
      </c>
      <c r="L1764" s="3" t="s">
        <v>41</v>
      </c>
      <c r="M1764" s="3" t="s">
        <v>1502</v>
      </c>
      <c r="N1764" s="1">
        <f>Table1[[#This Row],[MWh]]*Water_intensities!$J$83</f>
        <v>698.70827802297606</v>
      </c>
      <c r="O1764" s="1">
        <f>Table1[[#This Row],[MWh]]*Water_intensities!$N$83</f>
        <v>489.09579461608314</v>
      </c>
      <c r="P1764" s="3">
        <v>55.805558852411401</v>
      </c>
      <c r="Q1764" s="32">
        <v>-21.1642590168371</v>
      </c>
      <c r="R1764" t="s">
        <v>2671</v>
      </c>
    </row>
    <row r="1765" spans="1:18" x14ac:dyDescent="0.55000000000000004">
      <c r="A1765" s="1">
        <v>41029</v>
      </c>
      <c r="B1765" s="1" t="s">
        <v>2669</v>
      </c>
      <c r="C1765" s="1" t="s">
        <v>2708</v>
      </c>
      <c r="D1765" s="4">
        <v>1.1000000000000001</v>
      </c>
      <c r="E1765" s="4">
        <v>1392</v>
      </c>
      <c r="F1765" s="4">
        <f>Table1[[#This Row],[MW]]*Table1[[#This Row],[MWh/MW]]</f>
        <v>1531.2</v>
      </c>
      <c r="G1765" s="1" t="s">
        <v>37</v>
      </c>
      <c r="H1765" s="1" t="s">
        <v>38</v>
      </c>
      <c r="I1765" s="1" t="s">
        <v>39</v>
      </c>
      <c r="J1765" s="1" t="s">
        <v>40</v>
      </c>
      <c r="K1765" s="3" t="s">
        <v>34</v>
      </c>
      <c r="L1765" s="3" t="s">
        <v>41</v>
      </c>
      <c r="M1765" s="3" t="s">
        <v>1502</v>
      </c>
      <c r="N1765" s="1">
        <f>Table1[[#This Row],[MWh]]*Water_intensities!$J$83</f>
        <v>150.701785455936</v>
      </c>
      <c r="O1765" s="1">
        <f>Table1[[#This Row],[MWh]]*Water_intensities!$N$83</f>
        <v>105.4912498191552</v>
      </c>
      <c r="P1765" s="3">
        <v>55.5912693</v>
      </c>
      <c r="Q1765" s="3">
        <v>-20.9484022</v>
      </c>
      <c r="R1765" t="s">
        <v>2671</v>
      </c>
    </row>
    <row r="1766" spans="1:18" x14ac:dyDescent="0.55000000000000004">
      <c r="A1766" s="1">
        <v>41030</v>
      </c>
      <c r="B1766" s="1" t="s">
        <v>2669</v>
      </c>
      <c r="C1766" s="1" t="s">
        <v>2709</v>
      </c>
      <c r="D1766" s="4">
        <v>3</v>
      </c>
      <c r="E1766" s="4">
        <v>1392</v>
      </c>
      <c r="F1766" s="4">
        <f>Table1[[#This Row],[MW]]*Table1[[#This Row],[MWh/MW]]</f>
        <v>4176</v>
      </c>
      <c r="G1766" s="1" t="s">
        <v>37</v>
      </c>
      <c r="H1766" s="1" t="s">
        <v>38</v>
      </c>
      <c r="I1766" s="1" t="s">
        <v>39</v>
      </c>
      <c r="J1766" s="1" t="s">
        <v>40</v>
      </c>
      <c r="K1766" s="3" t="s">
        <v>34</v>
      </c>
      <c r="L1766" s="3" t="s">
        <v>41</v>
      </c>
      <c r="M1766" s="3" t="s">
        <v>1502</v>
      </c>
      <c r="N1766" s="1">
        <f>Table1[[#This Row],[MWh]]*Water_intensities!$J$83</f>
        <v>411.00486942528005</v>
      </c>
      <c r="O1766" s="1">
        <f>Table1[[#This Row],[MWh]]*Water_intensities!$N$83</f>
        <v>287.70340859769601</v>
      </c>
      <c r="P1766" s="3">
        <v>55.440110234935901</v>
      </c>
      <c r="Q1766" s="32">
        <v>-21.318613595087999</v>
      </c>
      <c r="R1766" t="s">
        <v>2710</v>
      </c>
    </row>
    <row r="1767" spans="1:18" x14ac:dyDescent="0.55000000000000004">
      <c r="A1767" s="1">
        <v>41031</v>
      </c>
      <c r="B1767" s="1" t="s">
        <v>2669</v>
      </c>
      <c r="C1767" s="1" t="s">
        <v>5041</v>
      </c>
      <c r="D1767" s="4">
        <v>1.34</v>
      </c>
      <c r="E1767" s="4">
        <v>1392</v>
      </c>
      <c r="F1767" s="4">
        <f>Table1[[#This Row],[MW]]*Table1[[#This Row],[MWh/MW]]</f>
        <v>1865.2800000000002</v>
      </c>
      <c r="G1767" s="1" t="s">
        <v>37</v>
      </c>
      <c r="H1767" s="1" t="s">
        <v>38</v>
      </c>
      <c r="I1767" s="1" t="s">
        <v>130</v>
      </c>
      <c r="J1767" s="1" t="s">
        <v>40</v>
      </c>
      <c r="K1767" s="3" t="s">
        <v>34</v>
      </c>
      <c r="L1767" s="3" t="s">
        <v>41</v>
      </c>
      <c r="M1767" s="3" t="s">
        <v>1502</v>
      </c>
      <c r="N1767" s="1">
        <f>Table1[[#This Row],[MWh]]*Water_intensities!$J$73</f>
        <v>26.125155674494085</v>
      </c>
      <c r="O1767" s="1">
        <f>Table1[[#This Row],[MWh]]*Water_intensities!$N$73</f>
        <v>18.287608972145858</v>
      </c>
      <c r="P1767" s="3">
        <v>55.2885654433003</v>
      </c>
      <c r="Q1767" s="32">
        <v>-20.931169113058299</v>
      </c>
      <c r="R1767" t="s">
        <v>2682</v>
      </c>
    </row>
    <row r="1768" spans="1:18" x14ac:dyDescent="0.55000000000000004">
      <c r="A1768" s="1">
        <v>41032</v>
      </c>
      <c r="B1768" s="1" t="s">
        <v>2669</v>
      </c>
      <c r="C1768" s="1" t="s">
        <v>2711</v>
      </c>
      <c r="D1768" s="4">
        <v>2.4300000000000002</v>
      </c>
      <c r="E1768" s="4">
        <v>1392</v>
      </c>
      <c r="F1768" s="4">
        <f>Table1[[#This Row],[MW]]*Table1[[#This Row],[MWh/MW]]</f>
        <v>3382.5600000000004</v>
      </c>
      <c r="G1768" s="1" t="s">
        <v>37</v>
      </c>
      <c r="H1768" s="1" t="s">
        <v>38</v>
      </c>
      <c r="I1768" s="1" t="s">
        <v>39</v>
      </c>
      <c r="J1768" s="1" t="s">
        <v>40</v>
      </c>
      <c r="K1768" s="3" t="s">
        <v>34</v>
      </c>
      <c r="L1768" s="3" t="s">
        <v>41</v>
      </c>
      <c r="M1768" s="3" t="s">
        <v>1502</v>
      </c>
      <c r="N1768" s="1">
        <f>Table1[[#This Row],[MWh]]*Water_intensities!$J$83</f>
        <v>332.91394423447684</v>
      </c>
      <c r="O1768" s="1">
        <f>Table1[[#This Row],[MWh]]*Water_intensities!$N$83</f>
        <v>233.03976096413379</v>
      </c>
      <c r="P1768" s="3">
        <v>55.282463541070399</v>
      </c>
      <c r="Q1768" s="32">
        <v>-20.952284696194798</v>
      </c>
      <c r="R1768" t="s">
        <v>2671</v>
      </c>
    </row>
    <row r="1769" spans="1:18" x14ac:dyDescent="0.55000000000000004">
      <c r="A1769" s="1">
        <v>41033</v>
      </c>
      <c r="B1769" s="1" t="s">
        <v>2669</v>
      </c>
      <c r="C1769" s="1" t="s">
        <v>2712</v>
      </c>
      <c r="D1769" s="4">
        <v>220</v>
      </c>
      <c r="E1769" s="4">
        <v>4232</v>
      </c>
      <c r="F1769" s="4">
        <f>Table1[[#This Row],[MW]]*Table1[[#This Row],[MWh/MW]]</f>
        <v>931040</v>
      </c>
      <c r="G1769" s="1" t="s">
        <v>28</v>
      </c>
      <c r="H1769" s="1" t="s">
        <v>29</v>
      </c>
      <c r="I1769" s="1" t="s">
        <v>30</v>
      </c>
      <c r="J1769" s="1" t="s">
        <v>31</v>
      </c>
      <c r="K1769" s="3" t="s">
        <v>32</v>
      </c>
      <c r="L1769" s="3" t="s">
        <v>44</v>
      </c>
      <c r="M1769" s="3" t="s">
        <v>34</v>
      </c>
      <c r="N1769" s="1">
        <f>Table1[[#This Row],[MWh]]*Water_intensities!$J$56</f>
        <v>301656.71867462504</v>
      </c>
      <c r="O1769" s="1">
        <f>Table1[[#This Row],[MWh]]*Water_intensities!$N$56</f>
        <v>211159.70307223752</v>
      </c>
      <c r="P1769" s="3">
        <v>55.326799999999999</v>
      </c>
      <c r="Q1769" s="3">
        <v>-20.930499999999999</v>
      </c>
      <c r="R1769" t="s">
        <v>2713</v>
      </c>
    </row>
    <row r="1770" spans="1:18" ht="15" customHeight="1" x14ac:dyDescent="0.55000000000000004">
      <c r="A1770" s="1">
        <v>41034</v>
      </c>
      <c r="B1770" s="1" t="s">
        <v>2669</v>
      </c>
      <c r="C1770" s="1" t="s">
        <v>2714</v>
      </c>
      <c r="D1770" s="4">
        <v>0.186</v>
      </c>
      <c r="E1770" s="4">
        <v>1392</v>
      </c>
      <c r="F1770" s="4">
        <f>Table1[[#This Row],[MW]]*Table1[[#This Row],[MWh/MW]]</f>
        <v>258.91199999999998</v>
      </c>
      <c r="G1770" s="1" t="s">
        <v>37</v>
      </c>
      <c r="H1770" s="1" t="s">
        <v>38</v>
      </c>
      <c r="I1770" s="1" t="s">
        <v>130</v>
      </c>
      <c r="J1770" s="1" t="s">
        <v>40</v>
      </c>
      <c r="K1770" s="3" t="s">
        <v>34</v>
      </c>
      <c r="L1770" s="3" t="s">
        <v>41</v>
      </c>
      <c r="M1770" s="3" t="s">
        <v>1502</v>
      </c>
      <c r="N1770" s="1">
        <f>Table1[[#This Row],[MWh]]*Water_intensities!$J$73</f>
        <v>3.6263275786984321</v>
      </c>
      <c r="O1770" s="1">
        <f>Table1[[#This Row],[MWh]]*Water_intensities!$N$73</f>
        <v>2.538429305088902</v>
      </c>
      <c r="P1770" s="3">
        <v>55.457160722133302</v>
      </c>
      <c r="Q1770" s="32">
        <v>-21.335653831374799</v>
      </c>
      <c r="R1770" t="s">
        <v>1484</v>
      </c>
    </row>
    <row r="1771" spans="1:18" x14ac:dyDescent="0.55000000000000004">
      <c r="A1771" s="1">
        <v>41035</v>
      </c>
      <c r="B1771" s="1" t="s">
        <v>2669</v>
      </c>
      <c r="C1771" s="1" t="s">
        <v>2715</v>
      </c>
      <c r="D1771" s="4">
        <v>2</v>
      </c>
      <c r="E1771" s="4">
        <v>3487.2</v>
      </c>
      <c r="F1771" s="4">
        <f>Table1[[#This Row],[MW]]*Table1[[#This Row],[MWh/MW]]</f>
        <v>6974.4</v>
      </c>
      <c r="G1771" s="1" t="s">
        <v>107</v>
      </c>
      <c r="H1771" s="1" t="s">
        <v>34</v>
      </c>
      <c r="I1771" s="1" t="s">
        <v>34</v>
      </c>
      <c r="J1771" s="1" t="s">
        <v>34</v>
      </c>
      <c r="K1771" s="1" t="s">
        <v>34</v>
      </c>
      <c r="L1771" s="1" t="s">
        <v>34</v>
      </c>
      <c r="M1771" s="1" t="s">
        <v>34</v>
      </c>
      <c r="N1771" s="1">
        <v>0</v>
      </c>
      <c r="O1771" s="1">
        <v>0</v>
      </c>
      <c r="P1771" s="3">
        <v>55.6</v>
      </c>
      <c r="Q1771" s="3">
        <v>-21.1</v>
      </c>
      <c r="R1771" t="s">
        <v>2716</v>
      </c>
    </row>
    <row r="1772" spans="1:18" x14ac:dyDescent="0.55000000000000004">
      <c r="A1772" s="1">
        <v>41036</v>
      </c>
      <c r="B1772" s="1" t="s">
        <v>2669</v>
      </c>
      <c r="C1772" s="1" t="s">
        <v>2717</v>
      </c>
      <c r="D1772" s="4">
        <v>80</v>
      </c>
      <c r="E1772" s="4">
        <v>3487.2</v>
      </c>
      <c r="F1772" s="4">
        <f>Table1[[#This Row],[MW]]*Table1[[#This Row],[MWh/MW]]</f>
        <v>278976</v>
      </c>
      <c r="G1772" s="1" t="s">
        <v>107</v>
      </c>
      <c r="H1772" s="1" t="s">
        <v>133</v>
      </c>
      <c r="I1772" s="1" t="s">
        <v>34</v>
      </c>
      <c r="J1772" s="1" t="s">
        <v>34</v>
      </c>
      <c r="K1772" s="1" t="s">
        <v>34</v>
      </c>
      <c r="L1772" s="1" t="s">
        <v>34</v>
      </c>
      <c r="M1772" s="1" t="s">
        <v>34</v>
      </c>
      <c r="N1772" s="1">
        <v>744055.41476772318</v>
      </c>
      <c r="O1772" s="1">
        <v>744055.41476772318</v>
      </c>
      <c r="P1772" s="3">
        <v>55.766666700000002</v>
      </c>
      <c r="Q1772" s="3">
        <v>-21.1</v>
      </c>
      <c r="R1772" t="s">
        <v>2718</v>
      </c>
    </row>
    <row r="1773" spans="1:18" x14ac:dyDescent="0.55000000000000004">
      <c r="A1773" s="1">
        <v>41037</v>
      </c>
      <c r="B1773" s="1" t="s">
        <v>2669</v>
      </c>
      <c r="C1773" s="1" t="s">
        <v>2719</v>
      </c>
      <c r="D1773" s="4">
        <v>6.3</v>
      </c>
      <c r="E1773" s="4">
        <v>1121</v>
      </c>
      <c r="F1773" s="4">
        <f>Table1[[#This Row],[MW]]*Table1[[#This Row],[MWh/MW]]</f>
        <v>7062.3</v>
      </c>
      <c r="G1773" s="1" t="s">
        <v>176</v>
      </c>
      <c r="H1773" s="1" t="s">
        <v>177</v>
      </c>
      <c r="I1773" s="1" t="s">
        <v>178</v>
      </c>
      <c r="J1773" s="1" t="s">
        <v>40</v>
      </c>
      <c r="K1773" s="3" t="s">
        <v>34</v>
      </c>
      <c r="L1773" s="3" t="s">
        <v>34</v>
      </c>
      <c r="M1773" s="3" t="s">
        <v>34</v>
      </c>
      <c r="N1773" s="1">
        <f>Table1[[#This Row],[MWh]]*Water_intensities!$J$101</f>
        <v>9.3567997648628996E-4</v>
      </c>
      <c r="O1773" s="1">
        <f>Table1[[#This Row],[MWh]]*Water_intensities!$N$101</f>
        <v>9.3567997648628996E-4</v>
      </c>
      <c r="P1773" s="3">
        <v>55.809383250366402</v>
      </c>
      <c r="Q1773" s="32">
        <v>-21.152668793583</v>
      </c>
      <c r="R1773" t="s">
        <v>2720</v>
      </c>
    </row>
    <row r="1774" spans="1:18" x14ac:dyDescent="0.55000000000000004">
      <c r="A1774" s="1">
        <v>41038</v>
      </c>
      <c r="B1774" s="1" t="s">
        <v>2669</v>
      </c>
      <c r="C1774" s="1" t="s">
        <v>2721</v>
      </c>
      <c r="D1774" s="4">
        <v>41</v>
      </c>
      <c r="E1774" s="4">
        <v>5629</v>
      </c>
      <c r="F1774" s="4">
        <f>Table1[[#This Row],[MW]]*Table1[[#This Row],[MWh/MW]]</f>
        <v>230789</v>
      </c>
      <c r="G1774" s="1" t="s">
        <v>474</v>
      </c>
      <c r="H1774" s="1" t="s">
        <v>29</v>
      </c>
      <c r="I1774" s="1" t="s">
        <v>52</v>
      </c>
      <c r="J1774" s="1" t="s">
        <v>31</v>
      </c>
      <c r="K1774" s="3" t="s">
        <v>32</v>
      </c>
      <c r="L1774" s="3" t="s">
        <v>2103</v>
      </c>
      <c r="M1774" s="3" t="s">
        <v>34</v>
      </c>
      <c r="N1774" s="1">
        <f>Table1[[#This Row],[MWh]]*Water_intensities!$J$16</f>
        <v>74775.576179539043</v>
      </c>
      <c r="O1774" s="1">
        <f>Table1[[#This Row],[MWh]]*Water_intensities!$N$16</f>
        <v>52342.90332567734</v>
      </c>
      <c r="P1774" s="3">
        <v>55.455469999999998</v>
      </c>
      <c r="Q1774" s="3">
        <v>-21.329830000000001</v>
      </c>
      <c r="R1774" t="s">
        <v>2226</v>
      </c>
    </row>
    <row r="1775" spans="1:18" x14ac:dyDescent="0.55000000000000004">
      <c r="A1775" s="1">
        <v>41039</v>
      </c>
      <c r="B1775" s="1" t="s">
        <v>2669</v>
      </c>
      <c r="C1775" s="1" t="s">
        <v>2722</v>
      </c>
      <c r="D1775" s="4">
        <v>1</v>
      </c>
      <c r="E1775" s="4">
        <v>1392</v>
      </c>
      <c r="F1775" s="4">
        <f>Table1[[#This Row],[MW]]*Table1[[#This Row],[MWh/MW]]</f>
        <v>1392</v>
      </c>
      <c r="G1775" s="1" t="s">
        <v>37</v>
      </c>
      <c r="H1775" s="1" t="s">
        <v>38</v>
      </c>
      <c r="I1775" s="1" t="s">
        <v>130</v>
      </c>
      <c r="J1775" s="1" t="s">
        <v>40</v>
      </c>
      <c r="K1775" s="3" t="s">
        <v>34</v>
      </c>
      <c r="L1775" s="3" t="s">
        <v>41</v>
      </c>
      <c r="M1775" s="3" t="s">
        <v>1502</v>
      </c>
      <c r="N1775" s="1">
        <f>Table1[[#This Row],[MWh]]*Water_intensities!$J$73</f>
        <v>19.496384831712003</v>
      </c>
      <c r="O1775" s="1">
        <f>Table1[[#This Row],[MWh]]*Water_intensities!$N$73</f>
        <v>13.6474693821984</v>
      </c>
      <c r="P1775" s="3">
        <v>55.756119665283897</v>
      </c>
      <c r="Q1775" s="32">
        <v>-21.112247725893301</v>
      </c>
      <c r="R1775" t="s">
        <v>2723</v>
      </c>
    </row>
    <row r="1776" spans="1:18" x14ac:dyDescent="0.55000000000000004">
      <c r="A1776" s="1">
        <v>41040</v>
      </c>
      <c r="B1776" s="1" t="s">
        <v>2669</v>
      </c>
      <c r="C1776" s="1" t="s">
        <v>2724</v>
      </c>
      <c r="D1776" s="4">
        <v>43.399999999999899</v>
      </c>
      <c r="E1776" s="4">
        <v>3487.2</v>
      </c>
      <c r="F1776" s="4">
        <f>Table1[[#This Row],[MW]]*Table1[[#This Row],[MWh/MW]]</f>
        <v>151344.47999999963</v>
      </c>
      <c r="G1776" s="1" t="s">
        <v>107</v>
      </c>
      <c r="H1776" s="1" t="s">
        <v>133</v>
      </c>
      <c r="I1776" s="1" t="s">
        <v>34</v>
      </c>
      <c r="J1776" s="1" t="s">
        <v>34</v>
      </c>
      <c r="K1776" s="1" t="s">
        <v>34</v>
      </c>
      <c r="L1776" s="1" t="s">
        <v>34</v>
      </c>
      <c r="M1776" s="1" t="s">
        <v>34</v>
      </c>
      <c r="N1776" s="1">
        <v>0</v>
      </c>
      <c r="O1776" s="1">
        <v>0</v>
      </c>
      <c r="P1776" s="3">
        <v>55.8</v>
      </c>
      <c r="Q1776" s="3">
        <v>-21.3</v>
      </c>
      <c r="R1776" t="s">
        <v>133</v>
      </c>
    </row>
    <row r="1777" spans="1:18" x14ac:dyDescent="0.55000000000000004">
      <c r="A1777" s="1">
        <v>41041</v>
      </c>
      <c r="B1777" s="1" t="s">
        <v>2669</v>
      </c>
      <c r="C1777" s="1" t="s">
        <v>2725</v>
      </c>
      <c r="D1777" s="4">
        <v>0.13500000000000001</v>
      </c>
      <c r="E1777" s="4">
        <v>1392</v>
      </c>
      <c r="F1777" s="4">
        <f>Table1[[#This Row],[MW]]*Table1[[#This Row],[MWh/MW]]</f>
        <v>187.92000000000002</v>
      </c>
      <c r="G1777" s="1" t="s">
        <v>37</v>
      </c>
      <c r="H1777" s="1" t="s">
        <v>38</v>
      </c>
      <c r="I1777" s="1" t="s">
        <v>130</v>
      </c>
      <c r="J1777" s="1" t="s">
        <v>40</v>
      </c>
      <c r="K1777" s="3" t="s">
        <v>34</v>
      </c>
      <c r="L1777" s="3" t="s">
        <v>41</v>
      </c>
      <c r="M1777" s="3" t="s">
        <v>1502</v>
      </c>
      <c r="N1777" s="1">
        <f>Table1[[#This Row],[MWh]]*Water_intensities!$J$73</f>
        <v>2.6320119522811205</v>
      </c>
      <c r="O1777" s="1">
        <f>Table1[[#This Row],[MWh]]*Water_intensities!$N$73</f>
        <v>1.8424083665967841</v>
      </c>
      <c r="P1777" s="3">
        <v>55.4727111700225</v>
      </c>
      <c r="Q1777" s="32">
        <v>-21.315261544137101</v>
      </c>
      <c r="R1777" t="s">
        <v>1484</v>
      </c>
    </row>
    <row r="1778" spans="1:18" x14ac:dyDescent="0.55000000000000004">
      <c r="A1778" s="1">
        <v>42001</v>
      </c>
      <c r="B1778" s="1" t="s">
        <v>2726</v>
      </c>
      <c r="C1778" s="1" t="s">
        <v>2727</v>
      </c>
      <c r="D1778" s="4">
        <v>0.39</v>
      </c>
      <c r="E1778" s="4">
        <v>3075.3</v>
      </c>
      <c r="F1778" s="4">
        <f>Table1[[#This Row],[MW]]*Table1[[#This Row],[MWh/MW]]</f>
        <v>1199.3670000000002</v>
      </c>
      <c r="G1778" s="1" t="s">
        <v>107</v>
      </c>
      <c r="H1778" s="1" t="s">
        <v>133</v>
      </c>
      <c r="I1778" s="1" t="s">
        <v>34</v>
      </c>
      <c r="J1778" s="1" t="s">
        <v>34</v>
      </c>
      <c r="K1778" s="1" t="s">
        <v>34</v>
      </c>
      <c r="L1778" s="1" t="s">
        <v>34</v>
      </c>
      <c r="M1778" s="1" t="s">
        <v>34</v>
      </c>
      <c r="N1778" s="1">
        <v>0</v>
      </c>
      <c r="O1778" s="1">
        <v>0</v>
      </c>
      <c r="P1778" s="3">
        <v>29.678799999999999</v>
      </c>
      <c r="Q1778" s="3">
        <v>-2.7536</v>
      </c>
      <c r="R1778" t="s">
        <v>2728</v>
      </c>
    </row>
    <row r="1779" spans="1:18" x14ac:dyDescent="0.55000000000000004">
      <c r="A1779" s="1">
        <v>42002</v>
      </c>
      <c r="B1779" s="1" t="s">
        <v>2726</v>
      </c>
      <c r="C1779" s="1" t="s">
        <v>2729</v>
      </c>
      <c r="D1779" s="4">
        <v>0.3</v>
      </c>
      <c r="E1779" s="4">
        <v>3075.3</v>
      </c>
      <c r="F1779" s="4">
        <f>Table1[[#This Row],[MW]]*Table1[[#This Row],[MWh/MW]]</f>
        <v>922.59</v>
      </c>
      <c r="G1779" s="1" t="s">
        <v>107</v>
      </c>
      <c r="H1779" s="1" t="s">
        <v>133</v>
      </c>
      <c r="I1779" s="1" t="s">
        <v>34</v>
      </c>
      <c r="J1779" s="1" t="s">
        <v>34</v>
      </c>
      <c r="K1779" s="1" t="s">
        <v>34</v>
      </c>
      <c r="L1779" s="1" t="s">
        <v>34</v>
      </c>
      <c r="M1779" s="1" t="s">
        <v>34</v>
      </c>
      <c r="N1779" s="1">
        <v>0</v>
      </c>
      <c r="O1779" s="1">
        <v>0</v>
      </c>
      <c r="P1779" s="3">
        <v>29.3843</v>
      </c>
      <c r="Q1779" s="3">
        <v>-1.9577</v>
      </c>
      <c r="R1779" t="s">
        <v>2730</v>
      </c>
    </row>
    <row r="1780" spans="1:18" x14ac:dyDescent="0.55000000000000004">
      <c r="A1780" s="1">
        <v>42003</v>
      </c>
      <c r="B1780" s="1" t="s">
        <v>2726</v>
      </c>
      <c r="C1780" s="1" t="s">
        <v>2731</v>
      </c>
      <c r="D1780" s="4">
        <v>0.5</v>
      </c>
      <c r="E1780" s="4">
        <v>3075.3</v>
      </c>
      <c r="F1780" s="4">
        <f>Table1[[#This Row],[MW]]*Table1[[#This Row],[MWh/MW]]</f>
        <v>1537.65</v>
      </c>
      <c r="G1780" s="1" t="s">
        <v>107</v>
      </c>
      <c r="H1780" s="1" t="s">
        <v>133</v>
      </c>
      <c r="I1780" s="1" t="s">
        <v>34</v>
      </c>
      <c r="J1780" s="1" t="s">
        <v>34</v>
      </c>
      <c r="K1780" s="1" t="s">
        <v>34</v>
      </c>
      <c r="L1780" s="1" t="s">
        <v>34</v>
      </c>
      <c r="M1780" s="1" t="s">
        <v>34</v>
      </c>
      <c r="N1780" s="1">
        <v>0</v>
      </c>
      <c r="O1780" s="1">
        <v>0</v>
      </c>
      <c r="P1780" s="3">
        <v>29.634968000000001</v>
      </c>
      <c r="Q1780" s="3">
        <v>-1.4998389999999999</v>
      </c>
      <c r="R1780" t="s">
        <v>2732</v>
      </c>
    </row>
    <row r="1781" spans="1:18" x14ac:dyDescent="0.55000000000000004">
      <c r="A1781" s="1">
        <v>42004</v>
      </c>
      <c r="B1781" s="1" t="s">
        <v>2726</v>
      </c>
      <c r="C1781" s="1" t="s">
        <v>2733</v>
      </c>
      <c r="D1781" s="4">
        <v>0.3</v>
      </c>
      <c r="E1781" s="4">
        <v>3075.3</v>
      </c>
      <c r="F1781" s="4">
        <f>Table1[[#This Row],[MW]]*Table1[[#This Row],[MWh/MW]]</f>
        <v>922.59</v>
      </c>
      <c r="G1781" s="1" t="s">
        <v>107</v>
      </c>
      <c r="H1781" s="1" t="s">
        <v>133</v>
      </c>
      <c r="I1781" s="1" t="s">
        <v>34</v>
      </c>
      <c r="J1781" s="1" t="s">
        <v>34</v>
      </c>
      <c r="K1781" s="1" t="s">
        <v>34</v>
      </c>
      <c r="L1781" s="1" t="s">
        <v>34</v>
      </c>
      <c r="M1781" s="1" t="s">
        <v>34</v>
      </c>
      <c r="N1781" s="1">
        <v>0</v>
      </c>
      <c r="O1781" s="1">
        <v>0</v>
      </c>
      <c r="P1781" s="3">
        <v>29.3843</v>
      </c>
      <c r="Q1781" s="3">
        <v>-1.9577</v>
      </c>
      <c r="R1781" t="s">
        <v>2734</v>
      </c>
    </row>
    <row r="1782" spans="1:18" x14ac:dyDescent="0.55000000000000004">
      <c r="A1782" s="1">
        <v>42005</v>
      </c>
      <c r="B1782" s="1" t="s">
        <v>2726</v>
      </c>
      <c r="C1782" s="1" t="s">
        <v>2735</v>
      </c>
      <c r="D1782" s="4">
        <v>4.8</v>
      </c>
      <c r="E1782" s="4">
        <v>3474</v>
      </c>
      <c r="F1782" s="4">
        <f>Table1[[#This Row],[MW]]*Table1[[#This Row],[MWh/MW]]</f>
        <v>16675.2</v>
      </c>
      <c r="G1782" s="1" t="s">
        <v>28</v>
      </c>
      <c r="H1782" s="1" t="s">
        <v>29</v>
      </c>
      <c r="I1782" s="1" t="s">
        <v>30</v>
      </c>
      <c r="J1782" s="1" t="s">
        <v>31</v>
      </c>
      <c r="K1782" s="3" t="s">
        <v>32</v>
      </c>
      <c r="L1782" s="3" t="s">
        <v>44</v>
      </c>
      <c r="M1782" s="3" t="s">
        <v>34</v>
      </c>
      <c r="N1782" s="1">
        <f>Table1[[#This Row],[MWh]]*Water_intensities!$J$56</f>
        <v>5402.7604777916176</v>
      </c>
      <c r="O1782" s="1">
        <f>Table1[[#This Row],[MWh]]*Water_intensities!$N$56</f>
        <v>3781.9323344541322</v>
      </c>
      <c r="P1782" s="3">
        <v>30.042899999999999</v>
      </c>
      <c r="Q1782" s="3">
        <v>-1.9214</v>
      </c>
      <c r="R1782" t="s">
        <v>2736</v>
      </c>
    </row>
    <row r="1783" spans="1:18" x14ac:dyDescent="0.55000000000000004">
      <c r="A1783" s="1">
        <v>42006</v>
      </c>
      <c r="B1783" s="1" t="s">
        <v>2726</v>
      </c>
      <c r="C1783" s="1" t="s">
        <v>2737</v>
      </c>
      <c r="D1783" s="4">
        <v>0.2</v>
      </c>
      <c r="E1783" s="4">
        <v>3075.3</v>
      </c>
      <c r="F1783" s="4">
        <f>Table1[[#This Row],[MW]]*Table1[[#This Row],[MWh/MW]]</f>
        <v>615.06000000000006</v>
      </c>
      <c r="G1783" s="1" t="s">
        <v>107</v>
      </c>
      <c r="H1783" s="1" t="s">
        <v>133</v>
      </c>
      <c r="I1783" s="1" t="s">
        <v>34</v>
      </c>
      <c r="J1783" s="1" t="s">
        <v>34</v>
      </c>
      <c r="K1783" s="1" t="s">
        <v>34</v>
      </c>
      <c r="L1783" s="1" t="s">
        <v>34</v>
      </c>
      <c r="M1783" s="1" t="s">
        <v>34</v>
      </c>
      <c r="N1783" s="1">
        <v>0</v>
      </c>
      <c r="O1783" s="1">
        <v>0</v>
      </c>
      <c r="P1783" s="3">
        <v>29.503299999999999</v>
      </c>
      <c r="Q1783" s="3">
        <v>-2.2921</v>
      </c>
      <c r="R1783" t="s">
        <v>133</v>
      </c>
    </row>
    <row r="1784" spans="1:18" x14ac:dyDescent="0.55000000000000004">
      <c r="A1784" s="1">
        <v>42007</v>
      </c>
      <c r="B1784" s="1" t="s">
        <v>2726</v>
      </c>
      <c r="C1784" s="1" t="s">
        <v>2738</v>
      </c>
      <c r="D1784" s="4">
        <v>8</v>
      </c>
      <c r="E1784" s="4">
        <v>3075.3</v>
      </c>
      <c r="F1784" s="4">
        <f>Table1[[#This Row],[MW]]*Table1[[#This Row],[MWh/MW]]</f>
        <v>24602.400000000001</v>
      </c>
      <c r="G1784" s="1" t="s">
        <v>107</v>
      </c>
      <c r="H1784" s="1" t="s">
        <v>133</v>
      </c>
      <c r="I1784" s="1" t="s">
        <v>34</v>
      </c>
      <c r="J1784" s="1" t="s">
        <v>34</v>
      </c>
      <c r="K1784" s="1" t="s">
        <v>34</v>
      </c>
      <c r="L1784" s="1" t="s">
        <v>34</v>
      </c>
      <c r="M1784" s="1" t="s">
        <v>34</v>
      </c>
      <c r="N1784" s="1">
        <v>44749.131327709569</v>
      </c>
      <c r="O1784" s="1">
        <v>44749.131327709569</v>
      </c>
      <c r="P1784" s="3">
        <v>29.558617399999999</v>
      </c>
      <c r="Q1784" s="3">
        <v>-1.7050909999999999</v>
      </c>
      <c r="R1784" t="s">
        <v>2739</v>
      </c>
    </row>
    <row r="1785" spans="1:18" x14ac:dyDescent="0.55000000000000004">
      <c r="A1785" s="1">
        <v>42008</v>
      </c>
      <c r="B1785" s="1" t="s">
        <v>2726</v>
      </c>
      <c r="C1785" s="1" t="s">
        <v>2740</v>
      </c>
      <c r="D1785" s="4">
        <v>9.8000000000000007</v>
      </c>
      <c r="E1785" s="4">
        <v>3075.3</v>
      </c>
      <c r="F1785" s="4">
        <f>Table1[[#This Row],[MW]]*Table1[[#This Row],[MWh/MW]]</f>
        <v>30137.940000000002</v>
      </c>
      <c r="G1785" s="1" t="s">
        <v>107</v>
      </c>
      <c r="H1785" s="1" t="s">
        <v>133</v>
      </c>
      <c r="I1785" s="1" t="s">
        <v>34</v>
      </c>
      <c r="J1785" s="1" t="s">
        <v>34</v>
      </c>
      <c r="K1785" s="1" t="s">
        <v>34</v>
      </c>
      <c r="L1785" s="1" t="s">
        <v>34</v>
      </c>
      <c r="M1785" s="1" t="s">
        <v>34</v>
      </c>
      <c r="N1785" s="1">
        <v>33760.419789367974</v>
      </c>
      <c r="O1785" s="1">
        <v>33760.419789367974</v>
      </c>
      <c r="P1785" s="3">
        <v>29.558617399999999</v>
      </c>
      <c r="Q1785" s="3">
        <v>-1.7050909999999999</v>
      </c>
      <c r="R1785" t="str">
        <f>R1782</f>
        <v>Emergency power plant. Diesel generator. http://www.globalpowersystems.eu/en/project-detail/gatsata-emergency-power-plant-2004-2005/</v>
      </c>
    </row>
    <row r="1786" spans="1:18" x14ac:dyDescent="0.55000000000000004">
      <c r="A1786" s="1">
        <v>42009</v>
      </c>
      <c r="B1786" s="1" t="s">
        <v>2726</v>
      </c>
      <c r="C1786" s="1" t="s">
        <v>2741</v>
      </c>
      <c r="D1786" s="4">
        <v>1.8</v>
      </c>
      <c r="E1786" s="4">
        <v>3075.3</v>
      </c>
      <c r="F1786" s="4">
        <f>Table1[[#This Row],[MW]]*Table1[[#This Row],[MWh/MW]]</f>
        <v>5535.5400000000009</v>
      </c>
      <c r="G1786" s="1" t="s">
        <v>107</v>
      </c>
      <c r="H1786" s="1" t="s">
        <v>133</v>
      </c>
      <c r="I1786" s="1" t="s">
        <v>34</v>
      </c>
      <c r="J1786" s="1" t="s">
        <v>34</v>
      </c>
      <c r="K1786" s="1" t="s">
        <v>34</v>
      </c>
      <c r="L1786" s="1" t="s">
        <v>34</v>
      </c>
      <c r="M1786" s="1" t="s">
        <v>34</v>
      </c>
      <c r="N1786" s="1">
        <v>13476.01563</v>
      </c>
      <c r="O1786" s="1">
        <v>13476.01563</v>
      </c>
      <c r="P1786" s="3">
        <v>30.1219</v>
      </c>
      <c r="Q1786" s="3">
        <v>-1.7667999999999999</v>
      </c>
      <c r="R1786" t="s">
        <v>2742</v>
      </c>
    </row>
    <row r="1787" spans="1:18" x14ac:dyDescent="0.55000000000000004">
      <c r="A1787" s="1">
        <v>42010</v>
      </c>
      <c r="B1787" s="1" t="s">
        <v>2726</v>
      </c>
      <c r="C1787" s="1" t="s">
        <v>2743</v>
      </c>
      <c r="D1787" s="4">
        <v>10</v>
      </c>
      <c r="E1787" s="4">
        <v>3474</v>
      </c>
      <c r="F1787" s="4">
        <f>Table1[[#This Row],[MW]]*Table1[[#This Row],[MWh/MW]]</f>
        <v>34740</v>
      </c>
      <c r="G1787" s="1" t="s">
        <v>28</v>
      </c>
      <c r="H1787" s="1" t="s">
        <v>29</v>
      </c>
      <c r="I1787" s="1" t="s">
        <v>30</v>
      </c>
      <c r="J1787" s="1" t="s">
        <v>31</v>
      </c>
      <c r="K1787" s="3" t="s">
        <v>32</v>
      </c>
      <c r="L1787" s="3" t="s">
        <v>44</v>
      </c>
      <c r="M1787" s="3" t="s">
        <v>34</v>
      </c>
      <c r="N1787" s="1">
        <f>Table1[[#This Row],[MWh]]*Water_intensities!$J$56</f>
        <v>11255.750995399203</v>
      </c>
      <c r="O1787" s="1">
        <f>Table1[[#This Row],[MWh]]*Water_intensities!$N$56</f>
        <v>7879.0256967794421</v>
      </c>
      <c r="P1787" s="3">
        <v>30.077100000000002</v>
      </c>
      <c r="Q1787" s="3">
        <v>-1.9663999999999999</v>
      </c>
      <c r="R1787" t="s">
        <v>2744</v>
      </c>
    </row>
    <row r="1788" spans="1:18" x14ac:dyDescent="0.55000000000000004">
      <c r="A1788" s="1">
        <v>42011</v>
      </c>
      <c r="B1788" s="1" t="s">
        <v>2726</v>
      </c>
      <c r="C1788" s="1" t="s">
        <v>2745</v>
      </c>
      <c r="D1788" s="4">
        <v>1.7</v>
      </c>
      <c r="E1788" s="4">
        <v>3075.3</v>
      </c>
      <c r="F1788" s="4">
        <f>Table1[[#This Row],[MW]]*Table1[[#This Row],[MWh/MW]]</f>
        <v>5228.01</v>
      </c>
      <c r="G1788" s="1" t="s">
        <v>107</v>
      </c>
      <c r="H1788" s="1" t="s">
        <v>133</v>
      </c>
      <c r="I1788" s="1" t="s">
        <v>34</v>
      </c>
      <c r="J1788" s="1" t="s">
        <v>34</v>
      </c>
      <c r="K1788" s="1" t="s">
        <v>34</v>
      </c>
      <c r="L1788" s="1" t="s">
        <v>34</v>
      </c>
      <c r="M1788" s="1" t="s">
        <v>34</v>
      </c>
      <c r="N1788" s="1">
        <v>18834.775399999995</v>
      </c>
      <c r="O1788" s="1">
        <v>18834.775399999995</v>
      </c>
      <c r="P1788" s="3">
        <v>29.256388999999999</v>
      </c>
      <c r="Q1788" s="3">
        <v>-1.7027779999999999</v>
      </c>
      <c r="R1788" t="s">
        <v>2742</v>
      </c>
    </row>
    <row r="1789" spans="1:18" x14ac:dyDescent="0.55000000000000004">
      <c r="A1789" s="1">
        <v>42012</v>
      </c>
      <c r="B1789" s="1" t="s">
        <v>2726</v>
      </c>
      <c r="C1789" s="1" t="s">
        <v>2746</v>
      </c>
      <c r="D1789" s="4">
        <v>0.16200000000000001</v>
      </c>
      <c r="E1789" s="4">
        <v>3075.3</v>
      </c>
      <c r="F1789" s="4">
        <f>Table1[[#This Row],[MW]]*Table1[[#This Row],[MWh/MW]]</f>
        <v>498.19860000000006</v>
      </c>
      <c r="G1789" s="1" t="s">
        <v>107</v>
      </c>
      <c r="H1789" s="1" t="s">
        <v>133</v>
      </c>
      <c r="I1789" s="1" t="s">
        <v>34</v>
      </c>
      <c r="J1789" s="1" t="s">
        <v>34</v>
      </c>
      <c r="K1789" s="1" t="s">
        <v>34</v>
      </c>
      <c r="L1789" s="1" t="s">
        <v>34</v>
      </c>
      <c r="M1789" s="1" t="s">
        <v>34</v>
      </c>
      <c r="N1789" s="1">
        <v>0</v>
      </c>
      <c r="O1789" s="1">
        <v>0</v>
      </c>
      <c r="P1789" s="3">
        <v>29.579899999999999</v>
      </c>
      <c r="Q1789" s="3">
        <v>-2.1863000000000001</v>
      </c>
      <c r="R1789" t="s">
        <v>133</v>
      </c>
    </row>
    <row r="1790" spans="1:18" x14ac:dyDescent="0.55000000000000004">
      <c r="A1790" s="1">
        <v>42013</v>
      </c>
      <c r="B1790" s="1" t="s">
        <v>2726</v>
      </c>
      <c r="C1790" s="1" t="s">
        <v>2747</v>
      </c>
      <c r="D1790" s="4">
        <v>27.8</v>
      </c>
      <c r="E1790" s="4">
        <v>3474</v>
      </c>
      <c r="F1790" s="4">
        <f>Table1[[#This Row],[MW]]*Table1[[#This Row],[MWh/MW]]</f>
        <v>96577.2</v>
      </c>
      <c r="G1790" s="1" t="s">
        <v>28</v>
      </c>
      <c r="H1790" s="1" t="s">
        <v>29</v>
      </c>
      <c r="I1790" s="1" t="s">
        <v>30</v>
      </c>
      <c r="J1790" s="1" t="s">
        <v>31</v>
      </c>
      <c r="K1790" s="3" t="s">
        <v>32</v>
      </c>
      <c r="L1790" s="3" t="s">
        <v>44</v>
      </c>
      <c r="M1790" s="3" t="s">
        <v>34</v>
      </c>
      <c r="N1790" s="1">
        <f>Table1[[#This Row],[MWh]]*Water_intensities!$J$56</f>
        <v>31290.987767209783</v>
      </c>
      <c r="O1790" s="1">
        <f>Table1[[#This Row],[MWh]]*Water_intensities!$N$56</f>
        <v>21903.691437046848</v>
      </c>
      <c r="P1790" s="3">
        <v>30.074214997524201</v>
      </c>
      <c r="Q1790" s="3">
        <v>-1.8822794704813699</v>
      </c>
      <c r="R1790" t="s">
        <v>2748</v>
      </c>
    </row>
    <row r="1791" spans="1:18" x14ac:dyDescent="0.55000000000000004">
      <c r="A1791" s="1">
        <v>42014</v>
      </c>
      <c r="B1791" s="1" t="s">
        <v>2726</v>
      </c>
      <c r="C1791" s="1" t="s">
        <v>2749</v>
      </c>
      <c r="D1791" s="4">
        <v>0.2</v>
      </c>
      <c r="E1791" s="4">
        <v>3075.3</v>
      </c>
      <c r="F1791" s="4">
        <f>Table1[[#This Row],[MW]]*Table1[[#This Row],[MWh/MW]]</f>
        <v>615.06000000000006</v>
      </c>
      <c r="G1791" s="1" t="s">
        <v>107</v>
      </c>
      <c r="H1791" s="1" t="s">
        <v>133</v>
      </c>
      <c r="I1791" s="1" t="s">
        <v>34</v>
      </c>
      <c r="J1791" s="1" t="s">
        <v>34</v>
      </c>
      <c r="K1791" s="1" t="s">
        <v>34</v>
      </c>
      <c r="L1791" s="1" t="s">
        <v>34</v>
      </c>
      <c r="M1791" s="1" t="s">
        <v>34</v>
      </c>
      <c r="N1791" s="1">
        <v>0</v>
      </c>
      <c r="O1791" s="1">
        <v>0</v>
      </c>
      <c r="P1791" s="3">
        <v>29.678999999999998</v>
      </c>
      <c r="Q1791" s="3">
        <v>-1.6834</v>
      </c>
      <c r="R1791" t="s">
        <v>133</v>
      </c>
    </row>
    <row r="1792" spans="1:18" x14ac:dyDescent="0.55000000000000004">
      <c r="A1792" s="1">
        <v>42015</v>
      </c>
      <c r="B1792" s="1" t="s">
        <v>2726</v>
      </c>
      <c r="C1792" s="1" t="s">
        <v>2750</v>
      </c>
      <c r="D1792" s="4">
        <v>10</v>
      </c>
      <c r="E1792" s="4">
        <v>198</v>
      </c>
      <c r="F1792" s="4">
        <f>Table1[[#This Row],[MW]]*Table1[[#This Row],[MWh/MW]]</f>
        <v>1980</v>
      </c>
      <c r="G1792" s="1" t="s">
        <v>474</v>
      </c>
      <c r="H1792" s="1" t="s">
        <v>21</v>
      </c>
      <c r="I1792" s="1" t="s">
        <v>22</v>
      </c>
      <c r="J1792" s="1" t="s">
        <v>40</v>
      </c>
      <c r="K1792" s="3" t="s">
        <v>34</v>
      </c>
      <c r="L1792" s="3" t="s">
        <v>841</v>
      </c>
      <c r="M1792" s="3" t="s">
        <v>34</v>
      </c>
      <c r="N1792" s="1">
        <f>Table1[[#This Row],[MWh]]*Water_intensities!$J$3</f>
        <v>321.21922818857149</v>
      </c>
      <c r="O1792" s="1">
        <f>Table1[[#This Row],[MWh]]*Water_intensities!$N$3</f>
        <v>224.85345973200003</v>
      </c>
      <c r="P1792" s="3">
        <v>30.070315000000001</v>
      </c>
      <c r="Q1792" s="3">
        <v>-1.890601</v>
      </c>
      <c r="R1792" t="s">
        <v>2751</v>
      </c>
    </row>
    <row r="1793" spans="1:18" x14ac:dyDescent="0.55000000000000004">
      <c r="A1793" s="1">
        <v>42016</v>
      </c>
      <c r="B1793" s="1" t="s">
        <v>2726</v>
      </c>
      <c r="C1793" s="1" t="s">
        <v>2752</v>
      </c>
      <c r="D1793" s="4">
        <v>0.3</v>
      </c>
      <c r="E1793" s="4">
        <v>3075.3</v>
      </c>
      <c r="F1793" s="4">
        <f>Table1[[#This Row],[MW]]*Table1[[#This Row],[MWh/MW]]</f>
        <v>922.59</v>
      </c>
      <c r="G1793" s="1" t="s">
        <v>107</v>
      </c>
      <c r="H1793" s="1" t="s">
        <v>133</v>
      </c>
      <c r="I1793" s="1" t="s">
        <v>34</v>
      </c>
      <c r="J1793" s="1" t="s">
        <v>34</v>
      </c>
      <c r="K1793" s="1" t="s">
        <v>34</v>
      </c>
      <c r="L1793" s="1" t="s">
        <v>34</v>
      </c>
      <c r="M1793" s="1" t="s">
        <v>34</v>
      </c>
      <c r="N1793" s="1">
        <v>0</v>
      </c>
      <c r="O1793" s="1">
        <v>0</v>
      </c>
      <c r="P1793" s="3">
        <v>30.079799999999999</v>
      </c>
      <c r="Q1793" s="3">
        <v>-1.6851</v>
      </c>
      <c r="R1793" t="s">
        <v>2753</v>
      </c>
    </row>
    <row r="1794" spans="1:18" x14ac:dyDescent="0.55000000000000004">
      <c r="A1794" s="1">
        <v>42017</v>
      </c>
      <c r="B1794" s="1" t="s">
        <v>2726</v>
      </c>
      <c r="C1794" s="1" t="s">
        <v>2754</v>
      </c>
      <c r="D1794" s="4">
        <v>26</v>
      </c>
      <c r="E1794" s="4">
        <v>3474</v>
      </c>
      <c r="F1794" s="4">
        <f>Table1[[#This Row],[MW]]*Table1[[#This Row],[MWh/MW]]</f>
        <v>90324</v>
      </c>
      <c r="G1794" s="1" t="s">
        <v>20</v>
      </c>
      <c r="H1794" s="1" t="s">
        <v>29</v>
      </c>
      <c r="I1794" s="1" t="s">
        <v>52</v>
      </c>
      <c r="J1794" s="1" t="s">
        <v>31</v>
      </c>
      <c r="K1794" s="3" t="s">
        <v>32</v>
      </c>
      <c r="L1794" s="3" t="s">
        <v>53</v>
      </c>
      <c r="M1794" s="3" t="s">
        <v>34</v>
      </c>
      <c r="N1794" s="1">
        <f>Table1[[#This Row],[MWh]]*Water_intensities!$J$46</f>
        <v>29264.952588037926</v>
      </c>
      <c r="O1794" s="1">
        <f>Table1[[#This Row],[MWh]]*Water_intensities!$N$46</f>
        <v>20485.466811626549</v>
      </c>
      <c r="P1794" s="3">
        <v>29.3197125381527</v>
      </c>
      <c r="Q1794" s="3">
        <v>-2.0681233901190899</v>
      </c>
      <c r="R1794" t="s">
        <v>2755</v>
      </c>
    </row>
    <row r="1795" spans="1:18" x14ac:dyDescent="0.55000000000000004">
      <c r="A1795" s="1">
        <v>42018</v>
      </c>
      <c r="B1795" s="1" t="s">
        <v>2726</v>
      </c>
      <c r="C1795" s="1" t="s">
        <v>2756</v>
      </c>
      <c r="D1795" s="4">
        <v>3.6</v>
      </c>
      <c r="E1795" s="4">
        <v>3474</v>
      </c>
      <c r="F1795" s="4">
        <f>Table1[[#This Row],[MW]]*Table1[[#This Row],[MWh/MW]]</f>
        <v>12506.4</v>
      </c>
      <c r="G1795" s="1" t="s">
        <v>20</v>
      </c>
      <c r="H1795" s="1" t="s">
        <v>29</v>
      </c>
      <c r="I1795" s="1" t="s">
        <v>52</v>
      </c>
      <c r="J1795" s="1" t="s">
        <v>31</v>
      </c>
      <c r="K1795" s="3" t="s">
        <v>32</v>
      </c>
      <c r="L1795" s="3" t="s">
        <v>53</v>
      </c>
      <c r="M1795" s="3" t="s">
        <v>34</v>
      </c>
      <c r="N1795" s="1">
        <f>Table1[[#This Row],[MWh]]*Water_intensities!$J$46</f>
        <v>4052.070358343713</v>
      </c>
      <c r="O1795" s="1">
        <f>Table1[[#This Row],[MWh]]*Water_intensities!$N$46</f>
        <v>2836.4492508405992</v>
      </c>
      <c r="P1795" s="3">
        <v>29.256350000000001</v>
      </c>
      <c r="Q1795" s="3">
        <v>-1.72753</v>
      </c>
      <c r="R1795" t="s">
        <v>2757</v>
      </c>
    </row>
    <row r="1796" spans="1:18" x14ac:dyDescent="0.55000000000000004">
      <c r="A1796" s="1">
        <v>42019</v>
      </c>
      <c r="B1796" s="1" t="s">
        <v>2726</v>
      </c>
      <c r="C1796" s="1" t="s">
        <v>2758</v>
      </c>
      <c r="D1796" s="4">
        <v>10</v>
      </c>
      <c r="E1796" s="4">
        <v>3474</v>
      </c>
      <c r="F1796" s="4">
        <f>Table1[[#This Row],[MW]]*Table1[[#This Row],[MWh/MW]]</f>
        <v>34740</v>
      </c>
      <c r="G1796" s="1" t="s">
        <v>28</v>
      </c>
      <c r="H1796" s="1" t="s">
        <v>29</v>
      </c>
      <c r="I1796" s="1" t="s">
        <v>30</v>
      </c>
      <c r="J1796" s="1" t="s">
        <v>31</v>
      </c>
      <c r="K1796" s="3" t="s">
        <v>32</v>
      </c>
      <c r="L1796" s="3" t="s">
        <v>44</v>
      </c>
      <c r="M1796" s="3" t="s">
        <v>34</v>
      </c>
      <c r="N1796" s="1">
        <f>Table1[[#This Row],[MWh]]*Water_intensities!$J$56</f>
        <v>11255.750995399203</v>
      </c>
      <c r="O1796" s="1">
        <f>Table1[[#This Row],[MWh]]*Water_intensities!$N$56</f>
        <v>7879.0256967794421</v>
      </c>
      <c r="P1796" s="3">
        <v>30.066262293894599</v>
      </c>
      <c r="Q1796" s="3">
        <v>-1.89052524882769</v>
      </c>
      <c r="R1796" t="s">
        <v>2759</v>
      </c>
    </row>
    <row r="1797" spans="1:18" x14ac:dyDescent="0.55000000000000004">
      <c r="A1797" s="1">
        <v>42020</v>
      </c>
      <c r="B1797" s="1" t="s">
        <v>2726</v>
      </c>
      <c r="C1797" s="1" t="s">
        <v>5042</v>
      </c>
      <c r="D1797">
        <v>0.27200000000000002</v>
      </c>
      <c r="E1797" s="4">
        <v>3075.3</v>
      </c>
      <c r="F1797" s="1">
        <f>Table1[[#This Row],[MW]]*Table1[[#This Row],[MWh/MW]]</f>
        <v>836.48160000000007</v>
      </c>
      <c r="G1797" s="1" t="s">
        <v>107</v>
      </c>
      <c r="H1797" s="1" t="s">
        <v>133</v>
      </c>
      <c r="I1797" s="1" t="s">
        <v>34</v>
      </c>
      <c r="J1797" s="1" t="s">
        <v>34</v>
      </c>
      <c r="K1797" s="1" t="s">
        <v>34</v>
      </c>
      <c r="L1797" s="1" t="s">
        <v>34</v>
      </c>
      <c r="M1797" s="1" t="s">
        <v>34</v>
      </c>
      <c r="N1797" s="1">
        <v>0</v>
      </c>
      <c r="O1797" s="1">
        <v>0</v>
      </c>
      <c r="P1797" s="3">
        <v>30.1579857151102</v>
      </c>
      <c r="Q1797" s="3">
        <v>-2.03106323054919</v>
      </c>
      <c r="R1797" t="s">
        <v>2761</v>
      </c>
    </row>
    <row r="1798" spans="1:18" x14ac:dyDescent="0.55000000000000004">
      <c r="A1798" s="1">
        <v>42021</v>
      </c>
      <c r="B1798" s="1" t="s">
        <v>2726</v>
      </c>
      <c r="C1798" s="1" t="s">
        <v>2762</v>
      </c>
      <c r="D1798" s="19">
        <v>1.2E-2</v>
      </c>
      <c r="E1798" s="4">
        <v>3075.3</v>
      </c>
      <c r="F1798" s="4">
        <f>Table1[[#This Row],[MW]]*Table1[[#This Row],[MWh/MW]]</f>
        <v>36.903600000000004</v>
      </c>
      <c r="G1798" s="1" t="s">
        <v>107</v>
      </c>
      <c r="H1798" s="1" t="s">
        <v>133</v>
      </c>
      <c r="I1798" s="1" t="s">
        <v>34</v>
      </c>
      <c r="J1798" s="1" t="s">
        <v>34</v>
      </c>
      <c r="K1798" s="1" t="s">
        <v>34</v>
      </c>
      <c r="L1798" s="1" t="s">
        <v>34</v>
      </c>
      <c r="M1798" s="1" t="s">
        <v>34</v>
      </c>
      <c r="N1798" s="1">
        <v>0</v>
      </c>
      <c r="O1798" s="1">
        <v>0</v>
      </c>
      <c r="P1798" s="3">
        <v>30.067499999999999</v>
      </c>
      <c r="Q1798" s="3">
        <v>-1.5763</v>
      </c>
      <c r="R1798" t="s">
        <v>133</v>
      </c>
    </row>
    <row r="1799" spans="1:18" ht="15" customHeight="1" x14ac:dyDescent="0.55000000000000004">
      <c r="A1799" s="1">
        <v>42022</v>
      </c>
      <c r="B1799" s="1" t="s">
        <v>2726</v>
      </c>
      <c r="C1799" s="1" t="s">
        <v>2763</v>
      </c>
      <c r="D1799" s="4">
        <v>0.5</v>
      </c>
      <c r="E1799" s="4">
        <v>3075.3</v>
      </c>
      <c r="F1799" s="4">
        <f>Table1[[#This Row],[MW]]*Table1[[#This Row],[MWh/MW]]</f>
        <v>1537.65</v>
      </c>
      <c r="G1799" s="1" t="s">
        <v>107</v>
      </c>
      <c r="H1799" s="1" t="s">
        <v>133</v>
      </c>
      <c r="I1799" s="1" t="s">
        <v>34</v>
      </c>
      <c r="J1799" s="1" t="s">
        <v>34</v>
      </c>
      <c r="K1799" s="1" t="s">
        <v>34</v>
      </c>
      <c r="L1799" s="1" t="s">
        <v>34</v>
      </c>
      <c r="M1799" s="1" t="s">
        <v>34</v>
      </c>
      <c r="N1799" s="1">
        <v>0</v>
      </c>
      <c r="O1799" s="1">
        <v>0</v>
      </c>
      <c r="P1799" s="3">
        <v>30.139800000000001</v>
      </c>
      <c r="Q1799" s="3">
        <v>-2.0089999999999999</v>
      </c>
      <c r="R1799" t="s">
        <v>2764</v>
      </c>
    </row>
    <row r="1800" spans="1:18" x14ac:dyDescent="0.55000000000000004">
      <c r="A1800" s="1">
        <v>42023</v>
      </c>
      <c r="B1800" s="1" t="s">
        <v>2726</v>
      </c>
      <c r="C1800" s="1" t="s">
        <v>2765</v>
      </c>
      <c r="D1800" s="4">
        <v>0.25</v>
      </c>
      <c r="E1800" s="4">
        <v>1300</v>
      </c>
      <c r="F1800" s="4">
        <f>Table1[[#This Row],[MW]]*Table1[[#This Row],[MWh/MW]]</f>
        <v>325</v>
      </c>
      <c r="G1800" s="1" t="s">
        <v>37</v>
      </c>
      <c r="H1800" s="1" t="s">
        <v>38</v>
      </c>
      <c r="I1800" s="1" t="s">
        <v>39</v>
      </c>
      <c r="J1800" s="1" t="s">
        <v>40</v>
      </c>
      <c r="K1800" s="3" t="s">
        <v>34</v>
      </c>
      <c r="L1800" s="3" t="s">
        <v>41</v>
      </c>
      <c r="M1800" s="3" t="s">
        <v>420</v>
      </c>
      <c r="N1800" s="1">
        <f>Table1[[#This Row],[MWh]]*Water_intensities!$J$85</f>
        <v>31.986729541000003</v>
      </c>
      <c r="O1800" s="1">
        <f>Table1[[#This Row],[MWh]]*Water_intensities!$N$85</f>
        <v>22.3907106787</v>
      </c>
      <c r="P1800" s="3">
        <v>30.016231136008901</v>
      </c>
      <c r="Q1800" s="32">
        <v>-1.88444424668524</v>
      </c>
      <c r="R1800" t="s">
        <v>2766</v>
      </c>
    </row>
    <row r="1801" spans="1:18" x14ac:dyDescent="0.55000000000000004">
      <c r="A1801" s="1">
        <v>42024</v>
      </c>
      <c r="B1801" s="1" t="s">
        <v>2726</v>
      </c>
      <c r="C1801" s="1" t="s">
        <v>5043</v>
      </c>
      <c r="D1801" s="19">
        <v>1.6E-2</v>
      </c>
      <c r="E1801" s="4">
        <v>3075.3</v>
      </c>
      <c r="F1801" s="4">
        <f>Table1[[#This Row],[MW]]*Table1[[#This Row],[MWh/MW]]</f>
        <v>49.204800000000006</v>
      </c>
      <c r="G1801" s="1" t="s">
        <v>107</v>
      </c>
      <c r="H1801" s="1" t="s">
        <v>133</v>
      </c>
      <c r="I1801" s="1" t="s">
        <v>34</v>
      </c>
      <c r="J1801" s="1" t="s">
        <v>34</v>
      </c>
      <c r="K1801" s="1" t="s">
        <v>34</v>
      </c>
      <c r="L1801" s="1" t="s">
        <v>34</v>
      </c>
      <c r="M1801" s="1" t="s">
        <v>34</v>
      </c>
      <c r="N1801" s="1">
        <v>0</v>
      </c>
      <c r="O1801" s="1">
        <v>0</v>
      </c>
      <c r="P1801" s="3">
        <v>29.476070643297199</v>
      </c>
      <c r="Q1801" s="3">
        <v>-2.8040875267360499</v>
      </c>
      <c r="R1801" t="s">
        <v>4959</v>
      </c>
    </row>
    <row r="1802" spans="1:18" x14ac:dyDescent="0.55000000000000004">
      <c r="A1802" s="1">
        <v>42025</v>
      </c>
      <c r="B1802" s="1" t="s">
        <v>2726</v>
      </c>
      <c r="C1802" s="1" t="s">
        <v>2768</v>
      </c>
      <c r="D1802" s="4">
        <v>5</v>
      </c>
      <c r="E1802" s="4">
        <v>3474</v>
      </c>
      <c r="F1802" s="4">
        <f>Table1[[#This Row],[MW]]*Table1[[#This Row],[MWh/MW]]</f>
        <v>17370</v>
      </c>
      <c r="G1802" s="1" t="s">
        <v>28</v>
      </c>
      <c r="H1802" s="1" t="s">
        <v>29</v>
      </c>
      <c r="I1802" s="1" t="s">
        <v>30</v>
      </c>
      <c r="J1802" s="1" t="s">
        <v>31</v>
      </c>
      <c r="K1802" s="3" t="s">
        <v>32</v>
      </c>
      <c r="L1802" s="3" t="s">
        <v>44</v>
      </c>
      <c r="M1802" s="3" t="s">
        <v>34</v>
      </c>
      <c r="N1802" s="1">
        <f>Table1[[#This Row],[MWh]]*Water_intensities!$J$56</f>
        <v>5627.8754976996015</v>
      </c>
      <c r="O1802" s="1">
        <f>Table1[[#This Row],[MWh]]*Water_intensities!$N$56</f>
        <v>3939.5128483897211</v>
      </c>
      <c r="P1802" s="3">
        <v>29.7409</v>
      </c>
      <c r="Q1802" s="3">
        <v>-1.8454999999999999</v>
      </c>
      <c r="R1802" t="s">
        <v>2371</v>
      </c>
    </row>
    <row r="1803" spans="1:18" x14ac:dyDescent="0.55000000000000004">
      <c r="A1803" s="1">
        <v>42026</v>
      </c>
      <c r="B1803" s="1" t="s">
        <v>2726</v>
      </c>
      <c r="C1803" s="1" t="s">
        <v>2769</v>
      </c>
      <c r="D1803" s="4">
        <v>12.4</v>
      </c>
      <c r="E1803" s="4">
        <v>3075.3</v>
      </c>
      <c r="F1803" s="4">
        <f>Table1[[#This Row],[MW]]*Table1[[#This Row],[MWh/MW]]</f>
        <v>38133.72</v>
      </c>
      <c r="G1803" s="1" t="s">
        <v>107</v>
      </c>
      <c r="H1803" s="1" t="s">
        <v>133</v>
      </c>
      <c r="I1803" s="1" t="s">
        <v>34</v>
      </c>
      <c r="J1803" s="1" t="s">
        <v>34</v>
      </c>
      <c r="K1803" s="1" t="s">
        <v>34</v>
      </c>
      <c r="L1803" s="1" t="s">
        <v>34</v>
      </c>
      <c r="M1803" s="1" t="s">
        <v>34</v>
      </c>
      <c r="N1803" s="1">
        <v>46663.532386124098</v>
      </c>
      <c r="O1803" s="1">
        <v>46663.532386124098</v>
      </c>
      <c r="P1803" s="3">
        <v>29.705404000000001</v>
      </c>
      <c r="Q1803" s="3">
        <v>-1.525844</v>
      </c>
      <c r="R1803" t="s">
        <v>133</v>
      </c>
    </row>
    <row r="1804" spans="1:18" x14ac:dyDescent="0.55000000000000004">
      <c r="A1804" s="1">
        <v>42027</v>
      </c>
      <c r="B1804" s="1" t="s">
        <v>2726</v>
      </c>
      <c r="C1804" s="1" t="s">
        <v>2770</v>
      </c>
      <c r="D1804" s="4">
        <v>3.6</v>
      </c>
      <c r="E1804" s="4">
        <v>3075.3</v>
      </c>
      <c r="F1804" s="4">
        <f>Table1[[#This Row],[MW]]*Table1[[#This Row],[MWh/MW]]</f>
        <v>11071.080000000002</v>
      </c>
      <c r="G1804" s="1" t="s">
        <v>107</v>
      </c>
      <c r="H1804" s="1" t="s">
        <v>133</v>
      </c>
      <c r="I1804" s="1" t="s">
        <v>34</v>
      </c>
      <c r="J1804" s="1" t="s">
        <v>34</v>
      </c>
      <c r="K1804" s="1" t="s">
        <v>34</v>
      </c>
      <c r="L1804" s="1" t="s">
        <v>34</v>
      </c>
      <c r="M1804" s="1" t="s">
        <v>34</v>
      </c>
      <c r="N1804" s="1">
        <v>12522.316096181235</v>
      </c>
      <c r="O1804" s="1">
        <v>12522.316096181235</v>
      </c>
      <c r="P1804" s="3">
        <v>29.635200000000001</v>
      </c>
      <c r="Q1804" s="3">
        <v>-2.5756999999999999</v>
      </c>
      <c r="R1804" t="s">
        <v>2771</v>
      </c>
    </row>
    <row r="1805" spans="1:18" x14ac:dyDescent="0.55000000000000004">
      <c r="A1805" s="1">
        <v>42028</v>
      </c>
      <c r="B1805" s="1" t="s">
        <v>2726</v>
      </c>
      <c r="C1805" s="1" t="s">
        <v>2772</v>
      </c>
      <c r="D1805" s="4">
        <v>0.1</v>
      </c>
      <c r="E1805" s="4">
        <v>3075.3</v>
      </c>
      <c r="F1805" s="4">
        <f>Table1[[#This Row],[MW]]*Table1[[#This Row],[MWh/MW]]</f>
        <v>307.53000000000003</v>
      </c>
      <c r="G1805" s="1" t="s">
        <v>107</v>
      </c>
      <c r="H1805" s="1" t="s">
        <v>133</v>
      </c>
      <c r="I1805" s="1" t="s">
        <v>34</v>
      </c>
      <c r="J1805" s="1" t="s">
        <v>34</v>
      </c>
      <c r="K1805" s="1" t="s">
        <v>34</v>
      </c>
      <c r="L1805" s="1" t="s">
        <v>34</v>
      </c>
      <c r="M1805" s="1" t="s">
        <v>34</v>
      </c>
      <c r="N1805" s="1">
        <v>0</v>
      </c>
      <c r="O1805" s="1">
        <v>0</v>
      </c>
      <c r="P1805" s="3">
        <v>29.3843</v>
      </c>
      <c r="Q1805" s="3">
        <v>-1.9577</v>
      </c>
      <c r="R1805" t="s">
        <v>2739</v>
      </c>
    </row>
    <row r="1806" spans="1:18" x14ac:dyDescent="0.55000000000000004">
      <c r="A1806" s="1">
        <v>42029</v>
      </c>
      <c r="B1806" s="1" t="s">
        <v>2726</v>
      </c>
      <c r="C1806" s="1" t="s">
        <v>2773</v>
      </c>
      <c r="D1806" s="4">
        <v>0.438</v>
      </c>
      <c r="E1806" s="4">
        <v>3075.3</v>
      </c>
      <c r="F1806" s="4">
        <f>Table1[[#This Row],[MW]]*Table1[[#This Row],[MWh/MW]]</f>
        <v>1346.9814000000001</v>
      </c>
      <c r="G1806" s="1" t="s">
        <v>107</v>
      </c>
      <c r="H1806" s="1" t="s">
        <v>133</v>
      </c>
      <c r="I1806" s="1" t="s">
        <v>34</v>
      </c>
      <c r="J1806" s="1" t="s">
        <v>34</v>
      </c>
      <c r="K1806" s="1" t="s">
        <v>34</v>
      </c>
      <c r="L1806" s="1" t="s">
        <v>34</v>
      </c>
      <c r="M1806" s="1" t="s">
        <v>34</v>
      </c>
      <c r="N1806" s="1">
        <v>0</v>
      </c>
      <c r="O1806" s="1">
        <v>0</v>
      </c>
      <c r="P1806" s="3">
        <v>29.6035495</v>
      </c>
      <c r="Q1806" s="3">
        <v>-2.5546617999999999</v>
      </c>
      <c r="R1806" t="s">
        <v>133</v>
      </c>
    </row>
    <row r="1807" spans="1:18" x14ac:dyDescent="0.55000000000000004">
      <c r="A1807" s="1">
        <v>42030</v>
      </c>
      <c r="B1807" s="1" t="s">
        <v>2726</v>
      </c>
      <c r="C1807" s="1" t="s">
        <v>2774</v>
      </c>
      <c r="D1807" s="4">
        <v>0.2</v>
      </c>
      <c r="E1807" s="4">
        <v>3075.3</v>
      </c>
      <c r="F1807" s="4">
        <f>Table1[[#This Row],[MW]]*Table1[[#This Row],[MWh/MW]]</f>
        <v>615.06000000000006</v>
      </c>
      <c r="G1807" s="1" t="s">
        <v>107</v>
      </c>
      <c r="H1807" s="1" t="s">
        <v>133</v>
      </c>
      <c r="I1807" s="1" t="s">
        <v>34</v>
      </c>
      <c r="J1807" s="1" t="s">
        <v>34</v>
      </c>
      <c r="K1807" s="1" t="s">
        <v>34</v>
      </c>
      <c r="L1807" s="1" t="s">
        <v>34</v>
      </c>
      <c r="M1807" s="1" t="s">
        <v>34</v>
      </c>
      <c r="N1807" s="1">
        <v>0</v>
      </c>
      <c r="O1807" s="1">
        <v>0</v>
      </c>
      <c r="P1807" s="3">
        <v>29.5045</v>
      </c>
      <c r="Q1807" s="3">
        <v>-2.8067000000000002</v>
      </c>
      <c r="R1807" t="s">
        <v>133</v>
      </c>
    </row>
    <row r="1808" spans="1:18" x14ac:dyDescent="0.55000000000000004">
      <c r="A1808" s="1">
        <v>42031</v>
      </c>
      <c r="B1808" s="1" t="s">
        <v>2726</v>
      </c>
      <c r="C1808" s="1" t="s">
        <v>2775</v>
      </c>
      <c r="D1808" s="4">
        <v>0.68</v>
      </c>
      <c r="E1808" s="4">
        <v>3075.3</v>
      </c>
      <c r="F1808" s="4">
        <f>Table1[[#This Row],[MW]]*Table1[[#This Row],[MWh/MW]]</f>
        <v>2091.2040000000002</v>
      </c>
      <c r="G1808" s="1" t="s">
        <v>107</v>
      </c>
      <c r="H1808" s="1" t="s">
        <v>133</v>
      </c>
      <c r="I1808" s="1" t="s">
        <v>34</v>
      </c>
      <c r="J1808" s="1" t="s">
        <v>34</v>
      </c>
      <c r="K1808" s="1" t="s">
        <v>34</v>
      </c>
      <c r="L1808" s="1" t="s">
        <v>34</v>
      </c>
      <c r="M1808" s="1" t="s">
        <v>34</v>
      </c>
      <c r="N1808" s="1">
        <v>0</v>
      </c>
      <c r="O1808" s="1">
        <v>0</v>
      </c>
      <c r="P1808" s="3">
        <v>29.3843</v>
      </c>
      <c r="Q1808" s="3">
        <v>-1.9577</v>
      </c>
      <c r="R1808" t="s">
        <v>133</v>
      </c>
    </row>
    <row r="1809" spans="1:18" x14ac:dyDescent="0.55000000000000004">
      <c r="A1809" s="1">
        <v>42032</v>
      </c>
      <c r="B1809" s="1" t="s">
        <v>2726</v>
      </c>
      <c r="C1809" s="1" t="s">
        <v>2776</v>
      </c>
      <c r="D1809" s="4">
        <v>0.4</v>
      </c>
      <c r="E1809" s="4">
        <v>3075.3</v>
      </c>
      <c r="F1809" s="4">
        <f>Table1[[#This Row],[MW]]*Table1[[#This Row],[MWh/MW]]</f>
        <v>1230.1200000000001</v>
      </c>
      <c r="G1809" s="1" t="s">
        <v>107</v>
      </c>
      <c r="H1809" s="1" t="s">
        <v>133</v>
      </c>
      <c r="I1809" s="1" t="s">
        <v>34</v>
      </c>
      <c r="J1809" s="1" t="s">
        <v>34</v>
      </c>
      <c r="K1809" s="1" t="s">
        <v>34</v>
      </c>
      <c r="L1809" s="1" t="s">
        <v>34</v>
      </c>
      <c r="M1809" s="1" t="s">
        <v>34</v>
      </c>
      <c r="N1809" s="1">
        <v>0</v>
      </c>
      <c r="O1809" s="1">
        <v>0</v>
      </c>
      <c r="P1809" s="3">
        <v>30.139800000000001</v>
      </c>
      <c r="Q1809" s="3">
        <v>-2.0089999999999999</v>
      </c>
      <c r="R1809" t="s">
        <v>133</v>
      </c>
    </row>
    <row r="1810" spans="1:18" x14ac:dyDescent="0.55000000000000004">
      <c r="A1810" s="1">
        <v>42033</v>
      </c>
      <c r="B1810" s="1" t="s">
        <v>2726</v>
      </c>
      <c r="C1810" s="1" t="s">
        <v>2777</v>
      </c>
      <c r="D1810" s="4">
        <v>11.7</v>
      </c>
      <c r="E1810" s="4">
        <v>2456.4</v>
      </c>
      <c r="F1810" s="4">
        <f>Table1[[#This Row],[MW]]*Table1[[#This Row],[MWh/MW]]</f>
        <v>28739.88</v>
      </c>
      <c r="G1810" s="1" t="s">
        <v>107</v>
      </c>
      <c r="H1810" s="1" t="s">
        <v>108</v>
      </c>
      <c r="I1810" s="1" t="s">
        <v>34</v>
      </c>
      <c r="J1810" s="1" t="s">
        <v>34</v>
      </c>
      <c r="K1810" s="1" t="s">
        <v>34</v>
      </c>
      <c r="L1810" s="1" t="s">
        <v>34</v>
      </c>
      <c r="M1810" s="1" t="s">
        <v>34</v>
      </c>
      <c r="N1810" s="1">
        <v>2069649.6861236985</v>
      </c>
      <c r="O1810" s="1">
        <v>2069649.6861236985</v>
      </c>
      <c r="P1810" s="3">
        <v>29.755970000000001</v>
      </c>
      <c r="Q1810" s="3">
        <v>-1.4763200000000001</v>
      </c>
      <c r="R1810" t="s">
        <v>2778</v>
      </c>
    </row>
    <row r="1811" spans="1:18" x14ac:dyDescent="0.55000000000000004">
      <c r="A1811" s="1">
        <v>42034</v>
      </c>
      <c r="B1811" s="1" t="s">
        <v>2726</v>
      </c>
      <c r="C1811" s="1" t="s">
        <v>2779</v>
      </c>
      <c r="D1811" s="4">
        <v>2</v>
      </c>
      <c r="E1811" s="4">
        <v>3075.3</v>
      </c>
      <c r="F1811" s="4">
        <f>Table1[[#This Row],[MW]]*Table1[[#This Row],[MWh/MW]]</f>
        <v>6150.6</v>
      </c>
      <c r="G1811" s="1" t="s">
        <v>107</v>
      </c>
      <c r="H1811" s="1" t="s">
        <v>133</v>
      </c>
      <c r="I1811" s="1" t="s">
        <v>34</v>
      </c>
      <c r="J1811" s="1" t="s">
        <v>34</v>
      </c>
      <c r="K1811" s="1" t="s">
        <v>34</v>
      </c>
      <c r="L1811" s="1" t="s">
        <v>34</v>
      </c>
      <c r="M1811" s="1" t="s">
        <v>34</v>
      </c>
      <c r="N1811" s="1">
        <v>6764.2697138877684</v>
      </c>
      <c r="O1811" s="1">
        <v>6764.2697138877684</v>
      </c>
      <c r="P1811" s="3">
        <v>30.047999999999998</v>
      </c>
      <c r="Q1811" s="3">
        <v>-2.1114999999999999</v>
      </c>
      <c r="R1811" t="s">
        <v>2780</v>
      </c>
    </row>
    <row r="1812" spans="1:18" x14ac:dyDescent="0.55000000000000004">
      <c r="A1812" s="1">
        <v>42035</v>
      </c>
      <c r="B1812" s="1" t="s">
        <v>2726</v>
      </c>
      <c r="C1812" s="1" t="s">
        <v>2781</v>
      </c>
      <c r="D1812" s="4">
        <v>0.2</v>
      </c>
      <c r="E1812" s="4">
        <v>3075.3</v>
      </c>
      <c r="F1812" s="4">
        <f>Table1[[#This Row],[MW]]*Table1[[#This Row],[MWh/MW]]</f>
        <v>615.06000000000006</v>
      </c>
      <c r="G1812" s="1" t="s">
        <v>107</v>
      </c>
      <c r="H1812" s="1" t="s">
        <v>133</v>
      </c>
      <c r="I1812" s="1" t="s">
        <v>34</v>
      </c>
      <c r="J1812" s="1" t="s">
        <v>34</v>
      </c>
      <c r="K1812" s="1" t="s">
        <v>34</v>
      </c>
      <c r="L1812" s="1" t="s">
        <v>34</v>
      </c>
      <c r="M1812" s="1" t="s">
        <v>34</v>
      </c>
      <c r="N1812" s="1">
        <v>0</v>
      </c>
      <c r="O1812" s="1">
        <v>0</v>
      </c>
      <c r="P1812" s="3">
        <v>29.31</v>
      </c>
      <c r="Q1812" s="3">
        <v>-1.8752</v>
      </c>
      <c r="R1812" t="s">
        <v>2782</v>
      </c>
    </row>
    <row r="1813" spans="1:18" x14ac:dyDescent="0.55000000000000004">
      <c r="A1813" s="1">
        <v>42036</v>
      </c>
      <c r="B1813" s="1" t="s">
        <v>2726</v>
      </c>
      <c r="C1813" s="1" t="s">
        <v>2783</v>
      </c>
      <c r="D1813" s="4">
        <v>28</v>
      </c>
      <c r="E1813" s="4">
        <v>3075.3</v>
      </c>
      <c r="F1813" s="4">
        <f>Table1[[#This Row],[MW]]*Table1[[#This Row],[MWh/MW]]</f>
        <v>86108.400000000009</v>
      </c>
      <c r="G1813" s="1" t="s">
        <v>107</v>
      </c>
      <c r="H1813" s="1" t="s">
        <v>133</v>
      </c>
      <c r="I1813" s="1" t="s">
        <v>34</v>
      </c>
      <c r="J1813" s="1" t="s">
        <v>34</v>
      </c>
      <c r="K1813" s="1" t="s">
        <v>34</v>
      </c>
      <c r="L1813" s="1" t="s">
        <v>34</v>
      </c>
      <c r="M1813" s="1" t="s">
        <v>34</v>
      </c>
      <c r="N1813" s="1">
        <v>22807.267000000003</v>
      </c>
      <c r="O1813" s="1">
        <v>22807.267000000003</v>
      </c>
      <c r="P1813" s="3">
        <v>29.6325</v>
      </c>
      <c r="Q1813" s="3">
        <v>-1.8528</v>
      </c>
      <c r="R1813" t="s">
        <v>133</v>
      </c>
    </row>
    <row r="1814" spans="1:18" x14ac:dyDescent="0.55000000000000004">
      <c r="A1814" s="1">
        <v>42037</v>
      </c>
      <c r="B1814" s="1" t="s">
        <v>2726</v>
      </c>
      <c r="C1814" s="1" t="s">
        <v>2784</v>
      </c>
      <c r="D1814" s="4">
        <v>7.4999999999999997E-2</v>
      </c>
      <c r="E1814" s="4">
        <v>3075.3</v>
      </c>
      <c r="F1814" s="4">
        <f>Table1[[#This Row],[MW]]*Table1[[#This Row],[MWh/MW]]</f>
        <v>230.64750000000001</v>
      </c>
      <c r="G1814" s="1" t="s">
        <v>107</v>
      </c>
      <c r="H1814" s="1" t="s">
        <v>133</v>
      </c>
      <c r="I1814" s="1" t="s">
        <v>34</v>
      </c>
      <c r="J1814" s="1" t="s">
        <v>34</v>
      </c>
      <c r="K1814" s="1" t="s">
        <v>34</v>
      </c>
      <c r="L1814" s="1" t="s">
        <v>34</v>
      </c>
      <c r="M1814" s="1" t="s">
        <v>34</v>
      </c>
      <c r="N1814" s="1">
        <v>0</v>
      </c>
      <c r="O1814" s="1">
        <v>0</v>
      </c>
      <c r="P1814" s="3">
        <v>29.615148999999999</v>
      </c>
      <c r="Q1814" s="3">
        <v>-1.638649</v>
      </c>
      <c r="R1814" t="s">
        <v>133</v>
      </c>
    </row>
    <row r="1815" spans="1:18" ht="15" customHeight="1" x14ac:dyDescent="0.55000000000000004">
      <c r="A1815" s="1">
        <v>42038</v>
      </c>
      <c r="B1815" s="1" t="s">
        <v>2726</v>
      </c>
      <c r="C1815" s="1" t="s">
        <v>2785</v>
      </c>
      <c r="D1815" s="4">
        <v>0.1</v>
      </c>
      <c r="E1815" s="4">
        <v>3075.3</v>
      </c>
      <c r="F1815" s="4">
        <f>Table1[[#This Row],[MW]]*Table1[[#This Row],[MWh/MW]]</f>
        <v>307.53000000000003</v>
      </c>
      <c r="G1815" s="1" t="s">
        <v>107</v>
      </c>
      <c r="H1815" s="1" t="s">
        <v>133</v>
      </c>
      <c r="I1815" s="1" t="s">
        <v>34</v>
      </c>
      <c r="J1815" s="1" t="s">
        <v>34</v>
      </c>
      <c r="K1815" s="1" t="s">
        <v>34</v>
      </c>
      <c r="L1815" s="1" t="s">
        <v>34</v>
      </c>
      <c r="M1815" s="1" t="s">
        <v>34</v>
      </c>
      <c r="N1815" s="1">
        <v>0</v>
      </c>
      <c r="O1815" s="1">
        <v>0</v>
      </c>
      <c r="P1815" s="3">
        <v>29.6037</v>
      </c>
      <c r="Q1815" s="3">
        <v>-1.6326000000000001</v>
      </c>
      <c r="R1815" t="s">
        <v>4982</v>
      </c>
    </row>
    <row r="1816" spans="1:18" x14ac:dyDescent="0.55000000000000004">
      <c r="A1816" s="1">
        <v>42039</v>
      </c>
      <c r="B1816" s="1" t="s">
        <v>2726</v>
      </c>
      <c r="C1816" s="1" t="s">
        <v>2786</v>
      </c>
      <c r="D1816" s="4">
        <v>0.45</v>
      </c>
      <c r="E1816" s="4">
        <v>3075.3</v>
      </c>
      <c r="F1816" s="4">
        <f>Table1[[#This Row],[MW]]*Table1[[#This Row],[MWh/MW]]</f>
        <v>1383.8850000000002</v>
      </c>
      <c r="G1816" s="1" t="s">
        <v>107</v>
      </c>
      <c r="H1816" s="1" t="s">
        <v>133</v>
      </c>
      <c r="I1816" s="1" t="s">
        <v>34</v>
      </c>
      <c r="J1816" s="1" t="s">
        <v>34</v>
      </c>
      <c r="K1816" s="1" t="s">
        <v>34</v>
      </c>
      <c r="L1816" s="1" t="s">
        <v>34</v>
      </c>
      <c r="M1816" s="1" t="s">
        <v>34</v>
      </c>
      <c r="N1816" s="1">
        <v>0</v>
      </c>
      <c r="O1816" s="1">
        <v>0</v>
      </c>
      <c r="P1816" s="3">
        <v>30.139800000000001</v>
      </c>
      <c r="Q1816" s="3">
        <v>-2.0089999999999999</v>
      </c>
      <c r="R1816" t="s">
        <v>4983</v>
      </c>
    </row>
    <row r="1817" spans="1:18" ht="15" customHeight="1" x14ac:dyDescent="0.55000000000000004">
      <c r="A1817" s="1">
        <v>42040</v>
      </c>
      <c r="B1817" s="1" t="s">
        <v>2726</v>
      </c>
      <c r="C1817" s="1" t="s">
        <v>2787</v>
      </c>
      <c r="D1817" s="4">
        <v>0.65</v>
      </c>
      <c r="E1817" s="4">
        <v>3075.3</v>
      </c>
      <c r="F1817" s="4">
        <f>Table1[[#This Row],[MW]]*Table1[[#This Row],[MWh/MW]]</f>
        <v>1998.9450000000002</v>
      </c>
      <c r="G1817" s="1" t="s">
        <v>107</v>
      </c>
      <c r="H1817" s="1" t="s">
        <v>133</v>
      </c>
      <c r="I1817" s="1" t="s">
        <v>34</v>
      </c>
      <c r="J1817" s="1" t="s">
        <v>34</v>
      </c>
      <c r="K1817" s="1" t="s">
        <v>34</v>
      </c>
      <c r="L1817" s="1" t="s">
        <v>34</v>
      </c>
      <c r="M1817" s="1" t="s">
        <v>34</v>
      </c>
      <c r="N1817" s="1">
        <v>0</v>
      </c>
      <c r="O1817" s="1">
        <v>0</v>
      </c>
      <c r="P1817" s="3">
        <v>29.129315999999999</v>
      </c>
      <c r="Q1817" s="3">
        <v>-2.3391479999999998</v>
      </c>
      <c r="R1817" t="s">
        <v>2788</v>
      </c>
    </row>
    <row r="1818" spans="1:18" ht="15" customHeight="1" x14ac:dyDescent="0.55000000000000004">
      <c r="A1818" s="1">
        <v>42041</v>
      </c>
      <c r="B1818" s="1" t="s">
        <v>2726</v>
      </c>
      <c r="C1818" s="20" t="s">
        <v>5044</v>
      </c>
      <c r="D1818" s="4">
        <v>1.84</v>
      </c>
      <c r="E1818" s="4">
        <v>3075.3</v>
      </c>
      <c r="F1818" s="1">
        <f>Table1[[#This Row],[MW]]*Table1[[#This Row],[MWh/MW]]</f>
        <v>5658.5520000000006</v>
      </c>
      <c r="G1818" s="1" t="s">
        <v>107</v>
      </c>
      <c r="H1818" s="1" t="s">
        <v>133</v>
      </c>
      <c r="I1818" s="1" t="s">
        <v>34</v>
      </c>
      <c r="J1818" s="1" t="s">
        <v>34</v>
      </c>
      <c r="K1818" s="1" t="s">
        <v>34</v>
      </c>
      <c r="L1818" s="1" t="s">
        <v>34</v>
      </c>
      <c r="M1818" s="1" t="s">
        <v>34</v>
      </c>
      <c r="N1818" s="1">
        <v>8585.0752799999991</v>
      </c>
      <c r="O1818" s="1">
        <v>8585.0752799999991</v>
      </c>
      <c r="P1818" s="3">
        <v>29.239053472260501</v>
      </c>
      <c r="Q1818" s="3">
        <v>-2.39132650844636</v>
      </c>
      <c r="R1818" t="s">
        <v>2761</v>
      </c>
    </row>
    <row r="1819" spans="1:18" x14ac:dyDescent="0.55000000000000004">
      <c r="A1819" s="1">
        <v>42042</v>
      </c>
      <c r="B1819" s="1" t="s">
        <v>2726</v>
      </c>
      <c r="C1819" s="1" t="s">
        <v>2790</v>
      </c>
      <c r="D1819" s="4">
        <v>2.2000000000000002</v>
      </c>
      <c r="E1819" s="4">
        <v>3075.3</v>
      </c>
      <c r="F1819" s="4">
        <f>Table1[[#This Row],[MW]]*Table1[[#This Row],[MWh/MW]]</f>
        <v>6765.6600000000008</v>
      </c>
      <c r="G1819" s="1" t="s">
        <v>107</v>
      </c>
      <c r="H1819" s="1" t="s">
        <v>133</v>
      </c>
      <c r="I1819" s="1" t="s">
        <v>34</v>
      </c>
      <c r="J1819" s="1" t="s">
        <v>34</v>
      </c>
      <c r="K1819" s="1" t="s">
        <v>34</v>
      </c>
      <c r="L1819" s="1" t="s">
        <v>34</v>
      </c>
      <c r="M1819" s="1" t="s">
        <v>34</v>
      </c>
      <c r="N1819" s="1">
        <v>345.56631710866168</v>
      </c>
      <c r="O1819" s="1">
        <v>345.56631710866168</v>
      </c>
      <c r="P1819" s="3">
        <v>29.301100000000002</v>
      </c>
      <c r="Q1819" s="3">
        <v>-1.7013</v>
      </c>
      <c r="R1819" t="s">
        <v>133</v>
      </c>
    </row>
    <row r="1820" spans="1:18" ht="15" customHeight="1" x14ac:dyDescent="0.55000000000000004">
      <c r="A1820" s="1">
        <v>42043</v>
      </c>
      <c r="B1820" s="1" t="s">
        <v>2726</v>
      </c>
      <c r="C1820" s="1" t="s">
        <v>2791</v>
      </c>
      <c r="D1820" s="4">
        <v>2.2000000000000002</v>
      </c>
      <c r="E1820" s="4">
        <v>3075.3</v>
      </c>
      <c r="F1820" s="4">
        <f>Table1[[#This Row],[MW]]*Table1[[#This Row],[MWh/MW]]</f>
        <v>6765.6600000000008</v>
      </c>
      <c r="G1820" s="1" t="s">
        <v>107</v>
      </c>
      <c r="H1820" s="1" t="s">
        <v>133</v>
      </c>
      <c r="I1820" s="1" t="s">
        <v>34</v>
      </c>
      <c r="J1820" s="1" t="s">
        <v>34</v>
      </c>
      <c r="K1820" s="1" t="s">
        <v>34</v>
      </c>
      <c r="L1820" s="1" t="s">
        <v>34</v>
      </c>
      <c r="M1820" s="1" t="s">
        <v>34</v>
      </c>
      <c r="N1820" s="1">
        <v>583.03771026288007</v>
      </c>
      <c r="O1820" s="1">
        <v>583.03771026288007</v>
      </c>
      <c r="P1820" s="3">
        <v>29.319385700000002</v>
      </c>
      <c r="Q1820" s="3">
        <v>-1.7004897000000001</v>
      </c>
      <c r="R1820" t="s">
        <v>2792</v>
      </c>
    </row>
    <row r="1821" spans="1:18" x14ac:dyDescent="0.55000000000000004">
      <c r="A1821" s="1">
        <v>42044</v>
      </c>
      <c r="B1821" s="1" t="s">
        <v>2726</v>
      </c>
      <c r="C1821" s="1" t="s">
        <v>2793</v>
      </c>
      <c r="D1821" s="4">
        <v>0.45</v>
      </c>
      <c r="E1821" s="4">
        <v>3075.3</v>
      </c>
      <c r="F1821" s="4">
        <f>Table1[[#This Row],[MW]]*Table1[[#This Row],[MWh/MW]]</f>
        <v>1383.8850000000002</v>
      </c>
      <c r="G1821" s="1" t="s">
        <v>107</v>
      </c>
      <c r="H1821" s="1" t="s">
        <v>133</v>
      </c>
      <c r="I1821" s="1" t="s">
        <v>34</v>
      </c>
      <c r="J1821" s="1" t="s">
        <v>34</v>
      </c>
      <c r="K1821" s="1" t="s">
        <v>34</v>
      </c>
      <c r="L1821" s="1" t="s">
        <v>34</v>
      </c>
      <c r="M1821" s="1" t="s">
        <v>34</v>
      </c>
      <c r="N1821" s="1">
        <v>0</v>
      </c>
      <c r="O1821" s="1">
        <v>0</v>
      </c>
      <c r="P1821" s="3">
        <v>29.873888000000001</v>
      </c>
      <c r="Q1821" s="3">
        <v>-1.9402779999999999</v>
      </c>
      <c r="R1821" t="s">
        <v>2794</v>
      </c>
    </row>
    <row r="1822" spans="1:18" x14ac:dyDescent="0.55000000000000004">
      <c r="A1822" s="1">
        <v>42045</v>
      </c>
      <c r="B1822" s="1" t="s">
        <v>2726</v>
      </c>
      <c r="C1822" s="1" t="s">
        <v>2795</v>
      </c>
      <c r="D1822" s="4">
        <v>2.2000000000000002</v>
      </c>
      <c r="E1822" s="4">
        <v>3075.3</v>
      </c>
      <c r="F1822" s="4">
        <f>Table1[[#This Row],[MW]]*Table1[[#This Row],[MWh/MW]]</f>
        <v>6765.6600000000008</v>
      </c>
      <c r="G1822" s="1" t="s">
        <v>107</v>
      </c>
      <c r="H1822" s="1" t="s">
        <v>133</v>
      </c>
      <c r="I1822" s="1" t="s">
        <v>34</v>
      </c>
      <c r="J1822" s="1" t="s">
        <v>34</v>
      </c>
      <c r="K1822" s="1" t="s">
        <v>34</v>
      </c>
      <c r="L1822" s="1" t="s">
        <v>34</v>
      </c>
      <c r="M1822" s="1" t="s">
        <v>34</v>
      </c>
      <c r="N1822" s="1">
        <v>12685.137825585934</v>
      </c>
      <c r="O1822" s="1">
        <v>12685.137825585934</v>
      </c>
      <c r="P1822" s="3">
        <v>29.750122999999999</v>
      </c>
      <c r="Q1822" s="3">
        <v>-1.4186570000000001</v>
      </c>
      <c r="R1822" t="s">
        <v>133</v>
      </c>
    </row>
    <row r="1823" spans="1:18" x14ac:dyDescent="0.55000000000000004">
      <c r="A1823" s="1">
        <v>42046</v>
      </c>
      <c r="B1823" s="1" t="s">
        <v>2726</v>
      </c>
      <c r="C1823" s="1" t="s">
        <v>2796</v>
      </c>
      <c r="D1823" s="4">
        <v>0.2</v>
      </c>
      <c r="E1823" s="4">
        <v>3075.3</v>
      </c>
      <c r="F1823" s="4">
        <f>Table1[[#This Row],[MW]]*Table1[[#This Row],[MWh/MW]]</f>
        <v>615.06000000000006</v>
      </c>
      <c r="G1823" s="1" t="s">
        <v>107</v>
      </c>
      <c r="H1823" s="1" t="s">
        <v>133</v>
      </c>
      <c r="I1823" s="1" t="s">
        <v>34</v>
      </c>
      <c r="J1823" s="1" t="s">
        <v>34</v>
      </c>
      <c r="K1823" s="1" t="s">
        <v>34</v>
      </c>
      <c r="L1823" s="1" t="s">
        <v>34</v>
      </c>
      <c r="M1823" s="1" t="s">
        <v>34</v>
      </c>
      <c r="N1823" s="1">
        <v>0</v>
      </c>
      <c r="O1823" s="1">
        <v>0</v>
      </c>
      <c r="P1823" s="3">
        <v>28.907499999999999</v>
      </c>
      <c r="Q1823" s="3">
        <v>-2.4845999999999999</v>
      </c>
      <c r="R1823" t="s">
        <v>133</v>
      </c>
    </row>
    <row r="1824" spans="1:18" x14ac:dyDescent="0.55000000000000004">
      <c r="A1824" s="1">
        <v>42047</v>
      </c>
      <c r="B1824" s="1" t="s">
        <v>2726</v>
      </c>
      <c r="C1824" s="1" t="s">
        <v>2797</v>
      </c>
      <c r="D1824" s="4">
        <v>9</v>
      </c>
      <c r="E1824" s="4">
        <v>3075.3</v>
      </c>
      <c r="F1824" s="4">
        <f>Table1[[#This Row],[MW]]*Table1[[#This Row],[MWh/MW]]</f>
        <v>27677.7</v>
      </c>
      <c r="G1824" s="1" t="s">
        <v>107</v>
      </c>
      <c r="H1824" s="1" t="s">
        <v>133</v>
      </c>
      <c r="I1824" s="1" t="s">
        <v>34</v>
      </c>
      <c r="J1824" s="1" t="s">
        <v>34</v>
      </c>
      <c r="K1824" s="1" t="s">
        <v>34</v>
      </c>
      <c r="L1824" s="1" t="s">
        <v>34</v>
      </c>
      <c r="M1824" s="1" t="s">
        <v>34</v>
      </c>
      <c r="N1824" s="1">
        <v>48532.082569124344</v>
      </c>
      <c r="O1824" s="1">
        <v>48532.082569124344</v>
      </c>
      <c r="P1824" s="3">
        <v>29.5946</v>
      </c>
      <c r="Q1824" s="3">
        <v>-2.4691000000000001</v>
      </c>
      <c r="R1824" t="s">
        <v>133</v>
      </c>
    </row>
    <row r="1825" spans="1:18" ht="15" customHeight="1" x14ac:dyDescent="0.55000000000000004">
      <c r="A1825" s="1">
        <v>42048</v>
      </c>
      <c r="B1825" s="1" t="s">
        <v>2726</v>
      </c>
      <c r="C1825" s="1" t="s">
        <v>2798</v>
      </c>
      <c r="D1825" s="4">
        <v>2.2000000000000002</v>
      </c>
      <c r="E1825" s="4">
        <v>3075.3</v>
      </c>
      <c r="F1825" s="4">
        <f>Table1[[#This Row],[MW]]*Table1[[#This Row],[MWh/MW]]</f>
        <v>6765.6600000000008</v>
      </c>
      <c r="G1825" s="1" t="s">
        <v>107</v>
      </c>
      <c r="H1825" s="1" t="s">
        <v>133</v>
      </c>
      <c r="I1825" s="1" t="s">
        <v>34</v>
      </c>
      <c r="J1825" s="1" t="s">
        <v>34</v>
      </c>
      <c r="K1825" s="1" t="s">
        <v>34</v>
      </c>
      <c r="L1825" s="1" t="s">
        <v>34</v>
      </c>
      <c r="M1825" s="1" t="s">
        <v>34</v>
      </c>
      <c r="N1825" s="1">
        <v>380630.4</v>
      </c>
      <c r="O1825" s="1">
        <v>380630.4</v>
      </c>
      <c r="P1825" s="3">
        <v>29.577461599999999</v>
      </c>
      <c r="Q1825" s="3">
        <v>-2.4706347000000002</v>
      </c>
      <c r="R1825" t="s">
        <v>2739</v>
      </c>
    </row>
    <row r="1826" spans="1:18" x14ac:dyDescent="0.55000000000000004">
      <c r="A1826" s="1">
        <v>42049</v>
      </c>
      <c r="B1826" s="1" t="s">
        <v>2726</v>
      </c>
      <c r="C1826" s="1" t="s">
        <v>2799</v>
      </c>
      <c r="D1826" s="4">
        <v>0.16200000000000001</v>
      </c>
      <c r="E1826" s="4">
        <v>3075.3</v>
      </c>
      <c r="F1826" s="4">
        <f>Table1[[#This Row],[MW]]*Table1[[#This Row],[MWh/MW]]</f>
        <v>498.19860000000006</v>
      </c>
      <c r="G1826" s="1" t="s">
        <v>107</v>
      </c>
      <c r="H1826" s="1" t="s">
        <v>133</v>
      </c>
      <c r="I1826" s="1" t="s">
        <v>34</v>
      </c>
      <c r="J1826" s="1" t="s">
        <v>34</v>
      </c>
      <c r="K1826" s="1" t="s">
        <v>34</v>
      </c>
      <c r="L1826" s="1" t="s">
        <v>34</v>
      </c>
      <c r="M1826" s="1" t="s">
        <v>34</v>
      </c>
      <c r="N1826" s="1">
        <v>0</v>
      </c>
      <c r="O1826" s="1">
        <v>0</v>
      </c>
      <c r="P1826" s="3">
        <v>29.53443</v>
      </c>
      <c r="Q1826" s="3">
        <v>-2.778689</v>
      </c>
      <c r="R1826" t="s">
        <v>133</v>
      </c>
    </row>
    <row r="1827" spans="1:18" x14ac:dyDescent="0.55000000000000004">
      <c r="A1827" s="1">
        <v>42050</v>
      </c>
      <c r="B1827" s="1" t="s">
        <v>2726</v>
      </c>
      <c r="C1827" s="38" t="s">
        <v>5045</v>
      </c>
      <c r="D1827" s="4">
        <v>8.5</v>
      </c>
      <c r="E1827" s="4">
        <v>4545</v>
      </c>
      <c r="F1827" s="4">
        <f>Table1[[#This Row],[MW]]*Table1[[#This Row],[MWh/MW]]</f>
        <v>38632.5</v>
      </c>
      <c r="G1827" s="1" t="s">
        <v>37</v>
      </c>
      <c r="H1827" s="1" t="s">
        <v>38</v>
      </c>
      <c r="I1827" s="1" t="s">
        <v>39</v>
      </c>
      <c r="J1827" s="1" t="s">
        <v>40</v>
      </c>
      <c r="K1827" s="3" t="s">
        <v>34</v>
      </c>
      <c r="L1827" s="3" t="s">
        <v>41</v>
      </c>
      <c r="M1827" s="3" t="s">
        <v>420</v>
      </c>
      <c r="N1827" s="1">
        <f>Table1[[#This Row],[MWh]]*Water_intensities!$J$85</f>
        <v>3802.2379353621004</v>
      </c>
      <c r="O1827" s="1">
        <f>Table1[[#This Row],[MWh]]*Water_intensities!$N$85</f>
        <v>2661.56655475347</v>
      </c>
      <c r="P1827" s="3">
        <v>30.377222</v>
      </c>
      <c r="Q1827" s="3">
        <v>-2.0261110000000002</v>
      </c>
      <c r="R1827" t="s">
        <v>2800</v>
      </c>
    </row>
    <row r="1828" spans="1:18" ht="15" customHeight="1" x14ac:dyDescent="0.55000000000000004">
      <c r="A1828" s="1">
        <v>42051</v>
      </c>
      <c r="B1828" s="1" t="s">
        <v>2726</v>
      </c>
      <c r="C1828" s="1" t="s">
        <v>5046</v>
      </c>
      <c r="D1828" s="4">
        <v>2.6</v>
      </c>
      <c r="E1828" s="4">
        <v>3075.3</v>
      </c>
      <c r="F1828" s="4">
        <f>Table1[[#This Row],[MW]]*Table1[[#This Row],[MWh/MW]]</f>
        <v>7995.7800000000007</v>
      </c>
      <c r="G1828" s="1" t="s">
        <v>107</v>
      </c>
      <c r="H1828" s="1" t="s">
        <v>133</v>
      </c>
      <c r="I1828" s="1" t="s">
        <v>34</v>
      </c>
      <c r="J1828" s="1" t="s">
        <v>34</v>
      </c>
      <c r="K1828" s="1" t="s">
        <v>34</v>
      </c>
      <c r="L1828" s="1" t="s">
        <v>34</v>
      </c>
      <c r="M1828" s="1" t="s">
        <v>34</v>
      </c>
      <c r="N1828" s="1">
        <v>16402.410216583365</v>
      </c>
      <c r="O1828" s="1">
        <v>16402.410216583365</v>
      </c>
      <c r="P1828" s="3">
        <v>29.695898751518001</v>
      </c>
      <c r="Q1828" s="3">
        <v>-1.54125344767878</v>
      </c>
      <c r="R1828" t="s">
        <v>2802</v>
      </c>
    </row>
    <row r="1829" spans="1:18" ht="15" customHeight="1" x14ac:dyDescent="0.55000000000000004">
      <c r="A1829" s="1">
        <v>43001</v>
      </c>
      <c r="B1829" s="1" t="s">
        <v>2803</v>
      </c>
      <c r="C1829" s="1" t="s">
        <v>2804</v>
      </c>
      <c r="D1829" s="19">
        <v>2.4E-2</v>
      </c>
      <c r="E1829" s="4">
        <v>1003</v>
      </c>
      <c r="F1829" s="4">
        <f>Table1[[#This Row],[MW]]*Table1[[#This Row],[MWh/MW]]</f>
        <v>24.071999999999999</v>
      </c>
      <c r="G1829" s="1" t="s">
        <v>28</v>
      </c>
      <c r="H1829" s="1" t="s">
        <v>29</v>
      </c>
      <c r="I1829" s="1" t="s">
        <v>30</v>
      </c>
      <c r="J1829" s="1" t="s">
        <v>31</v>
      </c>
      <c r="K1829" s="3" t="s">
        <v>32</v>
      </c>
      <c r="L1829" s="3" t="s">
        <v>44</v>
      </c>
      <c r="M1829" s="3" t="s">
        <v>34</v>
      </c>
      <c r="N1829" s="1">
        <f>Table1[[#This Row],[MWh]]*Water_intensities!$J$56</f>
        <v>7.7993217605425906</v>
      </c>
      <c r="O1829" s="1">
        <f>Table1[[#This Row],[MWh]]*Water_intensities!$N$56</f>
        <v>5.4595252323798134</v>
      </c>
      <c r="P1829" s="3">
        <v>6.6666670000000003</v>
      </c>
      <c r="Q1829" s="3">
        <v>0.16666700000000001</v>
      </c>
      <c r="R1829" t="s">
        <v>296</v>
      </c>
    </row>
    <row r="1830" spans="1:18" x14ac:dyDescent="0.55000000000000004">
      <c r="A1830" s="1">
        <v>43002</v>
      </c>
      <c r="B1830" s="1" t="s">
        <v>2803</v>
      </c>
      <c r="C1830" s="1" t="s">
        <v>2805</v>
      </c>
      <c r="D1830" s="4">
        <v>0.66400000000000003</v>
      </c>
      <c r="E1830" s="4">
        <v>1003</v>
      </c>
      <c r="F1830" s="4">
        <f>Table1[[#This Row],[MW]]*Table1[[#This Row],[MWh/MW]]</f>
        <v>665.99200000000008</v>
      </c>
      <c r="G1830" s="1" t="s">
        <v>28</v>
      </c>
      <c r="H1830" s="1" t="s">
        <v>29</v>
      </c>
      <c r="I1830" s="1" t="s">
        <v>30</v>
      </c>
      <c r="J1830" s="1" t="s">
        <v>31</v>
      </c>
      <c r="K1830" s="3" t="s">
        <v>32</v>
      </c>
      <c r="L1830" s="3" t="s">
        <v>44</v>
      </c>
      <c r="M1830" s="3" t="s">
        <v>34</v>
      </c>
      <c r="N1830" s="1">
        <f>Table1[[#This Row],[MWh]]*Water_intensities!$J$56</f>
        <v>215.7812353750117</v>
      </c>
      <c r="O1830" s="1">
        <f>Table1[[#This Row],[MWh]]*Water_intensities!$N$56</f>
        <v>151.04686476250819</v>
      </c>
      <c r="P1830" s="3">
        <v>7.4178309999999996</v>
      </c>
      <c r="Q1830" s="3">
        <v>1.6372549999999999</v>
      </c>
      <c r="R1830" t="s">
        <v>113</v>
      </c>
    </row>
    <row r="1831" spans="1:18" x14ac:dyDescent="0.55000000000000004">
      <c r="A1831" s="1">
        <v>43003</v>
      </c>
      <c r="B1831" s="1" t="s">
        <v>2803</v>
      </c>
      <c r="C1831" s="1" t="s">
        <v>2806</v>
      </c>
      <c r="D1831" s="4">
        <v>2.2000000000000002</v>
      </c>
      <c r="E1831" s="4">
        <v>2565.1999999999998</v>
      </c>
      <c r="F1831" s="4">
        <f>Table1[[#This Row],[MW]]*Table1[[#This Row],[MWh/MW]]</f>
        <v>5643.4400000000005</v>
      </c>
      <c r="G1831" s="1" t="s">
        <v>107</v>
      </c>
      <c r="H1831" s="1" t="s">
        <v>133</v>
      </c>
      <c r="I1831" s="1" t="s">
        <v>34</v>
      </c>
      <c r="J1831" s="1" t="s">
        <v>34</v>
      </c>
      <c r="K1831" s="1" t="s">
        <v>34</v>
      </c>
      <c r="L1831" s="1" t="s">
        <v>34</v>
      </c>
      <c r="M1831" s="1" t="s">
        <v>34</v>
      </c>
      <c r="N1831" s="1">
        <v>284860.20344952116</v>
      </c>
      <c r="O1831" s="1">
        <v>284860.20344952116</v>
      </c>
      <c r="P1831" s="3">
        <v>6.7273240000000003</v>
      </c>
      <c r="Q1831" s="3">
        <v>0.33654000000000001</v>
      </c>
      <c r="R1831" t="s">
        <v>2807</v>
      </c>
    </row>
    <row r="1832" spans="1:18" ht="15" customHeight="1" x14ac:dyDescent="0.55000000000000004">
      <c r="A1832" s="1">
        <v>43004</v>
      </c>
      <c r="B1832" s="1" t="s">
        <v>2803</v>
      </c>
      <c r="C1832" s="1" t="s">
        <v>2808</v>
      </c>
      <c r="D1832" s="4">
        <v>3.8</v>
      </c>
      <c r="E1832" s="4">
        <v>2565.1999999999998</v>
      </c>
      <c r="F1832" s="4">
        <f>Table1[[#This Row],[MW]]*Table1[[#This Row],[MWh/MW]]</f>
        <v>9747.7599999999984</v>
      </c>
      <c r="G1832" s="1" t="s">
        <v>107</v>
      </c>
      <c r="H1832" s="1" t="s">
        <v>133</v>
      </c>
      <c r="I1832" s="1" t="s">
        <v>34</v>
      </c>
      <c r="J1832" s="1" t="s">
        <v>34</v>
      </c>
      <c r="K1832" s="1" t="s">
        <v>34</v>
      </c>
      <c r="L1832" s="1" t="s">
        <v>34</v>
      </c>
      <c r="M1832" s="1" t="s">
        <v>34</v>
      </c>
      <c r="N1832" s="1">
        <v>12755.09136</v>
      </c>
      <c r="O1832" s="1">
        <v>12755.09136</v>
      </c>
      <c r="P1832" s="3">
        <v>6.632212</v>
      </c>
      <c r="Q1832" s="3">
        <v>0.24558199999999999</v>
      </c>
      <c r="R1832" t="s">
        <v>133</v>
      </c>
    </row>
    <row r="1833" spans="1:18" x14ac:dyDescent="0.55000000000000004">
      <c r="A1833" s="1">
        <v>43005</v>
      </c>
      <c r="B1833" s="1" t="s">
        <v>2803</v>
      </c>
      <c r="C1833" s="1" t="s">
        <v>2809</v>
      </c>
      <c r="D1833" s="4">
        <v>0.12</v>
      </c>
      <c r="E1833" s="4">
        <v>1003</v>
      </c>
      <c r="F1833" s="4">
        <f>Table1[[#This Row],[MW]]*Table1[[#This Row],[MWh/MW]]</f>
        <v>120.36</v>
      </c>
      <c r="G1833" s="1" t="s">
        <v>28</v>
      </c>
      <c r="H1833" s="1" t="s">
        <v>29</v>
      </c>
      <c r="I1833" s="1" t="s">
        <v>30</v>
      </c>
      <c r="J1833" s="1" t="s">
        <v>31</v>
      </c>
      <c r="K1833" s="3" t="s">
        <v>32</v>
      </c>
      <c r="L1833" s="3" t="s">
        <v>44</v>
      </c>
      <c r="M1833" s="3" t="s">
        <v>34</v>
      </c>
      <c r="N1833" s="1">
        <f>Table1[[#This Row],[MWh]]*Water_intensities!$J$56</f>
        <v>38.996608802712956</v>
      </c>
      <c r="O1833" s="1">
        <f>Table1[[#This Row],[MWh]]*Water_intensities!$N$56</f>
        <v>27.297626161899068</v>
      </c>
      <c r="P1833" s="3">
        <v>6.6465550000000002</v>
      </c>
      <c r="Q1833" s="3">
        <v>0.13302700000000001</v>
      </c>
      <c r="R1833" t="s">
        <v>113</v>
      </c>
    </row>
    <row r="1834" spans="1:18" x14ac:dyDescent="0.55000000000000004">
      <c r="A1834" s="1">
        <v>43006</v>
      </c>
      <c r="B1834" s="1" t="s">
        <v>2803</v>
      </c>
      <c r="C1834" s="1" t="s">
        <v>2810</v>
      </c>
      <c r="D1834" s="4">
        <v>22</v>
      </c>
      <c r="E1834" s="4">
        <v>1003</v>
      </c>
      <c r="F1834" s="4">
        <f>Table1[[#This Row],[MW]]*Table1[[#This Row],[MWh/MW]]</f>
        <v>22066</v>
      </c>
      <c r="G1834" s="1" t="s">
        <v>28</v>
      </c>
      <c r="H1834" s="1" t="s">
        <v>29</v>
      </c>
      <c r="I1834" s="1" t="s">
        <v>30</v>
      </c>
      <c r="J1834" s="1" t="s">
        <v>31</v>
      </c>
      <c r="K1834" s="3" t="s">
        <v>32</v>
      </c>
      <c r="L1834" s="3" t="s">
        <v>44</v>
      </c>
      <c r="M1834" s="3" t="s">
        <v>34</v>
      </c>
      <c r="N1834" s="1">
        <f>Table1[[#This Row],[MWh]]*Water_intensities!$J$56</f>
        <v>7149.3782804973753</v>
      </c>
      <c r="O1834" s="1">
        <f>Table1[[#This Row],[MWh]]*Water_intensities!$N$56</f>
        <v>5004.5647963481624</v>
      </c>
      <c r="P1834" s="3">
        <v>6.6944299999999997</v>
      </c>
      <c r="Q1834" s="3">
        <v>0.36993999999999999</v>
      </c>
      <c r="R1834" t="s">
        <v>2811</v>
      </c>
    </row>
    <row r="1835" spans="1:18" x14ac:dyDescent="0.55000000000000004">
      <c r="A1835" s="1">
        <v>43007</v>
      </c>
      <c r="B1835" s="1" t="s">
        <v>2803</v>
      </c>
      <c r="C1835" s="1" t="s">
        <v>2812</v>
      </c>
      <c r="D1835" s="4">
        <v>8.27</v>
      </c>
      <c r="E1835" s="4">
        <v>1003</v>
      </c>
      <c r="F1835" s="4">
        <f>Table1[[#This Row],[MW]]*Table1[[#This Row],[MWh/MW]]</f>
        <v>8294.81</v>
      </c>
      <c r="G1835" s="1" t="s">
        <v>28</v>
      </c>
      <c r="H1835" s="1" t="s">
        <v>29</v>
      </c>
      <c r="I1835" s="1" t="s">
        <v>30</v>
      </c>
      <c r="J1835" s="1" t="s">
        <v>31</v>
      </c>
      <c r="K1835" s="3" t="s">
        <v>32</v>
      </c>
      <c r="L1835" s="3" t="s">
        <v>44</v>
      </c>
      <c r="M1835" s="3" t="s">
        <v>34</v>
      </c>
      <c r="N1835" s="1">
        <f>Table1[[#This Row],[MWh]]*Water_intensities!$J$56</f>
        <v>2687.5162899869674</v>
      </c>
      <c r="O1835" s="1">
        <f>Table1[[#This Row],[MWh]]*Water_intensities!$N$56</f>
        <v>1881.2614029908773</v>
      </c>
      <c r="P1835" s="3">
        <v>6.7507385658466497</v>
      </c>
      <c r="Q1835" s="3">
        <v>0.29288915351698303</v>
      </c>
      <c r="R1835" t="s">
        <v>2813</v>
      </c>
    </row>
    <row r="1836" spans="1:18" x14ac:dyDescent="0.55000000000000004">
      <c r="A1836" s="1">
        <v>44001</v>
      </c>
      <c r="B1836" s="1" t="s">
        <v>2814</v>
      </c>
      <c r="C1836" s="1" t="s">
        <v>2815</v>
      </c>
      <c r="D1836" s="4">
        <v>0.92100000000000004</v>
      </c>
      <c r="E1836" s="4">
        <v>3795.45</v>
      </c>
      <c r="F1836" s="4">
        <f>Table1[[#This Row],[MW]]*Table1[[#This Row],[MWh/MW]]</f>
        <v>3495.6094499999999</v>
      </c>
      <c r="G1836" s="1" t="s">
        <v>28</v>
      </c>
      <c r="H1836" s="1" t="s">
        <v>29</v>
      </c>
      <c r="I1836" s="1" t="s">
        <v>30</v>
      </c>
      <c r="J1836" s="1" t="s">
        <v>31</v>
      </c>
      <c r="K1836" s="3" t="s">
        <v>32</v>
      </c>
      <c r="L1836" s="3" t="s">
        <v>44</v>
      </c>
      <c r="M1836" s="3" t="s">
        <v>34</v>
      </c>
      <c r="N1836" s="1">
        <f>Table1[[#This Row],[MWh]]*Water_intensities!$J$56</f>
        <v>1132.5765557387554</v>
      </c>
      <c r="O1836" s="1">
        <f>Table1[[#This Row],[MWh]]*Water_intensities!$N$56</f>
        <v>792.80358901712873</v>
      </c>
      <c r="P1836" s="3">
        <v>-12.459351</v>
      </c>
      <c r="Q1836" s="3">
        <v>14.902377</v>
      </c>
      <c r="R1836" t="s">
        <v>113</v>
      </c>
    </row>
    <row r="1837" spans="1:18" x14ac:dyDescent="0.55000000000000004">
      <c r="A1837" s="1">
        <v>44002</v>
      </c>
      <c r="B1837" s="1" t="s">
        <v>2814</v>
      </c>
      <c r="C1837" s="1" t="s">
        <v>2816</v>
      </c>
      <c r="D1837" s="19">
        <v>2.5000000000000001E-2</v>
      </c>
      <c r="E1837" s="4">
        <v>3795.45</v>
      </c>
      <c r="F1837" s="4">
        <f>Table1[[#This Row],[MW]]*Table1[[#This Row],[MWh/MW]]</f>
        <v>94.886250000000004</v>
      </c>
      <c r="G1837" s="1" t="s">
        <v>28</v>
      </c>
      <c r="H1837" s="1" t="s">
        <v>29</v>
      </c>
      <c r="I1837" s="1" t="s">
        <v>30</v>
      </c>
      <c r="J1837" s="1" t="s">
        <v>31</v>
      </c>
      <c r="K1837" s="3" t="s">
        <v>32</v>
      </c>
      <c r="L1837" s="3" t="s">
        <v>44</v>
      </c>
      <c r="M1837" s="3" t="s">
        <v>34</v>
      </c>
      <c r="N1837" s="1">
        <f>Table1[[#This Row],[MWh]]*Water_intensities!$J$56</f>
        <v>30.743120405503674</v>
      </c>
      <c r="O1837" s="1">
        <f>Table1[[#This Row],[MWh]]*Water_intensities!$N$56</f>
        <v>21.520184283852572</v>
      </c>
      <c r="P1837" s="3">
        <v>-12.310616</v>
      </c>
      <c r="Q1837" s="3">
        <v>12.538843999999999</v>
      </c>
      <c r="R1837" t="s">
        <v>296</v>
      </c>
    </row>
    <row r="1838" spans="1:18" x14ac:dyDescent="0.55000000000000004">
      <c r="A1838" s="1">
        <v>44003</v>
      </c>
      <c r="B1838" s="1" t="s">
        <v>2814</v>
      </c>
      <c r="C1838" s="1" t="s">
        <v>2817</v>
      </c>
      <c r="D1838" s="4">
        <v>0.96499999999999997</v>
      </c>
      <c r="E1838" s="4">
        <v>3795.45</v>
      </c>
      <c r="F1838" s="4">
        <f>Table1[[#This Row],[MW]]*Table1[[#This Row],[MWh/MW]]</f>
        <v>3662.6092499999995</v>
      </c>
      <c r="G1838" s="1" t="s">
        <v>28</v>
      </c>
      <c r="H1838" s="1" t="s">
        <v>29</v>
      </c>
      <c r="I1838" s="1" t="s">
        <v>30</v>
      </c>
      <c r="J1838" s="1" t="s">
        <v>31</v>
      </c>
      <c r="K1838" s="3" t="s">
        <v>32</v>
      </c>
      <c r="L1838" s="3" t="s">
        <v>44</v>
      </c>
      <c r="M1838" s="3" t="s">
        <v>34</v>
      </c>
      <c r="N1838" s="1">
        <f>Table1[[#This Row],[MWh]]*Water_intensities!$J$56</f>
        <v>1186.6844476524416</v>
      </c>
      <c r="O1838" s="1">
        <f>Table1[[#This Row],[MWh]]*Water_intensities!$N$56</f>
        <v>830.67911335670919</v>
      </c>
      <c r="P1838" s="3">
        <v>-16.60773</v>
      </c>
      <c r="Q1838" s="3">
        <v>13.919112999999999</v>
      </c>
      <c r="R1838" t="s">
        <v>113</v>
      </c>
    </row>
    <row r="1839" spans="1:18" x14ac:dyDescent="0.55000000000000004">
      <c r="A1839" s="1">
        <v>44004</v>
      </c>
      <c r="B1839" s="1" t="s">
        <v>2814</v>
      </c>
      <c r="C1839" s="1" t="s">
        <v>2818</v>
      </c>
      <c r="D1839" s="4">
        <v>66.849999999999994</v>
      </c>
      <c r="E1839" s="4">
        <v>3795.45</v>
      </c>
      <c r="F1839" s="4">
        <f>Table1[[#This Row],[MW]]*Table1[[#This Row],[MWh/MW]]</f>
        <v>253725.83249999996</v>
      </c>
      <c r="G1839" s="1" t="s">
        <v>28</v>
      </c>
      <c r="H1839" s="1" t="s">
        <v>29</v>
      </c>
      <c r="I1839" s="1" t="s">
        <v>30</v>
      </c>
      <c r="J1839" s="1" t="s">
        <v>31</v>
      </c>
      <c r="K1839" s="3" t="s">
        <v>32</v>
      </c>
      <c r="L1839" s="3" t="s">
        <v>119</v>
      </c>
      <c r="M1839" s="3" t="s">
        <v>34</v>
      </c>
      <c r="N1839" s="1">
        <f>Table1[[#This Row],[MWh]]*Water_intensities!$J$56</f>
        <v>82207.103964316804</v>
      </c>
      <c r="O1839" s="1">
        <f>Table1[[#This Row],[MWh]]*Water_intensities!$N$56</f>
        <v>57544.972775021764</v>
      </c>
      <c r="P1839" s="3">
        <v>-17.4345953912329</v>
      </c>
      <c r="Q1839" s="3">
        <v>14.6903604702153</v>
      </c>
      <c r="R1839" t="s">
        <v>2819</v>
      </c>
    </row>
    <row r="1840" spans="1:18" x14ac:dyDescent="0.55000000000000004">
      <c r="A1840" s="1">
        <v>44005</v>
      </c>
      <c r="B1840" s="1" t="s">
        <v>2814</v>
      </c>
      <c r="C1840" s="1" t="s">
        <v>2820</v>
      </c>
      <c r="D1840" s="4">
        <v>66.849999999999994</v>
      </c>
      <c r="E1840" s="4">
        <v>3795.45</v>
      </c>
      <c r="F1840" s="4">
        <f>Table1[[#This Row],[MW]]*Table1[[#This Row],[MWh/MW]]</f>
        <v>253725.83249999996</v>
      </c>
      <c r="G1840" s="1" t="s">
        <v>28</v>
      </c>
      <c r="H1840" s="1" t="s">
        <v>29</v>
      </c>
      <c r="I1840" s="1" t="s">
        <v>30</v>
      </c>
      <c r="J1840" s="1" t="s">
        <v>31</v>
      </c>
      <c r="K1840" s="3" t="s">
        <v>32</v>
      </c>
      <c r="L1840" s="3" t="s">
        <v>119</v>
      </c>
      <c r="M1840" s="3" t="s">
        <v>34</v>
      </c>
      <c r="N1840" s="1">
        <f>Table1[[#This Row],[MWh]]*Water_intensities!$J$56</f>
        <v>82207.103964316804</v>
      </c>
      <c r="O1840" s="1">
        <f>Table1[[#This Row],[MWh]]*Water_intensities!$N$56</f>
        <v>57544.972775021764</v>
      </c>
      <c r="P1840" s="3">
        <v>-17.434168920020799</v>
      </c>
      <c r="Q1840" s="3">
        <v>14.6907055422613</v>
      </c>
      <c r="R1840" t="s">
        <v>2821</v>
      </c>
    </row>
    <row r="1841" spans="1:18" x14ac:dyDescent="0.55000000000000004">
      <c r="A1841" s="1">
        <v>44006</v>
      </c>
      <c r="B1841" s="1" t="s">
        <v>2814</v>
      </c>
      <c r="C1841" s="1" t="s">
        <v>2822</v>
      </c>
      <c r="D1841" s="4">
        <v>0.128</v>
      </c>
      <c r="E1841" s="4">
        <v>3795.45</v>
      </c>
      <c r="F1841" s="4">
        <f>Table1[[#This Row],[MW]]*Table1[[#This Row],[MWh/MW]]</f>
        <v>485.81759999999997</v>
      </c>
      <c r="G1841" s="1" t="s">
        <v>28</v>
      </c>
      <c r="H1841" s="1" t="s">
        <v>29</v>
      </c>
      <c r="I1841" s="1" t="s">
        <v>30</v>
      </c>
      <c r="J1841" s="1" t="s">
        <v>31</v>
      </c>
      <c r="K1841" s="3" t="s">
        <v>32</v>
      </c>
      <c r="L1841" s="3" t="s">
        <v>44</v>
      </c>
      <c r="M1841" s="3" t="s">
        <v>34</v>
      </c>
      <c r="N1841" s="1">
        <f>Table1[[#This Row],[MWh]]*Water_intensities!$J$56</f>
        <v>157.4047764761788</v>
      </c>
      <c r="O1841" s="1">
        <f>Table1[[#This Row],[MWh]]*Water_intensities!$N$56</f>
        <v>110.18334353332516</v>
      </c>
      <c r="P1841" s="3">
        <v>-16.630728999999999</v>
      </c>
      <c r="Q1841" s="3">
        <v>13.689876</v>
      </c>
      <c r="R1841" t="s">
        <v>113</v>
      </c>
    </row>
    <row r="1842" spans="1:18" x14ac:dyDescent="0.55000000000000004">
      <c r="A1842" s="1">
        <v>44007</v>
      </c>
      <c r="B1842" s="1" t="s">
        <v>2814</v>
      </c>
      <c r="C1842" s="1" t="s">
        <v>2823</v>
      </c>
      <c r="D1842" s="4">
        <v>26.77</v>
      </c>
      <c r="E1842" s="4">
        <v>3795.45</v>
      </c>
      <c r="F1842" s="4">
        <f>Table1[[#This Row],[MW]]*Table1[[#This Row],[MWh/MW]]</f>
        <v>101604.19649999999</v>
      </c>
      <c r="G1842" s="1" t="s">
        <v>28</v>
      </c>
      <c r="H1842" s="1" t="s">
        <v>29</v>
      </c>
      <c r="I1842" s="1" t="s">
        <v>30</v>
      </c>
      <c r="J1842" s="1" t="s">
        <v>31</v>
      </c>
      <c r="K1842" s="3" t="s">
        <v>32</v>
      </c>
      <c r="L1842" s="3" t="s">
        <v>44</v>
      </c>
      <c r="M1842" s="3" t="s">
        <v>34</v>
      </c>
      <c r="N1842" s="1">
        <f>Table1[[#This Row],[MWh]]*Water_intensities!$J$56</f>
        <v>32919.733330213327</v>
      </c>
      <c r="O1842" s="1">
        <f>Table1[[#This Row],[MWh]]*Water_intensities!$N$56</f>
        <v>23043.813331149333</v>
      </c>
      <c r="P1842" s="3">
        <v>-16.224344595276001</v>
      </c>
      <c r="Q1842" s="3">
        <v>12.559558370467601</v>
      </c>
      <c r="R1842" t="s">
        <v>2824</v>
      </c>
    </row>
    <row r="1843" spans="1:18" x14ac:dyDescent="0.55000000000000004">
      <c r="A1843" s="1">
        <v>44008</v>
      </c>
      <c r="B1843" s="1" t="s">
        <v>2814</v>
      </c>
      <c r="C1843" s="1" t="s">
        <v>2825</v>
      </c>
      <c r="D1843" s="4">
        <v>53.01</v>
      </c>
      <c r="E1843" s="4">
        <v>3795.45</v>
      </c>
      <c r="F1843" s="4">
        <f>Table1[[#This Row],[MW]]*Table1[[#This Row],[MWh/MW]]</f>
        <v>201196.80449999997</v>
      </c>
      <c r="G1843" s="1" t="s">
        <v>28</v>
      </c>
      <c r="H1843" s="1" t="s">
        <v>29</v>
      </c>
      <c r="I1843" s="1" t="s">
        <v>30</v>
      </c>
      <c r="J1843" s="1" t="s">
        <v>31</v>
      </c>
      <c r="K1843" s="3" t="s">
        <v>32</v>
      </c>
      <c r="L1843" s="3" t="s">
        <v>44</v>
      </c>
      <c r="M1843" s="3" t="s">
        <v>34</v>
      </c>
      <c r="N1843" s="1">
        <f>Table1[[#This Row],[MWh]]*Water_intensities!$J$56</f>
        <v>65187.71250782998</v>
      </c>
      <c r="O1843" s="1">
        <f>Table1[[#This Row],[MWh]]*Water_intensities!$N$56</f>
        <v>45631.398755480986</v>
      </c>
      <c r="P1843" s="3">
        <v>-17.298262608474701</v>
      </c>
      <c r="Q1843" s="3">
        <v>14.7204905312904</v>
      </c>
      <c r="R1843" t="s">
        <v>2826</v>
      </c>
    </row>
    <row r="1844" spans="1:18" x14ac:dyDescent="0.55000000000000004">
      <c r="A1844" s="1">
        <v>44009</v>
      </c>
      <c r="B1844" s="1" t="s">
        <v>2814</v>
      </c>
      <c r="C1844" s="1" t="s">
        <v>2827</v>
      </c>
      <c r="D1844" s="4">
        <v>34</v>
      </c>
      <c r="E1844" s="4">
        <v>3795.45</v>
      </c>
      <c r="F1844" s="4">
        <f>Table1[[#This Row],[MW]]*Table1[[#This Row],[MWh/MW]]</f>
        <v>129045.29999999999</v>
      </c>
      <c r="G1844" s="1" t="s">
        <v>28</v>
      </c>
      <c r="H1844" s="1" t="s">
        <v>56</v>
      </c>
      <c r="I1844" s="1" t="s">
        <v>57</v>
      </c>
      <c r="J1844" s="1" t="s">
        <v>40</v>
      </c>
      <c r="K1844" s="3" t="s">
        <v>32</v>
      </c>
      <c r="L1844" s="3" t="s">
        <v>44</v>
      </c>
      <c r="M1844" s="3" t="s">
        <v>34</v>
      </c>
      <c r="N1844" s="1">
        <f>Table1[[#This Row],[MWh]]*Water_intensities!$J$53</f>
        <v>207608.07947879445</v>
      </c>
      <c r="O1844" s="1">
        <f>Table1[[#This Row],[MWh]]*Water_intensities!$N$53</f>
        <v>166086.46358303554</v>
      </c>
      <c r="P1844" s="3">
        <v>-17.298262608474701</v>
      </c>
      <c r="Q1844" s="3">
        <v>14.7204905312904</v>
      </c>
      <c r="R1844" t="s">
        <v>2828</v>
      </c>
    </row>
    <row r="1845" spans="1:18" x14ac:dyDescent="0.55000000000000004">
      <c r="A1845" s="1">
        <v>44010</v>
      </c>
      <c r="B1845" s="1" t="s">
        <v>2814</v>
      </c>
      <c r="C1845" s="1" t="s">
        <v>2829</v>
      </c>
      <c r="D1845" s="4">
        <v>15</v>
      </c>
      <c r="E1845" s="4">
        <v>4814.3</v>
      </c>
      <c r="F1845" s="4">
        <f>Table1[[#This Row],[MW]]*Table1[[#This Row],[MWh/MW]]</f>
        <v>72214.5</v>
      </c>
      <c r="G1845" s="1" t="s">
        <v>226</v>
      </c>
      <c r="H1845" s="1" t="s">
        <v>21</v>
      </c>
      <c r="I1845" s="1" t="s">
        <v>22</v>
      </c>
      <c r="J1845" s="1" t="s">
        <v>23</v>
      </c>
      <c r="K1845" s="3" t="s">
        <v>24</v>
      </c>
      <c r="L1845" s="3" t="s">
        <v>227</v>
      </c>
      <c r="M1845" s="3" t="s">
        <v>388</v>
      </c>
      <c r="N1845" s="1">
        <f>Table1[[#This Row],[MWh]]*Water_intensities!$J$69</f>
        <v>207754.83042997561</v>
      </c>
      <c r="O1845" s="1">
        <f>Table1[[#This Row],[MWh]]*Water_intensities!$N$69</f>
        <v>73807.637126438698</v>
      </c>
      <c r="P1845" s="3">
        <v>-17.298262608474701</v>
      </c>
      <c r="Q1845" s="3">
        <v>14.7204905312904</v>
      </c>
      <c r="R1845" t="s">
        <v>2828</v>
      </c>
    </row>
    <row r="1846" spans="1:18" x14ac:dyDescent="0.55000000000000004">
      <c r="A1846" s="1">
        <v>44011</v>
      </c>
      <c r="B1846" s="1" t="s">
        <v>2814</v>
      </c>
      <c r="C1846" s="1" t="s">
        <v>2830</v>
      </c>
      <c r="D1846" s="4">
        <v>86</v>
      </c>
      <c r="E1846" s="4">
        <v>3645</v>
      </c>
      <c r="F1846" s="4">
        <f>Table1[[#This Row],[MW]]*Table1[[#This Row],[MWh/MW]]</f>
        <v>313470</v>
      </c>
      <c r="G1846" s="1" t="s">
        <v>20</v>
      </c>
      <c r="H1846" s="1" t="s">
        <v>21</v>
      </c>
      <c r="I1846" s="1" t="s">
        <v>22</v>
      </c>
      <c r="J1846" s="1" t="s">
        <v>60</v>
      </c>
      <c r="K1846" s="3" t="s">
        <v>61</v>
      </c>
      <c r="L1846" s="3" t="s">
        <v>25</v>
      </c>
      <c r="M1846" s="3" t="s">
        <v>34</v>
      </c>
      <c r="N1846" s="1">
        <f>Table1[[#This Row],[MWh]]*Water_intensities!$J$47</f>
        <v>11866.130306766001</v>
      </c>
      <c r="O1846" s="1">
        <f>Table1[[#This Row],[MWh]]*Water_intensities!$N$47</f>
        <v>7899.4376804498552</v>
      </c>
      <c r="P1846" s="3">
        <v>-17.298262608474701</v>
      </c>
      <c r="Q1846" s="3">
        <v>14.7204905312904</v>
      </c>
      <c r="R1846" t="s">
        <v>2826</v>
      </c>
    </row>
    <row r="1847" spans="1:18" x14ac:dyDescent="0.55000000000000004">
      <c r="A1847" s="1">
        <v>44012</v>
      </c>
      <c r="B1847" s="1" t="s">
        <v>2814</v>
      </c>
      <c r="C1847" s="1" t="s">
        <v>2831</v>
      </c>
      <c r="D1847" s="4">
        <v>57.5</v>
      </c>
      <c r="E1847" s="4">
        <v>3795.45</v>
      </c>
      <c r="F1847" s="4">
        <f>Table1[[#This Row],[MW]]*Table1[[#This Row],[MWh/MW]]</f>
        <v>218238.375</v>
      </c>
      <c r="G1847" s="1" t="s">
        <v>28</v>
      </c>
      <c r="H1847" s="1" t="s">
        <v>29</v>
      </c>
      <c r="I1847" s="1" t="s">
        <v>30</v>
      </c>
      <c r="J1847" s="1" t="s">
        <v>31</v>
      </c>
      <c r="K1847" s="3" t="s">
        <v>32</v>
      </c>
      <c r="L1847" s="3" t="s">
        <v>44</v>
      </c>
      <c r="M1847" s="3" t="s">
        <v>34</v>
      </c>
      <c r="N1847" s="1">
        <f>Table1[[#This Row],[MWh]]*Water_intensities!$J$56</f>
        <v>70709.176932658447</v>
      </c>
      <c r="O1847" s="1">
        <f>Table1[[#This Row],[MWh]]*Water_intensities!$N$56</f>
        <v>49496.423852860913</v>
      </c>
      <c r="P1847" s="3">
        <v>-17.298262608474701</v>
      </c>
      <c r="Q1847" s="3">
        <v>14.7204905312904</v>
      </c>
      <c r="R1847" t="s">
        <v>2832</v>
      </c>
    </row>
    <row r="1848" spans="1:18" x14ac:dyDescent="0.55000000000000004">
      <c r="A1848" s="1">
        <v>44013</v>
      </c>
      <c r="B1848" s="1" t="s">
        <v>2814</v>
      </c>
      <c r="C1848" s="1" t="s">
        <v>2833</v>
      </c>
      <c r="D1848" s="4">
        <v>2</v>
      </c>
      <c r="E1848" s="4">
        <v>542</v>
      </c>
      <c r="F1848" s="4">
        <f>Table1[[#This Row],[MW]]*Table1[[#This Row],[MWh/MW]]</f>
        <v>1084</v>
      </c>
      <c r="G1848" s="1" t="s">
        <v>37</v>
      </c>
      <c r="H1848" s="1" t="s">
        <v>38</v>
      </c>
      <c r="I1848" s="1" t="s">
        <v>39</v>
      </c>
      <c r="J1848" s="1" t="s">
        <v>40</v>
      </c>
      <c r="K1848" s="3" t="s">
        <v>34</v>
      </c>
      <c r="L1848" s="3" t="s">
        <v>41</v>
      </c>
      <c r="M1848" s="3" t="s">
        <v>388</v>
      </c>
      <c r="N1848" s="1">
        <f>Table1[[#This Row],[MWh]]*Water_intensities!$J$86</f>
        <v>106.68804560752001</v>
      </c>
      <c r="O1848" s="1">
        <f>Table1[[#This Row],[MWh]]*Water_intensities!$N$86</f>
        <v>74.681631925264</v>
      </c>
      <c r="P1848" s="3">
        <v>-17.1940892996518</v>
      </c>
      <c r="Q1848" s="3">
        <v>14.743626335990999</v>
      </c>
      <c r="R1848" t="s">
        <v>653</v>
      </c>
    </row>
    <row r="1849" spans="1:18" x14ac:dyDescent="0.55000000000000004">
      <c r="A1849" s="1">
        <v>44014</v>
      </c>
      <c r="B1849" s="1" t="s">
        <v>2814</v>
      </c>
      <c r="C1849" s="1" t="s">
        <v>2834</v>
      </c>
      <c r="D1849" s="4">
        <v>25</v>
      </c>
      <c r="E1849" s="4">
        <v>4040</v>
      </c>
      <c r="F1849" s="4">
        <f>Table1[[#This Row],[MW]]*Table1[[#This Row],[MWh/MW]]</f>
        <v>101000</v>
      </c>
      <c r="G1849" s="1" t="s">
        <v>474</v>
      </c>
      <c r="H1849" s="1" t="s">
        <v>21</v>
      </c>
      <c r="I1849" s="1" t="s">
        <v>22</v>
      </c>
      <c r="J1849" s="1" t="s">
        <v>40</v>
      </c>
      <c r="K1849" s="3" t="s">
        <v>34</v>
      </c>
      <c r="L1849" s="3" t="s">
        <v>841</v>
      </c>
      <c r="M1849" s="3" t="s">
        <v>34</v>
      </c>
      <c r="N1849" s="1">
        <f>Table1[[#This Row],[MWh]]*Water_intensities!$J$3</f>
        <v>16385.425276285718</v>
      </c>
      <c r="O1849" s="1">
        <f>Table1[[#This Row],[MWh]]*Water_intensities!$N$3</f>
        <v>11469.797693400002</v>
      </c>
      <c r="P1849" s="3">
        <v>-15.713566</v>
      </c>
      <c r="Q1849" s="3">
        <v>16.469062999999998</v>
      </c>
      <c r="R1849" t="s">
        <v>2835</v>
      </c>
    </row>
    <row r="1850" spans="1:18" x14ac:dyDescent="0.55000000000000004">
      <c r="A1850" s="1">
        <v>44015</v>
      </c>
      <c r="B1850" s="1" t="s">
        <v>2814</v>
      </c>
      <c r="C1850" s="1" t="s">
        <v>2836</v>
      </c>
      <c r="D1850" s="4">
        <v>0.1</v>
      </c>
      <c r="E1850" s="4">
        <v>3795.45</v>
      </c>
      <c r="F1850" s="4">
        <f>Table1[[#This Row],[MW]]*Table1[[#This Row],[MWh/MW]]</f>
        <v>379.54500000000002</v>
      </c>
      <c r="G1850" s="1" t="s">
        <v>28</v>
      </c>
      <c r="H1850" s="1" t="s">
        <v>29</v>
      </c>
      <c r="I1850" s="1" t="s">
        <v>30</v>
      </c>
      <c r="J1850" s="1" t="s">
        <v>31</v>
      </c>
      <c r="K1850" s="3" t="s">
        <v>32</v>
      </c>
      <c r="L1850" s="3" t="s">
        <v>44</v>
      </c>
      <c r="M1850" s="3" t="s">
        <v>34</v>
      </c>
      <c r="N1850" s="1">
        <f>Table1[[#This Row],[MWh]]*Water_intensities!$J$56</f>
        <v>122.9724816220147</v>
      </c>
      <c r="O1850" s="1">
        <f>Table1[[#This Row],[MWh]]*Water_intensities!$N$56</f>
        <v>86.080737135410288</v>
      </c>
      <c r="P1850" s="3">
        <v>-14.483333</v>
      </c>
      <c r="Q1850" s="3">
        <v>12.883333</v>
      </c>
      <c r="R1850" t="s">
        <v>113</v>
      </c>
    </row>
    <row r="1851" spans="1:18" x14ac:dyDescent="0.55000000000000004">
      <c r="A1851" s="1">
        <v>44016</v>
      </c>
      <c r="B1851" s="1" t="s">
        <v>2814</v>
      </c>
      <c r="C1851" s="1" t="s">
        <v>2837</v>
      </c>
      <c r="D1851" s="4">
        <v>0.49</v>
      </c>
      <c r="E1851" s="4">
        <v>3795.45</v>
      </c>
      <c r="F1851" s="4">
        <f>Table1[[#This Row],[MW]]*Table1[[#This Row],[MWh/MW]]</f>
        <v>1859.7704999999999</v>
      </c>
      <c r="G1851" s="1" t="s">
        <v>28</v>
      </c>
      <c r="H1851" s="1" t="s">
        <v>29</v>
      </c>
      <c r="I1851" s="1" t="s">
        <v>30</v>
      </c>
      <c r="J1851" s="1" t="s">
        <v>31</v>
      </c>
      <c r="K1851" s="3" t="s">
        <v>32</v>
      </c>
      <c r="L1851" s="3" t="s">
        <v>44</v>
      </c>
      <c r="M1851" s="3" t="s">
        <v>34</v>
      </c>
      <c r="N1851" s="1">
        <f>Table1[[#This Row],[MWh]]*Water_intensities!$J$56</f>
        <v>602.56515994787196</v>
      </c>
      <c r="O1851" s="1">
        <f>Table1[[#This Row],[MWh]]*Water_intensities!$N$56</f>
        <v>421.7956119635104</v>
      </c>
      <c r="P1851" s="3">
        <v>-15.6</v>
      </c>
      <c r="Q1851" s="3">
        <v>16.476666999999999</v>
      </c>
      <c r="R1851" t="s">
        <v>113</v>
      </c>
    </row>
    <row r="1852" spans="1:18" x14ac:dyDescent="0.55000000000000004">
      <c r="A1852" s="1">
        <v>44017</v>
      </c>
      <c r="B1852" s="1" t="s">
        <v>2814</v>
      </c>
      <c r="C1852" s="1" t="s">
        <v>2838</v>
      </c>
      <c r="D1852" s="4">
        <v>0.33100000000000002</v>
      </c>
      <c r="E1852" s="4">
        <v>3795.45</v>
      </c>
      <c r="F1852" s="4">
        <f>Table1[[#This Row],[MW]]*Table1[[#This Row],[MWh/MW]]</f>
        <v>1256.29395</v>
      </c>
      <c r="G1852" s="1" t="s">
        <v>28</v>
      </c>
      <c r="H1852" s="1" t="s">
        <v>29</v>
      </c>
      <c r="I1852" s="1" t="s">
        <v>30</v>
      </c>
      <c r="J1852" s="1" t="s">
        <v>31</v>
      </c>
      <c r="K1852" s="3" t="s">
        <v>32</v>
      </c>
      <c r="L1852" s="3" t="s">
        <v>44</v>
      </c>
      <c r="M1852" s="3" t="s">
        <v>34</v>
      </c>
      <c r="N1852" s="1">
        <f>Table1[[#This Row],[MWh]]*Water_intensities!$J$56</f>
        <v>407.03891416886864</v>
      </c>
      <c r="O1852" s="1">
        <f>Table1[[#This Row],[MWh]]*Water_intensities!$N$56</f>
        <v>284.92723991820804</v>
      </c>
      <c r="P1852" s="3">
        <v>-15.4833333</v>
      </c>
      <c r="Q1852" s="3">
        <v>15.35</v>
      </c>
      <c r="R1852" t="s">
        <v>113</v>
      </c>
    </row>
    <row r="1853" spans="1:18" x14ac:dyDescent="0.55000000000000004">
      <c r="A1853" s="1">
        <v>44018</v>
      </c>
      <c r="B1853" s="1" t="s">
        <v>2814</v>
      </c>
      <c r="C1853" s="1" t="s">
        <v>2839</v>
      </c>
      <c r="D1853" s="4">
        <v>2.7</v>
      </c>
      <c r="E1853" s="4">
        <v>3795.45</v>
      </c>
      <c r="F1853" s="4">
        <f>Table1[[#This Row],[MW]]*Table1[[#This Row],[MWh/MW]]</f>
        <v>10247.715</v>
      </c>
      <c r="G1853" s="1" t="s">
        <v>28</v>
      </c>
      <c r="H1853" s="1" t="s">
        <v>29</v>
      </c>
      <c r="I1853" s="1" t="s">
        <v>30</v>
      </c>
      <c r="J1853" s="1" t="s">
        <v>31</v>
      </c>
      <c r="K1853" s="3" t="s">
        <v>32</v>
      </c>
      <c r="L1853" s="3" t="s">
        <v>44</v>
      </c>
      <c r="M1853" s="3" t="s">
        <v>34</v>
      </c>
      <c r="N1853" s="1">
        <f>Table1[[#This Row],[MWh]]*Water_intensities!$J$56</f>
        <v>3320.2570037943965</v>
      </c>
      <c r="O1853" s="1">
        <f>Table1[[#This Row],[MWh]]*Water_intensities!$N$56</f>
        <v>2324.179902656078</v>
      </c>
      <c r="P1853" s="3">
        <v>-17.444057000000001</v>
      </c>
      <c r="Q1853" s="3">
        <v>14.6937</v>
      </c>
      <c r="R1853" t="s">
        <v>296</v>
      </c>
    </row>
    <row r="1854" spans="1:18" x14ac:dyDescent="0.55000000000000004">
      <c r="A1854" s="1">
        <v>44019</v>
      </c>
      <c r="B1854" s="1" t="s">
        <v>2814</v>
      </c>
      <c r="C1854" s="1" t="s">
        <v>2840</v>
      </c>
      <c r="D1854" s="4">
        <v>30</v>
      </c>
      <c r="E1854" s="4">
        <v>4814</v>
      </c>
      <c r="F1854" s="4">
        <f>Table1[[#This Row],[MW]]*Table1[[#This Row],[MWh/MW]]</f>
        <v>144420</v>
      </c>
      <c r="G1854" s="1" t="s">
        <v>443</v>
      </c>
      <c r="H1854" s="1" t="s">
        <v>21</v>
      </c>
      <c r="I1854" s="1" t="s">
        <v>22</v>
      </c>
      <c r="J1854" s="1" t="s">
        <v>23</v>
      </c>
      <c r="K1854" s="3" t="s">
        <v>24</v>
      </c>
      <c r="L1854" s="3" t="s">
        <v>444</v>
      </c>
      <c r="M1854" s="3" t="s">
        <v>388</v>
      </c>
      <c r="N1854" s="1">
        <f>Table1[[#This Row],[MWh]]*Water_intensities!$J$26</f>
        <v>656027.00312112004</v>
      </c>
      <c r="O1854" s="1">
        <f>Table1[[#This Row],[MWh]]*Water_intensities!$N$26</f>
        <v>601358.08619436005</v>
      </c>
      <c r="P1854" s="3">
        <v>-16.846296443466901</v>
      </c>
      <c r="Q1854" s="3">
        <v>15.095659316413901</v>
      </c>
      <c r="R1854" t="s">
        <v>2841</v>
      </c>
    </row>
    <row r="1855" spans="1:18" x14ac:dyDescent="0.55000000000000004">
      <c r="A1855" s="1">
        <v>44020</v>
      </c>
      <c r="B1855" s="1" t="s">
        <v>2814</v>
      </c>
      <c r="C1855" s="1" t="s">
        <v>2842</v>
      </c>
      <c r="D1855" s="4">
        <v>1.99</v>
      </c>
      <c r="E1855" s="4">
        <v>3795.45</v>
      </c>
      <c r="F1855" s="4">
        <f>Table1[[#This Row],[MW]]*Table1[[#This Row],[MWh/MW]]</f>
        <v>7552.9454999999998</v>
      </c>
      <c r="G1855" s="1" t="s">
        <v>28</v>
      </c>
      <c r="H1855" s="1" t="s">
        <v>29</v>
      </c>
      <c r="I1855" s="1" t="s">
        <v>30</v>
      </c>
      <c r="J1855" s="1" t="s">
        <v>31</v>
      </c>
      <c r="K1855" s="3" t="s">
        <v>32</v>
      </c>
      <c r="L1855" s="3" t="s">
        <v>44</v>
      </c>
      <c r="M1855" s="3" t="s">
        <v>34</v>
      </c>
      <c r="N1855" s="1">
        <f>Table1[[#This Row],[MWh]]*Water_intensities!$J$56</f>
        <v>2447.1523842780921</v>
      </c>
      <c r="O1855" s="1">
        <f>Table1[[#This Row],[MWh]]*Water_intensities!$N$56</f>
        <v>1713.0066689946646</v>
      </c>
      <c r="P1855" s="3">
        <v>-16.716667000000001</v>
      </c>
      <c r="Q1855" s="3">
        <v>14.683332999999999</v>
      </c>
      <c r="R1855" t="s">
        <v>296</v>
      </c>
    </row>
    <row r="1856" spans="1:18" x14ac:dyDescent="0.55000000000000004">
      <c r="A1856" s="1">
        <v>44021</v>
      </c>
      <c r="B1856" s="1" t="s">
        <v>2814</v>
      </c>
      <c r="C1856" s="1" t="s">
        <v>2843</v>
      </c>
      <c r="D1856" s="4">
        <v>0.09</v>
      </c>
      <c r="E1856" s="4">
        <v>3795.45</v>
      </c>
      <c r="F1856" s="4">
        <f>Table1[[#This Row],[MW]]*Table1[[#This Row],[MWh/MW]]</f>
        <v>341.59049999999996</v>
      </c>
      <c r="G1856" s="1" t="s">
        <v>28</v>
      </c>
      <c r="H1856" s="1" t="s">
        <v>29</v>
      </c>
      <c r="I1856" s="1" t="s">
        <v>30</v>
      </c>
      <c r="J1856" s="1" t="s">
        <v>31</v>
      </c>
      <c r="K1856" s="3" t="s">
        <v>32</v>
      </c>
      <c r="L1856" s="3" t="s">
        <v>44</v>
      </c>
      <c r="M1856" s="3" t="s">
        <v>34</v>
      </c>
      <c r="N1856" s="1">
        <f>Table1[[#This Row],[MWh]]*Water_intensities!$J$56</f>
        <v>110.67523345981321</v>
      </c>
      <c r="O1856" s="1">
        <f>Table1[[#This Row],[MWh]]*Water_intensities!$N$56</f>
        <v>77.472663421869257</v>
      </c>
      <c r="P1856" s="3">
        <v>-15.629961</v>
      </c>
      <c r="Q1856" s="3">
        <v>13.315545999999999</v>
      </c>
      <c r="R1856" t="s">
        <v>113</v>
      </c>
    </row>
    <row r="1857" spans="1:18" x14ac:dyDescent="0.55000000000000004">
      <c r="A1857" s="1">
        <v>44022</v>
      </c>
      <c r="B1857" s="1" t="s">
        <v>2814</v>
      </c>
      <c r="C1857" s="1" t="s">
        <v>2844</v>
      </c>
      <c r="D1857" s="19">
        <v>2.1999999999999999E-2</v>
      </c>
      <c r="E1857" s="4">
        <v>3795.45</v>
      </c>
      <c r="F1857" s="4">
        <f>Table1[[#This Row],[MW]]*Table1[[#This Row],[MWh/MW]]</f>
        <v>83.499899999999997</v>
      </c>
      <c r="G1857" s="1" t="s">
        <v>28</v>
      </c>
      <c r="H1857" s="1" t="s">
        <v>29</v>
      </c>
      <c r="I1857" s="1" t="s">
        <v>30</v>
      </c>
      <c r="J1857" s="1" t="s">
        <v>31</v>
      </c>
      <c r="K1857" s="3" t="s">
        <v>32</v>
      </c>
      <c r="L1857" s="3" t="s">
        <v>44</v>
      </c>
      <c r="M1857" s="3" t="s">
        <v>34</v>
      </c>
      <c r="N1857" s="1">
        <f>Table1[[#This Row],[MWh]]*Water_intensities!$J$56</f>
        <v>27.053945956843229</v>
      </c>
      <c r="O1857" s="1">
        <f>Table1[[#This Row],[MWh]]*Water_intensities!$N$56</f>
        <v>18.937762169790261</v>
      </c>
      <c r="P1857" s="3">
        <v>-16.222346999999999</v>
      </c>
      <c r="Q1857" s="3">
        <v>14.374763</v>
      </c>
      <c r="R1857" t="s">
        <v>296</v>
      </c>
    </row>
    <row r="1858" spans="1:18" x14ac:dyDescent="0.55000000000000004">
      <c r="A1858" s="1">
        <v>44023</v>
      </c>
      <c r="B1858" s="1" t="s">
        <v>2814</v>
      </c>
      <c r="C1858" s="1" t="s">
        <v>2845</v>
      </c>
      <c r="D1858" s="4">
        <v>0.35</v>
      </c>
      <c r="E1858" s="4">
        <v>3795.45</v>
      </c>
      <c r="F1858" s="4">
        <f>Table1[[#This Row],[MW]]*Table1[[#This Row],[MWh/MW]]</f>
        <v>1328.4074999999998</v>
      </c>
      <c r="G1858" s="1" t="s">
        <v>28</v>
      </c>
      <c r="H1858" s="1" t="s">
        <v>29</v>
      </c>
      <c r="I1858" s="1" t="s">
        <v>30</v>
      </c>
      <c r="J1858" s="1" t="s">
        <v>31</v>
      </c>
      <c r="K1858" s="3" t="s">
        <v>32</v>
      </c>
      <c r="L1858" s="3" t="s">
        <v>44</v>
      </c>
      <c r="M1858" s="3" t="s">
        <v>34</v>
      </c>
      <c r="N1858" s="1">
        <f>Table1[[#This Row],[MWh]]*Water_intensities!$J$56</f>
        <v>430.40368567705133</v>
      </c>
      <c r="O1858" s="1">
        <f>Table1[[#This Row],[MWh]]*Water_intensities!$N$56</f>
        <v>301.28257997393598</v>
      </c>
      <c r="P1858" s="3">
        <v>-16.730253999999999</v>
      </c>
      <c r="Q1858" s="3">
        <v>13.887494999999999</v>
      </c>
      <c r="R1858" t="s">
        <v>113</v>
      </c>
    </row>
    <row r="1859" spans="1:18" x14ac:dyDescent="0.55000000000000004">
      <c r="A1859" s="1">
        <v>44024</v>
      </c>
      <c r="B1859" s="1" t="s">
        <v>2814</v>
      </c>
      <c r="C1859" s="1" t="s">
        <v>2846</v>
      </c>
      <c r="D1859" s="4">
        <v>0.123</v>
      </c>
      <c r="E1859" s="4">
        <v>3795.45</v>
      </c>
      <c r="F1859" s="4">
        <f>Table1[[#This Row],[MW]]*Table1[[#This Row],[MWh/MW]]</f>
        <v>466.84034999999994</v>
      </c>
      <c r="G1859" s="1" t="s">
        <v>28</v>
      </c>
      <c r="H1859" s="1" t="s">
        <v>29</v>
      </c>
      <c r="I1859" s="1" t="s">
        <v>30</v>
      </c>
      <c r="J1859" s="1" t="s">
        <v>31</v>
      </c>
      <c r="K1859" s="3" t="s">
        <v>32</v>
      </c>
      <c r="L1859" s="3" t="s">
        <v>44</v>
      </c>
      <c r="M1859" s="3" t="s">
        <v>34</v>
      </c>
      <c r="N1859" s="1">
        <f>Table1[[#This Row],[MWh]]*Water_intensities!$J$56</f>
        <v>151.25615239507806</v>
      </c>
      <c r="O1859" s="1">
        <f>Table1[[#This Row],[MWh]]*Water_intensities!$N$56</f>
        <v>105.87930667655463</v>
      </c>
      <c r="P1859" s="3">
        <v>-16.600000000000001</v>
      </c>
      <c r="Q1859" s="3">
        <v>13.05</v>
      </c>
      <c r="R1859" t="s">
        <v>113</v>
      </c>
    </row>
    <row r="1860" spans="1:18" x14ac:dyDescent="0.55000000000000004">
      <c r="A1860" s="1">
        <v>44025</v>
      </c>
      <c r="B1860" s="1" t="s">
        <v>2814</v>
      </c>
      <c r="C1860" s="1" t="s">
        <v>2847</v>
      </c>
      <c r="D1860" s="4">
        <v>4.3</v>
      </c>
      <c r="E1860" s="4">
        <v>3795.45</v>
      </c>
      <c r="F1860" s="4">
        <f>Table1[[#This Row],[MW]]*Table1[[#This Row],[MWh/MW]]</f>
        <v>16320.434999999998</v>
      </c>
      <c r="G1860" s="1" t="s">
        <v>28</v>
      </c>
      <c r="H1860" s="1" t="s">
        <v>29</v>
      </c>
      <c r="I1860" s="1" t="s">
        <v>30</v>
      </c>
      <c r="J1860" s="1" t="s">
        <v>31</v>
      </c>
      <c r="K1860" s="3" t="s">
        <v>32</v>
      </c>
      <c r="L1860" s="3" t="s">
        <v>44</v>
      </c>
      <c r="M1860" s="3" t="s">
        <v>34</v>
      </c>
      <c r="N1860" s="1">
        <f>Table1[[#This Row],[MWh]]*Water_intensities!$J$56</f>
        <v>5287.8167097466312</v>
      </c>
      <c r="O1860" s="1">
        <f>Table1[[#This Row],[MWh]]*Water_intensities!$N$56</f>
        <v>3701.4716968226417</v>
      </c>
      <c r="P1860" s="3">
        <v>-16.230376</v>
      </c>
      <c r="Q1860" s="3">
        <v>14.660572</v>
      </c>
      <c r="R1860" t="s">
        <v>2371</v>
      </c>
    </row>
    <row r="1861" spans="1:18" x14ac:dyDescent="0.55000000000000004">
      <c r="A1861" s="1">
        <v>44026</v>
      </c>
      <c r="B1861" s="1" t="s">
        <v>2814</v>
      </c>
      <c r="C1861" s="1" t="s">
        <v>2848</v>
      </c>
      <c r="D1861" s="4">
        <v>0.11</v>
      </c>
      <c r="E1861" s="4">
        <v>3795.45</v>
      </c>
      <c r="F1861" s="4">
        <f>Table1[[#This Row],[MW]]*Table1[[#This Row],[MWh/MW]]</f>
        <v>417.49949999999995</v>
      </c>
      <c r="G1861" s="1" t="s">
        <v>28</v>
      </c>
      <c r="H1861" s="1" t="s">
        <v>29</v>
      </c>
      <c r="I1861" s="1" t="s">
        <v>30</v>
      </c>
      <c r="J1861" s="1" t="s">
        <v>31</v>
      </c>
      <c r="K1861" s="3" t="s">
        <v>32</v>
      </c>
      <c r="L1861" s="3" t="s">
        <v>44</v>
      </c>
      <c r="M1861" s="3" t="s">
        <v>34</v>
      </c>
      <c r="N1861" s="1">
        <f>Table1[[#This Row],[MWh]]*Water_intensities!$J$56</f>
        <v>135.26972978421614</v>
      </c>
      <c r="O1861" s="1">
        <f>Table1[[#This Row],[MWh]]*Water_intensities!$N$56</f>
        <v>94.688810848951306</v>
      </c>
      <c r="P1861" s="3">
        <v>-16.608263000000001</v>
      </c>
      <c r="Q1861" s="3">
        <v>13.978776999999999</v>
      </c>
      <c r="R1861" t="s">
        <v>113</v>
      </c>
    </row>
    <row r="1862" spans="1:18" x14ac:dyDescent="0.55000000000000004">
      <c r="A1862" s="1">
        <v>44027</v>
      </c>
      <c r="B1862" s="1" t="s">
        <v>2814</v>
      </c>
      <c r="C1862" s="1" t="s">
        <v>2849</v>
      </c>
      <c r="D1862" s="4">
        <v>0.05</v>
      </c>
      <c r="E1862" s="4">
        <v>3795.45</v>
      </c>
      <c r="F1862" s="4">
        <f>Table1[[#This Row],[MW]]*Table1[[#This Row],[MWh/MW]]</f>
        <v>189.77250000000001</v>
      </c>
      <c r="G1862" s="1" t="s">
        <v>28</v>
      </c>
      <c r="H1862" s="1" t="s">
        <v>29</v>
      </c>
      <c r="I1862" s="1" t="s">
        <v>30</v>
      </c>
      <c r="J1862" s="1" t="s">
        <v>31</v>
      </c>
      <c r="K1862" s="3" t="s">
        <v>32</v>
      </c>
      <c r="L1862" s="3" t="s">
        <v>44</v>
      </c>
      <c r="M1862" s="3" t="s">
        <v>34</v>
      </c>
      <c r="N1862" s="1">
        <f>Table1[[#This Row],[MWh]]*Water_intensities!$J$56</f>
        <v>61.486240811007349</v>
      </c>
      <c r="O1862" s="1">
        <f>Table1[[#This Row],[MWh]]*Water_intensities!$N$56</f>
        <v>43.040368567705144</v>
      </c>
      <c r="P1862" s="3">
        <v>-12.006218000000001</v>
      </c>
      <c r="Q1862" s="3">
        <v>12.424507</v>
      </c>
      <c r="R1862" t="s">
        <v>113</v>
      </c>
    </row>
    <row r="1863" spans="1:18" x14ac:dyDescent="0.55000000000000004">
      <c r="A1863" s="1">
        <v>44028</v>
      </c>
      <c r="B1863" s="1" t="s">
        <v>2814</v>
      </c>
      <c r="C1863" s="1" t="s">
        <v>2850</v>
      </c>
      <c r="D1863" s="4">
        <v>30</v>
      </c>
      <c r="E1863" s="4">
        <v>4814</v>
      </c>
      <c r="F1863" s="4">
        <f>Table1[[#This Row],[MW]]*Table1[[#This Row],[MWh/MW]]</f>
        <v>144420</v>
      </c>
      <c r="G1863" s="1" t="s">
        <v>443</v>
      </c>
      <c r="H1863" s="1" t="s">
        <v>21</v>
      </c>
      <c r="I1863" s="1" t="s">
        <v>22</v>
      </c>
      <c r="J1863" s="1" t="s">
        <v>23</v>
      </c>
      <c r="K1863" s="3" t="s">
        <v>24</v>
      </c>
      <c r="L1863" s="3" t="s">
        <v>444</v>
      </c>
      <c r="M1863" s="3" t="s">
        <v>388</v>
      </c>
      <c r="N1863" s="1">
        <f>Table1[[#This Row],[MWh]]*Water_intensities!$J$26</f>
        <v>656027.00312112004</v>
      </c>
      <c r="O1863" s="1">
        <f>Table1[[#This Row],[MWh]]*Water_intensities!$N$26</f>
        <v>601358.08619436005</v>
      </c>
      <c r="P1863" s="3">
        <v>-17.039681999999999</v>
      </c>
      <c r="Q1863" s="3">
        <v>14.79622</v>
      </c>
      <c r="R1863" t="s">
        <v>2851</v>
      </c>
    </row>
    <row r="1864" spans="1:18" x14ac:dyDescent="0.55000000000000004">
      <c r="A1864" s="1">
        <v>44029</v>
      </c>
      <c r="B1864" s="1" t="s">
        <v>2814</v>
      </c>
      <c r="C1864" s="1" t="s">
        <v>2852</v>
      </c>
      <c r="D1864" s="4">
        <v>0.75</v>
      </c>
      <c r="E1864" s="4">
        <v>3795.45</v>
      </c>
      <c r="F1864" s="4">
        <f>Table1[[#This Row],[MW]]*Table1[[#This Row],[MWh/MW]]</f>
        <v>2846.5874999999996</v>
      </c>
      <c r="G1864" s="1" t="s">
        <v>28</v>
      </c>
      <c r="H1864" s="1" t="s">
        <v>29</v>
      </c>
      <c r="I1864" s="1" t="s">
        <v>30</v>
      </c>
      <c r="J1864" s="1" t="s">
        <v>31</v>
      </c>
      <c r="K1864" s="3" t="s">
        <v>32</v>
      </c>
      <c r="L1864" s="3" t="s">
        <v>44</v>
      </c>
      <c r="M1864" s="3" t="s">
        <v>34</v>
      </c>
      <c r="N1864" s="1">
        <f>Table1[[#This Row],[MWh]]*Water_intensities!$J$56</f>
        <v>922.29361216511006</v>
      </c>
      <c r="O1864" s="1">
        <f>Table1[[#This Row],[MWh]]*Water_intensities!$N$56</f>
        <v>645.60552851557702</v>
      </c>
      <c r="P1864" s="3">
        <v>-12.718031999999999</v>
      </c>
      <c r="Q1864" s="3">
        <v>14.181461000000001</v>
      </c>
      <c r="R1864" t="s">
        <v>113</v>
      </c>
    </row>
    <row r="1865" spans="1:18" x14ac:dyDescent="0.55000000000000004">
      <c r="A1865" s="1">
        <v>44030</v>
      </c>
      <c r="B1865" s="1" t="s">
        <v>2814</v>
      </c>
      <c r="C1865" s="1" t="s">
        <v>2853</v>
      </c>
      <c r="D1865" s="4">
        <v>102</v>
      </c>
      <c r="E1865" s="4">
        <v>3795.45</v>
      </c>
      <c r="F1865" s="4">
        <f>Table1[[#This Row],[MW]]*Table1[[#This Row],[MWh/MW]]</f>
        <v>387135.89999999997</v>
      </c>
      <c r="G1865" s="1" t="s">
        <v>28</v>
      </c>
      <c r="H1865" s="1" t="s">
        <v>29</v>
      </c>
      <c r="I1865" s="1" t="s">
        <v>30</v>
      </c>
      <c r="J1865" s="1" t="s">
        <v>31</v>
      </c>
      <c r="K1865" s="3" t="s">
        <v>32</v>
      </c>
      <c r="L1865" s="3" t="s">
        <v>119</v>
      </c>
      <c r="M1865" s="3" t="s">
        <v>34</v>
      </c>
      <c r="N1865" s="1">
        <f>Table1[[#This Row],[MWh]]*Water_intensities!$J$56</f>
        <v>125431.93125445498</v>
      </c>
      <c r="O1865" s="1">
        <f>Table1[[#This Row],[MWh]]*Water_intensities!$N$56</f>
        <v>87802.351878118483</v>
      </c>
      <c r="P1865" s="3">
        <v>-16.033194104189999</v>
      </c>
      <c r="Q1865" s="3">
        <v>14.167455027708501</v>
      </c>
      <c r="R1865" t="s">
        <v>2854</v>
      </c>
    </row>
    <row r="1866" spans="1:18" x14ac:dyDescent="0.55000000000000004">
      <c r="A1866" s="1">
        <v>44031</v>
      </c>
      <c r="B1866" s="1" t="s">
        <v>2814</v>
      </c>
      <c r="C1866" s="1" t="s">
        <v>2853</v>
      </c>
      <c r="D1866" s="4">
        <v>21.3</v>
      </c>
      <c r="E1866" s="4">
        <v>542</v>
      </c>
      <c r="F1866" s="4">
        <f>Table1[[#This Row],[MW]]*Table1[[#This Row],[MWh/MW]]</f>
        <v>11544.6</v>
      </c>
      <c r="G1866" s="1" t="s">
        <v>37</v>
      </c>
      <c r="H1866" s="1" t="s">
        <v>38</v>
      </c>
      <c r="I1866" s="1" t="s">
        <v>39</v>
      </c>
      <c r="J1866" s="1" t="s">
        <v>40</v>
      </c>
      <c r="K1866" s="3" t="s">
        <v>34</v>
      </c>
      <c r="L1866" s="3" t="s">
        <v>41</v>
      </c>
      <c r="M1866" s="3" t="s">
        <v>388</v>
      </c>
      <c r="N1866" s="1">
        <f>Table1[[#This Row],[MWh]]*Water_intensities!$J$86</f>
        <v>1136.2276857200882</v>
      </c>
      <c r="O1866" s="1">
        <f>Table1[[#This Row],[MWh]]*Water_intensities!$N$86</f>
        <v>795.35938000406156</v>
      </c>
      <c r="P1866" s="3">
        <v>-16.0248024914033</v>
      </c>
      <c r="Q1866" s="3">
        <v>14.1695951656885</v>
      </c>
      <c r="R1866" t="s">
        <v>2855</v>
      </c>
    </row>
    <row r="1867" spans="1:18" x14ac:dyDescent="0.55000000000000004">
      <c r="A1867" s="1">
        <v>44032</v>
      </c>
      <c r="B1867" s="1" t="s">
        <v>2814</v>
      </c>
      <c r="C1867" s="1" t="s">
        <v>2856</v>
      </c>
      <c r="D1867" s="4">
        <v>5.4</v>
      </c>
      <c r="E1867" s="4">
        <v>3795.45</v>
      </c>
      <c r="F1867" s="4">
        <f>Table1[[#This Row],[MW]]*Table1[[#This Row],[MWh/MW]]</f>
        <v>20495.43</v>
      </c>
      <c r="G1867" s="1" t="s">
        <v>28</v>
      </c>
      <c r="H1867" s="1" t="s">
        <v>29</v>
      </c>
      <c r="I1867" s="1" t="s">
        <v>30</v>
      </c>
      <c r="J1867" s="1" t="s">
        <v>31</v>
      </c>
      <c r="K1867" s="3" t="s">
        <v>32</v>
      </c>
      <c r="L1867" s="3" t="s">
        <v>44</v>
      </c>
      <c r="M1867" s="3" t="s">
        <v>34</v>
      </c>
      <c r="N1867" s="1">
        <f>Table1[[#This Row],[MWh]]*Water_intensities!$J$56</f>
        <v>6640.514007588793</v>
      </c>
      <c r="O1867" s="1">
        <f>Table1[[#This Row],[MWh]]*Water_intensities!$N$56</f>
        <v>4648.3598053121559</v>
      </c>
      <c r="P1867" s="3">
        <v>-16.031995999999999</v>
      </c>
      <c r="Q1867" s="3">
        <v>14.165622000000001</v>
      </c>
      <c r="R1867" t="s">
        <v>2857</v>
      </c>
    </row>
    <row r="1868" spans="1:18" x14ac:dyDescent="0.55000000000000004">
      <c r="A1868" s="1">
        <v>44033</v>
      </c>
      <c r="B1868" s="1" t="s">
        <v>2814</v>
      </c>
      <c r="C1868" s="1" t="s">
        <v>2858</v>
      </c>
      <c r="D1868" s="4">
        <v>2.5</v>
      </c>
      <c r="E1868" s="4">
        <v>3795.45</v>
      </c>
      <c r="F1868" s="4">
        <f>Table1[[#This Row],[MW]]*Table1[[#This Row],[MWh/MW]]</f>
        <v>9488.625</v>
      </c>
      <c r="G1868" s="1" t="s">
        <v>28</v>
      </c>
      <c r="H1868" s="1" t="s">
        <v>29</v>
      </c>
      <c r="I1868" s="1" t="s">
        <v>30</v>
      </c>
      <c r="J1868" s="1" t="s">
        <v>31</v>
      </c>
      <c r="K1868" s="3" t="s">
        <v>32</v>
      </c>
      <c r="L1868" s="3" t="s">
        <v>44</v>
      </c>
      <c r="M1868" s="3" t="s">
        <v>34</v>
      </c>
      <c r="N1868" s="1">
        <f>Table1[[#This Row],[MWh]]*Water_intensities!$J$56</f>
        <v>3074.3120405503673</v>
      </c>
      <c r="O1868" s="1">
        <f>Table1[[#This Row],[MWh]]*Water_intensities!$N$56</f>
        <v>2152.0184283852573</v>
      </c>
      <c r="P1868" s="3">
        <v>-12.168208</v>
      </c>
      <c r="Q1868" s="3">
        <v>12.551589</v>
      </c>
      <c r="R1868" t="s">
        <v>296</v>
      </c>
    </row>
    <row r="1869" spans="1:18" x14ac:dyDescent="0.55000000000000004">
      <c r="A1869" s="1">
        <v>44034</v>
      </c>
      <c r="B1869" s="1" t="s">
        <v>2814</v>
      </c>
      <c r="C1869" s="1" t="s">
        <v>2859</v>
      </c>
      <c r="D1869" s="4">
        <v>50</v>
      </c>
      <c r="E1869" s="4">
        <v>3795.45</v>
      </c>
      <c r="F1869" s="4">
        <f>Table1[[#This Row],[MW]]*Table1[[#This Row],[MWh/MW]]</f>
        <v>189772.5</v>
      </c>
      <c r="G1869" s="1" t="s">
        <v>28</v>
      </c>
      <c r="H1869" s="1" t="s">
        <v>29</v>
      </c>
      <c r="I1869" s="1" t="s">
        <v>30</v>
      </c>
      <c r="J1869" s="1" t="s">
        <v>31</v>
      </c>
      <c r="K1869" s="3" t="s">
        <v>32</v>
      </c>
      <c r="L1869" s="3" t="s">
        <v>44</v>
      </c>
      <c r="M1869" s="3" t="s">
        <v>34</v>
      </c>
      <c r="N1869" s="1">
        <f>Table1[[#This Row],[MWh]]*Water_intensities!$J$56</f>
        <v>61486.240811007345</v>
      </c>
      <c r="O1869" s="1">
        <f>Table1[[#This Row],[MWh]]*Water_intensities!$N$56</f>
        <v>43040.36856770514</v>
      </c>
      <c r="P1869" s="3">
        <v>-17.015595000000001</v>
      </c>
      <c r="Q1869" s="3">
        <v>14.664600999999999</v>
      </c>
      <c r="R1869" t="s">
        <v>2421</v>
      </c>
    </row>
    <row r="1870" spans="1:18" x14ac:dyDescent="0.55000000000000004">
      <c r="A1870" s="1">
        <v>44035</v>
      </c>
      <c r="B1870" s="1" t="s">
        <v>2814</v>
      </c>
      <c r="C1870" s="1" t="s">
        <v>2860</v>
      </c>
      <c r="D1870" s="4">
        <v>4</v>
      </c>
      <c r="E1870" s="4">
        <v>3795.45</v>
      </c>
      <c r="F1870" s="4">
        <f>Table1[[#This Row],[MW]]*Table1[[#This Row],[MWh/MW]]</f>
        <v>15181.8</v>
      </c>
      <c r="G1870" s="1" t="s">
        <v>28</v>
      </c>
      <c r="H1870" s="1" t="s">
        <v>29</v>
      </c>
      <c r="I1870" s="1" t="s">
        <v>30</v>
      </c>
      <c r="J1870" s="1" t="s">
        <v>31</v>
      </c>
      <c r="K1870" s="3" t="s">
        <v>32</v>
      </c>
      <c r="L1870" s="3" t="s">
        <v>44</v>
      </c>
      <c r="M1870" s="3" t="s">
        <v>34</v>
      </c>
      <c r="N1870" s="1">
        <f>Table1[[#This Row],[MWh]]*Water_intensities!$J$56</f>
        <v>4918.899264880587</v>
      </c>
      <c r="O1870" s="1">
        <f>Table1[[#This Row],[MWh]]*Water_intensities!$N$56</f>
        <v>3443.2294854164111</v>
      </c>
      <c r="P1870" s="3">
        <v>-14.95</v>
      </c>
      <c r="Q1870" s="3">
        <v>12.883333</v>
      </c>
      <c r="R1870" t="s">
        <v>2861</v>
      </c>
    </row>
    <row r="1871" spans="1:18" x14ac:dyDescent="0.55000000000000004">
      <c r="A1871" s="1">
        <v>44036</v>
      </c>
      <c r="B1871" s="1" t="s">
        <v>2814</v>
      </c>
      <c r="C1871" s="1" t="s">
        <v>2862</v>
      </c>
      <c r="D1871" s="4">
        <v>0.75</v>
      </c>
      <c r="E1871" s="4">
        <v>3795.45</v>
      </c>
      <c r="F1871" s="4">
        <f>Table1[[#This Row],[MW]]*Table1[[#This Row],[MWh/MW]]</f>
        <v>2846.5874999999996</v>
      </c>
      <c r="G1871" s="1" t="s">
        <v>28</v>
      </c>
      <c r="H1871" s="1" t="s">
        <v>29</v>
      </c>
      <c r="I1871" s="1" t="s">
        <v>30</v>
      </c>
      <c r="J1871" s="1" t="s">
        <v>31</v>
      </c>
      <c r="K1871" s="3" t="s">
        <v>32</v>
      </c>
      <c r="L1871" s="3" t="s">
        <v>44</v>
      </c>
      <c r="M1871" s="3" t="s">
        <v>34</v>
      </c>
      <c r="N1871" s="1">
        <f>Table1[[#This Row],[MWh]]*Water_intensities!$J$56</f>
        <v>922.29361216511006</v>
      </c>
      <c r="O1871" s="1">
        <f>Table1[[#This Row],[MWh]]*Water_intensities!$N$56</f>
        <v>645.60552851557702</v>
      </c>
      <c r="P1871" s="3">
        <v>-14.566667000000001</v>
      </c>
      <c r="Q1871" s="3">
        <v>13.983333</v>
      </c>
      <c r="R1871" t="s">
        <v>113</v>
      </c>
    </row>
    <row r="1872" spans="1:18" x14ac:dyDescent="0.55000000000000004">
      <c r="A1872" s="1">
        <v>44037</v>
      </c>
      <c r="B1872" s="1" t="s">
        <v>2814</v>
      </c>
      <c r="C1872" s="1" t="s">
        <v>2863</v>
      </c>
      <c r="D1872" s="4">
        <v>1.3</v>
      </c>
      <c r="E1872" s="4">
        <v>3795.45</v>
      </c>
      <c r="F1872" s="4">
        <f>Table1[[#This Row],[MW]]*Table1[[#This Row],[MWh/MW]]</f>
        <v>4934.085</v>
      </c>
      <c r="G1872" s="1" t="s">
        <v>28</v>
      </c>
      <c r="H1872" s="1" t="s">
        <v>29</v>
      </c>
      <c r="I1872" s="1" t="s">
        <v>30</v>
      </c>
      <c r="J1872" s="1" t="s">
        <v>31</v>
      </c>
      <c r="K1872" s="3" t="s">
        <v>32</v>
      </c>
      <c r="L1872" s="3" t="s">
        <v>44</v>
      </c>
      <c r="M1872" s="3" t="s">
        <v>34</v>
      </c>
      <c r="N1872" s="1">
        <f>Table1[[#This Row],[MWh]]*Water_intensities!$J$56</f>
        <v>1598.642261086191</v>
      </c>
      <c r="O1872" s="1">
        <f>Table1[[#This Row],[MWh]]*Water_intensities!$N$56</f>
        <v>1119.0495827603338</v>
      </c>
      <c r="P1872" s="3">
        <v>-14.802239</v>
      </c>
      <c r="Q1872" s="3">
        <v>13.979797</v>
      </c>
      <c r="R1872" t="s">
        <v>113</v>
      </c>
    </row>
    <row r="1873" spans="1:18" x14ac:dyDescent="0.55000000000000004">
      <c r="A1873" s="1">
        <v>44038</v>
      </c>
      <c r="B1873" s="1" t="s">
        <v>2814</v>
      </c>
      <c r="C1873" s="1" t="s">
        <v>2864</v>
      </c>
      <c r="D1873" s="4">
        <v>67.5</v>
      </c>
      <c r="E1873" s="4">
        <v>3795.45</v>
      </c>
      <c r="F1873" s="4">
        <f>Table1[[#This Row],[MW]]*Table1[[#This Row],[MWh/MW]]</f>
        <v>256192.875</v>
      </c>
      <c r="G1873" s="1" t="s">
        <v>28</v>
      </c>
      <c r="H1873" s="1" t="s">
        <v>29</v>
      </c>
      <c r="I1873" s="1" t="s">
        <v>30</v>
      </c>
      <c r="J1873" s="1" t="s">
        <v>31</v>
      </c>
      <c r="K1873" s="3" t="s">
        <v>32</v>
      </c>
      <c r="L1873" s="3" t="s">
        <v>119</v>
      </c>
      <c r="M1873" s="3" t="s">
        <v>34</v>
      </c>
      <c r="N1873" s="1">
        <f>Table1[[#This Row],[MWh]]*Water_intensities!$J$56</f>
        <v>83006.425094859922</v>
      </c>
      <c r="O1873" s="1">
        <f>Table1[[#This Row],[MWh]]*Water_intensities!$N$56</f>
        <v>58104.497566401944</v>
      </c>
      <c r="P1873" s="3">
        <v>-17.266357157905201</v>
      </c>
      <c r="Q1873" s="3">
        <v>14.7436157450979</v>
      </c>
      <c r="R1873" t="s">
        <v>2821</v>
      </c>
    </row>
    <row r="1874" spans="1:18" x14ac:dyDescent="0.55000000000000004">
      <c r="A1874" s="1">
        <v>44039</v>
      </c>
      <c r="B1874" s="1" t="s">
        <v>2814</v>
      </c>
      <c r="C1874" s="1" t="s">
        <v>2865</v>
      </c>
      <c r="D1874" s="4">
        <v>0.61</v>
      </c>
      <c r="E1874" s="4">
        <v>3795.45</v>
      </c>
      <c r="F1874" s="4">
        <f>Table1[[#This Row],[MW]]*Table1[[#This Row],[MWh/MW]]</f>
        <v>2315.2244999999998</v>
      </c>
      <c r="G1874" s="1" t="s">
        <v>28</v>
      </c>
      <c r="H1874" s="1" t="s">
        <v>29</v>
      </c>
      <c r="I1874" s="1" t="s">
        <v>30</v>
      </c>
      <c r="J1874" s="1" t="s">
        <v>31</v>
      </c>
      <c r="K1874" s="3" t="s">
        <v>32</v>
      </c>
      <c r="L1874" s="3" t="s">
        <v>44</v>
      </c>
      <c r="M1874" s="3" t="s">
        <v>34</v>
      </c>
      <c r="N1874" s="1">
        <f>Table1[[#This Row],[MWh]]*Water_intensities!$J$56</f>
        <v>750.1321378942896</v>
      </c>
      <c r="O1874" s="1">
        <f>Table1[[#This Row],[MWh]]*Water_intensities!$N$56</f>
        <v>525.09249652600272</v>
      </c>
      <c r="P1874" s="3">
        <v>-15.119300000000001</v>
      </c>
      <c r="Q1874" s="3">
        <v>15.395300000000001</v>
      </c>
      <c r="R1874" t="s">
        <v>113</v>
      </c>
    </row>
    <row r="1875" spans="1:18" x14ac:dyDescent="0.55000000000000004">
      <c r="A1875" s="1">
        <v>44040</v>
      </c>
      <c r="B1875" s="1" t="s">
        <v>2814</v>
      </c>
      <c r="C1875" s="1" t="s">
        <v>2866</v>
      </c>
      <c r="D1875" s="4">
        <v>0.33</v>
      </c>
      <c r="E1875" s="4">
        <v>3795.45</v>
      </c>
      <c r="F1875" s="4">
        <f>Table1[[#This Row],[MW]]*Table1[[#This Row],[MWh/MW]]</f>
        <v>1252.4984999999999</v>
      </c>
      <c r="G1875" s="1" t="s">
        <v>28</v>
      </c>
      <c r="H1875" s="1" t="s">
        <v>29</v>
      </c>
      <c r="I1875" s="1" t="s">
        <v>30</v>
      </c>
      <c r="J1875" s="1" t="s">
        <v>31</v>
      </c>
      <c r="K1875" s="3" t="s">
        <v>32</v>
      </c>
      <c r="L1875" s="3" t="s">
        <v>44</v>
      </c>
      <c r="M1875" s="3" t="s">
        <v>34</v>
      </c>
      <c r="N1875" s="1">
        <f>Table1[[#This Row],[MWh]]*Water_intensities!$J$56</f>
        <v>405.80918935264845</v>
      </c>
      <c r="O1875" s="1">
        <f>Table1[[#This Row],[MWh]]*Water_intensities!$N$56</f>
        <v>284.06643254685395</v>
      </c>
      <c r="P1875" s="3">
        <v>-15.980556</v>
      </c>
      <c r="Q1875" s="3">
        <v>12.827500000000001</v>
      </c>
      <c r="R1875" t="s">
        <v>113</v>
      </c>
    </row>
    <row r="1876" spans="1:18" x14ac:dyDescent="0.55000000000000004">
      <c r="A1876" s="1">
        <v>44041</v>
      </c>
      <c r="B1876" s="1" t="s">
        <v>2814</v>
      </c>
      <c r="C1876" s="1" t="s">
        <v>2867</v>
      </c>
      <c r="D1876" s="4">
        <v>0.8</v>
      </c>
      <c r="E1876" s="4">
        <v>3795.45</v>
      </c>
      <c r="F1876" s="4">
        <f>Table1[[#This Row],[MW]]*Table1[[#This Row],[MWh/MW]]</f>
        <v>3036.36</v>
      </c>
      <c r="G1876" s="1" t="s">
        <v>28</v>
      </c>
      <c r="H1876" s="1" t="s">
        <v>29</v>
      </c>
      <c r="I1876" s="1" t="s">
        <v>30</v>
      </c>
      <c r="J1876" s="1" t="s">
        <v>31</v>
      </c>
      <c r="K1876" s="3" t="s">
        <v>32</v>
      </c>
      <c r="L1876" s="3" t="s">
        <v>44</v>
      </c>
      <c r="M1876" s="3" t="s">
        <v>34</v>
      </c>
      <c r="N1876" s="1">
        <f>Table1[[#This Row],[MWh]]*Water_intensities!$J$56</f>
        <v>983.77985297611758</v>
      </c>
      <c r="O1876" s="1">
        <f>Table1[[#This Row],[MWh]]*Water_intensities!$N$56</f>
        <v>688.64589708328231</v>
      </c>
      <c r="P1876" s="3">
        <v>-13.757379</v>
      </c>
      <c r="Q1876" s="3">
        <v>13.135026999999999</v>
      </c>
      <c r="R1876" t="s">
        <v>113</v>
      </c>
    </row>
    <row r="1877" spans="1:18" x14ac:dyDescent="0.55000000000000004">
      <c r="A1877" s="1">
        <v>44042</v>
      </c>
      <c r="B1877" s="1" t="s">
        <v>2814</v>
      </c>
      <c r="C1877" s="1" t="s">
        <v>2868</v>
      </c>
      <c r="D1877" s="4">
        <v>0.8</v>
      </c>
      <c r="E1877" s="4">
        <v>3795.45</v>
      </c>
      <c r="F1877" s="4">
        <f>Table1[[#This Row],[MW]]*Table1[[#This Row],[MWh/MW]]</f>
        <v>3036.36</v>
      </c>
      <c r="G1877" s="1" t="s">
        <v>28</v>
      </c>
      <c r="H1877" s="1" t="s">
        <v>29</v>
      </c>
      <c r="I1877" s="1" t="s">
        <v>30</v>
      </c>
      <c r="J1877" s="1" t="s">
        <v>31</v>
      </c>
      <c r="K1877" s="3" t="s">
        <v>32</v>
      </c>
      <c r="L1877" s="3" t="s">
        <v>44</v>
      </c>
      <c r="M1877" s="3" t="s">
        <v>34</v>
      </c>
      <c r="N1877" s="1">
        <f>Table1[[#This Row],[MWh]]*Water_intensities!$J$56</f>
        <v>983.77985297611758</v>
      </c>
      <c r="O1877" s="1">
        <f>Table1[[#This Row],[MWh]]*Water_intensities!$N$56</f>
        <v>688.64589708328231</v>
      </c>
      <c r="P1877" s="3">
        <v>-15.583333</v>
      </c>
      <c r="Q1877" s="3">
        <v>13.6</v>
      </c>
      <c r="R1877" t="s">
        <v>113</v>
      </c>
    </row>
    <row r="1878" spans="1:18" x14ac:dyDescent="0.55000000000000004">
      <c r="A1878" s="1">
        <v>44043</v>
      </c>
      <c r="B1878" s="1" t="s">
        <v>2814</v>
      </c>
      <c r="C1878" s="1" t="s">
        <v>2869</v>
      </c>
      <c r="D1878" s="4">
        <v>0.09</v>
      </c>
      <c r="E1878" s="4">
        <v>3795.45</v>
      </c>
      <c r="F1878" s="4">
        <f>Table1[[#This Row],[MW]]*Table1[[#This Row],[MWh/MW]]</f>
        <v>341.59049999999996</v>
      </c>
      <c r="G1878" s="1" t="s">
        <v>28</v>
      </c>
      <c r="H1878" s="1" t="s">
        <v>29</v>
      </c>
      <c r="I1878" s="1" t="s">
        <v>30</v>
      </c>
      <c r="J1878" s="1" t="s">
        <v>31</v>
      </c>
      <c r="K1878" s="3" t="s">
        <v>32</v>
      </c>
      <c r="L1878" s="3" t="s">
        <v>44</v>
      </c>
      <c r="M1878" s="3" t="s">
        <v>34</v>
      </c>
      <c r="N1878" s="1">
        <f>Table1[[#This Row],[MWh]]*Water_intensities!$J$56</f>
        <v>110.67523345981321</v>
      </c>
      <c r="O1878" s="1">
        <f>Table1[[#This Row],[MWh]]*Water_intensities!$N$56</f>
        <v>77.472663421869257</v>
      </c>
      <c r="P1878" s="3">
        <v>-14.714624000000001</v>
      </c>
      <c r="Q1878" s="3">
        <v>13.291698999999999</v>
      </c>
      <c r="R1878" t="s">
        <v>113</v>
      </c>
    </row>
    <row r="1879" spans="1:18" x14ac:dyDescent="0.55000000000000004">
      <c r="A1879" s="1">
        <v>44044</v>
      </c>
      <c r="B1879" s="1" t="s">
        <v>2814</v>
      </c>
      <c r="C1879" s="1" t="s">
        <v>2870</v>
      </c>
      <c r="D1879" s="4">
        <v>0.55500000000000005</v>
      </c>
      <c r="E1879" s="4">
        <v>3795.45</v>
      </c>
      <c r="F1879" s="4">
        <f>Table1[[#This Row],[MW]]*Table1[[#This Row],[MWh/MW]]</f>
        <v>2106.4747499999999</v>
      </c>
      <c r="G1879" s="1" t="s">
        <v>28</v>
      </c>
      <c r="H1879" s="1" t="s">
        <v>29</v>
      </c>
      <c r="I1879" s="1" t="s">
        <v>30</v>
      </c>
      <c r="J1879" s="1" t="s">
        <v>31</v>
      </c>
      <c r="K1879" s="3" t="s">
        <v>32</v>
      </c>
      <c r="L1879" s="3" t="s">
        <v>44</v>
      </c>
      <c r="M1879" s="3" t="s">
        <v>34</v>
      </c>
      <c r="N1879" s="1">
        <f>Table1[[#This Row],[MWh]]*Water_intensities!$J$56</f>
        <v>682.49727300218149</v>
      </c>
      <c r="O1879" s="1">
        <f>Table1[[#This Row],[MWh]]*Water_intensities!$N$56</f>
        <v>477.74809110152705</v>
      </c>
      <c r="P1879" s="3">
        <v>-14.646452999999999</v>
      </c>
      <c r="Q1879" s="3">
        <v>16.516045999999999</v>
      </c>
      <c r="R1879" t="s">
        <v>113</v>
      </c>
    </row>
    <row r="1880" spans="1:18" x14ac:dyDescent="0.55000000000000004">
      <c r="A1880" s="1">
        <v>44045</v>
      </c>
      <c r="B1880" s="1" t="s">
        <v>2814</v>
      </c>
      <c r="C1880" s="1" t="s">
        <v>2871</v>
      </c>
      <c r="D1880" s="19">
        <v>1.4999999999999999E-2</v>
      </c>
      <c r="E1880" s="4">
        <v>3795.45</v>
      </c>
      <c r="F1880" s="4">
        <f>Table1[[#This Row],[MW]]*Table1[[#This Row],[MWh/MW]]</f>
        <v>56.931749999999994</v>
      </c>
      <c r="G1880" s="1" t="s">
        <v>28</v>
      </c>
      <c r="H1880" s="1" t="s">
        <v>29</v>
      </c>
      <c r="I1880" s="1" t="s">
        <v>30</v>
      </c>
      <c r="J1880" s="1" t="s">
        <v>31</v>
      </c>
      <c r="K1880" s="3" t="s">
        <v>32</v>
      </c>
      <c r="L1880" s="3" t="s">
        <v>44</v>
      </c>
      <c r="M1880" s="3" t="s">
        <v>34</v>
      </c>
      <c r="N1880" s="1">
        <f>Table1[[#This Row],[MWh]]*Water_intensities!$J$56</f>
        <v>18.445872243302201</v>
      </c>
      <c r="O1880" s="1">
        <f>Table1[[#This Row],[MWh]]*Water_intensities!$N$56</f>
        <v>12.912110570311542</v>
      </c>
      <c r="P1880" s="3">
        <v>-16.166667</v>
      </c>
      <c r="Q1880" s="3">
        <v>14.35</v>
      </c>
      <c r="R1880" t="s">
        <v>296</v>
      </c>
    </row>
    <row r="1881" spans="1:18" x14ac:dyDescent="0.55000000000000004">
      <c r="A1881" s="1">
        <v>44046</v>
      </c>
      <c r="B1881" s="1" t="s">
        <v>2814</v>
      </c>
      <c r="C1881" s="1" t="s">
        <v>2872</v>
      </c>
      <c r="D1881" s="9">
        <v>4.0000000000000001E-3</v>
      </c>
      <c r="E1881" s="4">
        <v>542</v>
      </c>
      <c r="F1881" s="4">
        <f>Table1[[#This Row],[MW]]*Table1[[#This Row],[MWh/MW]]</f>
        <v>2.1680000000000001</v>
      </c>
      <c r="G1881" s="1" t="s">
        <v>37</v>
      </c>
      <c r="H1881" s="1" t="s">
        <v>38</v>
      </c>
      <c r="I1881" s="1" t="s">
        <v>130</v>
      </c>
      <c r="J1881" s="1" t="s">
        <v>40</v>
      </c>
      <c r="K1881" s="3" t="s">
        <v>34</v>
      </c>
      <c r="L1881" s="3" t="s">
        <v>41</v>
      </c>
      <c r="M1881" s="3" t="s">
        <v>388</v>
      </c>
      <c r="N1881" s="1">
        <f>Table1[[#This Row],[MWh]]*Water_intensities!$J$76</f>
        <v>3.0365059134448005E-2</v>
      </c>
      <c r="O1881" s="1">
        <f>Table1[[#This Row],[MWh]]*Water_intensities!$N$76</f>
        <v>2.1255541394113602E-2</v>
      </c>
      <c r="P1881" s="3">
        <v>-16.793240000000001</v>
      </c>
      <c r="Q1881" s="3">
        <v>14.434286</v>
      </c>
      <c r="R1881" t="s">
        <v>1177</v>
      </c>
    </row>
    <row r="1882" spans="1:18" x14ac:dyDescent="0.55000000000000004">
      <c r="A1882" s="1">
        <v>44047</v>
      </c>
      <c r="B1882" s="1" t="s">
        <v>2814</v>
      </c>
      <c r="C1882" s="1" t="s">
        <v>2873</v>
      </c>
      <c r="D1882" s="4">
        <v>0.5</v>
      </c>
      <c r="E1882" s="4">
        <v>3795.45</v>
      </c>
      <c r="F1882" s="4">
        <f>Table1[[#This Row],[MW]]*Table1[[#This Row],[MWh/MW]]</f>
        <v>1897.7249999999999</v>
      </c>
      <c r="G1882" s="1" t="s">
        <v>28</v>
      </c>
      <c r="H1882" s="1" t="s">
        <v>29</v>
      </c>
      <c r="I1882" s="1" t="s">
        <v>30</v>
      </c>
      <c r="J1882" s="1" t="s">
        <v>31</v>
      </c>
      <c r="K1882" s="3" t="s">
        <v>32</v>
      </c>
      <c r="L1882" s="3" t="s">
        <v>44</v>
      </c>
      <c r="M1882" s="3" t="s">
        <v>34</v>
      </c>
      <c r="N1882" s="1">
        <f>Table1[[#This Row],[MWh]]*Water_intensities!$J$56</f>
        <v>614.86240811007337</v>
      </c>
      <c r="O1882" s="1">
        <f>Table1[[#This Row],[MWh]]*Water_intensities!$N$56</f>
        <v>430.40368567705139</v>
      </c>
      <c r="P1882" s="3">
        <v>-15.405946999999999</v>
      </c>
      <c r="Q1882" s="3">
        <v>13.829808</v>
      </c>
      <c r="R1882" t="s">
        <v>113</v>
      </c>
    </row>
    <row r="1883" spans="1:18" x14ac:dyDescent="0.55000000000000004">
      <c r="A1883" s="1">
        <v>44048</v>
      </c>
      <c r="B1883" s="1" t="s">
        <v>2814</v>
      </c>
      <c r="C1883" s="1" t="s">
        <v>2874</v>
      </c>
      <c r="D1883" s="4">
        <v>1.093</v>
      </c>
      <c r="E1883" s="4">
        <v>3795.45</v>
      </c>
      <c r="F1883" s="4">
        <f>Table1[[#This Row],[MW]]*Table1[[#This Row],[MWh/MW]]</f>
        <v>4148.4268499999998</v>
      </c>
      <c r="G1883" s="1" t="s">
        <v>28</v>
      </c>
      <c r="H1883" s="1" t="s">
        <v>29</v>
      </c>
      <c r="I1883" s="1" t="s">
        <v>30</v>
      </c>
      <c r="J1883" s="1" t="s">
        <v>31</v>
      </c>
      <c r="K1883" s="3" t="s">
        <v>32</v>
      </c>
      <c r="L1883" s="3" t="s">
        <v>44</v>
      </c>
      <c r="M1883" s="3" t="s">
        <v>34</v>
      </c>
      <c r="N1883" s="1">
        <f>Table1[[#This Row],[MWh]]*Water_intensities!$J$56</f>
        <v>1344.0892241286206</v>
      </c>
      <c r="O1883" s="1">
        <f>Table1[[#This Row],[MWh]]*Water_intensities!$N$56</f>
        <v>940.86245689003442</v>
      </c>
      <c r="P1883" s="3">
        <v>-13.316667000000001</v>
      </c>
      <c r="Q1883" s="3">
        <v>15.6</v>
      </c>
      <c r="R1883" t="s">
        <v>113</v>
      </c>
    </row>
    <row r="1884" spans="1:18" x14ac:dyDescent="0.55000000000000004">
      <c r="A1884" s="1">
        <v>44049</v>
      </c>
      <c r="B1884" s="1" t="s">
        <v>2814</v>
      </c>
      <c r="C1884" s="1" t="s">
        <v>2875</v>
      </c>
      <c r="D1884" s="4">
        <v>7.0000000000000007E-2</v>
      </c>
      <c r="E1884" s="4">
        <v>3795.45</v>
      </c>
      <c r="F1884" s="4">
        <f>Table1[[#This Row],[MW]]*Table1[[#This Row],[MWh/MW]]</f>
        <v>265.68150000000003</v>
      </c>
      <c r="G1884" s="1" t="s">
        <v>28</v>
      </c>
      <c r="H1884" s="1" t="s">
        <v>29</v>
      </c>
      <c r="I1884" s="1" t="s">
        <v>30</v>
      </c>
      <c r="J1884" s="1" t="s">
        <v>31</v>
      </c>
      <c r="K1884" s="3" t="s">
        <v>32</v>
      </c>
      <c r="L1884" s="3" t="s">
        <v>44</v>
      </c>
      <c r="M1884" s="3" t="s">
        <v>34</v>
      </c>
      <c r="N1884" s="1">
        <f>Table1[[#This Row],[MWh]]*Water_intensities!$J$56</f>
        <v>86.080737135410288</v>
      </c>
      <c r="O1884" s="1">
        <f>Table1[[#This Row],[MWh]]*Water_intensities!$N$56</f>
        <v>60.256515994787208</v>
      </c>
      <c r="P1884" s="3">
        <v>-13.966666999999999</v>
      </c>
      <c r="Q1884" s="3">
        <v>12.75</v>
      </c>
      <c r="R1884" t="s">
        <v>113</v>
      </c>
    </row>
    <row r="1885" spans="1:18" x14ac:dyDescent="0.55000000000000004">
      <c r="A1885" s="1">
        <v>44050</v>
      </c>
      <c r="B1885" s="1" t="s">
        <v>2814</v>
      </c>
      <c r="C1885" s="1" t="s">
        <v>2876</v>
      </c>
      <c r="D1885" s="4">
        <v>0.34</v>
      </c>
      <c r="E1885" s="4">
        <v>3795.45</v>
      </c>
      <c r="F1885" s="4">
        <f>Table1[[#This Row],[MW]]*Table1[[#This Row],[MWh/MW]]</f>
        <v>1290.453</v>
      </c>
      <c r="G1885" s="1" t="s">
        <v>28</v>
      </c>
      <c r="H1885" s="1" t="s">
        <v>29</v>
      </c>
      <c r="I1885" s="1" t="s">
        <v>30</v>
      </c>
      <c r="J1885" s="1" t="s">
        <v>31</v>
      </c>
      <c r="K1885" s="3" t="s">
        <v>32</v>
      </c>
      <c r="L1885" s="3" t="s">
        <v>44</v>
      </c>
      <c r="M1885" s="3" t="s">
        <v>34</v>
      </c>
      <c r="N1885" s="1">
        <f>Table1[[#This Row],[MWh]]*Water_intensities!$J$56</f>
        <v>418.10643751484992</v>
      </c>
      <c r="O1885" s="1">
        <f>Table1[[#This Row],[MWh]]*Water_intensities!$N$56</f>
        <v>292.67450626039499</v>
      </c>
      <c r="P1885" s="3">
        <v>-15.041389000000001</v>
      </c>
      <c r="Q1885" s="3">
        <v>16.617778000000001</v>
      </c>
      <c r="R1885" t="s">
        <v>113</v>
      </c>
    </row>
    <row r="1886" spans="1:18" x14ac:dyDescent="0.55000000000000004">
      <c r="A1886" s="1">
        <v>44051</v>
      </c>
      <c r="B1886" s="1" t="s">
        <v>2814</v>
      </c>
      <c r="C1886" s="1" t="s">
        <v>2877</v>
      </c>
      <c r="D1886" s="4">
        <v>0.51100000000000001</v>
      </c>
      <c r="E1886" s="4">
        <v>3795.45</v>
      </c>
      <c r="F1886" s="4">
        <f>Table1[[#This Row],[MW]]*Table1[[#This Row],[MWh/MW]]</f>
        <v>1939.47495</v>
      </c>
      <c r="G1886" s="1" t="s">
        <v>28</v>
      </c>
      <c r="H1886" s="1" t="s">
        <v>29</v>
      </c>
      <c r="I1886" s="1" t="s">
        <v>30</v>
      </c>
      <c r="J1886" s="1" t="s">
        <v>31</v>
      </c>
      <c r="K1886" s="3" t="s">
        <v>32</v>
      </c>
      <c r="L1886" s="3" t="s">
        <v>44</v>
      </c>
      <c r="M1886" s="3" t="s">
        <v>34</v>
      </c>
      <c r="N1886" s="1">
        <f>Table1[[#This Row],[MWh]]*Water_intensities!$J$56</f>
        <v>628.38938108849504</v>
      </c>
      <c r="O1886" s="1">
        <f>Table1[[#This Row],[MWh]]*Water_intensities!$N$56</f>
        <v>439.87256676194659</v>
      </c>
      <c r="P1886" s="3">
        <v>-15.700832999999999</v>
      </c>
      <c r="Q1886" s="3">
        <v>16.462499999999999</v>
      </c>
      <c r="R1886" t="s">
        <v>113</v>
      </c>
    </row>
    <row r="1887" spans="1:18" x14ac:dyDescent="0.55000000000000004">
      <c r="A1887" s="1">
        <v>44052</v>
      </c>
      <c r="B1887" s="1" t="s">
        <v>2814</v>
      </c>
      <c r="C1887" s="1" t="s">
        <v>2878</v>
      </c>
      <c r="D1887" s="4">
        <v>36</v>
      </c>
      <c r="E1887" s="4">
        <v>3795.45</v>
      </c>
      <c r="F1887" s="4">
        <f>Table1[[#This Row],[MW]]*Table1[[#This Row],[MWh/MW]]</f>
        <v>136636.19999999998</v>
      </c>
      <c r="G1887" s="1" t="s">
        <v>28</v>
      </c>
      <c r="H1887" s="1" t="s">
        <v>29</v>
      </c>
      <c r="I1887" s="1" t="s">
        <v>30</v>
      </c>
      <c r="J1887" s="1" t="s">
        <v>31</v>
      </c>
      <c r="K1887" s="3" t="s">
        <v>32</v>
      </c>
      <c r="L1887" s="3" t="s">
        <v>44</v>
      </c>
      <c r="M1887" s="3" t="s">
        <v>34</v>
      </c>
      <c r="N1887" s="1">
        <f>Table1[[#This Row],[MWh]]*Water_intensities!$J$56</f>
        <v>44270.093383925283</v>
      </c>
      <c r="O1887" s="1">
        <f>Table1[[#This Row],[MWh]]*Water_intensities!$N$56</f>
        <v>30989.065368747699</v>
      </c>
      <c r="P1887" s="3">
        <v>-12.121886999999999</v>
      </c>
      <c r="Q1887" s="3">
        <v>13.198262</v>
      </c>
      <c r="R1887" t="s">
        <v>2879</v>
      </c>
    </row>
    <row r="1888" spans="1:18" x14ac:dyDescent="0.55000000000000004">
      <c r="A1888" s="1">
        <v>44053</v>
      </c>
      <c r="B1888" s="1" t="s">
        <v>2814</v>
      </c>
      <c r="C1888" s="1" t="s">
        <v>2880</v>
      </c>
      <c r="D1888" s="4">
        <v>6.5</v>
      </c>
      <c r="E1888" s="4">
        <v>3795.45</v>
      </c>
      <c r="F1888" s="4">
        <f>Table1[[#This Row],[MW]]*Table1[[#This Row],[MWh/MW]]</f>
        <v>24670.424999999999</v>
      </c>
      <c r="G1888" s="1" t="s">
        <v>28</v>
      </c>
      <c r="H1888" s="1" t="s">
        <v>29</v>
      </c>
      <c r="I1888" s="1" t="s">
        <v>30</v>
      </c>
      <c r="J1888" s="1" t="s">
        <v>31</v>
      </c>
      <c r="K1888" s="3" t="s">
        <v>32</v>
      </c>
      <c r="L1888" s="3" t="s">
        <v>44</v>
      </c>
      <c r="M1888" s="3" t="s">
        <v>34</v>
      </c>
      <c r="N1888" s="1">
        <f>Table1[[#This Row],[MWh]]*Water_intensities!$J$56</f>
        <v>7993.2113054309548</v>
      </c>
      <c r="O1888" s="1">
        <f>Table1[[#This Row],[MWh]]*Water_intensities!$N$56</f>
        <v>5595.2479138016688</v>
      </c>
      <c r="P1888" s="3">
        <v>-16.5</v>
      </c>
      <c r="Q1888" s="3">
        <v>16.033333299999999</v>
      </c>
      <c r="R1888" t="s">
        <v>2881</v>
      </c>
    </row>
    <row r="1889" spans="1:18" x14ac:dyDescent="0.55000000000000004">
      <c r="A1889" s="1">
        <v>44054</v>
      </c>
      <c r="B1889" s="1" t="s">
        <v>2814</v>
      </c>
      <c r="C1889" s="1" t="s">
        <v>2882</v>
      </c>
      <c r="D1889" s="4">
        <v>20</v>
      </c>
      <c r="E1889" s="4">
        <v>542</v>
      </c>
      <c r="F1889" s="4">
        <f>Table1[[#This Row],[MW]]*Table1[[#This Row],[MWh/MW]]</f>
        <v>10840</v>
      </c>
      <c r="G1889" s="1" t="s">
        <v>37</v>
      </c>
      <c r="H1889" s="1" t="s">
        <v>38</v>
      </c>
      <c r="I1889" s="1" t="s">
        <v>39</v>
      </c>
      <c r="J1889" s="1" t="s">
        <v>40</v>
      </c>
      <c r="K1889" s="3" t="s">
        <v>34</v>
      </c>
      <c r="L1889" s="3" t="s">
        <v>41</v>
      </c>
      <c r="M1889" s="3" t="s">
        <v>26</v>
      </c>
      <c r="N1889" s="1">
        <f>Table1[[#This Row],[MWh]]*Water_intensities!$J$88</f>
        <v>1066.8804560752001</v>
      </c>
      <c r="O1889" s="1">
        <f>Table1[[#This Row],[MWh]]*Water_intensities!$N$88</f>
        <v>746.81631925263991</v>
      </c>
      <c r="P1889" s="3">
        <v>-15.469200000000001</v>
      </c>
      <c r="Q1889" s="3">
        <v>16.517199999999999</v>
      </c>
      <c r="R1889" t="s">
        <v>2883</v>
      </c>
    </row>
    <row r="1890" spans="1:18" x14ac:dyDescent="0.55000000000000004">
      <c r="A1890" s="1">
        <v>44055</v>
      </c>
      <c r="B1890" s="1" t="s">
        <v>2814</v>
      </c>
      <c r="C1890" s="1" t="s">
        <v>5047</v>
      </c>
      <c r="D1890" s="4">
        <v>20</v>
      </c>
      <c r="E1890" s="4">
        <v>542</v>
      </c>
      <c r="F1890" s="4">
        <f>Table1[[#This Row],[MW]]*Table1[[#This Row],[MWh/MW]]</f>
        <v>10840</v>
      </c>
      <c r="G1890" s="1" t="s">
        <v>37</v>
      </c>
      <c r="H1890" s="1" t="s">
        <v>38</v>
      </c>
      <c r="I1890" s="1" t="s">
        <v>39</v>
      </c>
      <c r="J1890" s="1" t="s">
        <v>40</v>
      </c>
      <c r="K1890" s="3" t="s">
        <v>34</v>
      </c>
      <c r="L1890" s="3" t="s">
        <v>41</v>
      </c>
      <c r="M1890" s="3" t="s">
        <v>26</v>
      </c>
      <c r="N1890" s="1">
        <f>Table1[[#This Row],[MWh]]*Water_intensities!$J$88</f>
        <v>1066.8804560752001</v>
      </c>
      <c r="O1890" s="1">
        <f>Table1[[#This Row],[MWh]]*Water_intensities!$N$88</f>
        <v>746.81631925263991</v>
      </c>
      <c r="P1890" s="3">
        <v>-16.224489999999999</v>
      </c>
      <c r="Q1890" s="3">
        <v>15.85671</v>
      </c>
      <c r="R1890" t="s">
        <v>2884</v>
      </c>
    </row>
    <row r="1891" spans="1:18" x14ac:dyDescent="0.55000000000000004">
      <c r="A1891" s="1">
        <v>44056</v>
      </c>
      <c r="B1891" s="1" t="s">
        <v>2814</v>
      </c>
      <c r="C1891" s="1" t="s">
        <v>2885</v>
      </c>
      <c r="D1891" s="19">
        <v>2.5000000000000001E-2</v>
      </c>
      <c r="E1891" s="4">
        <v>3795.45</v>
      </c>
      <c r="F1891" s="4">
        <f>Table1[[#This Row],[MW]]*Table1[[#This Row],[MWh/MW]]</f>
        <v>94.886250000000004</v>
      </c>
      <c r="G1891" s="1" t="s">
        <v>28</v>
      </c>
      <c r="H1891" s="1" t="s">
        <v>29</v>
      </c>
      <c r="I1891" s="1" t="s">
        <v>30</v>
      </c>
      <c r="J1891" s="1" t="s">
        <v>31</v>
      </c>
      <c r="K1891" s="3" t="s">
        <v>32</v>
      </c>
      <c r="L1891" s="3" t="s">
        <v>44</v>
      </c>
      <c r="M1891" s="3" t="s">
        <v>34</v>
      </c>
      <c r="N1891" s="1">
        <f>Table1[[#This Row],[MWh]]*Water_intensities!$J$56</f>
        <v>30.743120405503674</v>
      </c>
      <c r="O1891" s="1">
        <f>Table1[[#This Row],[MWh]]*Water_intensities!$N$56</f>
        <v>21.520184283852572</v>
      </c>
      <c r="P1891" s="3">
        <v>-12.819525000000001</v>
      </c>
      <c r="Q1891" s="3">
        <v>12.631042000000001</v>
      </c>
      <c r="R1891" t="s">
        <v>296</v>
      </c>
    </row>
    <row r="1892" spans="1:18" x14ac:dyDescent="0.55000000000000004">
      <c r="A1892" s="1">
        <v>44057</v>
      </c>
      <c r="B1892" s="1" t="s">
        <v>2814</v>
      </c>
      <c r="C1892" s="1" t="s">
        <v>2886</v>
      </c>
      <c r="D1892" s="4">
        <v>30</v>
      </c>
      <c r="E1892" s="4">
        <v>542</v>
      </c>
      <c r="F1892" s="4">
        <f>Table1[[#This Row],[MW]]*Table1[[#This Row],[MWh/MW]]</f>
        <v>16260</v>
      </c>
      <c r="G1892" s="1" t="s">
        <v>37</v>
      </c>
      <c r="H1892" s="1" t="s">
        <v>38</v>
      </c>
      <c r="I1892" s="1" t="s">
        <v>39</v>
      </c>
      <c r="J1892" s="1" t="s">
        <v>40</v>
      </c>
      <c r="K1892" s="3" t="s">
        <v>34</v>
      </c>
      <c r="L1892" s="3" t="s">
        <v>41</v>
      </c>
      <c r="M1892" s="3" t="s">
        <v>388</v>
      </c>
      <c r="N1892" s="1">
        <f>Table1[[#This Row],[MWh]]*Water_intensities!$J$86</f>
        <v>1600.3206841128001</v>
      </c>
      <c r="O1892" s="1">
        <f>Table1[[#This Row],[MWh]]*Water_intensities!$N$86</f>
        <v>1120.2244788789599</v>
      </c>
      <c r="P1892" s="3">
        <v>-16.676175961245299</v>
      </c>
      <c r="Q1892" s="3">
        <v>15.1302197154595</v>
      </c>
      <c r="R1892" t="s">
        <v>2887</v>
      </c>
    </row>
    <row r="1893" spans="1:18" x14ac:dyDescent="0.55000000000000004">
      <c r="A1893" s="1">
        <v>44058</v>
      </c>
      <c r="B1893" s="1" t="s">
        <v>2814</v>
      </c>
      <c r="C1893" s="1" t="s">
        <v>2888</v>
      </c>
      <c r="D1893" s="4">
        <v>0.105</v>
      </c>
      <c r="E1893" s="4">
        <v>3795.45</v>
      </c>
      <c r="F1893" s="4">
        <f>Table1[[#This Row],[MW]]*Table1[[#This Row],[MWh/MW]]</f>
        <v>398.52224999999999</v>
      </c>
      <c r="G1893" s="1" t="s">
        <v>28</v>
      </c>
      <c r="H1893" s="1" t="s">
        <v>29</v>
      </c>
      <c r="I1893" s="1" t="s">
        <v>30</v>
      </c>
      <c r="J1893" s="1" t="s">
        <v>31</v>
      </c>
      <c r="K1893" s="3" t="s">
        <v>32</v>
      </c>
      <c r="L1893" s="3" t="s">
        <v>44</v>
      </c>
      <c r="M1893" s="3" t="s">
        <v>34</v>
      </c>
      <c r="N1893" s="1">
        <f>Table1[[#This Row],[MWh]]*Water_intensities!$J$56</f>
        <v>129.12110570311543</v>
      </c>
      <c r="O1893" s="1">
        <f>Table1[[#This Row],[MWh]]*Water_intensities!$N$56</f>
        <v>90.384773992180797</v>
      </c>
      <c r="P1893" s="3">
        <v>-11.753937000000001</v>
      </c>
      <c r="Q1893" s="3">
        <v>12.838979</v>
      </c>
      <c r="R1893" t="s">
        <v>113</v>
      </c>
    </row>
    <row r="1894" spans="1:18" x14ac:dyDescent="0.55000000000000004">
      <c r="A1894" s="1">
        <v>44059</v>
      </c>
      <c r="B1894" s="1" t="s">
        <v>2814</v>
      </c>
      <c r="C1894" s="1" t="s">
        <v>2889</v>
      </c>
      <c r="D1894" s="4">
        <v>0.94699999999999995</v>
      </c>
      <c r="E1894" s="4">
        <v>3795.45</v>
      </c>
      <c r="F1894" s="4">
        <f>Table1[[#This Row],[MW]]*Table1[[#This Row],[MWh/MW]]</f>
        <v>3594.2911499999996</v>
      </c>
      <c r="G1894" s="1" t="s">
        <v>28</v>
      </c>
      <c r="H1894" s="1" t="s">
        <v>29</v>
      </c>
      <c r="I1894" s="1" t="s">
        <v>30</v>
      </c>
      <c r="J1894" s="1" t="s">
        <v>31</v>
      </c>
      <c r="K1894" s="3" t="s">
        <v>32</v>
      </c>
      <c r="L1894" s="3" t="s">
        <v>44</v>
      </c>
      <c r="M1894" s="3" t="s">
        <v>34</v>
      </c>
      <c r="N1894" s="1">
        <f>Table1[[#This Row],[MWh]]*Water_intensities!$J$56</f>
        <v>1164.549400960479</v>
      </c>
      <c r="O1894" s="1">
        <f>Table1[[#This Row],[MWh]]*Water_intensities!$N$56</f>
        <v>815.1845806723353</v>
      </c>
      <c r="P1894" s="3">
        <v>-15.552785</v>
      </c>
      <c r="Q1894" s="3">
        <v>12.712437</v>
      </c>
      <c r="R1894" t="s">
        <v>113</v>
      </c>
    </row>
    <row r="1895" spans="1:18" x14ac:dyDescent="0.55000000000000004">
      <c r="A1895" s="1">
        <v>44060</v>
      </c>
      <c r="B1895" s="1" t="s">
        <v>2814</v>
      </c>
      <c r="C1895" s="1" t="s">
        <v>2890</v>
      </c>
      <c r="D1895" s="4">
        <v>0.14000000000000001</v>
      </c>
      <c r="E1895" s="4">
        <v>3795.45</v>
      </c>
      <c r="F1895" s="4">
        <f>Table1[[#This Row],[MW]]*Table1[[#This Row],[MWh/MW]]</f>
        <v>531.36300000000006</v>
      </c>
      <c r="G1895" s="1" t="s">
        <v>28</v>
      </c>
      <c r="H1895" s="1" t="s">
        <v>29</v>
      </c>
      <c r="I1895" s="1" t="s">
        <v>30</v>
      </c>
      <c r="J1895" s="1" t="s">
        <v>31</v>
      </c>
      <c r="K1895" s="3" t="s">
        <v>32</v>
      </c>
      <c r="L1895" s="3" t="s">
        <v>44</v>
      </c>
      <c r="M1895" s="3" t="s">
        <v>34</v>
      </c>
      <c r="N1895" s="1">
        <f>Table1[[#This Row],[MWh]]*Water_intensities!$J$56</f>
        <v>172.16147427082058</v>
      </c>
      <c r="O1895" s="1">
        <f>Table1[[#This Row],[MWh]]*Water_intensities!$N$56</f>
        <v>120.51303198957442</v>
      </c>
      <c r="P1895" s="3">
        <v>-16.181366000000001</v>
      </c>
      <c r="Q1895" s="3">
        <v>12.967214</v>
      </c>
      <c r="R1895" t="s">
        <v>113</v>
      </c>
    </row>
    <row r="1896" spans="1:18" x14ac:dyDescent="0.55000000000000004">
      <c r="A1896" s="1">
        <v>44061</v>
      </c>
      <c r="B1896" s="1" t="s">
        <v>2814</v>
      </c>
      <c r="C1896" s="1" t="s">
        <v>2891</v>
      </c>
      <c r="D1896" s="4">
        <v>24</v>
      </c>
      <c r="E1896" s="4">
        <v>3795.45</v>
      </c>
      <c r="F1896" s="4">
        <f>Table1[[#This Row],[MW]]*Table1[[#This Row],[MWh/MW]]</f>
        <v>91090.799999999988</v>
      </c>
      <c r="G1896" s="1" t="s">
        <v>28</v>
      </c>
      <c r="H1896" s="1" t="s">
        <v>29</v>
      </c>
      <c r="I1896" s="1" t="s">
        <v>30</v>
      </c>
      <c r="J1896" s="1" t="s">
        <v>31</v>
      </c>
      <c r="K1896" s="3" t="s">
        <v>32</v>
      </c>
      <c r="L1896" s="3" t="s">
        <v>44</v>
      </c>
      <c r="M1896" s="3" t="s">
        <v>34</v>
      </c>
      <c r="N1896" s="1">
        <f>Table1[[#This Row],[MWh]]*Water_intensities!$J$56</f>
        <v>29513.395589283522</v>
      </c>
      <c r="O1896" s="1">
        <f>Table1[[#This Row],[MWh]]*Water_intensities!$N$56</f>
        <v>20659.376912498465</v>
      </c>
      <c r="P1896" s="3">
        <v>-17.244585417642199</v>
      </c>
      <c r="Q1896" s="3">
        <v>14.714504636295599</v>
      </c>
      <c r="R1896" t="s">
        <v>2892</v>
      </c>
    </row>
    <row r="1897" spans="1:18" x14ac:dyDescent="0.55000000000000004">
      <c r="A1897" s="1">
        <v>44062</v>
      </c>
      <c r="B1897" s="1" t="s">
        <v>2814</v>
      </c>
      <c r="C1897" s="1" t="s">
        <v>2893</v>
      </c>
      <c r="D1897" s="4">
        <v>55.2</v>
      </c>
      <c r="E1897" s="4">
        <v>2520</v>
      </c>
      <c r="F1897" s="4">
        <f>Table1[[#This Row],[MW]]*Table1[[#This Row],[MWh/MW]]</f>
        <v>139104</v>
      </c>
      <c r="G1897" s="1" t="s">
        <v>176</v>
      </c>
      <c r="H1897" s="1" t="s">
        <v>177</v>
      </c>
      <c r="I1897" s="1" t="s">
        <v>178</v>
      </c>
      <c r="J1897" s="1" t="s">
        <v>40</v>
      </c>
      <c r="K1897" s="3" t="s">
        <v>34</v>
      </c>
      <c r="L1897" s="3" t="s">
        <v>34</v>
      </c>
      <c r="M1897" s="3" t="s">
        <v>34</v>
      </c>
      <c r="N1897" s="1">
        <f>Table1[[#This Row],[MWh]]*Water_intensities!$J$101</f>
        <v>1.8429807208579198E-2</v>
      </c>
      <c r="O1897" s="1">
        <f>Table1[[#This Row],[MWh]]*Water_intensities!$N$101</f>
        <v>1.8429807208579198E-2</v>
      </c>
      <c r="P1897" s="3">
        <v>-16.859400000000001</v>
      </c>
      <c r="Q1897" s="3">
        <v>15.0101</v>
      </c>
      <c r="R1897" t="s">
        <v>2894</v>
      </c>
    </row>
    <row r="1898" spans="1:18" x14ac:dyDescent="0.55000000000000004">
      <c r="A1898" s="1">
        <v>44063</v>
      </c>
      <c r="B1898" s="1" t="s">
        <v>2814</v>
      </c>
      <c r="C1898" s="1" t="s">
        <v>2895</v>
      </c>
      <c r="D1898" s="4">
        <v>13.87</v>
      </c>
      <c r="E1898" s="4">
        <v>3795.45</v>
      </c>
      <c r="F1898" s="4">
        <f>Table1[[#This Row],[MW]]*Table1[[#This Row],[MWh/MW]]</f>
        <v>52642.891499999998</v>
      </c>
      <c r="G1898" s="1" t="s">
        <v>28</v>
      </c>
      <c r="H1898" s="1" t="s">
        <v>29</v>
      </c>
      <c r="I1898" s="1" t="s">
        <v>30</v>
      </c>
      <c r="J1898" s="1" t="s">
        <v>31</v>
      </c>
      <c r="K1898" s="3" t="s">
        <v>32</v>
      </c>
      <c r="L1898" s="3" t="s">
        <v>44</v>
      </c>
      <c r="M1898" s="3" t="s">
        <v>34</v>
      </c>
      <c r="N1898" s="1">
        <f>Table1[[#This Row],[MWh]]*Water_intensities!$J$56</f>
        <v>17056.283200973437</v>
      </c>
      <c r="O1898" s="1">
        <f>Table1[[#This Row],[MWh]]*Water_intensities!$N$56</f>
        <v>11939.398240681407</v>
      </c>
      <c r="P1898" s="3">
        <v>-13.683072786128999</v>
      </c>
      <c r="Q1898" s="3">
        <v>13.7770854628225</v>
      </c>
      <c r="R1898" t="s">
        <v>2896</v>
      </c>
    </row>
    <row r="1899" spans="1:18" x14ac:dyDescent="0.55000000000000004">
      <c r="A1899" s="1">
        <v>44064</v>
      </c>
      <c r="B1899" s="1" t="s">
        <v>2814</v>
      </c>
      <c r="C1899" s="1" t="s">
        <v>5048</v>
      </c>
      <c r="D1899" s="4">
        <v>30</v>
      </c>
      <c r="E1899" s="4">
        <v>542</v>
      </c>
      <c r="F1899" s="4">
        <f>Table1[[#This Row],[MW]]*Table1[[#This Row],[MWh/MW]]</f>
        <v>16260</v>
      </c>
      <c r="G1899" s="1" t="s">
        <v>37</v>
      </c>
      <c r="H1899" s="1" t="s">
        <v>38</v>
      </c>
      <c r="I1899" s="1" t="s">
        <v>39</v>
      </c>
      <c r="J1899" s="1" t="s">
        <v>40</v>
      </c>
      <c r="K1899" s="3" t="s">
        <v>34</v>
      </c>
      <c r="L1899" s="3" t="s">
        <v>41</v>
      </c>
      <c r="M1899" s="3" t="s">
        <v>388</v>
      </c>
      <c r="N1899" s="1">
        <f>Table1[[#This Row],[MWh]]*Water_intensities!$J$86</f>
        <v>1600.3206841128001</v>
      </c>
      <c r="O1899" s="1">
        <f>Table1[[#This Row],[MWh]]*Water_intensities!$N$86</f>
        <v>1120.2244788789599</v>
      </c>
      <c r="P1899" s="3">
        <v>-16.595490000000002</v>
      </c>
      <c r="Q1899" s="3">
        <v>15.155103</v>
      </c>
      <c r="R1899" t="s">
        <v>2897</v>
      </c>
    </row>
    <row r="1900" spans="1:18" x14ac:dyDescent="0.55000000000000004">
      <c r="A1900" s="1">
        <v>44065</v>
      </c>
      <c r="B1900" s="1" t="s">
        <v>2814</v>
      </c>
      <c r="C1900" s="1" t="s">
        <v>2898</v>
      </c>
      <c r="D1900" s="4">
        <v>7.8E-2</v>
      </c>
      <c r="E1900" s="4">
        <v>3795.45</v>
      </c>
      <c r="F1900" s="4">
        <f>Table1[[#This Row],[MW]]*Table1[[#This Row],[MWh/MW]]</f>
        <v>296.04509999999999</v>
      </c>
      <c r="G1900" s="1" t="s">
        <v>28</v>
      </c>
      <c r="H1900" s="1" t="s">
        <v>29</v>
      </c>
      <c r="I1900" s="1" t="s">
        <v>30</v>
      </c>
      <c r="J1900" s="1" t="s">
        <v>31</v>
      </c>
      <c r="K1900" s="3" t="s">
        <v>32</v>
      </c>
      <c r="L1900" s="3" t="s">
        <v>44</v>
      </c>
      <c r="M1900" s="3" t="s">
        <v>34</v>
      </c>
      <c r="N1900" s="1">
        <f>Table1[[#This Row],[MWh]]*Water_intensities!$J$56</f>
        <v>95.918535665171461</v>
      </c>
      <c r="O1900" s="1">
        <f>Table1[[#This Row],[MWh]]*Water_intensities!$N$56</f>
        <v>67.142974965620027</v>
      </c>
      <c r="P1900" s="3">
        <v>-16.50694</v>
      </c>
      <c r="Q1900" s="3">
        <v>12.791484000000001</v>
      </c>
      <c r="R1900" t="s">
        <v>113</v>
      </c>
    </row>
    <row r="1901" spans="1:18" x14ac:dyDescent="0.55000000000000004">
      <c r="A1901" s="1">
        <v>44066</v>
      </c>
      <c r="B1901" s="1" t="s">
        <v>2814</v>
      </c>
      <c r="C1901" s="1" t="s">
        <v>2899</v>
      </c>
      <c r="D1901" s="4">
        <v>111</v>
      </c>
      <c r="E1901" s="4">
        <v>3795.45</v>
      </c>
      <c r="F1901" s="4">
        <f>Table1[[#This Row],[MW]]*Table1[[#This Row],[MWh/MW]]</f>
        <v>421294.94999999995</v>
      </c>
      <c r="G1901" s="1" t="s">
        <v>28</v>
      </c>
      <c r="H1901" s="1" t="s">
        <v>29</v>
      </c>
      <c r="I1901" s="1" t="s">
        <v>30</v>
      </c>
      <c r="J1901" s="1" t="s">
        <v>31</v>
      </c>
      <c r="K1901" s="3" t="s">
        <v>32</v>
      </c>
      <c r="L1901" s="3" t="s">
        <v>119</v>
      </c>
      <c r="M1901" s="3" t="s">
        <v>34</v>
      </c>
      <c r="N1901" s="1">
        <f>Table1[[#This Row],[MWh]]*Water_intensities!$J$56</f>
        <v>136499.45460043629</v>
      </c>
      <c r="O1901" s="1">
        <f>Table1[[#This Row],[MWh]]*Water_intensities!$N$56</f>
        <v>95549.618220305405</v>
      </c>
      <c r="P1901" s="3">
        <v>-16.861740000000001</v>
      </c>
      <c r="Q1901" s="3">
        <v>15.007440000000001</v>
      </c>
      <c r="R1901" t="s">
        <v>2900</v>
      </c>
    </row>
    <row r="1902" spans="1:18" x14ac:dyDescent="0.55000000000000004">
      <c r="A1902" s="1">
        <v>44067</v>
      </c>
      <c r="B1902" s="1" t="s">
        <v>2814</v>
      </c>
      <c r="C1902" s="1" t="s">
        <v>2899</v>
      </c>
      <c r="D1902" s="4">
        <v>7.2</v>
      </c>
      <c r="E1902" s="4">
        <v>4814.3</v>
      </c>
      <c r="F1902" s="4">
        <f>Table1[[#This Row],[MW]]*Table1[[#This Row],[MWh/MW]]</f>
        <v>34662.959999999999</v>
      </c>
      <c r="G1902" s="1" t="s">
        <v>226</v>
      </c>
      <c r="H1902" s="1" t="s">
        <v>21</v>
      </c>
      <c r="I1902" s="1" t="s">
        <v>22</v>
      </c>
      <c r="J1902" s="1" t="s">
        <v>31</v>
      </c>
      <c r="K1902" s="3" t="s">
        <v>32</v>
      </c>
      <c r="L1902" s="3" t="s">
        <v>227</v>
      </c>
      <c r="M1902" s="3" t="s">
        <v>34</v>
      </c>
      <c r="N1902" s="1">
        <f>Table1[[#This Row],[MWh]]*Water_intensities!$J$67</f>
        <v>1312.1357711366882</v>
      </c>
      <c r="O1902" s="1">
        <f>Table1[[#This Row],[MWh]]*Water_intensities!$N$67</f>
        <v>918.49503979568158</v>
      </c>
      <c r="P1902" s="3">
        <v>-16.861896000000002</v>
      </c>
      <c r="Q1902" s="3">
        <v>15.007656000000001</v>
      </c>
      <c r="R1902" t="s">
        <v>2900</v>
      </c>
    </row>
    <row r="1903" spans="1:18" x14ac:dyDescent="0.55000000000000004">
      <c r="A1903" s="1">
        <v>44068</v>
      </c>
      <c r="B1903" s="1" t="s">
        <v>2814</v>
      </c>
      <c r="C1903" s="1" t="s">
        <v>2901</v>
      </c>
      <c r="D1903" s="4">
        <v>3.15</v>
      </c>
      <c r="E1903" s="4">
        <v>3795.45</v>
      </c>
      <c r="F1903" s="4">
        <f>Table1[[#This Row],[MW]]*Table1[[#This Row],[MWh/MW]]</f>
        <v>11955.6675</v>
      </c>
      <c r="G1903" s="1" t="s">
        <v>28</v>
      </c>
      <c r="H1903" s="1" t="s">
        <v>29</v>
      </c>
      <c r="I1903" s="1" t="s">
        <v>30</v>
      </c>
      <c r="J1903" s="1" t="s">
        <v>31</v>
      </c>
      <c r="K1903" s="3" t="s">
        <v>32</v>
      </c>
      <c r="L1903" s="3" t="s">
        <v>44</v>
      </c>
      <c r="M1903" s="3" t="s">
        <v>34</v>
      </c>
      <c r="N1903" s="1">
        <f>Table1[[#This Row],[MWh]]*Water_intensities!$J$56</f>
        <v>3873.6331710934624</v>
      </c>
      <c r="O1903" s="1">
        <f>Table1[[#This Row],[MWh]]*Water_intensities!$N$56</f>
        <v>2711.5432197654241</v>
      </c>
      <c r="P1903" s="3">
        <v>-12.964639</v>
      </c>
      <c r="Q1903" s="3">
        <v>14.238054</v>
      </c>
      <c r="R1903" t="s">
        <v>2371</v>
      </c>
    </row>
    <row r="1904" spans="1:18" x14ac:dyDescent="0.55000000000000004">
      <c r="A1904" s="1">
        <v>45001</v>
      </c>
      <c r="B1904" s="1" t="s">
        <v>2902</v>
      </c>
      <c r="C1904" s="1" t="s">
        <v>2903</v>
      </c>
      <c r="D1904" s="4">
        <v>11.35</v>
      </c>
      <c r="E1904" s="4">
        <v>3254.79</v>
      </c>
      <c r="F1904" s="4">
        <f>Table1[[#This Row],[MW]]*Table1[[#This Row],[MWh/MW]]</f>
        <v>36941.866499999996</v>
      </c>
      <c r="G1904" s="1" t="s">
        <v>28</v>
      </c>
      <c r="H1904" s="1" t="s">
        <v>29</v>
      </c>
      <c r="I1904" s="1" t="s">
        <v>30</v>
      </c>
      <c r="J1904" s="1" t="s">
        <v>31</v>
      </c>
      <c r="K1904" s="3" t="s">
        <v>32</v>
      </c>
      <c r="L1904" s="3" t="s">
        <v>44</v>
      </c>
      <c r="M1904" s="3" t="s">
        <v>34</v>
      </c>
      <c r="N1904" s="1">
        <f>Table1[[#This Row],[MWh]]*Water_intensities!$J$56</f>
        <v>11969.155170675862</v>
      </c>
      <c r="O1904" s="1">
        <f>Table1[[#This Row],[MWh]]*Water_intensities!$N$56</f>
        <v>8378.4086194731026</v>
      </c>
      <c r="P1904" s="3">
        <v>55.756250000000001</v>
      </c>
      <c r="Q1904" s="3">
        <v>-4.3395799999999998</v>
      </c>
      <c r="R1904" t="s">
        <v>2904</v>
      </c>
    </row>
    <row r="1905" spans="1:18" x14ac:dyDescent="0.55000000000000004">
      <c r="A1905" s="1">
        <v>45002</v>
      </c>
      <c r="B1905" s="1" t="s">
        <v>2902</v>
      </c>
      <c r="C1905" s="1" t="s">
        <v>2905</v>
      </c>
      <c r="D1905" s="4">
        <v>2.25</v>
      </c>
      <c r="E1905" s="4">
        <v>1333.3</v>
      </c>
      <c r="F1905" s="4">
        <f>Table1[[#This Row],[MW]]*Table1[[#This Row],[MWh/MW]]</f>
        <v>2999.9249999999997</v>
      </c>
      <c r="G1905" s="1" t="s">
        <v>176</v>
      </c>
      <c r="H1905" s="1" t="s">
        <v>177</v>
      </c>
      <c r="I1905" s="1" t="s">
        <v>178</v>
      </c>
      <c r="J1905" s="1" t="s">
        <v>40</v>
      </c>
      <c r="K1905" s="3" t="s">
        <v>34</v>
      </c>
      <c r="L1905" s="3" t="s">
        <v>34</v>
      </c>
      <c r="M1905" s="3" t="s">
        <v>34</v>
      </c>
      <c r="N1905" s="1">
        <f>Table1[[#This Row],[MWh]]*Water_intensities!$J$101</f>
        <v>3.9745830019407744E-4</v>
      </c>
      <c r="O1905" s="1">
        <f>Table1[[#This Row],[MWh]]*Water_intensities!$N$101</f>
        <v>3.9745830019407744E-4</v>
      </c>
      <c r="P1905" s="3">
        <v>69.600082799999996</v>
      </c>
      <c r="Q1905" s="3">
        <v>-49.175882600000001</v>
      </c>
      <c r="R1905" t="s">
        <v>4974</v>
      </c>
    </row>
    <row r="1906" spans="1:18" x14ac:dyDescent="0.55000000000000004">
      <c r="A1906" s="1">
        <v>45003</v>
      </c>
      <c r="B1906" s="1" t="s">
        <v>2902</v>
      </c>
      <c r="C1906" s="1" t="s">
        <v>2906</v>
      </c>
      <c r="D1906" s="4">
        <v>58</v>
      </c>
      <c r="E1906" s="4">
        <v>3254.79</v>
      </c>
      <c r="F1906" s="4">
        <f>Table1[[#This Row],[MW]]*Table1[[#This Row],[MWh/MW]]</f>
        <v>188777.82</v>
      </c>
      <c r="G1906" s="1" t="s">
        <v>28</v>
      </c>
      <c r="H1906" s="1" t="s">
        <v>29</v>
      </c>
      <c r="I1906" s="1" t="s">
        <v>30</v>
      </c>
      <c r="J1906" s="1" t="s">
        <v>31</v>
      </c>
      <c r="K1906" s="3" t="s">
        <v>32</v>
      </c>
      <c r="L1906" s="3" t="s">
        <v>44</v>
      </c>
      <c r="M1906" s="3" t="s">
        <v>34</v>
      </c>
      <c r="N1906" s="1">
        <f>Table1[[#This Row],[MWh]]*Water_intensities!$J$56</f>
        <v>61163.964748828199</v>
      </c>
      <c r="O1906" s="1">
        <f>Table1[[#This Row],[MWh]]*Water_intensities!$N$56</f>
        <v>42814.77532417974</v>
      </c>
      <c r="P1906" s="3">
        <v>55.466618164914998</v>
      </c>
      <c r="Q1906" s="3">
        <v>-4.6327661919222098</v>
      </c>
      <c r="R1906" t="s">
        <v>2904</v>
      </c>
    </row>
    <row r="1907" spans="1:18" x14ac:dyDescent="0.55000000000000004">
      <c r="A1907" s="1">
        <v>45004</v>
      </c>
      <c r="B1907" s="1" t="s">
        <v>2902</v>
      </c>
      <c r="C1907" s="1" t="s">
        <v>2907</v>
      </c>
      <c r="D1907" s="4">
        <v>6</v>
      </c>
      <c r="E1907" s="4">
        <v>1333.3</v>
      </c>
      <c r="F1907" s="4">
        <f>Table1[[#This Row],[MW]]*Table1[[#This Row],[MWh/MW]]</f>
        <v>7999.7999999999993</v>
      </c>
      <c r="G1907" s="1" t="s">
        <v>176</v>
      </c>
      <c r="H1907" s="1" t="s">
        <v>177</v>
      </c>
      <c r="I1907" s="1" t="s">
        <v>178</v>
      </c>
      <c r="J1907" s="1" t="s">
        <v>40</v>
      </c>
      <c r="K1907" s="3" t="s">
        <v>34</v>
      </c>
      <c r="L1907" s="3" t="s">
        <v>34</v>
      </c>
      <c r="M1907" s="3" t="s">
        <v>34</v>
      </c>
      <c r="N1907" s="1">
        <f>Table1[[#This Row],[MWh]]*Water_intensities!$J$101</f>
        <v>1.0598888005175398E-3</v>
      </c>
      <c r="O1907" s="1">
        <f>Table1[[#This Row],[MWh]]*Water_intensities!$N$101</f>
        <v>1.0598888005175398E-3</v>
      </c>
      <c r="P1907" s="3">
        <v>55.491976999999999</v>
      </c>
      <c r="Q1907" s="3">
        <v>-4.6795739999999997</v>
      </c>
      <c r="R1907" t="s">
        <v>2908</v>
      </c>
    </row>
    <row r="1908" spans="1:18" x14ac:dyDescent="0.55000000000000004">
      <c r="A1908" s="1">
        <v>45005</v>
      </c>
      <c r="B1908" s="1" t="s">
        <v>2902</v>
      </c>
      <c r="C1908" s="1" t="s">
        <v>2909</v>
      </c>
      <c r="D1908" s="4">
        <v>78.7229999999999</v>
      </c>
      <c r="E1908" s="4">
        <v>3254.79</v>
      </c>
      <c r="F1908" s="4">
        <f>Table1[[#This Row],[MW]]*Table1[[#This Row],[MWh/MW]]</f>
        <v>256226.83316999968</v>
      </c>
      <c r="G1908" s="1" t="s">
        <v>28</v>
      </c>
      <c r="H1908" s="1" t="s">
        <v>29</v>
      </c>
      <c r="I1908" s="1" t="s">
        <v>30</v>
      </c>
      <c r="J1908" s="1" t="s">
        <v>31</v>
      </c>
      <c r="K1908" s="3" t="s">
        <v>32</v>
      </c>
      <c r="L1908" s="3" t="s">
        <v>44</v>
      </c>
      <c r="M1908" s="3" t="s">
        <v>34</v>
      </c>
      <c r="N1908" s="1">
        <f>Table1[[#This Row],[MWh]]*Water_intensities!$J$56</f>
        <v>83017.427533137859</v>
      </c>
      <c r="O1908" s="1">
        <f>Table1[[#This Row],[MWh]]*Water_intensities!$N$56</f>
        <v>58112.199273196507</v>
      </c>
      <c r="P1908" s="3">
        <v>55.461548475015597</v>
      </c>
      <c r="Q1908" s="3">
        <v>-4.6282589571804698</v>
      </c>
      <c r="R1908" t="s">
        <v>2904</v>
      </c>
    </row>
    <row r="1909" spans="1:18" x14ac:dyDescent="0.55000000000000004">
      <c r="A1909" s="1">
        <v>46001</v>
      </c>
      <c r="B1909" s="1" t="s">
        <v>2910</v>
      </c>
      <c r="C1909" s="1" t="s">
        <v>2911</v>
      </c>
      <c r="D1909" s="4">
        <v>3</v>
      </c>
      <c r="E1909" s="4">
        <v>3905.86145648312</v>
      </c>
      <c r="F1909" s="4">
        <f>Table1[[#This Row],[MW]]*Table1[[#This Row],[MWh/MW]]</f>
        <v>11717.58436944936</v>
      </c>
      <c r="G1909" s="1" t="s">
        <v>107</v>
      </c>
      <c r="H1909" s="1" t="s">
        <v>133</v>
      </c>
      <c r="I1909" s="1" t="s">
        <v>34</v>
      </c>
      <c r="J1909" s="1" t="s">
        <v>34</v>
      </c>
      <c r="K1909" s="1" t="s">
        <v>34</v>
      </c>
      <c r="L1909" s="1" t="s">
        <v>34</v>
      </c>
      <c r="M1909" s="1" t="s">
        <v>34</v>
      </c>
      <c r="N1909" s="1">
        <v>78165.751183388347</v>
      </c>
      <c r="O1909" s="1">
        <v>78165.751183388347</v>
      </c>
      <c r="P1909" s="3">
        <v>-12.7853522</v>
      </c>
      <c r="Q1909" s="3">
        <v>8.7686886000000008</v>
      </c>
      <c r="R1909" t="s">
        <v>2912</v>
      </c>
    </row>
    <row r="1910" spans="1:18" x14ac:dyDescent="0.55000000000000004">
      <c r="A1910" s="1">
        <v>46002</v>
      </c>
      <c r="B1910" s="1" t="s">
        <v>2910</v>
      </c>
      <c r="C1910" s="1" t="s">
        <v>2913</v>
      </c>
      <c r="D1910" s="4">
        <v>10</v>
      </c>
      <c r="E1910" s="4">
        <v>466.59</v>
      </c>
      <c r="F1910" s="4">
        <f>Table1[[#This Row],[MW]]*Table1[[#This Row],[MWh/MW]]</f>
        <v>4665.8999999999996</v>
      </c>
      <c r="G1910" s="1" t="s">
        <v>28</v>
      </c>
      <c r="H1910" s="1" t="s">
        <v>29</v>
      </c>
      <c r="I1910" s="1" t="s">
        <v>30</v>
      </c>
      <c r="J1910" s="1" t="s">
        <v>31</v>
      </c>
      <c r="K1910" s="3" t="s">
        <v>32</v>
      </c>
      <c r="L1910" s="3" t="s">
        <v>44</v>
      </c>
      <c r="M1910" s="3" t="s">
        <v>34</v>
      </c>
      <c r="N1910" s="1">
        <f>Table1[[#This Row],[MWh]]*Water_intensities!$J$56</f>
        <v>1511.7503905996873</v>
      </c>
      <c r="O1910" s="1">
        <f>Table1[[#This Row],[MWh]]*Water_intensities!$N$56</f>
        <v>1058.2252734197812</v>
      </c>
      <c r="P1910" s="3">
        <v>-13.210992273375901</v>
      </c>
      <c r="Q1910" s="3">
        <v>8.4791809097009203</v>
      </c>
      <c r="R1910" t="s">
        <v>2914</v>
      </c>
    </row>
    <row r="1911" spans="1:18" x14ac:dyDescent="0.55000000000000004">
      <c r="A1911" s="1">
        <v>46003</v>
      </c>
      <c r="B1911" s="1" t="s">
        <v>2910</v>
      </c>
      <c r="C1911" s="1" t="s">
        <v>2915</v>
      </c>
      <c r="D1911" s="4">
        <v>15</v>
      </c>
      <c r="E1911" s="4">
        <v>466.59</v>
      </c>
      <c r="F1911" s="4">
        <f>Table1[[#This Row],[MW]]*Table1[[#This Row],[MWh/MW]]</f>
        <v>6998.8499999999995</v>
      </c>
      <c r="G1911" s="1" t="s">
        <v>28</v>
      </c>
      <c r="H1911" s="1" t="s">
        <v>29</v>
      </c>
      <c r="I1911" s="1" t="s">
        <v>30</v>
      </c>
      <c r="J1911" s="1" t="s">
        <v>31</v>
      </c>
      <c r="K1911" s="3" t="s">
        <v>32</v>
      </c>
      <c r="L1911" s="3" t="s">
        <v>44</v>
      </c>
      <c r="M1911" s="3" t="s">
        <v>34</v>
      </c>
      <c r="N1911" s="1">
        <f>Table1[[#This Row],[MWh]]*Water_intensities!$J$56</f>
        <v>2267.625585899531</v>
      </c>
      <c r="O1911" s="1">
        <f>Table1[[#This Row],[MWh]]*Water_intensities!$N$56</f>
        <v>1587.3379101296716</v>
      </c>
      <c r="P1911" s="3">
        <v>-13.229941999999999</v>
      </c>
      <c r="Q1911" s="3">
        <v>8.4840029999999995</v>
      </c>
      <c r="R1911" t="s">
        <v>2916</v>
      </c>
    </row>
    <row r="1912" spans="1:18" x14ac:dyDescent="0.55000000000000004">
      <c r="A1912" s="1">
        <v>46004</v>
      </c>
      <c r="B1912" s="1" t="s">
        <v>2910</v>
      </c>
      <c r="C1912" s="1" t="s">
        <v>2917</v>
      </c>
      <c r="D1912" s="4">
        <v>5.28</v>
      </c>
      <c r="E1912" s="4">
        <v>466.59</v>
      </c>
      <c r="F1912" s="4">
        <f>Table1[[#This Row],[MW]]*Table1[[#This Row],[MWh/MW]]</f>
        <v>2463.5952000000002</v>
      </c>
      <c r="G1912" s="1" t="s">
        <v>28</v>
      </c>
      <c r="H1912" s="1" t="s">
        <v>29</v>
      </c>
      <c r="I1912" s="1" t="s">
        <v>30</v>
      </c>
      <c r="J1912" s="1" t="s">
        <v>31</v>
      </c>
      <c r="K1912" s="3" t="s">
        <v>32</v>
      </c>
      <c r="L1912" s="3" t="s">
        <v>44</v>
      </c>
      <c r="M1912" s="3" t="s">
        <v>34</v>
      </c>
      <c r="N1912" s="1">
        <f>Table1[[#This Row],[MWh]]*Water_intensities!$J$56</f>
        <v>798.20420623663495</v>
      </c>
      <c r="O1912" s="1">
        <f>Table1[[#This Row],[MWh]]*Water_intensities!$N$56</f>
        <v>558.74294436564458</v>
      </c>
      <c r="P1912" s="3">
        <v>-11.738333000000001</v>
      </c>
      <c r="Q1912" s="3">
        <v>7.9647220000000001</v>
      </c>
      <c r="R1912" t="s">
        <v>2371</v>
      </c>
    </row>
    <row r="1913" spans="1:18" x14ac:dyDescent="0.55000000000000004">
      <c r="A1913" s="1">
        <v>46005</v>
      </c>
      <c r="B1913" s="1" t="s">
        <v>2910</v>
      </c>
      <c r="C1913" s="1" t="s">
        <v>2918</v>
      </c>
      <c r="D1913" s="4">
        <v>23</v>
      </c>
      <c r="E1913" s="4">
        <v>466.59</v>
      </c>
      <c r="F1913" s="4">
        <f>Table1[[#This Row],[MW]]*Table1[[#This Row],[MWh/MW]]</f>
        <v>10731.57</v>
      </c>
      <c r="G1913" s="1" t="s">
        <v>28</v>
      </c>
      <c r="H1913" s="1" t="s">
        <v>29</v>
      </c>
      <c r="I1913" s="1" t="s">
        <v>30</v>
      </c>
      <c r="J1913" s="1" t="s">
        <v>31</v>
      </c>
      <c r="K1913" s="3" t="s">
        <v>32</v>
      </c>
      <c r="L1913" s="3" t="s">
        <v>44</v>
      </c>
      <c r="M1913" s="3" t="s">
        <v>34</v>
      </c>
      <c r="N1913" s="1">
        <f>Table1[[#This Row],[MWh]]*Water_intensities!$J$56</f>
        <v>3477.025898379281</v>
      </c>
      <c r="O1913" s="1">
        <f>Table1[[#This Row],[MWh]]*Water_intensities!$N$56</f>
        <v>2433.9181288654968</v>
      </c>
      <c r="P1913" s="3">
        <v>-12.293799999999999</v>
      </c>
      <c r="Q1913" s="3">
        <v>7.7651899999999996</v>
      </c>
      <c r="R1913" t="s">
        <v>2919</v>
      </c>
    </row>
    <row r="1914" spans="1:18" x14ac:dyDescent="0.55000000000000004">
      <c r="A1914" s="1">
        <v>46006</v>
      </c>
      <c r="B1914" s="1" t="s">
        <v>2910</v>
      </c>
      <c r="C1914" s="1" t="s">
        <v>2920</v>
      </c>
      <c r="D1914" s="4">
        <v>50</v>
      </c>
      <c r="E1914" s="4">
        <v>3905.86145648312</v>
      </c>
      <c r="F1914" s="4">
        <f>Table1[[#This Row],[MW]]*Table1[[#This Row],[MWh/MW]]</f>
        <v>195293.072824156</v>
      </c>
      <c r="G1914" s="1" t="s">
        <v>107</v>
      </c>
      <c r="H1914" s="1" t="s">
        <v>108</v>
      </c>
      <c r="I1914" s="1" t="s">
        <v>34</v>
      </c>
      <c r="J1914" s="1" t="s">
        <v>34</v>
      </c>
      <c r="K1914" s="1" t="s">
        <v>34</v>
      </c>
      <c r="L1914" s="1" t="s">
        <v>34</v>
      </c>
      <c r="M1914" s="1" t="s">
        <v>34</v>
      </c>
      <c r="N1914" s="1">
        <v>8517802.9842000008</v>
      </c>
      <c r="O1914" s="1">
        <v>8517802.9842000008</v>
      </c>
      <c r="P1914" s="3">
        <v>-11.733599</v>
      </c>
      <c r="Q1914" s="3">
        <v>9.053623</v>
      </c>
      <c r="R1914" t="s">
        <v>589</v>
      </c>
    </row>
    <row r="1915" spans="1:18" x14ac:dyDescent="0.55000000000000004">
      <c r="A1915" s="1">
        <v>46007</v>
      </c>
      <c r="B1915" s="1" t="s">
        <v>2910</v>
      </c>
      <c r="C1915" s="1" t="s">
        <v>2921</v>
      </c>
      <c r="D1915" s="4">
        <v>2.2000000000000002</v>
      </c>
      <c r="E1915" s="4">
        <v>3905.86145648312</v>
      </c>
      <c r="F1915" s="4">
        <f>Table1[[#This Row],[MW]]*Table1[[#This Row],[MWh/MW]]</f>
        <v>8592.8952042628644</v>
      </c>
      <c r="G1915" s="1" t="s">
        <v>107</v>
      </c>
      <c r="H1915" s="1" t="s">
        <v>108</v>
      </c>
      <c r="I1915" s="1" t="s">
        <v>34</v>
      </c>
      <c r="J1915" s="1" t="s">
        <v>34</v>
      </c>
      <c r="K1915" s="1" t="s">
        <v>34</v>
      </c>
      <c r="L1915" s="1" t="s">
        <v>34</v>
      </c>
      <c r="M1915" s="1" t="s">
        <v>34</v>
      </c>
      <c r="N1915" s="1">
        <v>6760948.7094797157</v>
      </c>
      <c r="O1915" s="1">
        <v>6760948.7094797157</v>
      </c>
      <c r="P1915" s="3">
        <v>-11.779889000000001</v>
      </c>
      <c r="Q1915" s="3">
        <v>8.4605549999999994</v>
      </c>
      <c r="R1915" t="s">
        <v>2922</v>
      </c>
    </row>
    <row r="1916" spans="1:18" x14ac:dyDescent="0.55000000000000004">
      <c r="A1916" s="1">
        <v>46008</v>
      </c>
      <c r="B1916" s="1" t="s">
        <v>2910</v>
      </c>
      <c r="C1916" s="1" t="s">
        <v>5049</v>
      </c>
      <c r="D1916" s="4">
        <v>6</v>
      </c>
      <c r="E1916" s="4">
        <v>3905.86145648312</v>
      </c>
      <c r="F1916" s="4">
        <f>Table1[[#This Row],[MW]]*Table1[[#This Row],[MWh/MW]]</f>
        <v>23435.168738898719</v>
      </c>
      <c r="G1916" s="1" t="s">
        <v>107</v>
      </c>
      <c r="H1916" s="1" t="s">
        <v>133</v>
      </c>
      <c r="I1916" s="1" t="s">
        <v>34</v>
      </c>
      <c r="J1916" s="1" t="s">
        <v>34</v>
      </c>
      <c r="K1916" s="1" t="s">
        <v>34</v>
      </c>
      <c r="L1916" s="1" t="s">
        <v>34</v>
      </c>
      <c r="M1916" s="1" t="s">
        <v>34</v>
      </c>
      <c r="N1916" s="1">
        <v>41767.857000000004</v>
      </c>
      <c r="O1916" s="1">
        <v>41767.857000000004</v>
      </c>
      <c r="P1916" s="3">
        <v>-12.583684</v>
      </c>
      <c r="Q1916" s="3">
        <v>7.9835500000000001</v>
      </c>
      <c r="R1916" t="s">
        <v>2912</v>
      </c>
    </row>
    <row r="1917" spans="1:18" x14ac:dyDescent="0.55000000000000004">
      <c r="A1917" s="1">
        <v>46009</v>
      </c>
      <c r="B1917" s="1" t="s">
        <v>2910</v>
      </c>
      <c r="C1917" s="1" t="s">
        <v>2924</v>
      </c>
      <c r="D1917" s="4">
        <v>6</v>
      </c>
      <c r="E1917" s="4">
        <v>3905.86145648312</v>
      </c>
      <c r="F1917" s="4">
        <f>Table1[[#This Row],[MW]]*Table1[[#This Row],[MWh/MW]]</f>
        <v>23435.168738898719</v>
      </c>
      <c r="G1917" s="1" t="s">
        <v>107</v>
      </c>
      <c r="H1917" s="1" t="s">
        <v>108</v>
      </c>
      <c r="I1917" s="1" t="s">
        <v>34</v>
      </c>
      <c r="J1917" s="1" t="s">
        <v>34</v>
      </c>
      <c r="K1917" s="1" t="s">
        <v>34</v>
      </c>
      <c r="L1917" s="1" t="s">
        <v>34</v>
      </c>
      <c r="M1917" s="1" t="s">
        <v>34</v>
      </c>
      <c r="N1917" s="1">
        <v>1997201.6517833166</v>
      </c>
      <c r="O1917" s="1">
        <v>1997201.6517833166</v>
      </c>
      <c r="P1917" s="3">
        <v>-11.1875</v>
      </c>
      <c r="Q1917" s="3">
        <v>7.8766670000000003</v>
      </c>
      <c r="R1917" t="s">
        <v>589</v>
      </c>
    </row>
    <row r="1918" spans="1:18" x14ac:dyDescent="0.55000000000000004">
      <c r="A1918" s="1">
        <v>46010</v>
      </c>
      <c r="B1918" s="1" t="s">
        <v>2910</v>
      </c>
      <c r="C1918" s="1" t="s">
        <v>2925</v>
      </c>
      <c r="D1918" s="4">
        <v>1</v>
      </c>
      <c r="E1918" s="4">
        <v>466.59</v>
      </c>
      <c r="F1918" s="4">
        <f>Table1[[#This Row],[MW]]*Table1[[#This Row],[MWh/MW]]</f>
        <v>466.59</v>
      </c>
      <c r="G1918" s="1" t="s">
        <v>28</v>
      </c>
      <c r="H1918" s="1" t="s">
        <v>29</v>
      </c>
      <c r="I1918" s="1" t="s">
        <v>30</v>
      </c>
      <c r="J1918" s="1" t="s">
        <v>31</v>
      </c>
      <c r="K1918" s="3" t="s">
        <v>32</v>
      </c>
      <c r="L1918" s="3" t="s">
        <v>44</v>
      </c>
      <c r="M1918" s="3" t="s">
        <v>34</v>
      </c>
      <c r="N1918" s="1">
        <f>Table1[[#This Row],[MWh]]*Water_intensities!$J$56</f>
        <v>151.17503905996873</v>
      </c>
      <c r="O1918" s="1">
        <f>Table1[[#This Row],[MWh]]*Water_intensities!$N$56</f>
        <v>105.82252734197812</v>
      </c>
      <c r="P1918" s="3">
        <v>-11.1875</v>
      </c>
      <c r="Q1918" s="3">
        <v>7.8766670000000003</v>
      </c>
      <c r="R1918" t="s">
        <v>113</v>
      </c>
    </row>
    <row r="1919" spans="1:18" x14ac:dyDescent="0.55000000000000004">
      <c r="A1919" s="1">
        <v>46011</v>
      </c>
      <c r="B1919" s="1" t="s">
        <v>2910</v>
      </c>
      <c r="C1919" s="1" t="s">
        <v>2926</v>
      </c>
      <c r="D1919" s="4">
        <v>33.799999999999898</v>
      </c>
      <c r="E1919" s="4">
        <v>466.59</v>
      </c>
      <c r="F1919" s="4">
        <f>Table1[[#This Row],[MW]]*Table1[[#This Row],[MWh/MW]]</f>
        <v>15770.741999999951</v>
      </c>
      <c r="G1919" s="1" t="s">
        <v>28</v>
      </c>
      <c r="H1919" s="1" t="s">
        <v>29</v>
      </c>
      <c r="I1919" s="1" t="s">
        <v>30</v>
      </c>
      <c r="J1919" s="1" t="s">
        <v>31</v>
      </c>
      <c r="K1919" s="3" t="s">
        <v>32</v>
      </c>
      <c r="L1919" s="3" t="s">
        <v>44</v>
      </c>
      <c r="M1919" s="3" t="s">
        <v>34</v>
      </c>
      <c r="N1919" s="1">
        <f>Table1[[#This Row],[MWh]]*Water_intensities!$J$56</f>
        <v>5109.7163202269276</v>
      </c>
      <c r="O1919" s="1">
        <f>Table1[[#This Row],[MWh]]*Water_intensities!$N$56</f>
        <v>3576.8014241588494</v>
      </c>
      <c r="P1919" s="3">
        <v>-13.2474256213738</v>
      </c>
      <c r="Q1919" s="3">
        <v>8.4926338939730801</v>
      </c>
      <c r="R1919" t="s">
        <v>2927</v>
      </c>
    </row>
    <row r="1920" spans="1:18" x14ac:dyDescent="0.55000000000000004">
      <c r="A1920" s="1">
        <v>46012</v>
      </c>
      <c r="B1920" s="1" t="s">
        <v>2910</v>
      </c>
      <c r="C1920" s="1" t="s">
        <v>2928</v>
      </c>
      <c r="D1920" s="4">
        <v>20</v>
      </c>
      <c r="E1920" s="4">
        <v>466.59</v>
      </c>
      <c r="F1920" s="4">
        <f>Table1[[#This Row],[MW]]*Table1[[#This Row],[MWh/MW]]</f>
        <v>9331.7999999999993</v>
      </c>
      <c r="G1920" s="1" t="s">
        <v>28</v>
      </c>
      <c r="H1920" s="1" t="s">
        <v>21</v>
      </c>
      <c r="I1920" s="1" t="s">
        <v>22</v>
      </c>
      <c r="J1920" s="1" t="s">
        <v>60</v>
      </c>
      <c r="K1920" s="3" t="s">
        <v>61</v>
      </c>
      <c r="L1920" s="1" t="s">
        <v>119</v>
      </c>
      <c r="M1920" s="3" t="s">
        <v>34</v>
      </c>
      <c r="N1920" s="1">
        <f>Table1[[#This Row],[MWh]]*Water_intensities!$J$58</f>
        <v>1513.9159563687429</v>
      </c>
      <c r="O1920" s="1">
        <f>Table1[[#This Row],[MWh]]*Water_intensities!$N$58</f>
        <v>1007.8335937331249</v>
      </c>
      <c r="P1920" s="3">
        <v>-13.2317225</v>
      </c>
      <c r="Q1920" s="3">
        <v>8.4656765000000007</v>
      </c>
      <c r="R1920" t="s">
        <v>2929</v>
      </c>
    </row>
    <row r="1921" spans="1:18" x14ac:dyDescent="0.55000000000000004">
      <c r="A1921" s="1">
        <v>46013</v>
      </c>
      <c r="B1921" s="1" t="s">
        <v>2910</v>
      </c>
      <c r="C1921" s="1" t="s">
        <v>2930</v>
      </c>
      <c r="D1921" s="4">
        <v>8.5</v>
      </c>
      <c r="E1921" s="4">
        <v>466.59</v>
      </c>
      <c r="F1921" s="4">
        <f>Table1[[#This Row],[MW]]*Table1[[#This Row],[MWh/MW]]</f>
        <v>3966.0149999999999</v>
      </c>
      <c r="G1921" s="1" t="s">
        <v>28</v>
      </c>
      <c r="H1921" s="1" t="s">
        <v>29</v>
      </c>
      <c r="I1921" s="1" t="s">
        <v>30</v>
      </c>
      <c r="J1921" s="1" t="s">
        <v>31</v>
      </c>
      <c r="K1921" s="3" t="s">
        <v>32</v>
      </c>
      <c r="L1921" s="3" t="s">
        <v>44</v>
      </c>
      <c r="M1921" s="3" t="s">
        <v>34</v>
      </c>
      <c r="N1921" s="1">
        <f>Table1[[#This Row],[MWh]]*Water_intensities!$J$56</f>
        <v>1284.9878320097341</v>
      </c>
      <c r="O1921" s="1">
        <f>Table1[[#This Row],[MWh]]*Water_intensities!$N$56</f>
        <v>899.49148240681404</v>
      </c>
      <c r="P1921" s="3">
        <v>-10.833333</v>
      </c>
      <c r="Q1921" s="3">
        <v>8.4166670000000003</v>
      </c>
      <c r="R1921" t="s">
        <v>2371</v>
      </c>
    </row>
    <row r="1922" spans="1:18" x14ac:dyDescent="0.55000000000000004">
      <c r="A1922" s="1">
        <v>46014</v>
      </c>
      <c r="B1922" s="1" t="s">
        <v>2910</v>
      </c>
      <c r="C1922" s="1" t="s">
        <v>2931</v>
      </c>
      <c r="D1922" s="4">
        <v>9</v>
      </c>
      <c r="E1922" s="4">
        <v>466.59</v>
      </c>
      <c r="F1922" s="4">
        <f>Table1[[#This Row],[MW]]*Table1[[#This Row],[MWh/MW]]</f>
        <v>4199.3099999999995</v>
      </c>
      <c r="G1922" s="1" t="s">
        <v>28</v>
      </c>
      <c r="H1922" s="1" t="s">
        <v>29</v>
      </c>
      <c r="I1922" s="1" t="s">
        <v>30</v>
      </c>
      <c r="J1922" s="1" t="s">
        <v>31</v>
      </c>
      <c r="K1922" s="3" t="s">
        <v>32</v>
      </c>
      <c r="L1922" s="3" t="s">
        <v>44</v>
      </c>
      <c r="M1922" s="3" t="s">
        <v>34</v>
      </c>
      <c r="N1922" s="1">
        <f>Table1[[#This Row],[MWh]]*Water_intensities!$J$56</f>
        <v>1360.5753515397184</v>
      </c>
      <c r="O1922" s="1">
        <f>Table1[[#This Row],[MWh]]*Water_intensities!$N$56</f>
        <v>952.40274607780293</v>
      </c>
      <c r="P1922" s="3">
        <v>-10.965537372860499</v>
      </c>
      <c r="Q1922" s="3">
        <v>8.6280971443853502</v>
      </c>
      <c r="R1922" t="s">
        <v>2932</v>
      </c>
    </row>
    <row r="1923" spans="1:18" x14ac:dyDescent="0.55000000000000004">
      <c r="A1923" s="1">
        <v>46015</v>
      </c>
      <c r="B1923" s="1" t="s">
        <v>2910</v>
      </c>
      <c r="C1923" s="1" t="s">
        <v>2933</v>
      </c>
      <c r="D1923" s="4">
        <v>6</v>
      </c>
      <c r="E1923" s="4">
        <v>466.59</v>
      </c>
      <c r="F1923" s="4">
        <f>Table1[[#This Row],[MW]]*Table1[[#This Row],[MWh/MW]]</f>
        <v>2799.54</v>
      </c>
      <c r="G1923" s="1" t="s">
        <v>28</v>
      </c>
      <c r="H1923" s="1" t="s">
        <v>29</v>
      </c>
      <c r="I1923" s="1" t="s">
        <v>30</v>
      </c>
      <c r="J1923" s="1" t="s">
        <v>31</v>
      </c>
      <c r="K1923" s="3" t="s">
        <v>32</v>
      </c>
      <c r="L1923" s="3" t="s">
        <v>44</v>
      </c>
      <c r="M1923" s="3" t="s">
        <v>34</v>
      </c>
      <c r="N1923" s="1">
        <f>Table1[[#This Row],[MWh]]*Water_intensities!$J$56</f>
        <v>907.05023435981241</v>
      </c>
      <c r="O1923" s="1">
        <f>Table1[[#This Row],[MWh]]*Water_intensities!$N$56</f>
        <v>634.9351640518687</v>
      </c>
      <c r="P1923" s="3">
        <v>-13.2230676</v>
      </c>
      <c r="Q1923" s="3">
        <v>8.6458647000000006</v>
      </c>
      <c r="R1923" t="s">
        <v>289</v>
      </c>
    </row>
    <row r="1924" spans="1:18" x14ac:dyDescent="0.55000000000000004">
      <c r="A1924" s="1">
        <v>46016</v>
      </c>
      <c r="B1924" s="1" t="s">
        <v>2910</v>
      </c>
      <c r="C1924" s="1" t="s">
        <v>2934</v>
      </c>
      <c r="D1924" s="4">
        <v>1.4</v>
      </c>
      <c r="E1924" s="4">
        <v>115</v>
      </c>
      <c r="F1924" s="4">
        <f>Table1[[#This Row],[MW]]*Table1[[#This Row],[MWh/MW]]</f>
        <v>161</v>
      </c>
      <c r="G1924" s="1" t="s">
        <v>474</v>
      </c>
      <c r="H1924" s="1" t="s">
        <v>21</v>
      </c>
      <c r="I1924" s="1" t="s">
        <v>22</v>
      </c>
      <c r="J1924" s="1" t="s">
        <v>40</v>
      </c>
      <c r="K1924" s="3" t="s">
        <v>34</v>
      </c>
      <c r="L1924" s="1" t="s">
        <v>841</v>
      </c>
      <c r="M1924" s="3" t="s">
        <v>34</v>
      </c>
      <c r="N1924" s="1">
        <f>Table1[[#This Row],[MWh]]*Water_intensities!$J$3</f>
        <v>26.119341282000004</v>
      </c>
      <c r="O1924" s="1">
        <f>Table1[[#This Row],[MWh]]*Water_intensities!$N$3</f>
        <v>18.283538897400003</v>
      </c>
      <c r="P1924" s="3">
        <v>-11.797961300000001</v>
      </c>
      <c r="Q1924" s="3">
        <v>8.7389416000000004</v>
      </c>
      <c r="R1924" t="s">
        <v>2935</v>
      </c>
    </row>
    <row r="1925" spans="1:18" x14ac:dyDescent="0.55000000000000004">
      <c r="A1925" s="1">
        <v>46017</v>
      </c>
      <c r="B1925" s="1" t="s">
        <v>2910</v>
      </c>
      <c r="C1925" s="1" t="s">
        <v>2936</v>
      </c>
      <c r="D1925" s="4">
        <v>0.12</v>
      </c>
      <c r="E1925" s="4">
        <v>3905.86145648312</v>
      </c>
      <c r="F1925" s="4">
        <f>Table1[[#This Row],[MW]]*Table1[[#This Row],[MWh/MW]]</f>
        <v>468.70337477797437</v>
      </c>
      <c r="G1925" s="1" t="s">
        <v>107</v>
      </c>
      <c r="H1925" s="1" t="s">
        <v>133</v>
      </c>
      <c r="I1925" s="1" t="s">
        <v>34</v>
      </c>
      <c r="J1925" s="1" t="s">
        <v>34</v>
      </c>
      <c r="K1925" s="1" t="s">
        <v>34</v>
      </c>
      <c r="L1925" s="1" t="s">
        <v>34</v>
      </c>
      <c r="M1925" s="1" t="s">
        <v>34</v>
      </c>
      <c r="N1925" s="1">
        <v>0</v>
      </c>
      <c r="O1925" s="1">
        <v>0</v>
      </c>
      <c r="P1925" s="3">
        <v>-11.797961300000001</v>
      </c>
      <c r="Q1925" s="3">
        <v>8.7389416000000004</v>
      </c>
      <c r="R1925" t="s">
        <v>4980</v>
      </c>
    </row>
    <row r="1926" spans="1:18" x14ac:dyDescent="0.55000000000000004">
      <c r="A1926" s="1">
        <v>46018</v>
      </c>
      <c r="B1926" s="1" t="s">
        <v>2910</v>
      </c>
      <c r="C1926" s="1" t="s">
        <v>2937</v>
      </c>
      <c r="D1926" s="4">
        <v>1.28</v>
      </c>
      <c r="E1926" s="4">
        <v>466.59</v>
      </c>
      <c r="F1926" s="4">
        <f>Table1[[#This Row],[MW]]*Table1[[#This Row],[MWh/MW]]</f>
        <v>597.23519999999996</v>
      </c>
      <c r="G1926" s="1" t="s">
        <v>28</v>
      </c>
      <c r="H1926" s="1" t="s">
        <v>29</v>
      </c>
      <c r="I1926" s="1" t="s">
        <v>30</v>
      </c>
      <c r="J1926" s="1" t="s">
        <v>31</v>
      </c>
      <c r="K1926" s="3" t="s">
        <v>32</v>
      </c>
      <c r="L1926" s="3" t="s">
        <v>44</v>
      </c>
      <c r="M1926" s="3" t="s">
        <v>34</v>
      </c>
      <c r="N1926" s="1">
        <f>Table1[[#This Row],[MWh]]*Water_intensities!$J$56</f>
        <v>193.50404999675996</v>
      </c>
      <c r="O1926" s="1">
        <f>Table1[[#This Row],[MWh]]*Water_intensities!$N$56</f>
        <v>135.452834997732</v>
      </c>
      <c r="P1926" s="3">
        <v>-12.05</v>
      </c>
      <c r="Q1926" s="3">
        <v>8.8833330000000004</v>
      </c>
      <c r="R1926" t="s">
        <v>113</v>
      </c>
    </row>
    <row r="1927" spans="1:18" x14ac:dyDescent="0.55000000000000004">
      <c r="A1927" s="1">
        <v>46019</v>
      </c>
      <c r="B1927" s="1" t="s">
        <v>2910</v>
      </c>
      <c r="C1927" s="1" t="s">
        <v>2938</v>
      </c>
      <c r="D1927" s="4">
        <v>32</v>
      </c>
      <c r="E1927" s="4">
        <v>115</v>
      </c>
      <c r="F1927" s="4">
        <f>Table1[[#This Row],[MW]]*Table1[[#This Row],[MWh/MW]]</f>
        <v>3680</v>
      </c>
      <c r="G1927" s="1" t="s">
        <v>474</v>
      </c>
      <c r="H1927" s="1" t="s">
        <v>21</v>
      </c>
      <c r="I1927" s="1" t="s">
        <v>22</v>
      </c>
      <c r="J1927" s="1" t="s">
        <v>118</v>
      </c>
      <c r="K1927" s="3" t="s">
        <v>24</v>
      </c>
      <c r="L1927" s="1" t="s">
        <v>841</v>
      </c>
      <c r="M1927" s="3" t="s">
        <v>582</v>
      </c>
      <c r="N1927" s="1">
        <f>Table1[[#This Row],[MWh]]*Water_intensities!$J$7</f>
        <v>16716.378420479999</v>
      </c>
      <c r="O1927" s="1">
        <f>Table1[[#This Row],[MWh]]*Water_intensities!$N$7</f>
        <v>15323.346885440002</v>
      </c>
      <c r="P1927" s="3">
        <v>-12.235900000000001</v>
      </c>
      <c r="Q1927" s="3">
        <v>8.7123000000000008</v>
      </c>
      <c r="R1927" t="s">
        <v>2939</v>
      </c>
    </row>
    <row r="1928" spans="1:18" x14ac:dyDescent="0.55000000000000004">
      <c r="A1928" s="1">
        <v>46020</v>
      </c>
      <c r="B1928" s="1" t="s">
        <v>2910</v>
      </c>
      <c r="C1928" s="1" t="s">
        <v>2940</v>
      </c>
      <c r="D1928" s="4">
        <v>17</v>
      </c>
      <c r="E1928" s="4">
        <v>466.59</v>
      </c>
      <c r="F1928" s="4">
        <f>Table1[[#This Row],[MW]]*Table1[[#This Row],[MWh/MW]]</f>
        <v>7932.03</v>
      </c>
      <c r="G1928" s="1" t="s">
        <v>28</v>
      </c>
      <c r="H1928" s="1" t="s">
        <v>29</v>
      </c>
      <c r="I1928" s="1" t="s">
        <v>30</v>
      </c>
      <c r="J1928" s="1" t="s">
        <v>31</v>
      </c>
      <c r="K1928" s="3" t="s">
        <v>32</v>
      </c>
      <c r="L1928" s="3" t="s">
        <v>44</v>
      </c>
      <c r="M1928" s="3" t="s">
        <v>34</v>
      </c>
      <c r="N1928" s="1">
        <f>Table1[[#This Row],[MWh]]*Water_intensities!$J$56</f>
        <v>2569.9756640194682</v>
      </c>
      <c r="O1928" s="1">
        <f>Table1[[#This Row],[MWh]]*Water_intensities!$N$56</f>
        <v>1798.9829648136281</v>
      </c>
      <c r="P1928" s="3">
        <v>-12.50163</v>
      </c>
      <c r="Q1928" s="3">
        <v>8.6781699999999997</v>
      </c>
      <c r="R1928" t="s">
        <v>2941</v>
      </c>
    </row>
    <row r="1929" spans="1:18" x14ac:dyDescent="0.55000000000000004">
      <c r="A1929" s="1">
        <v>46021</v>
      </c>
      <c r="B1929" s="1" t="s">
        <v>2910</v>
      </c>
      <c r="C1929" s="1" t="s">
        <v>2942</v>
      </c>
      <c r="D1929" s="4">
        <v>0.26</v>
      </c>
      <c r="E1929" s="4">
        <v>466.59</v>
      </c>
      <c r="F1929" s="4">
        <f>Table1[[#This Row],[MW]]*Table1[[#This Row],[MWh/MW]]</f>
        <v>121.3134</v>
      </c>
      <c r="G1929" s="1" t="s">
        <v>28</v>
      </c>
      <c r="H1929" s="1" t="s">
        <v>29</v>
      </c>
      <c r="I1929" s="1" t="s">
        <v>30</v>
      </c>
      <c r="J1929" s="1" t="s">
        <v>31</v>
      </c>
      <c r="K1929" s="3" t="s">
        <v>32</v>
      </c>
      <c r="L1929" s="3" t="s">
        <v>44</v>
      </c>
      <c r="M1929" s="3" t="s">
        <v>34</v>
      </c>
      <c r="N1929" s="1">
        <f>Table1[[#This Row],[MWh]]*Water_intensities!$J$56</f>
        <v>39.305510155591875</v>
      </c>
      <c r="O1929" s="1">
        <f>Table1[[#This Row],[MWh]]*Water_intensities!$N$56</f>
        <v>27.513857108914312</v>
      </c>
      <c r="P1929" s="3">
        <v>-12.433332999999999</v>
      </c>
      <c r="Q1929" s="3">
        <v>8.1666670000000003</v>
      </c>
      <c r="R1929" t="s">
        <v>113</v>
      </c>
    </row>
    <row r="1930" spans="1:18" x14ac:dyDescent="0.55000000000000004">
      <c r="A1930" s="1">
        <v>46022</v>
      </c>
      <c r="B1930" s="1" t="s">
        <v>2910</v>
      </c>
      <c r="C1930" s="1" t="s">
        <v>2943</v>
      </c>
      <c r="D1930" s="4">
        <v>2</v>
      </c>
      <c r="E1930" s="4">
        <v>3905.86145648312</v>
      </c>
      <c r="F1930" s="4">
        <f>Table1[[#This Row],[MW]]*Table1[[#This Row],[MWh/MW]]</f>
        <v>7811.7229129662401</v>
      </c>
      <c r="G1930" s="1" t="s">
        <v>107</v>
      </c>
      <c r="H1930" s="1" t="s">
        <v>133</v>
      </c>
      <c r="I1930" s="1" t="s">
        <v>34</v>
      </c>
      <c r="J1930" s="1" t="s">
        <v>34</v>
      </c>
      <c r="K1930" s="1" t="s">
        <v>34</v>
      </c>
      <c r="L1930" s="1" t="s">
        <v>34</v>
      </c>
      <c r="M1930" s="1" t="s">
        <v>34</v>
      </c>
      <c r="N1930" s="1">
        <v>7666.7371200000007</v>
      </c>
      <c r="O1930" s="1">
        <v>7666.7371200000007</v>
      </c>
      <c r="P1930" s="3">
        <v>-12.7853522</v>
      </c>
      <c r="Q1930" s="3">
        <v>8.7686886000000008</v>
      </c>
      <c r="R1930" t="s">
        <v>133</v>
      </c>
    </row>
    <row r="1931" spans="1:18" x14ac:dyDescent="0.55000000000000004">
      <c r="A1931" s="1">
        <v>46023</v>
      </c>
      <c r="B1931" s="1" t="s">
        <v>2910</v>
      </c>
      <c r="C1931" s="1" t="s">
        <v>2944</v>
      </c>
      <c r="D1931" s="4">
        <v>0.18</v>
      </c>
      <c r="E1931" s="4">
        <v>466.59</v>
      </c>
      <c r="F1931" s="4">
        <f>Table1[[#This Row],[MW]]*Table1[[#This Row],[MWh/MW]]</f>
        <v>83.986199999999997</v>
      </c>
      <c r="G1931" s="1" t="s">
        <v>28</v>
      </c>
      <c r="H1931" s="1" t="s">
        <v>29</v>
      </c>
      <c r="I1931" s="1" t="s">
        <v>30</v>
      </c>
      <c r="J1931" s="1" t="s">
        <v>31</v>
      </c>
      <c r="K1931" s="3" t="s">
        <v>32</v>
      </c>
      <c r="L1931" s="3" t="s">
        <v>44</v>
      </c>
      <c r="M1931" s="3" t="s">
        <v>34</v>
      </c>
      <c r="N1931" s="1">
        <f>Table1[[#This Row],[MWh]]*Water_intensities!$J$56</f>
        <v>27.211507030794372</v>
      </c>
      <c r="O1931" s="1">
        <f>Table1[[#This Row],[MWh]]*Water_intensities!$N$56</f>
        <v>19.048054921556062</v>
      </c>
      <c r="P1931" s="3">
        <v>-11.718056000000001</v>
      </c>
      <c r="Q1931" s="3">
        <v>7.3505560000000001</v>
      </c>
      <c r="R1931" t="s">
        <v>113</v>
      </c>
    </row>
    <row r="1932" spans="1:18" x14ac:dyDescent="0.55000000000000004">
      <c r="A1932" s="1">
        <v>46024</v>
      </c>
      <c r="B1932" s="1" t="s">
        <v>2910</v>
      </c>
      <c r="C1932" s="1" t="s">
        <v>5050</v>
      </c>
      <c r="D1932" s="4">
        <v>0.25</v>
      </c>
      <c r="E1932" s="4">
        <v>3905.86145648312</v>
      </c>
      <c r="F1932" s="4">
        <f>Table1[[#This Row],[MW]]*Table1[[#This Row],[MWh/MW]]</f>
        <v>976.46536412078001</v>
      </c>
      <c r="G1932" s="1" t="s">
        <v>107</v>
      </c>
      <c r="H1932" s="1" t="s">
        <v>133</v>
      </c>
      <c r="I1932" s="1" t="s">
        <v>34</v>
      </c>
      <c r="J1932" s="1" t="s">
        <v>34</v>
      </c>
      <c r="K1932" s="1" t="s">
        <v>34</v>
      </c>
      <c r="L1932" s="1" t="s">
        <v>34</v>
      </c>
      <c r="M1932" s="1" t="s">
        <v>34</v>
      </c>
      <c r="N1932" s="1">
        <v>0</v>
      </c>
      <c r="O1932" s="1">
        <v>0</v>
      </c>
      <c r="P1932" s="3">
        <v>-11.839980000000001</v>
      </c>
      <c r="Q1932" s="3">
        <v>8.4082299999999996</v>
      </c>
      <c r="R1932" t="s">
        <v>2912</v>
      </c>
    </row>
    <row r="1933" spans="1:18" ht="15" customHeight="1" x14ac:dyDescent="0.55000000000000004">
      <c r="A1933" s="1">
        <v>47001</v>
      </c>
      <c r="B1933" s="1" t="s">
        <v>2946</v>
      </c>
      <c r="C1933" s="1" t="s">
        <v>2947</v>
      </c>
      <c r="D1933" s="4">
        <v>0.9</v>
      </c>
      <c r="E1933" s="4">
        <v>4375</v>
      </c>
      <c r="F1933" s="4">
        <f>Table1[[#This Row],[MW]]*Table1[[#This Row],[MWh/MW]]</f>
        <v>3937.5</v>
      </c>
      <c r="G1933" s="1" t="s">
        <v>28</v>
      </c>
      <c r="H1933" s="1" t="s">
        <v>29</v>
      </c>
      <c r="I1933" s="1" t="s">
        <v>30</v>
      </c>
      <c r="J1933" s="1" t="s">
        <v>31</v>
      </c>
      <c r="K1933" s="3" t="s">
        <v>32</v>
      </c>
      <c r="L1933" s="3" t="s">
        <v>44</v>
      </c>
      <c r="M1933" s="3" t="s">
        <v>34</v>
      </c>
      <c r="N1933" s="1">
        <f>Table1[[#This Row],[MWh]]*Water_intensities!$J$56</f>
        <v>1275.7489794008163</v>
      </c>
      <c r="O1933" s="1">
        <f>Table1[[#This Row],[MWh]]*Water_intensities!$N$56</f>
        <v>893.02428558057147</v>
      </c>
      <c r="P1933" s="3">
        <v>45.014318000000003</v>
      </c>
      <c r="Q1933" s="3">
        <v>10.439587</v>
      </c>
      <c r="R1933" t="s">
        <v>113</v>
      </c>
    </row>
    <row r="1934" spans="1:18" x14ac:dyDescent="0.55000000000000004">
      <c r="A1934" s="1">
        <v>47002</v>
      </c>
      <c r="B1934" s="1" t="s">
        <v>2946</v>
      </c>
      <c r="C1934" s="1" t="s">
        <v>2948</v>
      </c>
      <c r="D1934" s="4">
        <v>1.8</v>
      </c>
      <c r="E1934" s="4">
        <v>4375</v>
      </c>
      <c r="F1934" s="4">
        <f>Table1[[#This Row],[MW]]*Table1[[#This Row],[MWh/MW]]</f>
        <v>7875</v>
      </c>
      <c r="G1934" s="1" t="s">
        <v>28</v>
      </c>
      <c r="H1934" s="1" t="s">
        <v>29</v>
      </c>
      <c r="I1934" s="1" t="s">
        <v>30</v>
      </c>
      <c r="J1934" s="1" t="s">
        <v>31</v>
      </c>
      <c r="K1934" s="3" t="s">
        <v>32</v>
      </c>
      <c r="L1934" s="3" t="s">
        <v>44</v>
      </c>
      <c r="M1934" s="3" t="s">
        <v>34</v>
      </c>
      <c r="N1934" s="1">
        <f>Table1[[#This Row],[MWh]]*Water_intensities!$J$56</f>
        <v>2551.4979588016326</v>
      </c>
      <c r="O1934" s="1">
        <f>Table1[[#This Row],[MWh]]*Water_intensities!$N$56</f>
        <v>1786.0485711611429</v>
      </c>
      <c r="P1934" s="3">
        <v>49.181576999999997</v>
      </c>
      <c r="Q1934" s="3">
        <v>11.284209000000001</v>
      </c>
      <c r="R1934" t="s">
        <v>296</v>
      </c>
    </row>
    <row r="1935" spans="1:18" x14ac:dyDescent="0.55000000000000004">
      <c r="A1935" s="1">
        <v>47003</v>
      </c>
      <c r="B1935" s="1" t="s">
        <v>2946</v>
      </c>
      <c r="C1935" s="1" t="s">
        <v>2949</v>
      </c>
      <c r="D1935" s="4">
        <v>6</v>
      </c>
      <c r="E1935" s="4">
        <v>4375</v>
      </c>
      <c r="F1935" s="4">
        <f>Table1[[#This Row],[MW]]*Table1[[#This Row],[MWh/MW]]</f>
        <v>26250</v>
      </c>
      <c r="G1935" s="1" t="s">
        <v>28</v>
      </c>
      <c r="H1935" s="1" t="s">
        <v>29</v>
      </c>
      <c r="I1935" s="1" t="s">
        <v>30</v>
      </c>
      <c r="J1935" s="1" t="s">
        <v>31</v>
      </c>
      <c r="K1935" s="3" t="s">
        <v>32</v>
      </c>
      <c r="L1935" s="3" t="s">
        <v>44</v>
      </c>
      <c r="M1935" s="3" t="s">
        <v>34</v>
      </c>
      <c r="N1935" s="1">
        <f>Table1[[#This Row],[MWh]]*Water_intensities!$J$56</f>
        <v>8504.9931960054419</v>
      </c>
      <c r="O1935" s="1">
        <f>Table1[[#This Row],[MWh]]*Water_intensities!$N$56</f>
        <v>5953.4952372038097</v>
      </c>
      <c r="P1935" s="3">
        <v>45.533625999999998</v>
      </c>
      <c r="Q1935" s="3">
        <v>9.5089199999999998</v>
      </c>
      <c r="R1935" t="s">
        <v>2950</v>
      </c>
    </row>
    <row r="1936" spans="1:18" x14ac:dyDescent="0.55000000000000004">
      <c r="A1936" s="1">
        <v>47004</v>
      </c>
      <c r="B1936" s="1" t="s">
        <v>2946</v>
      </c>
      <c r="C1936" s="1" t="s">
        <v>5051</v>
      </c>
      <c r="D1936" s="4">
        <v>1</v>
      </c>
      <c r="E1936" s="4">
        <v>1553</v>
      </c>
      <c r="F1936" s="4">
        <f>Table1[[#This Row],[MW]]*Table1[[#This Row],[MWh/MW]]</f>
        <v>1553</v>
      </c>
      <c r="G1936" s="1" t="s">
        <v>37</v>
      </c>
      <c r="H1936" s="1" t="s">
        <v>38</v>
      </c>
      <c r="I1936" s="1" t="s">
        <v>130</v>
      </c>
      <c r="J1936" s="1" t="s">
        <v>40</v>
      </c>
      <c r="K1936" s="3" t="s">
        <v>34</v>
      </c>
      <c r="L1936" s="3" t="s">
        <v>41</v>
      </c>
      <c r="M1936" s="3" t="s">
        <v>26</v>
      </c>
      <c r="N1936" s="1">
        <f>Table1[[#This Row],[MWh]]*Water_intensities!$J$77</f>
        <v>21.751354629058003</v>
      </c>
      <c r="O1936" s="1">
        <f>Table1[[#This Row],[MWh]]*Water_intensities!$N$77</f>
        <v>15.2259482403406</v>
      </c>
      <c r="P1936" s="3">
        <v>45.537102590354003</v>
      </c>
      <c r="Q1936" s="3">
        <v>9.5340411068217392</v>
      </c>
      <c r="R1936" t="s">
        <v>2951</v>
      </c>
    </row>
    <row r="1937" spans="1:18" x14ac:dyDescent="0.55000000000000004">
      <c r="A1937" s="1">
        <v>47005</v>
      </c>
      <c r="B1937" s="1" t="s">
        <v>2946</v>
      </c>
      <c r="C1937" s="1" t="s">
        <v>2952</v>
      </c>
      <c r="D1937" s="4">
        <v>0.36</v>
      </c>
      <c r="E1937" s="4">
        <v>1553</v>
      </c>
      <c r="F1937" s="4">
        <f>Table1[[#This Row],[MW]]*Table1[[#This Row],[MWh/MW]]</f>
        <v>559.07999999999993</v>
      </c>
      <c r="G1937" s="1" t="s">
        <v>37</v>
      </c>
      <c r="H1937" s="1" t="s">
        <v>38</v>
      </c>
      <c r="I1937" s="1" t="s">
        <v>39</v>
      </c>
      <c r="J1937" s="1" t="s">
        <v>40</v>
      </c>
      <c r="K1937" s="3" t="s">
        <v>34</v>
      </c>
      <c r="L1937" s="3" t="s">
        <v>41</v>
      </c>
      <c r="M1937" s="3" t="s">
        <v>26</v>
      </c>
      <c r="N1937" s="1">
        <f>Table1[[#This Row],[MWh]]*Water_intensities!$J$88</f>
        <v>55.025048467022394</v>
      </c>
      <c r="O1937" s="1">
        <f>Table1[[#This Row],[MWh]]*Water_intensities!$N$88</f>
        <v>38.517533926915675</v>
      </c>
      <c r="P1937" s="3">
        <v>47.419890529388397</v>
      </c>
      <c r="Q1937" s="3">
        <v>6.8059382883789201</v>
      </c>
      <c r="R1937" t="s">
        <v>2953</v>
      </c>
    </row>
    <row r="1938" spans="1:18" x14ac:dyDescent="0.55000000000000004">
      <c r="A1938" s="1">
        <v>47006</v>
      </c>
      <c r="B1938" s="1" t="s">
        <v>2946</v>
      </c>
      <c r="C1938" s="1" t="s">
        <v>2954</v>
      </c>
      <c r="D1938" s="4">
        <v>1.2</v>
      </c>
      <c r="E1938" s="4">
        <v>1553</v>
      </c>
      <c r="F1938" s="4">
        <f>Table1[[#This Row],[MW]]*Table1[[#This Row],[MWh/MW]]</f>
        <v>1863.6</v>
      </c>
      <c r="G1938" s="1" t="s">
        <v>37</v>
      </c>
      <c r="H1938" s="1" t="s">
        <v>38</v>
      </c>
      <c r="I1938" s="1" t="s">
        <v>39</v>
      </c>
      <c r="J1938" s="1" t="s">
        <v>40</v>
      </c>
      <c r="K1938" s="3" t="s">
        <v>34</v>
      </c>
      <c r="L1938" s="3" t="s">
        <v>41</v>
      </c>
      <c r="M1938" s="3" t="s">
        <v>26</v>
      </c>
      <c r="N1938" s="1">
        <f>Table1[[#This Row],[MWh]]*Water_intensities!$J$88</f>
        <v>183.416828223408</v>
      </c>
      <c r="O1938" s="1">
        <f>Table1[[#This Row],[MWh]]*Water_intensities!$N$88</f>
        <v>128.3917797563856</v>
      </c>
      <c r="P1938" s="3">
        <v>49.178080246549598</v>
      </c>
      <c r="Q1938" s="3">
        <v>11.261146082738801</v>
      </c>
      <c r="R1938" t="s">
        <v>2953</v>
      </c>
    </row>
    <row r="1939" spans="1:18" x14ac:dyDescent="0.55000000000000004">
      <c r="A1939" s="1">
        <v>47007</v>
      </c>
      <c r="B1939" s="1" t="s">
        <v>2946</v>
      </c>
      <c r="C1939" s="1" t="s">
        <v>2955</v>
      </c>
      <c r="D1939" s="4">
        <v>0.28000000000000003</v>
      </c>
      <c r="E1939" s="4">
        <v>4375</v>
      </c>
      <c r="F1939" s="4">
        <f>Table1[[#This Row],[MW]]*Table1[[#This Row],[MWh/MW]]</f>
        <v>1225.0000000000002</v>
      </c>
      <c r="G1939" s="1" t="s">
        <v>28</v>
      </c>
      <c r="H1939" s="1" t="s">
        <v>29</v>
      </c>
      <c r="I1939" s="1" t="s">
        <v>30</v>
      </c>
      <c r="J1939" s="1" t="s">
        <v>31</v>
      </c>
      <c r="K1939" s="3" t="s">
        <v>32</v>
      </c>
      <c r="L1939" s="3" t="s">
        <v>44</v>
      </c>
      <c r="M1939" s="3" t="s">
        <v>34</v>
      </c>
      <c r="N1939" s="1">
        <f>Table1[[#This Row],[MWh]]*Water_intensities!$J$56</f>
        <v>396.89968248025406</v>
      </c>
      <c r="O1939" s="1">
        <f>Table1[[#This Row],[MWh]]*Water_intensities!$N$56</f>
        <v>277.82977773617785</v>
      </c>
      <c r="P1939" s="3">
        <v>49.084944</v>
      </c>
      <c r="Q1939" s="3">
        <v>9.5050620000000006</v>
      </c>
      <c r="R1939" t="s">
        <v>113</v>
      </c>
    </row>
    <row r="1940" spans="1:18" x14ac:dyDescent="0.55000000000000004">
      <c r="A1940" s="1">
        <v>47008</v>
      </c>
      <c r="B1940" s="1" t="s">
        <v>2946</v>
      </c>
      <c r="C1940" s="1" t="s">
        <v>2956</v>
      </c>
      <c r="D1940" s="4">
        <v>0.91</v>
      </c>
      <c r="E1940" s="4">
        <v>4375</v>
      </c>
      <c r="F1940" s="4">
        <f>Table1[[#This Row],[MW]]*Table1[[#This Row],[MWh/MW]]</f>
        <v>3981.25</v>
      </c>
      <c r="G1940" s="1" t="s">
        <v>28</v>
      </c>
      <c r="H1940" s="1" t="s">
        <v>29</v>
      </c>
      <c r="I1940" s="1" t="s">
        <v>30</v>
      </c>
      <c r="J1940" s="1" t="s">
        <v>31</v>
      </c>
      <c r="K1940" s="3" t="s">
        <v>32</v>
      </c>
      <c r="L1940" s="3" t="s">
        <v>44</v>
      </c>
      <c r="M1940" s="3" t="s">
        <v>34</v>
      </c>
      <c r="N1940" s="1">
        <f>Table1[[#This Row],[MWh]]*Water_intensities!$J$56</f>
        <v>1289.9239680608255</v>
      </c>
      <c r="O1940" s="1">
        <f>Table1[[#This Row],[MWh]]*Water_intensities!$N$56</f>
        <v>902.94677764257779</v>
      </c>
      <c r="P1940" s="3">
        <v>48.484465</v>
      </c>
      <c r="Q1940" s="3">
        <v>8.4053640000000005</v>
      </c>
      <c r="R1940" t="s">
        <v>113</v>
      </c>
    </row>
    <row r="1941" spans="1:18" x14ac:dyDescent="0.55000000000000004">
      <c r="A1941" s="1">
        <v>47009</v>
      </c>
      <c r="B1941" s="1" t="s">
        <v>2946</v>
      </c>
      <c r="C1941" s="1" t="s">
        <v>2957</v>
      </c>
      <c r="D1941" s="4">
        <v>0.45</v>
      </c>
      <c r="E1941" s="4">
        <v>2318</v>
      </c>
      <c r="F1941" s="4">
        <f>Table1[[#This Row],[MW]]*Table1[[#This Row],[MWh/MW]]</f>
        <v>1043.1000000000001</v>
      </c>
      <c r="G1941" s="1" t="s">
        <v>176</v>
      </c>
      <c r="H1941" s="1" t="s">
        <v>177</v>
      </c>
      <c r="I1941" s="1" t="s">
        <v>178</v>
      </c>
      <c r="J1941" s="1" t="s">
        <v>40</v>
      </c>
      <c r="K1941" s="3" t="s">
        <v>34</v>
      </c>
      <c r="L1941" s="3" t="s">
        <v>34</v>
      </c>
      <c r="M1941" s="3" t="s">
        <v>34</v>
      </c>
      <c r="N1941" s="1">
        <f>Table1[[#This Row],[MWh]]*Water_intensities!$J$101</f>
        <v>1.3819970597012999E-4</v>
      </c>
      <c r="O1941" s="1">
        <f>Table1[[#This Row],[MWh]]*Water_intensities!$N$101</f>
        <v>1.3819970597012999E-4</v>
      </c>
      <c r="P1941" s="3">
        <v>48.483723900000001</v>
      </c>
      <c r="Q1941" s="3">
        <v>8.4084158000000002</v>
      </c>
      <c r="R1941" t="s">
        <v>4968</v>
      </c>
    </row>
    <row r="1942" spans="1:18" x14ac:dyDescent="0.55000000000000004">
      <c r="A1942" s="1">
        <v>47010</v>
      </c>
      <c r="B1942" s="1" t="s">
        <v>2946</v>
      </c>
      <c r="C1942" s="1" t="s">
        <v>2958</v>
      </c>
      <c r="D1942" s="4">
        <v>25</v>
      </c>
      <c r="E1942" s="4">
        <v>4375</v>
      </c>
      <c r="F1942" s="4">
        <f>Table1[[#This Row],[MW]]*Table1[[#This Row],[MWh/MW]]</f>
        <v>109375</v>
      </c>
      <c r="G1942" s="1" t="s">
        <v>28</v>
      </c>
      <c r="H1942" s="1" t="s">
        <v>29</v>
      </c>
      <c r="I1942" s="1" t="s">
        <v>30</v>
      </c>
      <c r="J1942" s="1" t="s">
        <v>31</v>
      </c>
      <c r="K1942" s="3" t="s">
        <v>32</v>
      </c>
      <c r="L1942" s="3" t="s">
        <v>44</v>
      </c>
      <c r="M1942" s="3" t="s">
        <v>34</v>
      </c>
      <c r="N1942" s="1">
        <f>Table1[[#This Row],[MWh]]*Water_intensities!$J$56</f>
        <v>35437.471650022679</v>
      </c>
      <c r="O1942" s="1">
        <f>Table1[[#This Row],[MWh]]*Water_intensities!$N$56</f>
        <v>24806.230155015874</v>
      </c>
      <c r="P1942" s="3">
        <v>44.062646298737803</v>
      </c>
      <c r="Q1942" s="3">
        <v>9.6472841712697193</v>
      </c>
      <c r="R1942" t="s">
        <v>2959</v>
      </c>
    </row>
    <row r="1943" spans="1:18" x14ac:dyDescent="0.55000000000000004">
      <c r="A1943" s="1">
        <v>47011</v>
      </c>
      <c r="B1943" s="1" t="s">
        <v>2946</v>
      </c>
      <c r="C1943" s="1" t="s">
        <v>5052</v>
      </c>
      <c r="D1943" s="4">
        <v>0.3</v>
      </c>
      <c r="E1943" s="4">
        <v>1553</v>
      </c>
      <c r="F1943" s="4">
        <f>Table1[[#This Row],[MW]]*Table1[[#This Row],[MWh/MW]]</f>
        <v>465.9</v>
      </c>
      <c r="G1943" s="1" t="s">
        <v>37</v>
      </c>
      <c r="H1943" s="1" t="s">
        <v>38</v>
      </c>
      <c r="I1943" s="1" t="s">
        <v>39</v>
      </c>
      <c r="J1943" s="1" t="s">
        <v>40</v>
      </c>
      <c r="K1943" s="3" t="s">
        <v>34</v>
      </c>
      <c r="L1943" s="3" t="s">
        <v>41</v>
      </c>
      <c r="M1943" s="3" t="s">
        <v>26</v>
      </c>
      <c r="N1943" s="1">
        <f>Table1[[#This Row],[MWh]]*Water_intensities!$J$88</f>
        <v>45.854207055852001</v>
      </c>
      <c r="O1943" s="1">
        <f>Table1[[#This Row],[MWh]]*Water_intensities!$N$88</f>
        <v>32.097944939096401</v>
      </c>
      <c r="P1943" s="3">
        <v>49.087709106189003</v>
      </c>
      <c r="Q1943" s="3">
        <v>9.5123623384521405</v>
      </c>
      <c r="R1943" t="s">
        <v>2960</v>
      </c>
    </row>
    <row r="1944" spans="1:18" x14ac:dyDescent="0.55000000000000004">
      <c r="A1944" s="1">
        <v>47012</v>
      </c>
      <c r="B1944" s="1" t="s">
        <v>2946</v>
      </c>
      <c r="C1944" s="1" t="s">
        <v>5053</v>
      </c>
      <c r="D1944" s="4">
        <v>8</v>
      </c>
      <c r="E1944" s="4">
        <v>1553</v>
      </c>
      <c r="F1944" s="4">
        <f>Table1[[#This Row],[MW]]*Table1[[#This Row],[MWh/MW]]</f>
        <v>12424</v>
      </c>
      <c r="G1944" s="1" t="s">
        <v>37</v>
      </c>
      <c r="H1944" s="1" t="s">
        <v>38</v>
      </c>
      <c r="I1944" s="1" t="s">
        <v>39</v>
      </c>
      <c r="J1944" s="1" t="s">
        <v>40</v>
      </c>
      <c r="K1944" s="3" t="s">
        <v>34</v>
      </c>
      <c r="L1944" s="3" t="s">
        <v>41</v>
      </c>
      <c r="M1944" s="3" t="s">
        <v>26</v>
      </c>
      <c r="N1944" s="1">
        <f>Table1[[#This Row],[MWh]]*Water_intensities!$J$88</f>
        <v>1222.7788548227202</v>
      </c>
      <c r="O1944" s="1">
        <f>Table1[[#This Row],[MWh]]*Water_intensities!$N$88</f>
        <v>855.94519837590394</v>
      </c>
      <c r="P1944" s="3">
        <v>44.063020000000002</v>
      </c>
      <c r="Q1944" s="3">
        <v>9.6446100000000001</v>
      </c>
      <c r="R1944" t="s">
        <v>1481</v>
      </c>
    </row>
    <row r="1945" spans="1:18" x14ac:dyDescent="0.55000000000000004">
      <c r="A1945" s="1">
        <v>47013</v>
      </c>
      <c r="B1945" s="1" t="s">
        <v>2946</v>
      </c>
      <c r="C1945" s="1" t="s">
        <v>5054</v>
      </c>
      <c r="D1945" s="4">
        <v>0.17799999999999999</v>
      </c>
      <c r="E1945" s="4">
        <v>1553</v>
      </c>
      <c r="F1945" s="4">
        <f>Table1[[#This Row],[MW]]*Table1[[#This Row],[MWh/MW]]</f>
        <v>276.43399999999997</v>
      </c>
      <c r="G1945" s="1" t="s">
        <v>37</v>
      </c>
      <c r="H1945" s="1" t="s">
        <v>38</v>
      </c>
      <c r="I1945" s="1" t="s">
        <v>130</v>
      </c>
      <c r="J1945" s="1" t="s">
        <v>40</v>
      </c>
      <c r="K1945" s="3" t="s">
        <v>34</v>
      </c>
      <c r="L1945" s="3" t="s">
        <v>41</v>
      </c>
      <c r="M1945" s="3" t="s">
        <v>388</v>
      </c>
      <c r="N1945" s="1">
        <f>Table1[[#This Row],[MWh]]*Water_intensities!$J$76</f>
        <v>3.8717411239723241</v>
      </c>
      <c r="O1945" s="1">
        <f>Table1[[#This Row],[MWh]]*Water_intensities!$N$76</f>
        <v>2.7102187867806262</v>
      </c>
      <c r="P1945" s="3">
        <v>45.310009999999998</v>
      </c>
      <c r="Q1945" s="3">
        <v>2.0222199999999999</v>
      </c>
      <c r="R1945" t="s">
        <v>2961</v>
      </c>
    </row>
    <row r="1946" spans="1:18" x14ac:dyDescent="0.55000000000000004">
      <c r="A1946" s="1">
        <v>48001</v>
      </c>
      <c r="B1946" s="1" t="s">
        <v>2962</v>
      </c>
      <c r="C1946" s="1" t="s">
        <v>2963</v>
      </c>
      <c r="D1946" s="4">
        <v>0.75</v>
      </c>
      <c r="E1946" s="4">
        <v>1537</v>
      </c>
      <c r="F1946" s="4">
        <f>Table1[[#This Row],[MW]]*Table1[[#This Row],[MWh/MW]]</f>
        <v>1152.75</v>
      </c>
      <c r="G1946" s="1" t="s">
        <v>37</v>
      </c>
      <c r="H1946" s="1" t="s">
        <v>38</v>
      </c>
      <c r="I1946" s="1" t="s">
        <v>130</v>
      </c>
      <c r="J1946" s="1" t="s">
        <v>40</v>
      </c>
      <c r="K1946" s="3" t="s">
        <v>34</v>
      </c>
      <c r="L1946" s="3" t="s">
        <v>41</v>
      </c>
      <c r="M1946" s="3" t="s">
        <v>1226</v>
      </c>
      <c r="N1946" s="1">
        <f>Table1[[#This Row],[MWh]]*Water_intensities!$J$82</f>
        <v>4.3636334293950005</v>
      </c>
      <c r="O1946" s="1">
        <f>Table1[[#This Row],[MWh]]*Water_intensities!$N$82</f>
        <v>3.0545434005765002</v>
      </c>
      <c r="P1946" s="3">
        <v>28.138764042548399</v>
      </c>
      <c r="Q1946" s="3">
        <v>-26.107273535748998</v>
      </c>
      <c r="R1946" t="s">
        <v>1500</v>
      </c>
    </row>
    <row r="1947" spans="1:18" x14ac:dyDescent="0.55000000000000004">
      <c r="A1947" s="1">
        <v>48002</v>
      </c>
      <c r="B1947" s="1" t="s">
        <v>2962</v>
      </c>
      <c r="C1947" s="1" t="s">
        <v>2964</v>
      </c>
      <c r="D1947" s="4">
        <v>11.6</v>
      </c>
      <c r="E1947" s="4">
        <v>8017</v>
      </c>
      <c r="F1947" s="4">
        <f>Table1[[#This Row],[MW]]*Table1[[#This Row],[MWh/MW]]</f>
        <v>92997.2</v>
      </c>
      <c r="G1947" s="1" t="s">
        <v>20</v>
      </c>
      <c r="H1947" s="1" t="s">
        <v>29</v>
      </c>
      <c r="I1947" s="1" t="s">
        <v>52</v>
      </c>
      <c r="J1947" s="1" t="s">
        <v>31</v>
      </c>
      <c r="K1947" s="3" t="s">
        <v>32</v>
      </c>
      <c r="L1947" s="3" t="s">
        <v>53</v>
      </c>
      <c r="M1947" s="3" t="s">
        <v>34</v>
      </c>
      <c r="N1947" s="1">
        <f>Table1[[#This Row],[MWh]]*Water_intensities!$J$46</f>
        <v>30131.068695145041</v>
      </c>
      <c r="O1947" s="1">
        <f>Table1[[#This Row],[MWh]]*Water_intensities!$N$46</f>
        <v>21091.748086601528</v>
      </c>
      <c r="P1947" s="3">
        <v>28.048989122289001</v>
      </c>
      <c r="Q1947" s="3">
        <v>-26.206282081072398</v>
      </c>
      <c r="R1947" t="s">
        <v>2965</v>
      </c>
    </row>
    <row r="1948" spans="1:18" x14ac:dyDescent="0.55000000000000004">
      <c r="A1948" s="1">
        <v>48003</v>
      </c>
      <c r="B1948" s="1" t="s">
        <v>2962</v>
      </c>
      <c r="C1948" s="1" t="s">
        <v>2966</v>
      </c>
      <c r="D1948" s="4">
        <v>171</v>
      </c>
      <c r="E1948" s="4">
        <v>48</v>
      </c>
      <c r="F1948" s="4">
        <f>Table1[[#This Row],[MW]]*Table1[[#This Row],[MWh/MW]]</f>
        <v>8208</v>
      </c>
      <c r="G1948" s="1" t="s">
        <v>28</v>
      </c>
      <c r="H1948" s="1" t="s">
        <v>56</v>
      </c>
      <c r="I1948" s="1" t="s">
        <v>57</v>
      </c>
      <c r="J1948" s="1" t="s">
        <v>40</v>
      </c>
      <c r="K1948" s="3" t="s">
        <v>34</v>
      </c>
      <c r="L1948" s="3" t="s">
        <v>119</v>
      </c>
      <c r="M1948" s="3" t="s">
        <v>34</v>
      </c>
      <c r="N1948" s="1">
        <f>Table1[[#This Row],[MWh]]*Water_intensities!$J$53</f>
        <v>13205.030453352001</v>
      </c>
      <c r="O1948" s="1">
        <f>Table1[[#This Row],[MWh]]*Water_intensities!$N$53</f>
        <v>10564.024362681599</v>
      </c>
      <c r="P1948" s="3">
        <v>18.535830000000001</v>
      </c>
      <c r="Q1948" s="3">
        <v>-33.883110000000002</v>
      </c>
      <c r="R1948" t="s">
        <v>2967</v>
      </c>
    </row>
    <row r="1949" spans="1:18" x14ac:dyDescent="0.55000000000000004">
      <c r="A1949" s="1">
        <v>48004</v>
      </c>
      <c r="B1949" s="1" t="s">
        <v>2962</v>
      </c>
      <c r="C1949" s="1" t="s">
        <v>2968</v>
      </c>
      <c r="D1949" s="4">
        <v>75</v>
      </c>
      <c r="E1949" s="4">
        <v>1537</v>
      </c>
      <c r="F1949" s="4">
        <f>Table1[[#This Row],[MW]]*Table1[[#This Row],[MWh/MW]]</f>
        <v>115275</v>
      </c>
      <c r="G1949" s="1" t="s">
        <v>37</v>
      </c>
      <c r="H1949" s="1" t="s">
        <v>38</v>
      </c>
      <c r="I1949" s="1" t="s">
        <v>39</v>
      </c>
      <c r="J1949" s="1" t="s">
        <v>40</v>
      </c>
      <c r="K1949" s="3" t="s">
        <v>34</v>
      </c>
      <c r="L1949" s="3" t="s">
        <v>41</v>
      </c>
      <c r="M1949" s="3" t="s">
        <v>388</v>
      </c>
      <c r="N1949" s="1">
        <f>Table1[[#This Row],[MWh]]*Water_intensities!$J$86</f>
        <v>11345.446916427001</v>
      </c>
      <c r="O1949" s="1">
        <f>Table1[[#This Row],[MWh]]*Water_intensities!$N$86</f>
        <v>7941.8128414988996</v>
      </c>
      <c r="P1949" s="3">
        <v>23.013100000000001</v>
      </c>
      <c r="Q1949" s="3">
        <v>-27.3657</v>
      </c>
      <c r="R1949" t="s">
        <v>2969</v>
      </c>
    </row>
    <row r="1950" spans="1:18" x14ac:dyDescent="0.55000000000000004">
      <c r="A1950" s="1">
        <v>48005</v>
      </c>
      <c r="B1950" s="1" t="s">
        <v>2962</v>
      </c>
      <c r="C1950" s="1" t="s">
        <v>2970</v>
      </c>
      <c r="D1950" s="4">
        <v>46</v>
      </c>
      <c r="E1950" s="4">
        <v>1537</v>
      </c>
      <c r="F1950" s="4">
        <f>Table1[[#This Row],[MW]]*Table1[[#This Row],[MWh/MW]]</f>
        <v>70702</v>
      </c>
      <c r="G1950" s="1" t="s">
        <v>37</v>
      </c>
      <c r="H1950" s="1" t="s">
        <v>38</v>
      </c>
      <c r="I1950" s="1" t="s">
        <v>39</v>
      </c>
      <c r="J1950" s="1" t="s">
        <v>40</v>
      </c>
      <c r="K1950" s="3" t="s">
        <v>34</v>
      </c>
      <c r="L1950" s="3" t="s">
        <v>41</v>
      </c>
      <c r="M1950" s="3" t="s">
        <v>26</v>
      </c>
      <c r="N1950" s="1">
        <f>Table1[[#This Row],[MWh]]*Water_intensities!$J$88</f>
        <v>6958.5407754085609</v>
      </c>
      <c r="O1950" s="1">
        <f>Table1[[#This Row],[MWh]]*Water_intensities!$N$88</f>
        <v>4870.9785427859915</v>
      </c>
      <c r="P1950" s="3">
        <v>18.8995</v>
      </c>
      <c r="Q1950" s="3">
        <v>-29.237400000000001</v>
      </c>
      <c r="R1950" t="s">
        <v>2971</v>
      </c>
    </row>
    <row r="1951" spans="1:18" x14ac:dyDescent="0.55000000000000004">
      <c r="A1951" s="1">
        <v>48006</v>
      </c>
      <c r="B1951" s="1" t="s">
        <v>2962</v>
      </c>
      <c r="C1951" s="1" t="s">
        <v>2972</v>
      </c>
      <c r="D1951" s="4">
        <v>134.4</v>
      </c>
      <c r="E1951" s="4">
        <v>2510.3000000000002</v>
      </c>
      <c r="F1951" s="4">
        <f>Table1[[#This Row],[MW]]*Table1[[#This Row],[MWh/MW]]</f>
        <v>337384.32000000007</v>
      </c>
      <c r="G1951" s="1" t="s">
        <v>176</v>
      </c>
      <c r="H1951" s="1" t="s">
        <v>177</v>
      </c>
      <c r="I1951" s="1" t="s">
        <v>178</v>
      </c>
      <c r="J1951" s="1" t="s">
        <v>40</v>
      </c>
      <c r="K1951" s="3" t="s">
        <v>34</v>
      </c>
      <c r="L1951" s="3" t="s">
        <v>34</v>
      </c>
      <c r="M1951" s="3" t="s">
        <v>34</v>
      </c>
      <c r="N1951" s="1">
        <f>Table1[[#This Row],[MWh]]*Water_intensities!$J$101</f>
        <v>4.4699850276035138E-2</v>
      </c>
      <c r="O1951" s="1">
        <f>Table1[[#This Row],[MWh]]*Water_intensities!$N$101</f>
        <v>4.4699850276035138E-2</v>
      </c>
      <c r="P1951" s="3">
        <v>25.998583846161001</v>
      </c>
      <c r="Q1951" s="3">
        <v>-32.860517658607399</v>
      </c>
      <c r="R1951" t="s">
        <v>2973</v>
      </c>
    </row>
    <row r="1952" spans="1:18" x14ac:dyDescent="0.55000000000000004">
      <c r="A1952" s="1">
        <v>48007</v>
      </c>
      <c r="B1952" s="1" t="s">
        <v>2962</v>
      </c>
      <c r="C1952" s="1" t="s">
        <v>2974</v>
      </c>
      <c r="D1952" s="4">
        <v>12</v>
      </c>
      <c r="E1952" s="4">
        <v>1355</v>
      </c>
      <c r="F1952" s="4">
        <f>Table1[[#This Row],[MW]]*Table1[[#This Row],[MWh/MW]]</f>
        <v>16260</v>
      </c>
      <c r="G1952" s="1" t="s">
        <v>474</v>
      </c>
      <c r="H1952" s="1" t="s">
        <v>21</v>
      </c>
      <c r="I1952" s="1" t="s">
        <v>22</v>
      </c>
      <c r="J1952" s="1" t="s">
        <v>118</v>
      </c>
      <c r="K1952" s="3" t="s">
        <v>24</v>
      </c>
      <c r="L1952" s="3" t="s">
        <v>841</v>
      </c>
      <c r="M1952" s="3" t="s">
        <v>1772</v>
      </c>
      <c r="N1952" s="1">
        <f>Table1[[#This Row],[MWh]]*Water_intensities!$J$11</f>
        <v>40192.669489448403</v>
      </c>
      <c r="O1952" s="1">
        <f>Table1[[#This Row],[MWh]]*Water_intensities!$N$11</f>
        <v>31390.905726828001</v>
      </c>
      <c r="P1952" s="3">
        <v>31.525463999999999</v>
      </c>
      <c r="Q1952" s="3">
        <v>-29.045196000000001</v>
      </c>
      <c r="R1952" t="s">
        <v>2975</v>
      </c>
    </row>
    <row r="1953" spans="1:18" x14ac:dyDescent="0.55000000000000004">
      <c r="A1953" s="1">
        <v>48008</v>
      </c>
      <c r="B1953" s="1" t="s">
        <v>2962</v>
      </c>
      <c r="C1953" s="1" t="s">
        <v>2976</v>
      </c>
      <c r="D1953" s="4">
        <v>1327</v>
      </c>
      <c r="E1953" s="4">
        <v>8017</v>
      </c>
      <c r="F1953" s="4">
        <f>Table1[[#This Row],[MW]]*Table1[[#This Row],[MWh/MW]]</f>
        <v>10638559</v>
      </c>
      <c r="G1953" s="1" t="s">
        <v>20</v>
      </c>
      <c r="H1953" s="1" t="s">
        <v>56</v>
      </c>
      <c r="I1953" s="1" t="s">
        <v>57</v>
      </c>
      <c r="J1953" s="1" t="s">
        <v>40</v>
      </c>
      <c r="K1953" s="3" t="s">
        <v>34</v>
      </c>
      <c r="L1953" s="3" t="s">
        <v>25</v>
      </c>
      <c r="M1953" s="3" t="s">
        <v>34</v>
      </c>
      <c r="N1953" s="1">
        <f>Table1[[#This Row],[MWh]]*Water_intensities!$J$36</f>
        <v>17115313.788350634</v>
      </c>
      <c r="O1953" s="1">
        <f>Table1[[#This Row],[MWh]]*Water_intensities!$N$36</f>
        <v>13692251.030680506</v>
      </c>
      <c r="P1953" s="3">
        <v>18.461500000000001</v>
      </c>
      <c r="Q1953" s="3">
        <v>-33.589480000000002</v>
      </c>
      <c r="R1953" t="s">
        <v>2977</v>
      </c>
    </row>
    <row r="1954" spans="1:18" x14ac:dyDescent="0.55000000000000004">
      <c r="A1954" s="1">
        <v>48009</v>
      </c>
      <c r="B1954" s="1" t="s">
        <v>2962</v>
      </c>
      <c r="C1954" s="1" t="s">
        <v>2978</v>
      </c>
      <c r="D1954" s="4">
        <v>0.2</v>
      </c>
      <c r="E1954" s="4">
        <v>1537</v>
      </c>
      <c r="F1954" s="4">
        <f>Table1[[#This Row],[MW]]*Table1[[#This Row],[MWh/MW]]</f>
        <v>307.40000000000003</v>
      </c>
      <c r="G1954" s="1" t="s">
        <v>37</v>
      </c>
      <c r="H1954" s="1" t="s">
        <v>38</v>
      </c>
      <c r="I1954" s="1" t="s">
        <v>130</v>
      </c>
      <c r="J1954" s="1" t="s">
        <v>40</v>
      </c>
      <c r="K1954" s="3" t="s">
        <v>34</v>
      </c>
      <c r="L1954" s="3" t="s">
        <v>41</v>
      </c>
      <c r="M1954" s="3" t="s">
        <v>1226</v>
      </c>
      <c r="N1954" s="1">
        <f>Table1[[#This Row],[MWh]]*Water_intensities!$J$82</f>
        <v>1.1636355811720003</v>
      </c>
      <c r="O1954" s="1">
        <f>Table1[[#This Row],[MWh]]*Water_intensities!$N$82</f>
        <v>0.81454490682040015</v>
      </c>
      <c r="P1954" s="3">
        <v>28.029153933287802</v>
      </c>
      <c r="Q1954" s="3">
        <v>-26.193678533640998</v>
      </c>
      <c r="R1954" t="s">
        <v>1500</v>
      </c>
    </row>
    <row r="1955" spans="1:18" x14ac:dyDescent="0.55000000000000004">
      <c r="A1955" s="1">
        <v>48010</v>
      </c>
      <c r="B1955" s="1" t="s">
        <v>2962</v>
      </c>
      <c r="C1955" s="1" t="s">
        <v>2979</v>
      </c>
      <c r="D1955" s="4">
        <v>0.06</v>
      </c>
      <c r="E1955" s="4">
        <v>1537</v>
      </c>
      <c r="F1955" s="4">
        <f>Table1[[#This Row],[MW]]*Table1[[#This Row],[MWh/MW]]</f>
        <v>92.22</v>
      </c>
      <c r="G1955" s="1" t="s">
        <v>37</v>
      </c>
      <c r="H1955" s="1" t="s">
        <v>38</v>
      </c>
      <c r="I1955" s="1" t="s">
        <v>39</v>
      </c>
      <c r="J1955" s="1" t="s">
        <v>40</v>
      </c>
      <c r="K1955" s="3" t="s">
        <v>34</v>
      </c>
      <c r="L1955" s="3" t="s">
        <v>41</v>
      </c>
      <c r="M1955" s="3" t="s">
        <v>2331</v>
      </c>
      <c r="N1955" s="1">
        <f>Table1[[#This Row],[MWh]]*Water_intensities!$J$89</f>
        <v>9.0763575331416</v>
      </c>
      <c r="O1955" s="1">
        <f>Table1[[#This Row],[MWh]]*Water_intensities!$N$89</f>
        <v>6.3534502731991198</v>
      </c>
      <c r="P1955" s="3">
        <v>19.9359750029605</v>
      </c>
      <c r="Q1955" s="3">
        <v>-33.350332643163199</v>
      </c>
      <c r="R1955" t="s">
        <v>653</v>
      </c>
    </row>
    <row r="1956" spans="1:18" x14ac:dyDescent="0.55000000000000004">
      <c r="A1956" s="1">
        <v>48011</v>
      </c>
      <c r="B1956" s="1" t="s">
        <v>2962</v>
      </c>
      <c r="C1956" s="1" t="s">
        <v>2980</v>
      </c>
      <c r="D1956" s="4">
        <v>10.752000000000001</v>
      </c>
      <c r="E1956" s="4">
        <v>1537</v>
      </c>
      <c r="F1956" s="4">
        <f>Table1[[#This Row],[MW]]*Table1[[#This Row],[MWh/MW]]</f>
        <v>16525.824000000001</v>
      </c>
      <c r="G1956" s="1" t="s">
        <v>37</v>
      </c>
      <c r="H1956" s="1" t="s">
        <v>38</v>
      </c>
      <c r="I1956" s="1" t="s">
        <v>39</v>
      </c>
      <c r="J1956" s="1" t="s">
        <v>40</v>
      </c>
      <c r="K1956" s="3" t="s">
        <v>34</v>
      </c>
      <c r="L1956" s="3" t="s">
        <v>41</v>
      </c>
      <c r="M1956" s="3" t="s">
        <v>2331</v>
      </c>
      <c r="N1956" s="1">
        <f>Table1[[#This Row],[MWh]]*Water_intensities!$J$89</f>
        <v>1626.4832699389749</v>
      </c>
      <c r="O1956" s="1">
        <f>Table1[[#This Row],[MWh]]*Water_intensities!$N$89</f>
        <v>1138.5382889572822</v>
      </c>
      <c r="P1956" s="3">
        <v>20.7852</v>
      </c>
      <c r="Q1956" s="3">
        <v>-29.497</v>
      </c>
      <c r="R1956" t="s">
        <v>2981</v>
      </c>
    </row>
    <row r="1957" spans="1:18" x14ac:dyDescent="0.55000000000000004">
      <c r="A1957" s="1">
        <v>48012</v>
      </c>
      <c r="B1957" s="1" t="s">
        <v>2962</v>
      </c>
      <c r="C1957" s="1" t="s">
        <v>2982</v>
      </c>
      <c r="D1957" s="4">
        <v>2352</v>
      </c>
      <c r="E1957" s="4">
        <v>5767</v>
      </c>
      <c r="F1957" s="4">
        <f>Table1[[#This Row],[MW]]*Table1[[#This Row],[MWh/MW]]</f>
        <v>13563984</v>
      </c>
      <c r="G1957" s="1" t="s">
        <v>443</v>
      </c>
      <c r="H1957" s="1" t="s">
        <v>21</v>
      </c>
      <c r="I1957" s="1" t="s">
        <v>22</v>
      </c>
      <c r="J1957" s="1" t="s">
        <v>23</v>
      </c>
      <c r="K1957" s="3" t="s">
        <v>24</v>
      </c>
      <c r="L1957" s="3" t="s">
        <v>444</v>
      </c>
      <c r="M1957" s="3" t="s">
        <v>1226</v>
      </c>
      <c r="N1957" s="1">
        <f>Table1[[#This Row],[MWh]]*Water_intensities!$J$31</f>
        <v>33528457.925717484</v>
      </c>
      <c r="O1957" s="1">
        <f>Table1[[#This Row],[MWh]]*Water_intensities!$N$31</f>
        <v>26186085.056839075</v>
      </c>
      <c r="P1957" s="3">
        <v>29.79204</v>
      </c>
      <c r="Q1957" s="3">
        <v>-25.943807</v>
      </c>
      <c r="R1957" t="s">
        <v>2983</v>
      </c>
    </row>
    <row r="1958" spans="1:18" x14ac:dyDescent="0.55000000000000004">
      <c r="A1958" s="1">
        <v>48013</v>
      </c>
      <c r="B1958" s="1" t="s">
        <v>2962</v>
      </c>
      <c r="C1958" s="1" t="s">
        <v>2984</v>
      </c>
      <c r="D1958" s="4">
        <v>670</v>
      </c>
      <c r="E1958" s="4">
        <v>48</v>
      </c>
      <c r="F1958" s="4">
        <f>Table1[[#This Row],[MW]]*Table1[[#This Row],[MWh/MW]]</f>
        <v>32160</v>
      </c>
      <c r="G1958" s="1" t="s">
        <v>28</v>
      </c>
      <c r="H1958" s="1" t="s">
        <v>56</v>
      </c>
      <c r="I1958" s="1" t="s">
        <v>57</v>
      </c>
      <c r="J1958" s="1" t="s">
        <v>40</v>
      </c>
      <c r="K1958" s="3" t="s">
        <v>34</v>
      </c>
      <c r="L1958" s="3" t="s">
        <v>44</v>
      </c>
      <c r="M1958" s="3" t="s">
        <v>34</v>
      </c>
      <c r="N1958" s="1">
        <f>Table1[[#This Row],[MWh]]*Water_intensities!$J$53</f>
        <v>51739.008209040003</v>
      </c>
      <c r="O1958" s="1">
        <f>Table1[[#This Row],[MWh]]*Water_intensities!$N$53</f>
        <v>41391.206567231995</v>
      </c>
      <c r="P1958" s="3">
        <v>31.154979999999998</v>
      </c>
      <c r="Q1958" s="3">
        <v>-29.418289999999999</v>
      </c>
      <c r="R1958" t="s">
        <v>2985</v>
      </c>
    </row>
    <row r="1959" spans="1:18" x14ac:dyDescent="0.55000000000000004">
      <c r="A1959" s="1">
        <v>48014</v>
      </c>
      <c r="B1959" s="1" t="s">
        <v>2962</v>
      </c>
      <c r="C1959" s="1" t="s">
        <v>2986</v>
      </c>
      <c r="D1959" s="4">
        <v>1.8</v>
      </c>
      <c r="E1959" s="4">
        <v>48</v>
      </c>
      <c r="F1959" s="4">
        <f>Table1[[#This Row],[MW]]*Table1[[#This Row],[MWh/MW]]</f>
        <v>86.4</v>
      </c>
      <c r="G1959" s="1" t="s">
        <v>28</v>
      </c>
      <c r="H1959" s="1" t="s">
        <v>29</v>
      </c>
      <c r="I1959" s="1" t="s">
        <v>30</v>
      </c>
      <c r="J1959" s="1" t="s">
        <v>31</v>
      </c>
      <c r="K1959" s="3" t="s">
        <v>32</v>
      </c>
      <c r="L1959" s="3" t="s">
        <v>44</v>
      </c>
      <c r="M1959" s="3" t="s">
        <v>34</v>
      </c>
      <c r="N1959" s="1">
        <f>Table1[[#This Row],[MWh]]*Water_intensities!$J$56</f>
        <v>27.993577605137915</v>
      </c>
      <c r="O1959" s="1">
        <f>Table1[[#This Row],[MWh]]*Water_intensities!$N$56</f>
        <v>19.59550432359654</v>
      </c>
      <c r="P1959" s="3">
        <v>28.478611699999998</v>
      </c>
      <c r="Q1959" s="3">
        <v>-26.422752299999999</v>
      </c>
      <c r="R1959" t="s">
        <v>296</v>
      </c>
    </row>
    <row r="1960" spans="1:18" x14ac:dyDescent="0.55000000000000004">
      <c r="A1960" s="1">
        <v>48015</v>
      </c>
      <c r="B1960" s="1" t="s">
        <v>2962</v>
      </c>
      <c r="C1960" s="1" t="s">
        <v>2987</v>
      </c>
      <c r="D1960" s="4">
        <v>12</v>
      </c>
      <c r="E1960" s="4">
        <v>5767</v>
      </c>
      <c r="F1960" s="4">
        <f>Table1[[#This Row],[MW]]*Table1[[#This Row],[MWh/MW]]</f>
        <v>69204</v>
      </c>
      <c r="G1960" s="1" t="s">
        <v>443</v>
      </c>
      <c r="H1960" s="1" t="s">
        <v>21</v>
      </c>
      <c r="I1960" s="1" t="s">
        <v>22</v>
      </c>
      <c r="J1960" s="1" t="s">
        <v>23</v>
      </c>
      <c r="K1960" s="3" t="s">
        <v>24</v>
      </c>
      <c r="L1960" s="3" t="s">
        <v>444</v>
      </c>
      <c r="M1960" s="3" t="s">
        <v>223</v>
      </c>
      <c r="N1960" s="1">
        <f>Table1[[#This Row],[MWh]]*Water_intensities!$J$27</f>
        <v>314358.764187744</v>
      </c>
      <c r="O1960" s="1">
        <f>Table1[[#This Row],[MWh]]*Water_intensities!$N$27</f>
        <v>288162.20050543203</v>
      </c>
      <c r="P1960" s="3">
        <v>26.797757000000001</v>
      </c>
      <c r="Q1960" s="3">
        <v>-28.239657000000001</v>
      </c>
      <c r="R1960" t="s">
        <v>2988</v>
      </c>
    </row>
    <row r="1961" spans="1:18" x14ac:dyDescent="0.55000000000000004">
      <c r="A1961" s="1">
        <v>48016</v>
      </c>
      <c r="B1961" s="1" t="s">
        <v>2962</v>
      </c>
      <c r="C1961" s="1" t="s">
        <v>2989</v>
      </c>
      <c r="D1961" s="4">
        <v>0.19</v>
      </c>
      <c r="E1961" s="4">
        <v>1537</v>
      </c>
      <c r="F1961" s="4">
        <f>Table1[[#This Row],[MW]]*Table1[[#This Row],[MWh/MW]]</f>
        <v>292.03000000000003</v>
      </c>
      <c r="G1961" s="1" t="s">
        <v>37</v>
      </c>
      <c r="H1961" s="1" t="s">
        <v>38</v>
      </c>
      <c r="I1961" s="1" t="s">
        <v>130</v>
      </c>
      <c r="J1961" s="1" t="s">
        <v>40</v>
      </c>
      <c r="K1961" s="3" t="s">
        <v>34</v>
      </c>
      <c r="L1961" s="3" t="s">
        <v>41</v>
      </c>
      <c r="M1961" s="3" t="s">
        <v>1176</v>
      </c>
      <c r="N1961" s="1">
        <f>Table1[[#This Row],[MWh]]*Water_intensities!$J$80</f>
        <v>1.1054538021134002</v>
      </c>
      <c r="O1961" s="1">
        <f>Table1[[#This Row],[MWh]]*Water_intensities!$N$80</f>
        <v>0.77381766147938014</v>
      </c>
      <c r="P1961" s="3">
        <v>18.629438400000002</v>
      </c>
      <c r="Q1961" s="3">
        <v>-33.8942695</v>
      </c>
      <c r="R1961" t="s">
        <v>1500</v>
      </c>
    </row>
    <row r="1962" spans="1:18" x14ac:dyDescent="0.55000000000000004">
      <c r="A1962" s="1">
        <v>48017</v>
      </c>
      <c r="B1962" s="1" t="s">
        <v>2962</v>
      </c>
      <c r="C1962" s="1" t="s">
        <v>2990</v>
      </c>
      <c r="D1962" s="4">
        <v>6.5</v>
      </c>
      <c r="E1962" s="4">
        <v>6000</v>
      </c>
      <c r="F1962" s="4">
        <f>Table1[[#This Row],[MW]]*Table1[[#This Row],[MWh/MW]]</f>
        <v>39000</v>
      </c>
      <c r="G1962" s="1" t="s">
        <v>474</v>
      </c>
      <c r="H1962" s="1" t="s">
        <v>29</v>
      </c>
      <c r="I1962" s="1" t="s">
        <v>52</v>
      </c>
      <c r="J1962" s="1" t="s">
        <v>31</v>
      </c>
      <c r="K1962" s="3" t="s">
        <v>32</v>
      </c>
      <c r="L1962" s="3" t="s">
        <v>2103</v>
      </c>
      <c r="M1962" s="3" t="s">
        <v>34</v>
      </c>
      <c r="N1962" s="1">
        <f>Table1[[#This Row],[MWh]]*Water_intensities!$J$16</f>
        <v>12635.989891208086</v>
      </c>
      <c r="O1962" s="1">
        <f>Table1[[#This Row],[MWh]]*Water_intensities!$N$16</f>
        <v>8845.1929238456596</v>
      </c>
      <c r="P1962" s="3">
        <v>30.979468000000001</v>
      </c>
      <c r="Q1962" s="3">
        <v>-29.817951999999998</v>
      </c>
      <c r="R1962" t="s">
        <v>2991</v>
      </c>
    </row>
    <row r="1963" spans="1:18" x14ac:dyDescent="0.55000000000000004">
      <c r="A1963" s="1">
        <v>48018</v>
      </c>
      <c r="B1963" s="1" t="s">
        <v>2962</v>
      </c>
      <c r="C1963" s="1" t="s">
        <v>2992</v>
      </c>
      <c r="D1963" s="4">
        <v>2.7</v>
      </c>
      <c r="E1963" s="4">
        <v>1216.0999999999999</v>
      </c>
      <c r="F1963" s="4">
        <f>Table1[[#This Row],[MW]]*Table1[[#This Row],[MWh/MW]]</f>
        <v>3283.47</v>
      </c>
      <c r="G1963" s="1" t="s">
        <v>107</v>
      </c>
      <c r="H1963" s="1" t="s">
        <v>133</v>
      </c>
      <c r="I1963" s="1" t="s">
        <v>34</v>
      </c>
      <c r="J1963" s="1" t="s">
        <v>34</v>
      </c>
      <c r="K1963" s="1" t="s">
        <v>34</v>
      </c>
      <c r="L1963" s="1" t="s">
        <v>34</v>
      </c>
      <c r="M1963" s="1" t="s">
        <v>34</v>
      </c>
      <c r="N1963" s="1">
        <v>98726.767999999982</v>
      </c>
      <c r="O1963" s="1">
        <v>98726.767999999982</v>
      </c>
      <c r="P1963" s="3">
        <v>30.791653</v>
      </c>
      <c r="Q1963" s="3">
        <v>-27.76952</v>
      </c>
      <c r="R1963" t="s">
        <v>4966</v>
      </c>
    </row>
    <row r="1964" spans="1:18" x14ac:dyDescent="0.55000000000000004">
      <c r="A1964" s="1">
        <v>48019</v>
      </c>
      <c r="B1964" s="1" t="s">
        <v>2962</v>
      </c>
      <c r="C1964" s="1" t="s">
        <v>2994</v>
      </c>
      <c r="D1964" s="4">
        <v>1.2</v>
      </c>
      <c r="E1964" s="4">
        <v>1537</v>
      </c>
      <c r="F1964" s="4">
        <f>Table1[[#This Row],[MW]]*Table1[[#This Row],[MWh/MW]]</f>
        <v>1844.3999999999999</v>
      </c>
      <c r="G1964" s="1" t="s">
        <v>37</v>
      </c>
      <c r="H1964" s="1" t="s">
        <v>38</v>
      </c>
      <c r="I1964" s="1" t="s">
        <v>130</v>
      </c>
      <c r="J1964" s="1" t="s">
        <v>40</v>
      </c>
      <c r="K1964" s="3" t="s">
        <v>34</v>
      </c>
      <c r="L1964" s="3" t="s">
        <v>41</v>
      </c>
      <c r="M1964" s="3" t="s">
        <v>1176</v>
      </c>
      <c r="N1964" s="1">
        <f>Table1[[#This Row],[MWh]]*Water_intensities!$J$80</f>
        <v>6.9818134870319994</v>
      </c>
      <c r="O1964" s="1">
        <f>Table1[[#This Row],[MWh]]*Water_intensities!$N$80</f>
        <v>4.8872694409223998</v>
      </c>
      <c r="P1964" s="3">
        <v>18.471288800954301</v>
      </c>
      <c r="Q1964" s="3">
        <v>-33.935270957166097</v>
      </c>
      <c r="R1964" t="s">
        <v>1484</v>
      </c>
    </row>
    <row r="1965" spans="1:18" x14ac:dyDescent="0.55000000000000004">
      <c r="A1965" s="1">
        <v>48020</v>
      </c>
      <c r="B1965" s="1" t="s">
        <v>2962</v>
      </c>
      <c r="C1965" s="1" t="s">
        <v>2995</v>
      </c>
      <c r="D1965" s="4">
        <v>50</v>
      </c>
      <c r="E1965" s="4">
        <v>1537</v>
      </c>
      <c r="F1965" s="4">
        <f>Table1[[#This Row],[MW]]*Table1[[#This Row],[MWh/MW]]</f>
        <v>76850</v>
      </c>
      <c r="G1965" s="1" t="s">
        <v>37</v>
      </c>
      <c r="H1965" s="1" t="s">
        <v>255</v>
      </c>
      <c r="I1965" s="1" t="s">
        <v>256</v>
      </c>
      <c r="J1965" s="1" t="s">
        <v>23</v>
      </c>
      <c r="K1965" s="3" t="s">
        <v>24</v>
      </c>
      <c r="L1965" s="3" t="s">
        <v>34</v>
      </c>
      <c r="M1965" s="3" t="s">
        <v>26</v>
      </c>
      <c r="N1965" s="1">
        <f>Table1[[#This Row],[MWh]]*Water_intensities!$J$98</f>
        <v>789609.85865242872</v>
      </c>
      <c r="O1965" s="1">
        <f>Table1[[#This Row],[MWh]]*Water_intensities!$N$98</f>
        <v>552726.90105670004</v>
      </c>
      <c r="P1965" s="3">
        <v>21.9955</v>
      </c>
      <c r="Q1965" s="3">
        <v>-28.737300000000001</v>
      </c>
      <c r="R1965" t="s">
        <v>2996</v>
      </c>
    </row>
    <row r="1966" spans="1:18" x14ac:dyDescent="0.55000000000000004">
      <c r="A1966" s="1">
        <v>48021</v>
      </c>
      <c r="B1966" s="1" t="s">
        <v>2962</v>
      </c>
      <c r="C1966" s="1" t="s">
        <v>2997</v>
      </c>
      <c r="D1966" s="4">
        <v>66</v>
      </c>
      <c r="E1966" s="4">
        <v>1537</v>
      </c>
      <c r="F1966" s="4">
        <f>Table1[[#This Row],[MW]]*Table1[[#This Row],[MWh/MW]]</f>
        <v>101442</v>
      </c>
      <c r="G1966" s="1" t="s">
        <v>37</v>
      </c>
      <c r="H1966" s="1" t="s">
        <v>38</v>
      </c>
      <c r="I1966" s="1" t="s">
        <v>265</v>
      </c>
      <c r="J1966" s="1" t="s">
        <v>40</v>
      </c>
      <c r="K1966" s="3" t="s">
        <v>34</v>
      </c>
      <c r="L1966" s="3" t="s">
        <v>41</v>
      </c>
      <c r="M1966" s="3" t="s">
        <v>223</v>
      </c>
      <c r="N1966" s="1">
        <f>Table1[[#This Row],[MWh]]*Water_intensities!$J$87</f>
        <v>9983.9932864557613</v>
      </c>
      <c r="O1966" s="1">
        <f>Table1[[#This Row],[MWh]]*Water_intensities!$N$87</f>
        <v>6988.795300519032</v>
      </c>
      <c r="P1966" s="3">
        <v>25.1891</v>
      </c>
      <c r="Q1966" s="3">
        <v>-28.262799999999999</v>
      </c>
      <c r="R1966" t="s">
        <v>2998</v>
      </c>
    </row>
    <row r="1967" spans="1:18" x14ac:dyDescent="0.55000000000000004">
      <c r="A1967" s="1">
        <v>48022</v>
      </c>
      <c r="B1967" s="1" t="s">
        <v>2962</v>
      </c>
      <c r="C1967" s="1" t="s">
        <v>2999</v>
      </c>
      <c r="D1967" s="4">
        <v>4.4000000000000004</v>
      </c>
      <c r="E1967" s="4">
        <v>1355</v>
      </c>
      <c r="F1967" s="4">
        <f>Table1[[#This Row],[MW]]*Table1[[#This Row],[MWh/MW]]</f>
        <v>5962.0000000000009</v>
      </c>
      <c r="G1967" s="1" t="s">
        <v>474</v>
      </c>
      <c r="H1967" s="1" t="s">
        <v>29</v>
      </c>
      <c r="I1967" s="1" t="s">
        <v>52</v>
      </c>
      <c r="J1967" s="1" t="s">
        <v>31</v>
      </c>
      <c r="K1967" s="3" t="s">
        <v>32</v>
      </c>
      <c r="L1967" s="3" t="s">
        <v>1493</v>
      </c>
      <c r="M1967" s="3" t="s">
        <v>34</v>
      </c>
      <c r="N1967" s="1">
        <f>Table1[[#This Row],[MWh]]*Water_intensities!$J$16</f>
        <v>1931.6864546508364</v>
      </c>
      <c r="O1967" s="1">
        <f>Table1[[#This Row],[MWh]]*Water_intensities!$N$16</f>
        <v>1352.1805182555854</v>
      </c>
      <c r="P1967" s="3">
        <v>27.992566297662002</v>
      </c>
      <c r="Q1967" s="3">
        <v>-25.9484511494238</v>
      </c>
      <c r="R1967" t="s">
        <v>3000</v>
      </c>
    </row>
    <row r="1968" spans="1:18" x14ac:dyDescent="0.55000000000000004">
      <c r="A1968" s="1">
        <v>48023</v>
      </c>
      <c r="B1968" s="1" t="s">
        <v>2962</v>
      </c>
      <c r="C1968" s="1" t="s">
        <v>3001</v>
      </c>
      <c r="D1968" s="4">
        <v>16.999999999999901</v>
      </c>
      <c r="E1968" s="4">
        <v>5592</v>
      </c>
      <c r="F1968" s="4">
        <f>Table1[[#This Row],[MW]]*Table1[[#This Row],[MWh/MW]]</f>
        <v>95063.999999999447</v>
      </c>
      <c r="G1968" s="1" t="s">
        <v>226</v>
      </c>
      <c r="H1968" s="1" t="s">
        <v>21</v>
      </c>
      <c r="I1968" s="1" t="s">
        <v>22</v>
      </c>
      <c r="J1968" s="1" t="s">
        <v>31</v>
      </c>
      <c r="K1968" s="3" t="s">
        <v>32</v>
      </c>
      <c r="L1968" s="3" t="s">
        <v>227</v>
      </c>
      <c r="M1968" s="3" t="s">
        <v>34</v>
      </c>
      <c r="N1968" s="1">
        <f>Table1[[#This Row],[MWh]]*Water_intensities!$J$67</f>
        <v>3598.5638545391794</v>
      </c>
      <c r="O1968" s="1">
        <f>Table1[[#This Row],[MWh]]*Water_intensities!$N$67</f>
        <v>2518.9946981774256</v>
      </c>
      <c r="P1968" s="3">
        <v>26.671143748299201</v>
      </c>
      <c r="Q1968" s="32">
        <v>-26.9540855876607</v>
      </c>
      <c r="R1968" t="s">
        <v>3002</v>
      </c>
    </row>
    <row r="1969" spans="1:18" x14ac:dyDescent="0.55000000000000004">
      <c r="A1969" s="1">
        <v>48024</v>
      </c>
      <c r="B1969" s="1" t="s">
        <v>2962</v>
      </c>
      <c r="C1969" s="1" t="s">
        <v>3003</v>
      </c>
      <c r="D1969" s="4">
        <v>1600</v>
      </c>
      <c r="E1969" s="4">
        <v>5767</v>
      </c>
      <c r="F1969" s="4">
        <f>Table1[[#This Row],[MW]]*Table1[[#This Row],[MWh/MW]]</f>
        <v>9227200</v>
      </c>
      <c r="G1969" s="1" t="s">
        <v>443</v>
      </c>
      <c r="H1969" s="1" t="s">
        <v>21</v>
      </c>
      <c r="I1969" s="1" t="s">
        <v>22</v>
      </c>
      <c r="J1969" s="1" t="s">
        <v>23</v>
      </c>
      <c r="K1969" s="3" t="s">
        <v>24</v>
      </c>
      <c r="L1969" s="3" t="s">
        <v>444</v>
      </c>
      <c r="M1969" s="3" t="s">
        <v>1226</v>
      </c>
      <c r="N1969" s="1">
        <f>Table1[[#This Row],[MWh]]*Water_intensities!$J$31</f>
        <v>22808474.779399648</v>
      </c>
      <c r="O1969" s="1">
        <f>Table1[[#This Row],[MWh]]*Water_intensities!$N$31</f>
        <v>17813663.303972159</v>
      </c>
      <c r="P1969" s="3">
        <v>30.090074000000001</v>
      </c>
      <c r="Q1969" s="3">
        <v>-26.621476999999999</v>
      </c>
      <c r="R1969" t="s">
        <v>3004</v>
      </c>
    </row>
    <row r="1970" spans="1:18" x14ac:dyDescent="0.55000000000000004">
      <c r="A1970" s="1">
        <v>48025</v>
      </c>
      <c r="B1970" s="1" t="s">
        <v>2962</v>
      </c>
      <c r="C1970" s="1" t="s">
        <v>3005</v>
      </c>
      <c r="D1970" s="4">
        <v>0.06</v>
      </c>
      <c r="E1970" s="4">
        <v>1537</v>
      </c>
      <c r="F1970" s="4">
        <f>Table1[[#This Row],[MW]]*Table1[[#This Row],[MWh/MW]]</f>
        <v>92.22</v>
      </c>
      <c r="G1970" s="1" t="s">
        <v>37</v>
      </c>
      <c r="H1970" s="1" t="s">
        <v>38</v>
      </c>
      <c r="I1970" s="1" t="s">
        <v>130</v>
      </c>
      <c r="J1970" s="1" t="s">
        <v>40</v>
      </c>
      <c r="K1970" s="3" t="s">
        <v>34</v>
      </c>
      <c r="L1970" s="3" t="s">
        <v>41</v>
      </c>
      <c r="M1970" s="3" t="s">
        <v>1176</v>
      </c>
      <c r="N1970" s="1">
        <f>Table1[[#This Row],[MWh]]*Water_intensities!$J$80</f>
        <v>0.34909067435160002</v>
      </c>
      <c r="O1970" s="1">
        <f>Table1[[#This Row],[MWh]]*Water_intensities!$N$80</f>
        <v>0.24436347204611999</v>
      </c>
      <c r="P1970" s="3">
        <v>18.562692571854502</v>
      </c>
      <c r="Q1970" s="3">
        <v>-33.593462098801503</v>
      </c>
      <c r="R1970" t="s">
        <v>452</v>
      </c>
    </row>
    <row r="1971" spans="1:18" x14ac:dyDescent="0.55000000000000004">
      <c r="A1971" s="1">
        <v>48026</v>
      </c>
      <c r="B1971" s="1" t="s">
        <v>2962</v>
      </c>
      <c r="C1971" s="1" t="s">
        <v>3006</v>
      </c>
      <c r="D1971" s="4">
        <v>8.5999999999999993E-2</v>
      </c>
      <c r="E1971" s="4">
        <v>1537</v>
      </c>
      <c r="F1971" s="4">
        <f>Table1[[#This Row],[MW]]*Table1[[#This Row],[MWh/MW]]</f>
        <v>132.18199999999999</v>
      </c>
      <c r="G1971" s="1" t="s">
        <v>37</v>
      </c>
      <c r="H1971" s="1" t="s">
        <v>38</v>
      </c>
      <c r="I1971" s="1" t="s">
        <v>130</v>
      </c>
      <c r="J1971" s="1" t="s">
        <v>40</v>
      </c>
      <c r="K1971" s="3" t="s">
        <v>34</v>
      </c>
      <c r="L1971" s="3" t="s">
        <v>41</v>
      </c>
      <c r="M1971" s="3" t="s">
        <v>1176</v>
      </c>
      <c r="N1971" s="1">
        <f>Table1[[#This Row],[MWh]]*Water_intensities!$J$80</f>
        <v>0.50036329990396</v>
      </c>
      <c r="O1971" s="1">
        <f>Table1[[#This Row],[MWh]]*Water_intensities!$N$80</f>
        <v>0.35025430993277196</v>
      </c>
      <c r="P1971" s="3">
        <v>18.423217999999999</v>
      </c>
      <c r="Q1971" s="3">
        <v>-33.925839000000003</v>
      </c>
      <c r="R1971" t="s">
        <v>1500</v>
      </c>
    </row>
    <row r="1972" spans="1:18" x14ac:dyDescent="0.55000000000000004">
      <c r="A1972" s="1">
        <v>48027</v>
      </c>
      <c r="B1972" s="1" t="s">
        <v>2962</v>
      </c>
      <c r="C1972" s="1" t="s">
        <v>3007</v>
      </c>
      <c r="D1972" s="4">
        <v>0.85599999999999998</v>
      </c>
      <c r="E1972" s="4">
        <v>1537</v>
      </c>
      <c r="F1972" s="4">
        <f>Table1[[#This Row],[MW]]*Table1[[#This Row],[MWh/MW]]</f>
        <v>1315.672</v>
      </c>
      <c r="G1972" s="1" t="s">
        <v>37</v>
      </c>
      <c r="H1972" s="1" t="s">
        <v>38</v>
      </c>
      <c r="I1972" s="1" t="s">
        <v>130</v>
      </c>
      <c r="J1972" s="1" t="s">
        <v>40</v>
      </c>
      <c r="K1972" s="3" t="s">
        <v>34</v>
      </c>
      <c r="L1972" s="3" t="s">
        <v>41</v>
      </c>
      <c r="M1972" s="3" t="s">
        <v>1176</v>
      </c>
      <c r="N1972" s="1">
        <f>Table1[[#This Row],[MWh]]*Water_intensities!$J$80</f>
        <v>4.9803602874161603</v>
      </c>
      <c r="O1972" s="1">
        <f>Table1[[#This Row],[MWh]]*Water_intensities!$N$80</f>
        <v>3.486252201191312</v>
      </c>
      <c r="P1972" s="3">
        <v>18.424055299999999</v>
      </c>
      <c r="Q1972" s="3">
        <v>-33.924868500000002</v>
      </c>
      <c r="R1972" t="s">
        <v>1484</v>
      </c>
    </row>
    <row r="1973" spans="1:18" x14ac:dyDescent="0.55000000000000004">
      <c r="A1973" s="1">
        <v>48028</v>
      </c>
      <c r="B1973" s="1" t="s">
        <v>2962</v>
      </c>
      <c r="C1973" s="1" t="s">
        <v>3008</v>
      </c>
      <c r="D1973" s="4">
        <v>48</v>
      </c>
      <c r="E1973" s="4">
        <v>48</v>
      </c>
      <c r="F1973" s="4">
        <f>Table1[[#This Row],[MW]]*Table1[[#This Row],[MWh/MW]]</f>
        <v>2304</v>
      </c>
      <c r="G1973" s="1" t="s">
        <v>28</v>
      </c>
      <c r="H1973" s="1" t="s">
        <v>21</v>
      </c>
      <c r="I1973" s="1" t="s">
        <v>22</v>
      </c>
      <c r="J1973" s="1" t="s">
        <v>23</v>
      </c>
      <c r="K1973" s="3" t="s">
        <v>24</v>
      </c>
      <c r="L1973" s="3" t="s">
        <v>119</v>
      </c>
      <c r="M1973" s="3" t="s">
        <v>1226</v>
      </c>
      <c r="N1973" s="1">
        <f>Table1[[#This Row],[MWh]]*Water_intensities!$J$65</f>
        <v>5695.1974479513601</v>
      </c>
      <c r="O1973" s="1">
        <f>Table1[[#This Row],[MWh]]*Water_intensities!$N$65</f>
        <v>4448.0102579712002</v>
      </c>
      <c r="P1973" s="3">
        <v>27.360199999999999</v>
      </c>
      <c r="Q1973" s="3">
        <v>-26.454930000000001</v>
      </c>
      <c r="R1973" t="s">
        <v>3009</v>
      </c>
    </row>
    <row r="1974" spans="1:18" ht="15" customHeight="1" x14ac:dyDescent="0.55000000000000004">
      <c r="A1974" s="1">
        <v>48029</v>
      </c>
      <c r="B1974" s="1" t="s">
        <v>2962</v>
      </c>
      <c r="C1974" s="1" t="s">
        <v>3010</v>
      </c>
      <c r="D1974" s="9">
        <v>1.2E-2</v>
      </c>
      <c r="E1974" s="4">
        <v>1537</v>
      </c>
      <c r="F1974" s="4">
        <f>Table1[[#This Row],[MW]]*Table1[[#This Row],[MWh/MW]]</f>
        <v>18.443999999999999</v>
      </c>
      <c r="G1974" s="1" t="s">
        <v>37</v>
      </c>
      <c r="H1974" s="1" t="s">
        <v>38</v>
      </c>
      <c r="I1974" s="1" t="s">
        <v>130</v>
      </c>
      <c r="J1974" s="1" t="s">
        <v>40</v>
      </c>
      <c r="K1974" s="3" t="s">
        <v>34</v>
      </c>
      <c r="L1974" s="3" t="s">
        <v>41</v>
      </c>
      <c r="M1974" s="3" t="s">
        <v>1176</v>
      </c>
      <c r="N1974" s="1">
        <f>Table1[[#This Row],[MWh]]*Water_intensities!$J$80</f>
        <v>6.9818134870320001E-2</v>
      </c>
      <c r="O1974" s="1">
        <f>Table1[[#This Row],[MWh]]*Water_intensities!$N$80</f>
        <v>4.8872694409223996E-2</v>
      </c>
      <c r="P1974" s="3">
        <v>18.520315910675301</v>
      </c>
      <c r="Q1974" s="32">
        <v>-33.884080184145397</v>
      </c>
      <c r="R1974" t="s">
        <v>3011</v>
      </c>
    </row>
    <row r="1975" spans="1:18" x14ac:dyDescent="0.55000000000000004">
      <c r="A1975" s="1">
        <v>48030</v>
      </c>
      <c r="B1975" s="1" t="s">
        <v>2962</v>
      </c>
      <c r="C1975" s="1" t="s">
        <v>3012</v>
      </c>
      <c r="D1975" s="4">
        <v>1</v>
      </c>
      <c r="E1975" s="4">
        <v>1216.0999999999999</v>
      </c>
      <c r="F1975" s="4">
        <f>Table1[[#This Row],[MW]]*Table1[[#This Row],[MWh/MW]]</f>
        <v>1216.0999999999999</v>
      </c>
      <c r="G1975" s="1" t="s">
        <v>107</v>
      </c>
      <c r="H1975" s="1" t="s">
        <v>133</v>
      </c>
      <c r="I1975" s="1" t="s">
        <v>34</v>
      </c>
      <c r="J1975" s="1" t="s">
        <v>34</v>
      </c>
      <c r="K1975" s="1" t="s">
        <v>34</v>
      </c>
      <c r="L1975" s="1" t="s">
        <v>34</v>
      </c>
      <c r="M1975" s="1" t="s">
        <v>34</v>
      </c>
      <c r="N1975" s="1">
        <v>0</v>
      </c>
      <c r="O1975" s="1">
        <v>0</v>
      </c>
      <c r="P1975" s="3">
        <v>19.310955</v>
      </c>
      <c r="Q1975" s="3">
        <v>-33.368892000000002</v>
      </c>
      <c r="R1975" t="s">
        <v>133</v>
      </c>
    </row>
    <row r="1976" spans="1:18" x14ac:dyDescent="0.55000000000000004">
      <c r="A1976" s="1">
        <v>48031</v>
      </c>
      <c r="B1976" s="1" t="s">
        <v>2962</v>
      </c>
      <c r="C1976" s="1" t="s">
        <v>3013</v>
      </c>
      <c r="D1976" s="4">
        <v>21</v>
      </c>
      <c r="E1976" s="4">
        <v>2510.3000000000002</v>
      </c>
      <c r="F1976" s="4">
        <f>Table1[[#This Row],[MW]]*Table1[[#This Row],[MWh/MW]]</f>
        <v>52716.3</v>
      </c>
      <c r="G1976" s="1" t="s">
        <v>176</v>
      </c>
      <c r="H1976" s="1" t="s">
        <v>177</v>
      </c>
      <c r="I1976" s="1" t="s">
        <v>178</v>
      </c>
      <c r="J1976" s="1" t="s">
        <v>40</v>
      </c>
      <c r="K1976" s="3" t="s">
        <v>34</v>
      </c>
      <c r="L1976" s="3" t="s">
        <v>34</v>
      </c>
      <c r="M1976" s="3" t="s">
        <v>34</v>
      </c>
      <c r="N1976" s="1">
        <f>Table1[[#This Row],[MWh]]*Water_intensities!$J$101</f>
        <v>6.98435160563049E-3</v>
      </c>
      <c r="O1976" s="1">
        <f>Table1[[#This Row],[MWh]]*Water_intensities!$N$101</f>
        <v>6.98435160563049E-3</v>
      </c>
      <c r="P1976" s="3">
        <v>27.962299999999999</v>
      </c>
      <c r="Q1976" s="3">
        <v>-32.5901</v>
      </c>
      <c r="R1976" t="s">
        <v>3014</v>
      </c>
    </row>
    <row r="1977" spans="1:18" ht="15" customHeight="1" x14ac:dyDescent="0.55000000000000004">
      <c r="A1977" s="1">
        <v>48032</v>
      </c>
      <c r="B1977" s="1" t="s">
        <v>2962</v>
      </c>
      <c r="C1977" s="1" t="s">
        <v>3015</v>
      </c>
      <c r="D1977" s="4">
        <v>1.5</v>
      </c>
      <c r="E1977" s="4">
        <v>1216.0999999999999</v>
      </c>
      <c r="F1977" s="4">
        <f>Table1[[#This Row],[MW]]*Table1[[#This Row],[MWh/MW]]</f>
        <v>1824.1499999999999</v>
      </c>
      <c r="G1977" s="1" t="s">
        <v>107</v>
      </c>
      <c r="H1977" s="1" t="s">
        <v>108</v>
      </c>
      <c r="I1977" s="1" t="s">
        <v>34</v>
      </c>
      <c r="J1977" s="1" t="s">
        <v>34</v>
      </c>
      <c r="K1977" s="1" t="s">
        <v>34</v>
      </c>
      <c r="L1977" s="1" t="s">
        <v>34</v>
      </c>
      <c r="M1977" s="1" t="s">
        <v>34</v>
      </c>
      <c r="N1977" s="1">
        <v>1200631.6240000001</v>
      </c>
      <c r="O1977" s="1">
        <v>1200631.6240000001</v>
      </c>
      <c r="P1977" s="3">
        <v>18.892174000000001</v>
      </c>
      <c r="Q1977" s="3">
        <v>-32.181733999999999</v>
      </c>
      <c r="R1977" t="s">
        <v>3016</v>
      </c>
    </row>
    <row r="1978" spans="1:18" x14ac:dyDescent="0.55000000000000004">
      <c r="A1978" s="1">
        <v>48033</v>
      </c>
      <c r="B1978" s="1" t="s">
        <v>2962</v>
      </c>
      <c r="C1978" s="1" t="s">
        <v>3017</v>
      </c>
      <c r="D1978" s="4">
        <v>1.5</v>
      </c>
      <c r="E1978" s="4">
        <v>1537</v>
      </c>
      <c r="F1978" s="4">
        <f>Table1[[#This Row],[MW]]*Table1[[#This Row],[MWh/MW]]</f>
        <v>2305.5</v>
      </c>
      <c r="G1978" s="1" t="s">
        <v>37</v>
      </c>
      <c r="H1978" s="1" t="s">
        <v>38</v>
      </c>
      <c r="I1978" s="1" t="s">
        <v>130</v>
      </c>
      <c r="J1978" s="1" t="s">
        <v>40</v>
      </c>
      <c r="K1978" s="3" t="s">
        <v>34</v>
      </c>
      <c r="L1978" s="3" t="s">
        <v>41</v>
      </c>
      <c r="M1978" s="3" t="s">
        <v>1226</v>
      </c>
      <c r="N1978" s="1">
        <f>Table1[[#This Row],[MWh]]*Water_intensities!$J$82</f>
        <v>8.7272668587900011</v>
      </c>
      <c r="O1978" s="1">
        <f>Table1[[#This Row],[MWh]]*Water_intensities!$N$82</f>
        <v>6.1090868011530004</v>
      </c>
      <c r="P1978" s="3">
        <v>27.904348558854402</v>
      </c>
      <c r="Q1978" s="32">
        <v>-26.126383403878499</v>
      </c>
      <c r="R1978" t="s">
        <v>1500</v>
      </c>
    </row>
    <row r="1979" spans="1:18" x14ac:dyDescent="0.55000000000000004">
      <c r="A1979" s="1">
        <v>48034</v>
      </c>
      <c r="B1979" s="1" t="s">
        <v>2962</v>
      </c>
      <c r="C1979" s="1" t="s">
        <v>3018</v>
      </c>
      <c r="D1979" s="19">
        <v>0.19</v>
      </c>
      <c r="E1979" s="4">
        <v>1537</v>
      </c>
      <c r="F1979" s="4">
        <f>Table1[[#This Row],[MW]]*Table1[[#This Row],[MWh/MW]]</f>
        <v>292.03000000000003</v>
      </c>
      <c r="G1979" s="1" t="s">
        <v>37</v>
      </c>
      <c r="H1979" s="1" t="s">
        <v>38</v>
      </c>
      <c r="I1979" s="1" t="s">
        <v>39</v>
      </c>
      <c r="J1979" s="1" t="s">
        <v>40</v>
      </c>
      <c r="K1979" s="3" t="s">
        <v>34</v>
      </c>
      <c r="L1979" s="3" t="s">
        <v>41</v>
      </c>
      <c r="M1979" s="3" t="s">
        <v>388</v>
      </c>
      <c r="N1979" s="1">
        <f>Table1[[#This Row],[MWh]]*Water_intensities!$J$86</f>
        <v>28.741798854948403</v>
      </c>
      <c r="O1979" s="1">
        <f>Table1[[#This Row],[MWh]]*Water_intensities!$N$86</f>
        <v>20.11925919846388</v>
      </c>
      <c r="P1979" s="3">
        <v>25.667180314729201</v>
      </c>
      <c r="Q1979" s="3">
        <v>-33.795231740520997</v>
      </c>
      <c r="R1979" t="s">
        <v>452</v>
      </c>
    </row>
    <row r="1980" spans="1:18" ht="15" customHeight="1" x14ac:dyDescent="0.55000000000000004">
      <c r="A1980" s="1">
        <v>48035</v>
      </c>
      <c r="B1980" s="1" t="s">
        <v>2962</v>
      </c>
      <c r="C1980" s="1" t="s">
        <v>3019</v>
      </c>
      <c r="D1980" s="4">
        <v>42</v>
      </c>
      <c r="E1980" s="4">
        <v>1216.0999999999999</v>
      </c>
      <c r="F1980" s="4">
        <f>Table1[[#This Row],[MW]]*Table1[[#This Row],[MWh/MW]]</f>
        <v>51076.2</v>
      </c>
      <c r="G1980" s="1" t="s">
        <v>107</v>
      </c>
      <c r="H1980" s="1" t="s">
        <v>133</v>
      </c>
      <c r="I1980" s="1" t="s">
        <v>34</v>
      </c>
      <c r="J1980" s="1" t="s">
        <v>34</v>
      </c>
      <c r="K1980" s="1" t="s">
        <v>34</v>
      </c>
      <c r="L1980" s="1" t="s">
        <v>34</v>
      </c>
      <c r="M1980" s="1" t="s">
        <v>34</v>
      </c>
      <c r="N1980" s="1">
        <v>388221.60718437535</v>
      </c>
      <c r="O1980" s="1">
        <v>388221.60718437535</v>
      </c>
      <c r="P1980" s="3">
        <v>28.766580000000001</v>
      </c>
      <c r="Q1980" s="3">
        <v>-32.000990000000002</v>
      </c>
      <c r="R1980" t="s">
        <v>3020</v>
      </c>
    </row>
    <row r="1981" spans="1:18" x14ac:dyDescent="0.55000000000000004">
      <c r="A1981" s="1">
        <v>48036</v>
      </c>
      <c r="B1981" s="1" t="s">
        <v>2962</v>
      </c>
      <c r="C1981" s="1" t="s">
        <v>3021</v>
      </c>
      <c r="D1981" s="4">
        <v>50</v>
      </c>
      <c r="E1981" s="4">
        <v>48</v>
      </c>
      <c r="F1981" s="4">
        <f>Table1[[#This Row],[MW]]*Table1[[#This Row],[MWh/MW]]</f>
        <v>2400</v>
      </c>
      <c r="G1981" s="1" t="s">
        <v>28</v>
      </c>
      <c r="H1981" s="1" t="s">
        <v>56</v>
      </c>
      <c r="I1981" s="1" t="s">
        <v>57</v>
      </c>
      <c r="J1981" s="1" t="s">
        <v>40</v>
      </c>
      <c r="K1981" s="3" t="s">
        <v>34</v>
      </c>
      <c r="L1981" s="3" t="s">
        <v>119</v>
      </c>
      <c r="M1981" s="3" t="s">
        <v>34</v>
      </c>
      <c r="N1981" s="1">
        <f>Table1[[#This Row],[MWh]]*Water_intensities!$J$53</f>
        <v>3861.1200156000004</v>
      </c>
      <c r="O1981" s="1">
        <f>Table1[[#This Row],[MWh]]*Water_intensities!$N$53</f>
        <v>3088.8960124800001</v>
      </c>
      <c r="P1981" s="3">
        <v>28.021699999999999</v>
      </c>
      <c r="Q1981" s="3">
        <v>-26.187539999999998</v>
      </c>
      <c r="R1981" t="s">
        <v>3022</v>
      </c>
    </row>
    <row r="1982" spans="1:18" ht="15" customHeight="1" x14ac:dyDescent="0.55000000000000004">
      <c r="A1982" s="1">
        <v>48037</v>
      </c>
      <c r="B1982" s="1" t="s">
        <v>2962</v>
      </c>
      <c r="C1982" s="1" t="s">
        <v>3023</v>
      </c>
      <c r="D1982" s="4">
        <v>0.55800000000000005</v>
      </c>
      <c r="E1982" s="4">
        <v>1537</v>
      </c>
      <c r="F1982" s="4">
        <f>Table1[[#This Row],[MW]]*Table1[[#This Row],[MWh/MW]]</f>
        <v>857.64600000000007</v>
      </c>
      <c r="G1982" s="1" t="s">
        <v>37</v>
      </c>
      <c r="H1982" s="1" t="s">
        <v>38</v>
      </c>
      <c r="I1982" s="1" t="s">
        <v>130</v>
      </c>
      <c r="J1982" s="1" t="s">
        <v>40</v>
      </c>
      <c r="K1982" s="3" t="s">
        <v>34</v>
      </c>
      <c r="L1982" s="3" t="s">
        <v>41</v>
      </c>
      <c r="M1982" s="3" t="s">
        <v>3024</v>
      </c>
      <c r="N1982" s="1">
        <f>Table1[[#This Row],[MWh]]*Water_intensities!$J$81</f>
        <v>3.2465432714698803</v>
      </c>
      <c r="O1982" s="1">
        <f>Table1[[#This Row],[MWh]]*Water_intensities!$N$81</f>
        <v>2.272580290028916</v>
      </c>
      <c r="P1982" s="3">
        <v>28.281223533305599</v>
      </c>
      <c r="Q1982" s="3">
        <v>-25.748374594194999</v>
      </c>
      <c r="R1982" t="s">
        <v>1500</v>
      </c>
    </row>
    <row r="1983" spans="1:18" ht="15" customHeight="1" x14ac:dyDescent="0.55000000000000004">
      <c r="A1983" s="1">
        <v>48038</v>
      </c>
      <c r="B1983" s="1" t="s">
        <v>2962</v>
      </c>
      <c r="C1983" s="1" t="s">
        <v>3025</v>
      </c>
      <c r="D1983" s="4">
        <v>4.5</v>
      </c>
      <c r="E1983" s="4">
        <v>1355</v>
      </c>
      <c r="F1983" s="4">
        <f>Table1[[#This Row],[MW]]*Table1[[#This Row],[MWh/MW]]</f>
        <v>6097.5</v>
      </c>
      <c r="G1983" s="1" t="s">
        <v>474</v>
      </c>
      <c r="H1983" s="1" t="s">
        <v>21</v>
      </c>
      <c r="I1983" s="1" t="s">
        <v>22</v>
      </c>
      <c r="J1983" s="1" t="s">
        <v>118</v>
      </c>
      <c r="K1983" s="3" t="s">
        <v>24</v>
      </c>
      <c r="L1983" s="1" t="s">
        <v>841</v>
      </c>
      <c r="M1983" s="3" t="s">
        <v>1226</v>
      </c>
      <c r="N1983" s="1">
        <f>Table1[[#This Row],[MWh]]*Water_intensities!$J$14</f>
        <v>15072.25105854315</v>
      </c>
      <c r="O1983" s="1">
        <f>Table1[[#This Row],[MWh]]*Water_intensities!$N$14</f>
        <v>11771.5896475605</v>
      </c>
      <c r="P1983" s="3">
        <v>30.629446999999999</v>
      </c>
      <c r="Q1983" s="3">
        <v>-29.337934000000001</v>
      </c>
      <c r="R1983" t="s">
        <v>2975</v>
      </c>
    </row>
    <row r="1984" spans="1:18" x14ac:dyDescent="0.55000000000000004">
      <c r="A1984" s="1">
        <v>48039</v>
      </c>
      <c r="B1984" s="1" t="s">
        <v>2962</v>
      </c>
      <c r="C1984" s="1" t="s">
        <v>3025</v>
      </c>
      <c r="D1984" s="4">
        <v>0.16</v>
      </c>
      <c r="E1984" s="4">
        <v>48</v>
      </c>
      <c r="F1984" s="4">
        <f>Table1[[#This Row],[MW]]*Table1[[#This Row],[MWh/MW]]</f>
        <v>7.68</v>
      </c>
      <c r="G1984" s="1" t="s">
        <v>28</v>
      </c>
      <c r="H1984" s="1" t="s">
        <v>29</v>
      </c>
      <c r="I1984" s="1" t="s">
        <v>30</v>
      </c>
      <c r="J1984" s="1" t="s">
        <v>31</v>
      </c>
      <c r="K1984" s="3" t="s">
        <v>32</v>
      </c>
      <c r="L1984" s="3" t="s">
        <v>44</v>
      </c>
      <c r="M1984" s="3" t="s">
        <v>34</v>
      </c>
      <c r="N1984" s="1">
        <f>Table1[[#This Row],[MWh]]*Water_intensities!$J$56</f>
        <v>2.4883180093455923</v>
      </c>
      <c r="O1984" s="1">
        <f>Table1[[#This Row],[MWh]]*Water_intensities!$N$56</f>
        <v>1.7418226065419147</v>
      </c>
      <c r="P1984" s="3">
        <v>30.631188000000002</v>
      </c>
      <c r="Q1984" s="3">
        <v>-29.340931000000001</v>
      </c>
      <c r="R1984" t="s">
        <v>113</v>
      </c>
    </row>
    <row r="1985" spans="1:18" x14ac:dyDescent="0.55000000000000004">
      <c r="A1985" s="1">
        <v>48040</v>
      </c>
      <c r="B1985" s="1" t="s">
        <v>2962</v>
      </c>
      <c r="C1985" s="1" t="s">
        <v>3026</v>
      </c>
      <c r="D1985" s="4">
        <v>5.2</v>
      </c>
      <c r="E1985" s="4">
        <v>2510.3000000000002</v>
      </c>
      <c r="F1985" s="4">
        <f>Table1[[#This Row],[MW]]*Table1[[#This Row],[MWh/MW]]</f>
        <v>13053.560000000001</v>
      </c>
      <c r="G1985" s="1" t="s">
        <v>176</v>
      </c>
      <c r="H1985" s="1" t="s">
        <v>177</v>
      </c>
      <c r="I1985" s="1" t="s">
        <v>178</v>
      </c>
      <c r="J1985" s="1" t="s">
        <v>40</v>
      </c>
      <c r="K1985" s="3" t="s">
        <v>34</v>
      </c>
      <c r="L1985" s="3" t="s">
        <v>34</v>
      </c>
      <c r="M1985" s="3" t="s">
        <v>34</v>
      </c>
      <c r="N1985" s="1">
        <f>Table1[[#This Row],[MWh]]*Water_intensities!$J$101</f>
        <v>1.7294584928227879E-3</v>
      </c>
      <c r="O1985" s="1">
        <f>Table1[[#This Row],[MWh]]*Water_intensities!$N$101</f>
        <v>1.7294584928227879E-3</v>
      </c>
      <c r="P1985" s="3">
        <v>18.379384999999999</v>
      </c>
      <c r="Q1985" s="3">
        <v>-33.378166</v>
      </c>
      <c r="R1985" t="s">
        <v>4969</v>
      </c>
    </row>
    <row r="1986" spans="1:18" x14ac:dyDescent="0.55000000000000004">
      <c r="A1986" s="1">
        <v>48041</v>
      </c>
      <c r="B1986" s="1" t="s">
        <v>2962</v>
      </c>
      <c r="C1986" s="1" t="s">
        <v>3027</v>
      </c>
      <c r="D1986" s="4">
        <v>13</v>
      </c>
      <c r="E1986" s="4">
        <v>1355</v>
      </c>
      <c r="F1986" s="4">
        <f>Table1[[#This Row],[MW]]*Table1[[#This Row],[MWh/MW]]</f>
        <v>17615</v>
      </c>
      <c r="G1986" s="1" t="s">
        <v>474</v>
      </c>
      <c r="H1986" s="1" t="s">
        <v>21</v>
      </c>
      <c r="I1986" s="1" t="s">
        <v>22</v>
      </c>
      <c r="J1986" s="1" t="s">
        <v>118</v>
      </c>
      <c r="K1986" s="3" t="s">
        <v>24</v>
      </c>
      <c r="L1986" s="1" t="s">
        <v>841</v>
      </c>
      <c r="M1986" s="3" t="s">
        <v>1772</v>
      </c>
      <c r="N1986" s="1">
        <f>Table1[[#This Row],[MWh]]*Water_intensities!$J$11</f>
        <v>43542.058613569105</v>
      </c>
      <c r="O1986" s="1">
        <f>Table1[[#This Row],[MWh]]*Water_intensities!$N$11</f>
        <v>34006.814537397004</v>
      </c>
      <c r="P1986" s="3">
        <v>31.361239999999999</v>
      </c>
      <c r="Q1986" s="3">
        <v>-29.270178999999999</v>
      </c>
      <c r="R1986" t="s">
        <v>2975</v>
      </c>
    </row>
    <row r="1987" spans="1:18" x14ac:dyDescent="0.55000000000000004">
      <c r="A1987" s="1">
        <v>48042</v>
      </c>
      <c r="B1987" s="1" t="s">
        <v>2962</v>
      </c>
      <c r="C1987" s="1" t="s">
        <v>3028</v>
      </c>
      <c r="D1987" s="4">
        <v>54.4</v>
      </c>
      <c r="E1987" s="4">
        <v>2510.3000000000002</v>
      </c>
      <c r="F1987" s="4">
        <f>Table1[[#This Row],[MW]]*Table1[[#This Row],[MWh/MW]]</f>
        <v>136560.32000000001</v>
      </c>
      <c r="G1987" s="1" t="s">
        <v>176</v>
      </c>
      <c r="H1987" s="1" t="s">
        <v>177</v>
      </c>
      <c r="I1987" s="1" t="s">
        <v>178</v>
      </c>
      <c r="J1987" s="1" t="s">
        <v>40</v>
      </c>
      <c r="K1987" s="3" t="s">
        <v>34</v>
      </c>
      <c r="L1987" s="3" t="s">
        <v>34</v>
      </c>
      <c r="M1987" s="3" t="s">
        <v>34</v>
      </c>
      <c r="N1987" s="1">
        <f>Table1[[#This Row],[MWh]]*Water_intensities!$J$101</f>
        <v>1.8092796540299935E-2</v>
      </c>
      <c r="O1987" s="1">
        <f>Table1[[#This Row],[MWh]]*Water_intensities!$N$101</f>
        <v>1.8092796540299935E-2</v>
      </c>
      <c r="P1987" s="3">
        <v>19.382999999999999</v>
      </c>
      <c r="Q1987" s="3">
        <v>-34.227499999999999</v>
      </c>
      <c r="R1987" t="s">
        <v>3029</v>
      </c>
    </row>
    <row r="1988" spans="1:18" x14ac:dyDescent="0.55000000000000004">
      <c r="A1988" s="1">
        <v>48043</v>
      </c>
      <c r="B1988" s="1" t="s">
        <v>2962</v>
      </c>
      <c r="C1988" s="1" t="s">
        <v>3030</v>
      </c>
      <c r="D1988" s="4">
        <v>50</v>
      </c>
      <c r="E1988" s="4">
        <v>1537</v>
      </c>
      <c r="F1988" s="4">
        <f>Table1[[#This Row],[MW]]*Table1[[#This Row],[MWh/MW]]</f>
        <v>76850</v>
      </c>
      <c r="G1988" s="1" t="s">
        <v>37</v>
      </c>
      <c r="H1988" s="1" t="s">
        <v>38</v>
      </c>
      <c r="I1988" s="1" t="s">
        <v>39</v>
      </c>
      <c r="J1988" s="1" t="s">
        <v>40</v>
      </c>
      <c r="K1988" s="3" t="s">
        <v>34</v>
      </c>
      <c r="L1988" s="3" t="s">
        <v>41</v>
      </c>
      <c r="M1988" s="3" t="s">
        <v>223</v>
      </c>
      <c r="N1988" s="1">
        <f>Table1[[#This Row],[MWh]]*Water_intensities!$J$87</f>
        <v>7563.6312776180002</v>
      </c>
      <c r="O1988" s="1">
        <f>Table1[[#This Row],[MWh]]*Water_intensities!$N$87</f>
        <v>5294.5418943325994</v>
      </c>
      <c r="P1988" s="3">
        <v>24.028300000000002</v>
      </c>
      <c r="Q1988" s="3">
        <v>-30.6234</v>
      </c>
      <c r="R1988" t="s">
        <v>3031</v>
      </c>
    </row>
    <row r="1989" spans="1:18" x14ac:dyDescent="0.55000000000000004">
      <c r="A1989" s="1">
        <v>48044</v>
      </c>
      <c r="B1989" s="1" t="s">
        <v>2962</v>
      </c>
      <c r="C1989" s="1" t="s">
        <v>3032</v>
      </c>
      <c r="D1989" s="4">
        <v>10</v>
      </c>
      <c r="E1989" s="4">
        <v>1537</v>
      </c>
      <c r="F1989" s="4">
        <f>Table1[[#This Row],[MW]]*Table1[[#This Row],[MWh/MW]]</f>
        <v>15370</v>
      </c>
      <c r="G1989" s="1" t="s">
        <v>37</v>
      </c>
      <c r="H1989" s="1" t="s">
        <v>38</v>
      </c>
      <c r="I1989" s="1" t="s">
        <v>39</v>
      </c>
      <c r="J1989" s="1" t="s">
        <v>40</v>
      </c>
      <c r="K1989" s="3" t="s">
        <v>34</v>
      </c>
      <c r="L1989" s="3" t="s">
        <v>41</v>
      </c>
      <c r="M1989" s="3" t="s">
        <v>223</v>
      </c>
      <c r="N1989" s="1">
        <f>Table1[[#This Row],[MWh]]*Water_intensities!$J$87</f>
        <v>1512.7262555236</v>
      </c>
      <c r="O1989" s="1">
        <f>Table1[[#This Row],[MWh]]*Water_intensities!$N$87</f>
        <v>1058.90837886652</v>
      </c>
      <c r="P1989" s="3">
        <v>24.005420000000001</v>
      </c>
      <c r="Q1989" s="3">
        <v>-30.628</v>
      </c>
      <c r="R1989" t="s">
        <v>3033</v>
      </c>
    </row>
    <row r="1990" spans="1:18" x14ac:dyDescent="0.55000000000000004">
      <c r="A1990" s="1">
        <v>48045</v>
      </c>
      <c r="B1990" s="1" t="s">
        <v>2962</v>
      </c>
      <c r="C1990" s="1" t="s">
        <v>3034</v>
      </c>
      <c r="D1990" s="4">
        <v>85</v>
      </c>
      <c r="E1990" s="4">
        <v>1537</v>
      </c>
      <c r="F1990" s="4">
        <f>Table1[[#This Row],[MW]]*Table1[[#This Row],[MWh/MW]]</f>
        <v>130645</v>
      </c>
      <c r="G1990" s="1" t="s">
        <v>37</v>
      </c>
      <c r="H1990" s="1" t="s">
        <v>38</v>
      </c>
      <c r="I1990" s="1" t="s">
        <v>265</v>
      </c>
      <c r="J1990" s="1" t="s">
        <v>40</v>
      </c>
      <c r="K1990" s="3" t="s">
        <v>34</v>
      </c>
      <c r="L1990" s="3" t="s">
        <v>41</v>
      </c>
      <c r="M1990" s="3" t="s">
        <v>223</v>
      </c>
      <c r="N1990" s="1">
        <f>Table1[[#This Row],[MWh]]*Water_intensities!$J$87</f>
        <v>12858.173171950601</v>
      </c>
      <c r="O1990" s="1">
        <f>Table1[[#This Row],[MWh]]*Water_intensities!$N$87</f>
        <v>9000.7212203654199</v>
      </c>
      <c r="P1990" s="3">
        <v>24.1035</v>
      </c>
      <c r="Q1990" s="3">
        <v>-30.595500000000001</v>
      </c>
      <c r="R1990" t="s">
        <v>3035</v>
      </c>
    </row>
    <row r="1991" spans="1:18" x14ac:dyDescent="0.55000000000000004">
      <c r="A1991" s="1">
        <v>48046</v>
      </c>
      <c r="B1991" s="1" t="s">
        <v>2962</v>
      </c>
      <c r="C1991" s="1" t="s">
        <v>3036</v>
      </c>
      <c r="D1991" s="4">
        <v>100.5</v>
      </c>
      <c r="E1991" s="4">
        <v>2510.3000000000002</v>
      </c>
      <c r="F1991" s="4">
        <f>Table1[[#This Row],[MW]]*Table1[[#This Row],[MWh/MW]]</f>
        <v>252285.15000000002</v>
      </c>
      <c r="G1991" s="1" t="s">
        <v>176</v>
      </c>
      <c r="H1991" s="1" t="s">
        <v>177</v>
      </c>
      <c r="I1991" s="1" t="s">
        <v>178</v>
      </c>
      <c r="J1991" s="1" t="s">
        <v>40</v>
      </c>
      <c r="K1991" s="3" t="s">
        <v>34</v>
      </c>
      <c r="L1991" s="3" t="s">
        <v>34</v>
      </c>
      <c r="M1991" s="3" t="s">
        <v>34</v>
      </c>
      <c r="N1991" s="1">
        <f>Table1[[#This Row],[MWh]]*Water_intensities!$J$101</f>
        <v>3.3425111255517344E-2</v>
      </c>
      <c r="O1991" s="1">
        <f>Table1[[#This Row],[MWh]]*Water_intensities!$N$101</f>
        <v>3.3425111255517344E-2</v>
      </c>
      <c r="P1991" s="3">
        <v>23.869864909284601</v>
      </c>
      <c r="Q1991" s="3">
        <v>-30.7238725216075</v>
      </c>
      <c r="R1991" t="s">
        <v>3037</v>
      </c>
    </row>
    <row r="1992" spans="1:18" x14ac:dyDescent="0.55000000000000004">
      <c r="A1992" s="1">
        <v>48047</v>
      </c>
      <c r="B1992" s="1" t="s">
        <v>2962</v>
      </c>
      <c r="C1992" s="1" t="s">
        <v>3038</v>
      </c>
      <c r="D1992" s="4">
        <v>144</v>
      </c>
      <c r="E1992" s="4">
        <v>2510.3000000000002</v>
      </c>
      <c r="F1992" s="4">
        <f>Table1[[#This Row],[MW]]*Table1[[#This Row],[MWh/MW]]</f>
        <v>361483.2</v>
      </c>
      <c r="G1992" s="1" t="s">
        <v>176</v>
      </c>
      <c r="H1992" s="1" t="s">
        <v>177</v>
      </c>
      <c r="I1992" s="1" t="s">
        <v>178</v>
      </c>
      <c r="J1992" s="1" t="s">
        <v>40</v>
      </c>
      <c r="K1992" s="3" t="s">
        <v>34</v>
      </c>
      <c r="L1992" s="3" t="s">
        <v>34</v>
      </c>
      <c r="M1992" s="3" t="s">
        <v>34</v>
      </c>
      <c r="N1992" s="1">
        <f>Table1[[#This Row],[MWh]]*Water_intensities!$J$101</f>
        <v>4.7892696724323357E-2</v>
      </c>
      <c r="O1992" s="1">
        <f>Table1[[#This Row],[MWh]]*Water_intensities!$N$101</f>
        <v>4.7892696724323357E-2</v>
      </c>
      <c r="P1992" s="3">
        <v>23.862219601301099</v>
      </c>
      <c r="Q1992" s="32">
        <v>-30.761890626332701</v>
      </c>
      <c r="R1992" t="s">
        <v>3037</v>
      </c>
    </row>
    <row r="1993" spans="1:18" x14ac:dyDescent="0.55000000000000004">
      <c r="A1993" s="1">
        <v>48048</v>
      </c>
      <c r="B1993" s="1" t="s">
        <v>2962</v>
      </c>
      <c r="C1993" s="1" t="s">
        <v>3039</v>
      </c>
      <c r="D1993" s="4">
        <v>335</v>
      </c>
      <c r="E1993" s="4">
        <v>48</v>
      </c>
      <c r="F1993" s="4">
        <f>Table1[[#This Row],[MW]]*Table1[[#This Row],[MWh/MW]]</f>
        <v>16080</v>
      </c>
      <c r="G1993" s="1" t="s">
        <v>28</v>
      </c>
      <c r="H1993" s="1" t="s">
        <v>56</v>
      </c>
      <c r="I1993" s="1" t="s">
        <v>57</v>
      </c>
      <c r="J1993" s="1" t="s">
        <v>40</v>
      </c>
      <c r="K1993" s="3" t="s">
        <v>34</v>
      </c>
      <c r="L1993" s="3" t="s">
        <v>1727</v>
      </c>
      <c r="M1993" s="3" t="s">
        <v>34</v>
      </c>
      <c r="N1993" s="1">
        <f>Table1[[#This Row],[MWh]]*Water_intensities!$J$53</f>
        <v>25869.504104520001</v>
      </c>
      <c r="O1993" s="1">
        <f>Table1[[#This Row],[MWh]]*Water_intensities!$N$53</f>
        <v>20695.603283615997</v>
      </c>
      <c r="P1993" s="3">
        <v>25.672460000000001</v>
      </c>
      <c r="Q1993" s="3">
        <v>-33.743040000000001</v>
      </c>
      <c r="R1993" t="s">
        <v>3040</v>
      </c>
    </row>
    <row r="1994" spans="1:18" x14ac:dyDescent="0.55000000000000004">
      <c r="A1994" s="1">
        <v>48049</v>
      </c>
      <c r="B1994" s="1" t="s">
        <v>2962</v>
      </c>
      <c r="C1994" s="1" t="s">
        <v>3041</v>
      </c>
      <c r="D1994" s="4">
        <v>0.5</v>
      </c>
      <c r="E1994" s="4">
        <v>1216.0999999999999</v>
      </c>
      <c r="F1994" s="4">
        <f>Table1[[#This Row],[MW]]*Table1[[#This Row],[MWh/MW]]</f>
        <v>608.04999999999995</v>
      </c>
      <c r="G1994" s="1" t="s">
        <v>107</v>
      </c>
      <c r="H1994" s="1" t="s">
        <v>133</v>
      </c>
      <c r="I1994" s="1" t="s">
        <v>34</v>
      </c>
      <c r="J1994" s="1" t="s">
        <v>34</v>
      </c>
      <c r="K1994" s="1" t="s">
        <v>34</v>
      </c>
      <c r="L1994" s="1" t="s">
        <v>34</v>
      </c>
      <c r="M1994" s="1" t="s">
        <v>34</v>
      </c>
      <c r="N1994" s="1">
        <v>0</v>
      </c>
      <c r="O1994" s="1">
        <v>0</v>
      </c>
      <c r="P1994" s="3">
        <v>31.065731</v>
      </c>
      <c r="Q1994" s="3">
        <v>-25.381098999999999</v>
      </c>
      <c r="R1994" t="s">
        <v>4980</v>
      </c>
    </row>
    <row r="1995" spans="1:18" x14ac:dyDescent="0.55000000000000004">
      <c r="A1995" s="1">
        <v>48050</v>
      </c>
      <c r="B1995" s="1" t="s">
        <v>2962</v>
      </c>
      <c r="C1995" s="1" t="s">
        <v>3042</v>
      </c>
      <c r="D1995" s="4">
        <v>0.8</v>
      </c>
      <c r="E1995" s="4">
        <v>1537</v>
      </c>
      <c r="F1995" s="4">
        <f>Table1[[#This Row],[MW]]*Table1[[#This Row],[MWh/MW]]</f>
        <v>1229.6000000000001</v>
      </c>
      <c r="G1995" s="1" t="s">
        <v>37</v>
      </c>
      <c r="H1995" s="1" t="s">
        <v>38</v>
      </c>
      <c r="I1995" s="1" t="s">
        <v>130</v>
      </c>
      <c r="J1995" s="1" t="s">
        <v>40</v>
      </c>
      <c r="K1995" s="3" t="s">
        <v>34</v>
      </c>
      <c r="L1995" s="3" t="s">
        <v>41</v>
      </c>
      <c r="M1995" s="3" t="s">
        <v>120</v>
      </c>
      <c r="N1995" s="1">
        <f>Table1[[#This Row],[MWh]]*Water_intensities!$J$79</f>
        <v>4.6545423246880011</v>
      </c>
      <c r="O1995" s="1">
        <f>Table1[[#This Row],[MWh]]*Water_intensities!$N$79</f>
        <v>3.2581796272816006</v>
      </c>
      <c r="P1995" s="3">
        <v>18.9873303957934</v>
      </c>
      <c r="Q1995" s="3">
        <v>-33.631357807097203</v>
      </c>
      <c r="R1995" t="s">
        <v>3043</v>
      </c>
    </row>
    <row r="1996" spans="1:18" x14ac:dyDescent="0.55000000000000004">
      <c r="A1996" s="1">
        <v>48051</v>
      </c>
      <c r="B1996" s="1" t="s">
        <v>2962</v>
      </c>
      <c r="C1996" s="1" t="s">
        <v>3044</v>
      </c>
      <c r="D1996" s="4">
        <v>1</v>
      </c>
      <c r="E1996" s="4">
        <v>1537</v>
      </c>
      <c r="F1996" s="4">
        <f>Table1[[#This Row],[MW]]*Table1[[#This Row],[MWh/MW]]</f>
        <v>1537</v>
      </c>
      <c r="G1996" s="1" t="s">
        <v>37</v>
      </c>
      <c r="H1996" s="1" t="s">
        <v>38</v>
      </c>
      <c r="I1996" s="1" t="s">
        <v>39</v>
      </c>
      <c r="J1996" s="1" t="s">
        <v>40</v>
      </c>
      <c r="K1996" s="3" t="s">
        <v>34</v>
      </c>
      <c r="L1996" s="3" t="s">
        <v>41</v>
      </c>
      <c r="M1996" s="3" t="s">
        <v>388</v>
      </c>
      <c r="N1996" s="1">
        <f>Table1[[#This Row],[MWh]]*Water_intensities!$J$86</f>
        <v>151.27262555236001</v>
      </c>
      <c r="O1996" s="1">
        <f>Table1[[#This Row],[MWh]]*Water_intensities!$N$86</f>
        <v>105.89083788665199</v>
      </c>
      <c r="P1996" s="3">
        <v>29.417932400000002</v>
      </c>
      <c r="Q1996" s="3">
        <v>-23.4012946</v>
      </c>
      <c r="R1996" t="s">
        <v>3045</v>
      </c>
    </row>
    <row r="1997" spans="1:18" x14ac:dyDescent="0.55000000000000004">
      <c r="A1997" s="1">
        <v>48052</v>
      </c>
      <c r="B1997" s="1" t="s">
        <v>2962</v>
      </c>
      <c r="C1997" s="1" t="s">
        <v>3046</v>
      </c>
      <c r="D1997" s="4">
        <v>100</v>
      </c>
      <c r="E1997" s="4">
        <v>2510.3000000000002</v>
      </c>
      <c r="F1997" s="4">
        <f>Table1[[#This Row],[MW]]*Table1[[#This Row],[MWh/MW]]</f>
        <v>251030.00000000003</v>
      </c>
      <c r="G1997" s="1" t="s">
        <v>176</v>
      </c>
      <c r="H1997" s="1" t="s">
        <v>177</v>
      </c>
      <c r="I1997" s="1" t="s">
        <v>178</v>
      </c>
      <c r="J1997" s="1" t="s">
        <v>40</v>
      </c>
      <c r="K1997" s="3" t="s">
        <v>34</v>
      </c>
      <c r="L1997" s="3" t="s">
        <v>34</v>
      </c>
      <c r="M1997" s="3" t="s">
        <v>34</v>
      </c>
      <c r="N1997" s="1">
        <f>Table1[[#This Row],[MWh]]*Water_intensities!$J$101</f>
        <v>3.3258817169668997E-2</v>
      </c>
      <c r="O1997" s="1">
        <f>Table1[[#This Row],[MWh]]*Water_intensities!$N$101</f>
        <v>3.3258817169668997E-2</v>
      </c>
      <c r="P1997" s="3">
        <v>26.439299999999999</v>
      </c>
      <c r="Q1997" s="3">
        <v>-31.480899999999998</v>
      </c>
      <c r="R1997" t="s">
        <v>3047</v>
      </c>
    </row>
    <row r="1998" spans="1:18" x14ac:dyDescent="0.55000000000000004">
      <c r="A1998" s="1">
        <v>48053</v>
      </c>
      <c r="B1998" s="1" t="s">
        <v>2962</v>
      </c>
      <c r="C1998" s="1" t="s">
        <v>3048</v>
      </c>
      <c r="D1998" s="4">
        <v>1000</v>
      </c>
      <c r="E1998" s="4">
        <v>1216.0999999999999</v>
      </c>
      <c r="F1998" s="4">
        <f>Table1[[#This Row],[MW]]*Table1[[#This Row],[MWh/MW]]</f>
        <v>1216100</v>
      </c>
      <c r="G1998" s="1" t="s">
        <v>107</v>
      </c>
      <c r="H1998" s="1" t="s">
        <v>2149</v>
      </c>
      <c r="I1998" s="1" t="s">
        <v>34</v>
      </c>
      <c r="J1998" s="1" t="s">
        <v>34</v>
      </c>
      <c r="K1998" s="1" t="s">
        <v>34</v>
      </c>
      <c r="L1998" s="1" t="s">
        <v>34</v>
      </c>
      <c r="M1998" s="1" t="s">
        <v>34</v>
      </c>
      <c r="N1998" s="1">
        <v>54966915.38660001</v>
      </c>
      <c r="O1998" s="1">
        <v>54966915.38660001</v>
      </c>
      <c r="P1998" s="3">
        <v>29.083200000000001</v>
      </c>
      <c r="Q1998" s="3">
        <v>-28.566020000000002</v>
      </c>
      <c r="R1998" t="s">
        <v>3049</v>
      </c>
    </row>
    <row r="1999" spans="1:18" ht="15" customHeight="1" x14ac:dyDescent="0.55000000000000004">
      <c r="A1999" s="1">
        <v>48054</v>
      </c>
      <c r="B1999" s="1" t="s">
        <v>2962</v>
      </c>
      <c r="C1999" s="1" t="s">
        <v>3050</v>
      </c>
      <c r="D1999" s="4">
        <v>75</v>
      </c>
      <c r="E1999" s="4">
        <v>1537</v>
      </c>
      <c r="F1999" s="4">
        <f>Table1[[#This Row],[MW]]*Table1[[#This Row],[MWh/MW]]</f>
        <v>115275</v>
      </c>
      <c r="G1999" s="1" t="s">
        <v>37</v>
      </c>
      <c r="H1999" s="1" t="s">
        <v>38</v>
      </c>
      <c r="I1999" s="1" t="s">
        <v>39</v>
      </c>
      <c r="J1999" s="1" t="s">
        <v>40</v>
      </c>
      <c r="K1999" s="3" t="s">
        <v>34</v>
      </c>
      <c r="L1999" s="3" t="s">
        <v>41</v>
      </c>
      <c r="M1999" s="3" t="s">
        <v>223</v>
      </c>
      <c r="N1999" s="1">
        <f>Table1[[#This Row],[MWh]]*Water_intensities!$J$87</f>
        <v>11345.446916427001</v>
      </c>
      <c r="O1999" s="1">
        <f>Table1[[#This Row],[MWh]]*Water_intensities!$N$87</f>
        <v>7941.8128414988996</v>
      </c>
      <c r="P1999" s="3">
        <v>26.2056</v>
      </c>
      <c r="Q1999" s="3">
        <v>-30.837299999999999</v>
      </c>
      <c r="R1999" t="s">
        <v>96</v>
      </c>
    </row>
    <row r="2000" spans="1:18" x14ac:dyDescent="0.55000000000000004">
      <c r="A2000" s="1">
        <v>48055</v>
      </c>
      <c r="B2000" s="1" t="s">
        <v>2962</v>
      </c>
      <c r="C2000" s="1" t="s">
        <v>3051</v>
      </c>
      <c r="D2000" s="4">
        <v>50</v>
      </c>
      <c r="E2000" s="4">
        <v>1537</v>
      </c>
      <c r="F2000" s="4">
        <f>Table1[[#This Row],[MW]]*Table1[[#This Row],[MWh/MW]]</f>
        <v>76850</v>
      </c>
      <c r="G2000" s="1" t="s">
        <v>37</v>
      </c>
      <c r="H2000" s="1" t="s">
        <v>38</v>
      </c>
      <c r="I2000" s="1" t="s">
        <v>39</v>
      </c>
      <c r="J2000" s="1" t="s">
        <v>40</v>
      </c>
      <c r="K2000" s="3" t="s">
        <v>34</v>
      </c>
      <c r="L2000" s="3" t="s">
        <v>41</v>
      </c>
      <c r="M2000" s="3" t="s">
        <v>223</v>
      </c>
      <c r="N2000" s="1">
        <f>Table1[[#This Row],[MWh]]*Water_intensities!$J$87</f>
        <v>7563.6312776180002</v>
      </c>
      <c r="O2000" s="1">
        <f>Table1[[#This Row],[MWh]]*Water_intensities!$N$87</f>
        <v>5294.5418943325994</v>
      </c>
      <c r="P2000" s="3">
        <v>24.75206</v>
      </c>
      <c r="Q2000" s="3">
        <v>-28.611999999999998</v>
      </c>
      <c r="R2000" t="s">
        <v>96</v>
      </c>
    </row>
    <row r="2001" spans="1:18" x14ac:dyDescent="0.55000000000000004">
      <c r="A2001" s="1">
        <v>48056</v>
      </c>
      <c r="B2001" s="1" t="s">
        <v>2962</v>
      </c>
      <c r="C2001" s="1" t="s">
        <v>3052</v>
      </c>
      <c r="D2001" s="4">
        <v>4.1999999999999904</v>
      </c>
      <c r="E2001" s="4">
        <v>8017</v>
      </c>
      <c r="F2001" s="4">
        <f>Table1[[#This Row],[MW]]*Table1[[#This Row],[MWh/MW]]</f>
        <v>33671.399999999921</v>
      </c>
      <c r="G2001" s="1" t="s">
        <v>20</v>
      </c>
      <c r="H2001" s="1" t="s">
        <v>29</v>
      </c>
      <c r="I2001" s="1" t="s">
        <v>52</v>
      </c>
      <c r="J2001" s="1" t="s">
        <v>31</v>
      </c>
      <c r="K2001" s="3" t="s">
        <v>32</v>
      </c>
      <c r="L2001" s="3" t="s">
        <v>53</v>
      </c>
      <c r="M2001" s="3" t="s">
        <v>34</v>
      </c>
      <c r="N2001" s="1">
        <f>Table1[[#This Row],[MWh]]*Water_intensities!$J$46</f>
        <v>10909.524872380076</v>
      </c>
      <c r="O2001" s="1">
        <f>Table1[[#This Row],[MWh]]*Water_intensities!$N$46</f>
        <v>7636.667410666053</v>
      </c>
      <c r="P2001" s="3">
        <v>22.146048</v>
      </c>
      <c r="Q2001" s="3">
        <v>-34.167667000000002</v>
      </c>
      <c r="R2001" t="s">
        <v>3053</v>
      </c>
    </row>
    <row r="2002" spans="1:18" x14ac:dyDescent="0.55000000000000004">
      <c r="A2002" s="1">
        <v>48057</v>
      </c>
      <c r="B2002" s="1" t="s">
        <v>2962</v>
      </c>
      <c r="C2002" s="1" t="s">
        <v>3054</v>
      </c>
      <c r="D2002" s="4">
        <v>7</v>
      </c>
      <c r="E2002" s="4">
        <v>1355</v>
      </c>
      <c r="F2002" s="4">
        <f>Table1[[#This Row],[MW]]*Table1[[#This Row],[MWh/MW]]</f>
        <v>9485</v>
      </c>
      <c r="G2002" s="1" t="s">
        <v>474</v>
      </c>
      <c r="H2002" s="1" t="s">
        <v>21</v>
      </c>
      <c r="I2002" s="1" t="s">
        <v>22</v>
      </c>
      <c r="J2002" s="1" t="s">
        <v>118</v>
      </c>
      <c r="K2002" s="3" t="s">
        <v>24</v>
      </c>
      <c r="L2002" s="1" t="s">
        <v>841</v>
      </c>
      <c r="M2002" s="3" t="s">
        <v>1226</v>
      </c>
      <c r="N2002" s="1">
        <f>Table1[[#This Row],[MWh]]*Water_intensities!$J$14</f>
        <v>23445.7238688449</v>
      </c>
      <c r="O2002" s="1">
        <f>Table1[[#This Row],[MWh]]*Water_intensities!$N$14</f>
        <v>18311.361673982999</v>
      </c>
      <c r="P2002" s="3">
        <v>30.976563020966001</v>
      </c>
      <c r="Q2002" s="32">
        <v>-29.908253441228702</v>
      </c>
      <c r="R2002" t="s">
        <v>3055</v>
      </c>
    </row>
    <row r="2003" spans="1:18" x14ac:dyDescent="0.55000000000000004">
      <c r="A2003" s="1">
        <v>48058</v>
      </c>
      <c r="B2003" s="1" t="s">
        <v>2962</v>
      </c>
      <c r="C2003" s="1" t="s">
        <v>3056</v>
      </c>
      <c r="D2003" s="4">
        <v>3000</v>
      </c>
      <c r="E2003" s="4">
        <v>5767</v>
      </c>
      <c r="F2003" s="4">
        <f>Table1[[#This Row],[MW]]*Table1[[#This Row],[MWh/MW]]</f>
        <v>17301000</v>
      </c>
      <c r="G2003" s="1" t="s">
        <v>443</v>
      </c>
      <c r="H2003" s="1" t="s">
        <v>21</v>
      </c>
      <c r="I2003" s="1" t="s">
        <v>22</v>
      </c>
      <c r="J2003" s="1" t="s">
        <v>23</v>
      </c>
      <c r="K2003" s="3" t="s">
        <v>24</v>
      </c>
      <c r="L2003" s="3" t="s">
        <v>444</v>
      </c>
      <c r="M2003" s="3" t="s">
        <v>1226</v>
      </c>
      <c r="N2003" s="1">
        <f>Table1[[#This Row],[MWh]]*Water_intensities!$J$31</f>
        <v>42765890.211374342</v>
      </c>
      <c r="O2003" s="1">
        <f>Table1[[#This Row],[MWh]]*Water_intensities!$N$31</f>
        <v>33400618.694947802</v>
      </c>
      <c r="P2003" s="3">
        <v>29.339713</v>
      </c>
      <c r="Q2003" s="3">
        <v>-25.961261</v>
      </c>
      <c r="R2003" t="s">
        <v>3057</v>
      </c>
    </row>
    <row r="2004" spans="1:18" x14ac:dyDescent="0.55000000000000004">
      <c r="A2004" s="1">
        <v>48059</v>
      </c>
      <c r="B2004" s="1" t="s">
        <v>2962</v>
      </c>
      <c r="C2004" s="1" t="s">
        <v>3058</v>
      </c>
      <c r="D2004" s="4">
        <v>0.16500000000000001</v>
      </c>
      <c r="E2004" s="4">
        <v>1537</v>
      </c>
      <c r="F2004" s="4">
        <f>Table1[[#This Row],[MW]]*Table1[[#This Row],[MWh/MW]]</f>
        <v>253.60500000000002</v>
      </c>
      <c r="G2004" s="1" t="s">
        <v>37</v>
      </c>
      <c r="H2004" s="1" t="s">
        <v>38</v>
      </c>
      <c r="I2004" s="1" t="s">
        <v>130</v>
      </c>
      <c r="J2004" s="1" t="s">
        <v>40</v>
      </c>
      <c r="K2004" s="3" t="s">
        <v>34</v>
      </c>
      <c r="L2004" s="3" t="s">
        <v>41</v>
      </c>
      <c r="M2004" s="3" t="s">
        <v>120</v>
      </c>
      <c r="N2004" s="1">
        <f>Table1[[#This Row],[MWh]]*Water_intensities!$J$79</f>
        <v>0.9599993544669001</v>
      </c>
      <c r="O2004" s="1">
        <f>Table1[[#This Row],[MWh]]*Water_intensities!$N$79</f>
        <v>0.67199954812683005</v>
      </c>
      <c r="P2004" s="3">
        <v>27.909808978594398</v>
      </c>
      <c r="Q2004" s="3">
        <v>-33.007217902743498</v>
      </c>
      <c r="R2004" t="s">
        <v>1500</v>
      </c>
    </row>
    <row r="2005" spans="1:18" x14ac:dyDescent="0.55000000000000004">
      <c r="A2005" s="1">
        <v>48060</v>
      </c>
      <c r="B2005" s="1" t="s">
        <v>2962</v>
      </c>
      <c r="C2005" s="1" t="s">
        <v>3059</v>
      </c>
      <c r="D2005" s="4">
        <v>4.5</v>
      </c>
      <c r="E2005" s="4">
        <v>48</v>
      </c>
      <c r="F2005" s="4">
        <f>Table1[[#This Row],[MW]]*Table1[[#This Row],[MWh/MW]]</f>
        <v>216</v>
      </c>
      <c r="G2005" s="1" t="s">
        <v>28</v>
      </c>
      <c r="H2005" s="1" t="s">
        <v>29</v>
      </c>
      <c r="I2005" s="1" t="s">
        <v>30</v>
      </c>
      <c r="J2005" s="1" t="s">
        <v>31</v>
      </c>
      <c r="K2005" s="3" t="s">
        <v>32</v>
      </c>
      <c r="L2005" s="3" t="s">
        <v>44</v>
      </c>
      <c r="M2005" s="3" t="s">
        <v>34</v>
      </c>
      <c r="N2005" s="1">
        <f>Table1[[#This Row],[MWh]]*Water_intensities!$J$56</f>
        <v>69.983944012844788</v>
      </c>
      <c r="O2005" s="1">
        <f>Table1[[#This Row],[MWh]]*Water_intensities!$N$56</f>
        <v>48.988760808991351</v>
      </c>
      <c r="P2005" s="3">
        <v>27.884305000000001</v>
      </c>
      <c r="Q2005" s="3">
        <v>-25.630338999999999</v>
      </c>
      <c r="R2005" t="s">
        <v>3060</v>
      </c>
    </row>
    <row r="2006" spans="1:18" x14ac:dyDescent="0.55000000000000004">
      <c r="A2006" s="1">
        <v>48061</v>
      </c>
      <c r="B2006" s="1" t="s">
        <v>2962</v>
      </c>
      <c r="C2006" s="1" t="s">
        <v>3061</v>
      </c>
      <c r="D2006" s="4">
        <v>1.0449999999999999</v>
      </c>
      <c r="E2006" s="4">
        <v>1537</v>
      </c>
      <c r="F2006" s="4">
        <f>Table1[[#This Row],[MW]]*Table1[[#This Row],[MWh/MW]]</f>
        <v>1606.165</v>
      </c>
      <c r="G2006" s="1" t="s">
        <v>37</v>
      </c>
      <c r="H2006" s="1" t="s">
        <v>38</v>
      </c>
      <c r="I2006" s="1" t="s">
        <v>130</v>
      </c>
      <c r="J2006" s="1" t="s">
        <v>40</v>
      </c>
      <c r="K2006" s="3" t="s">
        <v>34</v>
      </c>
      <c r="L2006" s="3" t="s">
        <v>41</v>
      </c>
      <c r="M2006" s="3" t="s">
        <v>1226</v>
      </c>
      <c r="N2006" s="1">
        <f>Table1[[#This Row],[MWh]]*Water_intensities!$J$82</f>
        <v>6.0799959116237003</v>
      </c>
      <c r="O2006" s="1">
        <f>Table1[[#This Row],[MWh]]*Water_intensities!$N$82</f>
        <v>4.25599713813659</v>
      </c>
      <c r="P2006" s="3">
        <v>28.221689416122199</v>
      </c>
      <c r="Q2006" s="3">
        <v>-26.146362701472999</v>
      </c>
      <c r="R2006" t="s">
        <v>3062</v>
      </c>
    </row>
    <row r="2007" spans="1:18" x14ac:dyDescent="0.55000000000000004">
      <c r="A2007" s="1">
        <v>48062</v>
      </c>
      <c r="B2007" s="1" t="s">
        <v>2962</v>
      </c>
      <c r="C2007" s="1" t="s">
        <v>3063</v>
      </c>
      <c r="D2007" s="4">
        <v>1</v>
      </c>
      <c r="E2007" s="4">
        <v>1355</v>
      </c>
      <c r="F2007" s="4">
        <f>Table1[[#This Row],[MW]]*Table1[[#This Row],[MWh/MW]]</f>
        <v>1355</v>
      </c>
      <c r="G2007" s="1" t="s">
        <v>474</v>
      </c>
      <c r="H2007" s="1" t="s">
        <v>29</v>
      </c>
      <c r="I2007" s="1" t="s">
        <v>52</v>
      </c>
      <c r="J2007" s="1" t="s">
        <v>31</v>
      </c>
      <c r="K2007" s="3" t="s">
        <v>32</v>
      </c>
      <c r="L2007" s="3" t="s">
        <v>2103</v>
      </c>
      <c r="M2007" s="3" t="s">
        <v>34</v>
      </c>
      <c r="N2007" s="1">
        <f>Table1[[#This Row],[MWh]]*Water_intensities!$J$16</f>
        <v>439.01964878428095</v>
      </c>
      <c r="O2007" s="1">
        <f>Table1[[#This Row],[MWh]]*Water_intensities!$N$16</f>
        <v>307.31375414899668</v>
      </c>
      <c r="P2007" s="3">
        <v>27.813286999999999</v>
      </c>
      <c r="Q2007" s="3">
        <v>-26.386026000000001</v>
      </c>
      <c r="R2007" t="s">
        <v>3064</v>
      </c>
    </row>
    <row r="2008" spans="1:18" x14ac:dyDescent="0.55000000000000004">
      <c r="A2008" s="1">
        <v>48063</v>
      </c>
      <c r="B2008" s="1" t="s">
        <v>2962</v>
      </c>
      <c r="C2008" s="1" t="s">
        <v>3065</v>
      </c>
      <c r="D2008" s="4">
        <v>6.2E-2</v>
      </c>
      <c r="E2008" s="4">
        <v>1537</v>
      </c>
      <c r="F2008" s="4">
        <f>Table1[[#This Row],[MW]]*Table1[[#This Row],[MWh/MW]]</f>
        <v>95.293999999999997</v>
      </c>
      <c r="G2008" s="1" t="s">
        <v>37</v>
      </c>
      <c r="H2008" s="1" t="s">
        <v>38</v>
      </c>
      <c r="I2008" s="1" t="s">
        <v>130</v>
      </c>
      <c r="J2008" s="1" t="s">
        <v>40</v>
      </c>
      <c r="K2008" s="3" t="s">
        <v>34</v>
      </c>
      <c r="L2008" s="3" t="s">
        <v>41</v>
      </c>
      <c r="M2008" s="3" t="s">
        <v>1176</v>
      </c>
      <c r="N2008" s="1">
        <f>Table1[[#This Row],[MWh]]*Water_intensities!$J$80</f>
        <v>0.36072703016332003</v>
      </c>
      <c r="O2008" s="1">
        <f>Table1[[#This Row],[MWh]]*Water_intensities!$N$80</f>
        <v>0.25250892111432399</v>
      </c>
      <c r="P2008" s="3">
        <v>18.503259913677599</v>
      </c>
      <c r="Q2008" s="3">
        <v>-33.883189163538098</v>
      </c>
      <c r="R2008" t="s">
        <v>1500</v>
      </c>
    </row>
    <row r="2009" spans="1:18" x14ac:dyDescent="0.55000000000000004">
      <c r="A2009" s="1">
        <v>48064</v>
      </c>
      <c r="B2009" s="1" t="s">
        <v>2962</v>
      </c>
      <c r="C2009" s="1" t="s">
        <v>3066</v>
      </c>
      <c r="D2009" s="4">
        <v>8.5</v>
      </c>
      <c r="E2009" s="4">
        <v>1355</v>
      </c>
      <c r="F2009" s="4">
        <f>Table1[[#This Row],[MW]]*Table1[[#This Row],[MWh/MW]]</f>
        <v>11517.5</v>
      </c>
      <c r="G2009" s="1" t="s">
        <v>474</v>
      </c>
      <c r="H2009" s="1" t="s">
        <v>21</v>
      </c>
      <c r="I2009" s="1" t="s">
        <v>22</v>
      </c>
      <c r="J2009" s="1" t="s">
        <v>40</v>
      </c>
      <c r="K2009" s="3" t="s">
        <v>34</v>
      </c>
      <c r="L2009" s="3" t="s">
        <v>841</v>
      </c>
      <c r="M2009" s="3" t="s">
        <v>34</v>
      </c>
      <c r="N2009" s="1">
        <f>Table1[[#This Row],[MWh]]*Water_intensities!$J$3</f>
        <v>1868.5062932635717</v>
      </c>
      <c r="O2009" s="1">
        <f>Table1[[#This Row],[MWh]]*Water_intensities!$N$3</f>
        <v>1307.9544052845001</v>
      </c>
      <c r="P2009" s="3">
        <v>30.528997151140199</v>
      </c>
      <c r="Q2009" s="32">
        <v>-29.8702724299091</v>
      </c>
      <c r="R2009" t="s">
        <v>3067</v>
      </c>
    </row>
    <row r="2010" spans="1:18" x14ac:dyDescent="0.55000000000000004">
      <c r="A2010" s="1">
        <v>48065</v>
      </c>
      <c r="B2010" s="1" t="s">
        <v>2962</v>
      </c>
      <c r="C2010" s="1" t="s">
        <v>3068</v>
      </c>
      <c r="D2010" s="4">
        <v>24</v>
      </c>
      <c r="E2010" s="4">
        <v>48</v>
      </c>
      <c r="F2010" s="4">
        <f>Table1[[#This Row],[MW]]*Table1[[#This Row],[MWh/MW]]</f>
        <v>1152</v>
      </c>
      <c r="G2010" s="1" t="s">
        <v>28</v>
      </c>
      <c r="H2010" s="1" t="s">
        <v>29</v>
      </c>
      <c r="I2010" s="1" t="s">
        <v>30</v>
      </c>
      <c r="J2010" s="1" t="s">
        <v>31</v>
      </c>
      <c r="K2010" s="3" t="s">
        <v>32</v>
      </c>
      <c r="L2010" s="3" t="s">
        <v>44</v>
      </c>
      <c r="M2010" s="3" t="s">
        <v>34</v>
      </c>
      <c r="N2010" s="1">
        <f>Table1[[#This Row],[MWh]]*Water_intensities!$J$56</f>
        <v>373.24770140183887</v>
      </c>
      <c r="O2010" s="1">
        <f>Table1[[#This Row],[MWh]]*Water_intensities!$N$56</f>
        <v>261.27339098128721</v>
      </c>
      <c r="P2010" s="3">
        <v>27.71069</v>
      </c>
      <c r="Q2010" s="3">
        <v>-26.361370000000001</v>
      </c>
      <c r="R2010" t="s">
        <v>3069</v>
      </c>
    </row>
    <row r="2011" spans="1:18" x14ac:dyDescent="0.55000000000000004">
      <c r="A2011" s="1">
        <v>48066</v>
      </c>
      <c r="B2011" s="1" t="s">
        <v>2962</v>
      </c>
      <c r="C2011" s="1" t="s">
        <v>3070</v>
      </c>
      <c r="D2011" s="4">
        <v>1</v>
      </c>
      <c r="E2011" s="4">
        <v>1537</v>
      </c>
      <c r="F2011" s="4">
        <f>Table1[[#This Row],[MW]]*Table1[[#This Row],[MWh/MW]]</f>
        <v>1537</v>
      </c>
      <c r="G2011" s="1" t="s">
        <v>37</v>
      </c>
      <c r="H2011" s="1" t="s">
        <v>38</v>
      </c>
      <c r="I2011" s="1" t="s">
        <v>39</v>
      </c>
      <c r="J2011" s="1" t="s">
        <v>40</v>
      </c>
      <c r="K2011" s="3" t="s">
        <v>34</v>
      </c>
      <c r="L2011" s="3" t="s">
        <v>41</v>
      </c>
      <c r="M2011" s="3" t="s">
        <v>1176</v>
      </c>
      <c r="N2011" s="1">
        <f>Table1[[#This Row],[MWh]]*Water_intensities!$J$91</f>
        <v>34.909067435159997</v>
      </c>
      <c r="O2011" s="1">
        <f>Table1[[#This Row],[MWh]]*Water_intensities!$N$91</f>
        <v>24.436347204611994</v>
      </c>
      <c r="P2011" s="3">
        <v>18.605768246799201</v>
      </c>
      <c r="Q2011" s="32">
        <v>-33.7517638509566</v>
      </c>
      <c r="R2011" t="s">
        <v>3071</v>
      </c>
    </row>
    <row r="2012" spans="1:18" x14ac:dyDescent="0.55000000000000004">
      <c r="A2012" s="1">
        <v>48067</v>
      </c>
      <c r="B2012" s="1" t="s">
        <v>2962</v>
      </c>
      <c r="C2012" s="1" t="s">
        <v>3072</v>
      </c>
      <c r="D2012" s="4">
        <v>0.4</v>
      </c>
      <c r="E2012" s="4">
        <v>1355</v>
      </c>
      <c r="F2012" s="4">
        <f>Table1[[#This Row],[MW]]*Table1[[#This Row],[MWh/MW]]</f>
        <v>542</v>
      </c>
      <c r="G2012" s="1" t="s">
        <v>474</v>
      </c>
      <c r="H2012" s="1" t="s">
        <v>21</v>
      </c>
      <c r="I2012" s="1" t="s">
        <v>22</v>
      </c>
      <c r="J2012" s="1" t="s">
        <v>23</v>
      </c>
      <c r="K2012" s="3" t="s">
        <v>24</v>
      </c>
      <c r="L2012" s="3" t="s">
        <v>841</v>
      </c>
      <c r="M2012" s="3" t="s">
        <v>1772</v>
      </c>
      <c r="N2012" s="1">
        <f>Table1[[#This Row],[MWh]]*Water_intensities!$J$11</f>
        <v>1339.75564964828</v>
      </c>
      <c r="O2012" s="1">
        <f>Table1[[#This Row],[MWh]]*Water_intensities!$N$11</f>
        <v>1046.3635242276</v>
      </c>
      <c r="P2012" s="3">
        <v>31.891259999999999</v>
      </c>
      <c r="Q2012" s="3">
        <v>-28.834959999999999</v>
      </c>
      <c r="R2012" t="s">
        <v>3073</v>
      </c>
    </row>
    <row r="2013" spans="1:18" x14ac:dyDescent="0.55000000000000004">
      <c r="A2013" s="1">
        <v>48068</v>
      </c>
      <c r="B2013" s="1" t="s">
        <v>2962</v>
      </c>
      <c r="C2013" s="1" t="s">
        <v>3072</v>
      </c>
      <c r="D2013" s="4">
        <v>31.5</v>
      </c>
      <c r="E2013" s="4">
        <v>1355</v>
      </c>
      <c r="F2013" s="4">
        <f>Table1[[#This Row],[MW]]*Table1[[#This Row],[MWh/MW]]</f>
        <v>42682.5</v>
      </c>
      <c r="G2013" s="1" t="s">
        <v>474</v>
      </c>
      <c r="H2013" s="1" t="s">
        <v>21</v>
      </c>
      <c r="I2013" s="1" t="s">
        <v>22</v>
      </c>
      <c r="J2013" s="1" t="s">
        <v>118</v>
      </c>
      <c r="K2013" s="3" t="s">
        <v>24</v>
      </c>
      <c r="L2013" s="3" t="s">
        <v>1065</v>
      </c>
      <c r="M2013" s="3" t="s">
        <v>1772</v>
      </c>
      <c r="N2013" s="1">
        <f>Table1[[#This Row],[MWh]]*Water_intensities!$J$11</f>
        <v>105505.75740980206</v>
      </c>
      <c r="O2013" s="1">
        <f>Table1[[#This Row],[MWh]]*Water_intensities!$N$11</f>
        <v>82401.127532923507</v>
      </c>
      <c r="P2013" s="3">
        <v>31.891285</v>
      </c>
      <c r="Q2013" s="3">
        <v>-28.835259000000001</v>
      </c>
      <c r="R2013" t="s">
        <v>2692</v>
      </c>
    </row>
    <row r="2014" spans="1:18" x14ac:dyDescent="0.55000000000000004">
      <c r="A2014" s="1">
        <v>48069</v>
      </c>
      <c r="B2014" s="1" t="s">
        <v>2962</v>
      </c>
      <c r="C2014" s="1" t="s">
        <v>3074</v>
      </c>
      <c r="D2014" s="4">
        <v>6</v>
      </c>
      <c r="E2014" s="4">
        <v>1216.0999999999999</v>
      </c>
      <c r="F2014" s="4">
        <f>Table1[[#This Row],[MW]]*Table1[[#This Row],[MWh/MW]]</f>
        <v>7296.5999999999995</v>
      </c>
      <c r="G2014" s="1" t="s">
        <v>107</v>
      </c>
      <c r="H2014" s="1" t="s">
        <v>133</v>
      </c>
      <c r="I2014" s="1" t="s">
        <v>34</v>
      </c>
      <c r="J2014" s="1" t="s">
        <v>34</v>
      </c>
      <c r="K2014" s="1" t="s">
        <v>34</v>
      </c>
      <c r="L2014" s="1" t="s">
        <v>34</v>
      </c>
      <c r="M2014" s="1" t="s">
        <v>34</v>
      </c>
      <c r="N2014" s="1">
        <v>37221.979880119885</v>
      </c>
      <c r="O2014" s="1">
        <v>37221.979880119885</v>
      </c>
      <c r="P2014" s="3">
        <v>28.817722</v>
      </c>
      <c r="Q2014" s="3">
        <v>-31.600019</v>
      </c>
      <c r="R2014" t="s">
        <v>133</v>
      </c>
    </row>
    <row r="2015" spans="1:18" x14ac:dyDescent="0.55000000000000004">
      <c r="A2015" s="1">
        <v>48070</v>
      </c>
      <c r="B2015" s="1" t="s">
        <v>2962</v>
      </c>
      <c r="C2015" s="1" t="s">
        <v>3075</v>
      </c>
      <c r="D2015" s="4">
        <v>2.5</v>
      </c>
      <c r="E2015" s="4">
        <v>1216.0999999999999</v>
      </c>
      <c r="F2015" s="4">
        <f>Table1[[#This Row],[MW]]*Table1[[#This Row],[MWh/MW]]</f>
        <v>3040.25</v>
      </c>
      <c r="G2015" s="1" t="s">
        <v>107</v>
      </c>
      <c r="H2015" s="1" t="s">
        <v>108</v>
      </c>
      <c r="I2015" s="1" t="s">
        <v>34</v>
      </c>
      <c r="J2015" s="1" t="s">
        <v>34</v>
      </c>
      <c r="K2015" s="1" t="s">
        <v>34</v>
      </c>
      <c r="L2015" s="1" t="s">
        <v>34</v>
      </c>
      <c r="M2015" s="1" t="s">
        <v>34</v>
      </c>
      <c r="N2015" s="1">
        <v>123405.58285651299</v>
      </c>
      <c r="O2015" s="1">
        <v>123405.58285651299</v>
      </c>
      <c r="P2015" s="3">
        <v>31.00808</v>
      </c>
      <c r="Q2015" s="3">
        <v>-25.430599999999998</v>
      </c>
      <c r="R2015" t="s">
        <v>589</v>
      </c>
    </row>
    <row r="2016" spans="1:18" x14ac:dyDescent="0.55000000000000004">
      <c r="A2016" s="1">
        <v>48071</v>
      </c>
      <c r="B2016" s="1" t="s">
        <v>2962</v>
      </c>
      <c r="C2016" s="1" t="s">
        <v>3076</v>
      </c>
      <c r="D2016" s="4">
        <v>360.79099999999897</v>
      </c>
      <c r="E2016" s="4">
        <v>1216.0999999999999</v>
      </c>
      <c r="F2016" s="4">
        <f>Table1[[#This Row],[MW]]*Table1[[#This Row],[MWh/MW]]</f>
        <v>438757.93509999872</v>
      </c>
      <c r="G2016" s="1" t="s">
        <v>107</v>
      </c>
      <c r="H2016" s="1" t="s">
        <v>108</v>
      </c>
      <c r="I2016" s="1" t="s">
        <v>34</v>
      </c>
      <c r="J2016" s="1" t="s">
        <v>34</v>
      </c>
      <c r="K2016" s="1" t="s">
        <v>34</v>
      </c>
      <c r="L2016" s="1" t="s">
        <v>34</v>
      </c>
      <c r="M2016" s="1" t="s">
        <v>34</v>
      </c>
      <c r="N2016" s="1">
        <v>404984452.89851713</v>
      </c>
      <c r="O2016" s="1">
        <v>404984452.89851713</v>
      </c>
      <c r="P2016" s="3">
        <v>25.506720000000001</v>
      </c>
      <c r="Q2016" s="3">
        <v>-30.625820000000001</v>
      </c>
      <c r="R2016" t="s">
        <v>3077</v>
      </c>
    </row>
    <row r="2017" spans="1:18" x14ac:dyDescent="0.55000000000000004">
      <c r="A2017" s="1">
        <v>48072</v>
      </c>
      <c r="B2017" s="1" t="s">
        <v>2962</v>
      </c>
      <c r="C2017" s="1" t="s">
        <v>3078</v>
      </c>
      <c r="D2017" s="4">
        <v>0.75</v>
      </c>
      <c r="E2017" s="4">
        <v>1537</v>
      </c>
      <c r="F2017" s="4">
        <f>Table1[[#This Row],[MW]]*Table1[[#This Row],[MWh/MW]]</f>
        <v>1152.75</v>
      </c>
      <c r="G2017" s="1" t="s">
        <v>37</v>
      </c>
      <c r="H2017" s="1" t="s">
        <v>38</v>
      </c>
      <c r="I2017" s="1" t="s">
        <v>39</v>
      </c>
      <c r="J2017" s="1" t="s">
        <v>40</v>
      </c>
      <c r="K2017" s="3" t="s">
        <v>34</v>
      </c>
      <c r="L2017" s="3" t="s">
        <v>41</v>
      </c>
      <c r="M2017" s="3" t="s">
        <v>1459</v>
      </c>
      <c r="N2017" s="1">
        <f>Table1[[#This Row],[MWh]]*Water_intensities!$J$90</f>
        <v>26.181800576369998</v>
      </c>
      <c r="O2017" s="1">
        <f>Table1[[#This Row],[MWh]]*Water_intensities!$N$90</f>
        <v>18.327260403458997</v>
      </c>
      <c r="P2017" s="3">
        <v>22.452987799999999</v>
      </c>
      <c r="Q2017" s="3">
        <v>-33.988128099999997</v>
      </c>
      <c r="R2017" t="s">
        <v>452</v>
      </c>
    </row>
    <row r="2018" spans="1:18" x14ac:dyDescent="0.55000000000000004">
      <c r="A2018" s="1">
        <v>48073</v>
      </c>
      <c r="B2018" s="1" t="s">
        <v>2962</v>
      </c>
      <c r="C2018" s="1" t="s">
        <v>3079</v>
      </c>
      <c r="D2018" s="4">
        <v>0.16600000000000001</v>
      </c>
      <c r="E2018" s="4">
        <v>1537</v>
      </c>
      <c r="F2018" s="4">
        <f>Table1[[#This Row],[MW]]*Table1[[#This Row],[MWh/MW]]</f>
        <v>255.14200000000002</v>
      </c>
      <c r="G2018" s="1" t="s">
        <v>37</v>
      </c>
      <c r="H2018" s="1" t="s">
        <v>38</v>
      </c>
      <c r="I2018" s="1" t="s">
        <v>130</v>
      </c>
      <c r="J2018" s="1" t="s">
        <v>40</v>
      </c>
      <c r="K2018" s="3" t="s">
        <v>34</v>
      </c>
      <c r="L2018" s="3" t="s">
        <v>41</v>
      </c>
      <c r="M2018" s="3" t="s">
        <v>1226</v>
      </c>
      <c r="N2018" s="1">
        <f>Table1[[#This Row],[MWh]]*Water_intensities!$J$82</f>
        <v>0.96581753237276013</v>
      </c>
      <c r="O2018" s="1">
        <f>Table1[[#This Row],[MWh]]*Water_intensities!$N$82</f>
        <v>0.67607227266093206</v>
      </c>
      <c r="P2018" s="3">
        <v>28.136903134824198</v>
      </c>
      <c r="Q2018" s="3">
        <v>-26.2325674791905</v>
      </c>
      <c r="R2018" t="s">
        <v>1500</v>
      </c>
    </row>
    <row r="2019" spans="1:18" ht="15" customHeight="1" x14ac:dyDescent="0.55000000000000004">
      <c r="A2019" s="1">
        <v>48074</v>
      </c>
      <c r="B2019" s="1" t="s">
        <v>2962</v>
      </c>
      <c r="C2019" s="1" t="s">
        <v>3080</v>
      </c>
      <c r="D2019" s="4">
        <v>111</v>
      </c>
      <c r="E2019" s="4">
        <v>2510.3000000000002</v>
      </c>
      <c r="F2019" s="4">
        <f>Table1[[#This Row],[MW]]*Table1[[#This Row],[MWh/MW]]</f>
        <v>278643.30000000005</v>
      </c>
      <c r="G2019" s="1" t="s">
        <v>176</v>
      </c>
      <c r="H2019" s="1" t="s">
        <v>177</v>
      </c>
      <c r="I2019" s="1" t="s">
        <v>178</v>
      </c>
      <c r="J2019" s="1" t="s">
        <v>40</v>
      </c>
      <c r="K2019" s="3" t="s">
        <v>34</v>
      </c>
      <c r="L2019" s="3" t="s">
        <v>34</v>
      </c>
      <c r="M2019" s="3" t="s">
        <v>34</v>
      </c>
      <c r="N2019" s="1">
        <f>Table1[[#This Row],[MWh]]*Water_intensities!$J$101</f>
        <v>3.6917287058332596E-2</v>
      </c>
      <c r="O2019" s="1">
        <f>Table1[[#This Row],[MWh]]*Water_intensities!$N$101</f>
        <v>3.6917287058332596E-2</v>
      </c>
      <c r="P2019" s="3">
        <v>24.486322419882299</v>
      </c>
      <c r="Q2019" s="3">
        <v>-34.142409210168601</v>
      </c>
      <c r="R2019" t="s">
        <v>3081</v>
      </c>
    </row>
    <row r="2020" spans="1:18" ht="15" customHeight="1" x14ac:dyDescent="0.55000000000000004">
      <c r="A2020" s="1">
        <v>48075</v>
      </c>
      <c r="B2020" s="1" t="s">
        <v>2962</v>
      </c>
      <c r="C2020" s="1" t="s">
        <v>3082</v>
      </c>
      <c r="D2020" s="4">
        <v>14.1999999999999</v>
      </c>
      <c r="E2020" s="4">
        <v>1355</v>
      </c>
      <c r="F2020" s="4">
        <f>Table1[[#This Row],[MW]]*Table1[[#This Row],[MWh/MW]]</f>
        <v>19240.999999999865</v>
      </c>
      <c r="G2020" s="1" t="s">
        <v>474</v>
      </c>
      <c r="H2020" s="1" t="s">
        <v>21</v>
      </c>
      <c r="I2020" s="1" t="s">
        <v>22</v>
      </c>
      <c r="J2020" s="1" t="s">
        <v>40</v>
      </c>
      <c r="K2020" s="3" t="s">
        <v>34</v>
      </c>
      <c r="L2020" s="3" t="s">
        <v>841</v>
      </c>
      <c r="M2020" s="3" t="s">
        <v>34</v>
      </c>
      <c r="N2020" s="1">
        <f>Table1[[#This Row],[MWh]]*Water_intensities!$J$3</f>
        <v>3121.5046310991215</v>
      </c>
      <c r="O2020" s="1">
        <f>Table1[[#This Row],[MWh]]*Water_intensities!$N$3</f>
        <v>2185.0532417693848</v>
      </c>
      <c r="P2020" s="3">
        <v>31.288506000000002</v>
      </c>
      <c r="Q2020" s="3">
        <v>-29.361649</v>
      </c>
      <c r="R2020" t="s">
        <v>3067</v>
      </c>
    </row>
    <row r="2021" spans="1:18" x14ac:dyDescent="0.55000000000000004">
      <c r="A2021" s="1">
        <v>48076</v>
      </c>
      <c r="B2021" s="1" t="s">
        <v>2962</v>
      </c>
      <c r="C2021" s="1" t="s">
        <v>3082</v>
      </c>
      <c r="D2021" s="4">
        <v>0.3</v>
      </c>
      <c r="E2021" s="4">
        <v>48</v>
      </c>
      <c r="F2021" s="4">
        <f>Table1[[#This Row],[MW]]*Table1[[#This Row],[MWh/MW]]</f>
        <v>14.399999999999999</v>
      </c>
      <c r="G2021" s="1" t="s">
        <v>28</v>
      </c>
      <c r="H2021" s="1" t="s">
        <v>29</v>
      </c>
      <c r="I2021" s="1" t="s">
        <v>30</v>
      </c>
      <c r="J2021" s="1" t="s">
        <v>31</v>
      </c>
      <c r="K2021" s="3" t="s">
        <v>32</v>
      </c>
      <c r="L2021" s="3" t="s">
        <v>44</v>
      </c>
      <c r="M2021" s="3" t="s">
        <v>34</v>
      </c>
      <c r="N2021" s="1">
        <f>Table1[[#This Row],[MWh]]*Water_intensities!$J$56</f>
        <v>4.665596267522985</v>
      </c>
      <c r="O2021" s="1">
        <f>Table1[[#This Row],[MWh]]*Water_intensities!$N$56</f>
        <v>3.2659173872660898</v>
      </c>
      <c r="P2021" s="3">
        <v>31.3</v>
      </c>
      <c r="Q2021" s="3">
        <v>-29.3333333</v>
      </c>
      <c r="R2021" t="s">
        <v>1938</v>
      </c>
    </row>
    <row r="2022" spans="1:18" x14ac:dyDescent="0.55000000000000004">
      <c r="A2022" s="1">
        <v>48077</v>
      </c>
      <c r="B2022" s="1" t="s">
        <v>2962</v>
      </c>
      <c r="C2022" s="1" t="s">
        <v>3083</v>
      </c>
      <c r="D2022" s="4">
        <v>138</v>
      </c>
      <c r="E2022" s="4">
        <v>2510.3000000000002</v>
      </c>
      <c r="F2022" s="4">
        <f>Table1[[#This Row],[MW]]*Table1[[#This Row],[MWh/MW]]</f>
        <v>346421.4</v>
      </c>
      <c r="G2022" s="1" t="s">
        <v>176</v>
      </c>
      <c r="H2022" s="1" t="s">
        <v>177</v>
      </c>
      <c r="I2022" s="1" t="s">
        <v>178</v>
      </c>
      <c r="J2022" s="1" t="s">
        <v>40</v>
      </c>
      <c r="K2022" s="3" t="s">
        <v>34</v>
      </c>
      <c r="L2022" s="3" t="s">
        <v>34</v>
      </c>
      <c r="M2022" s="3" t="s">
        <v>34</v>
      </c>
      <c r="N2022" s="1">
        <f>Table1[[#This Row],[MWh]]*Water_intensities!$J$101</f>
        <v>4.5897167694143218E-2</v>
      </c>
      <c r="O2022" s="1">
        <f>Table1[[#This Row],[MWh]]*Water_intensities!$N$101</f>
        <v>4.5897167694143218E-2</v>
      </c>
      <c r="P2022" s="3">
        <v>19.0184</v>
      </c>
      <c r="Q2022" s="3">
        <v>-33.256399999999999</v>
      </c>
      <c r="R2022" t="s">
        <v>3084</v>
      </c>
    </row>
    <row r="2023" spans="1:18" x14ac:dyDescent="0.55000000000000004">
      <c r="A2023" s="1">
        <v>48078</v>
      </c>
      <c r="B2023" s="1" t="s">
        <v>2962</v>
      </c>
      <c r="C2023" s="1" t="s">
        <v>3085</v>
      </c>
      <c r="D2023" s="4">
        <v>2.5</v>
      </c>
      <c r="E2023" s="4">
        <v>1355</v>
      </c>
      <c r="F2023" s="4">
        <f>Table1[[#This Row],[MW]]*Table1[[#This Row],[MWh/MW]]</f>
        <v>3387.5</v>
      </c>
      <c r="G2023" s="1" t="s">
        <v>474</v>
      </c>
      <c r="H2023" s="1" t="s">
        <v>29</v>
      </c>
      <c r="I2023" s="1" t="s">
        <v>52</v>
      </c>
      <c r="J2023" s="1" t="s">
        <v>31</v>
      </c>
      <c r="K2023" s="3" t="s">
        <v>32</v>
      </c>
      <c r="L2023" s="3" t="s">
        <v>2103</v>
      </c>
      <c r="M2023" s="3" t="s">
        <v>34</v>
      </c>
      <c r="N2023" s="1">
        <f>Table1[[#This Row],[MWh]]*Water_intensities!$J$16</f>
        <v>1097.5491219607022</v>
      </c>
      <c r="O2023" s="1">
        <f>Table1[[#This Row],[MWh]]*Water_intensities!$N$16</f>
        <v>768.28438537249167</v>
      </c>
      <c r="P2023" s="3">
        <v>27.835640999999999</v>
      </c>
      <c r="Q2023" s="3">
        <v>-26.320516000000001</v>
      </c>
      <c r="R2023" t="s">
        <v>3086</v>
      </c>
    </row>
    <row r="2024" spans="1:18" x14ac:dyDescent="0.55000000000000004">
      <c r="A2024" s="1">
        <v>48079</v>
      </c>
      <c r="B2024" s="1" t="s">
        <v>2962</v>
      </c>
      <c r="C2024" s="1" t="s">
        <v>3087</v>
      </c>
      <c r="D2024" s="4">
        <v>740</v>
      </c>
      <c r="E2024" s="4">
        <v>8017</v>
      </c>
      <c r="F2024" s="4">
        <f>Table1[[#This Row],[MW]]*Table1[[#This Row],[MWh/MW]]</f>
        <v>5932580</v>
      </c>
      <c r="G2024" s="1" t="s">
        <v>20</v>
      </c>
      <c r="H2024" s="1" t="s">
        <v>56</v>
      </c>
      <c r="I2024" s="1" t="s">
        <v>57</v>
      </c>
      <c r="J2024" s="1" t="s">
        <v>40</v>
      </c>
      <c r="K2024" s="3" t="s">
        <v>34</v>
      </c>
      <c r="L2024" s="3" t="s">
        <v>49</v>
      </c>
      <c r="M2024" s="3" t="s">
        <v>34</v>
      </c>
      <c r="N2024" s="1">
        <f>Table1[[#This Row],[MWh]]*Water_intensities!$J$36</f>
        <v>9544334.7425617706</v>
      </c>
      <c r="O2024" s="1">
        <f>Table1[[#This Row],[MWh]]*Water_intensities!$N$36</f>
        <v>7635467.7940494157</v>
      </c>
      <c r="P2024" s="3">
        <v>21.960719999999998</v>
      </c>
      <c r="Q2024" s="3">
        <v>-34.166759999999996</v>
      </c>
      <c r="R2024" t="s">
        <v>3088</v>
      </c>
    </row>
    <row r="2025" spans="1:18" x14ac:dyDescent="0.55000000000000004">
      <c r="A2025" s="1">
        <v>48080</v>
      </c>
      <c r="B2025" s="1" t="s">
        <v>2962</v>
      </c>
      <c r="C2025" s="1" t="s">
        <v>3089</v>
      </c>
      <c r="D2025" s="4">
        <v>2.25</v>
      </c>
      <c r="E2025" s="4">
        <v>48</v>
      </c>
      <c r="F2025" s="4">
        <f>Table1[[#This Row],[MW]]*Table1[[#This Row],[MWh/MW]]</f>
        <v>108</v>
      </c>
      <c r="G2025" s="1" t="s">
        <v>28</v>
      </c>
      <c r="H2025" s="1" t="s">
        <v>29</v>
      </c>
      <c r="I2025" s="1" t="s">
        <v>30</v>
      </c>
      <c r="J2025" s="1" t="s">
        <v>31</v>
      </c>
      <c r="K2025" s="3" t="s">
        <v>32</v>
      </c>
      <c r="L2025" s="3" t="s">
        <v>44</v>
      </c>
      <c r="M2025" s="3" t="s">
        <v>34</v>
      </c>
      <c r="N2025" s="1">
        <f>Table1[[#This Row],[MWh]]*Water_intensities!$J$56</f>
        <v>34.991972006422394</v>
      </c>
      <c r="O2025" s="1">
        <f>Table1[[#This Row],[MWh]]*Water_intensities!$N$56</f>
        <v>24.494380404495676</v>
      </c>
      <c r="P2025" s="3">
        <v>24.530754000000002</v>
      </c>
      <c r="Q2025" s="3">
        <v>-32.252152000000002</v>
      </c>
      <c r="R2025" t="s">
        <v>296</v>
      </c>
    </row>
    <row r="2026" spans="1:18" x14ac:dyDescent="0.55000000000000004">
      <c r="A2026" s="1">
        <v>48081</v>
      </c>
      <c r="B2026" s="1" t="s">
        <v>2962</v>
      </c>
      <c r="C2026" s="1" t="s">
        <v>3090</v>
      </c>
      <c r="D2026" s="4">
        <v>61.5</v>
      </c>
      <c r="E2026" s="4">
        <v>2510.3000000000002</v>
      </c>
      <c r="F2026" s="4">
        <f>Table1[[#This Row],[MW]]*Table1[[#This Row],[MWh/MW]]</f>
        <v>154383.45000000001</v>
      </c>
      <c r="G2026" s="1" t="s">
        <v>176</v>
      </c>
      <c r="H2026" s="1" t="s">
        <v>177</v>
      </c>
      <c r="I2026" s="1" t="s">
        <v>178</v>
      </c>
      <c r="J2026" s="1" t="s">
        <v>40</v>
      </c>
      <c r="K2026" s="3" t="s">
        <v>34</v>
      </c>
      <c r="L2026" s="3" t="s">
        <v>34</v>
      </c>
      <c r="M2026" s="3" t="s">
        <v>34</v>
      </c>
      <c r="N2026" s="1">
        <f>Table1[[#This Row],[MWh]]*Water_intensities!$J$101</f>
        <v>2.0454172559346433E-2</v>
      </c>
      <c r="O2026" s="1">
        <f>Table1[[#This Row],[MWh]]*Water_intensities!$N$101</f>
        <v>2.0454172559346433E-2</v>
      </c>
      <c r="P2026" s="3">
        <v>25.5915</v>
      </c>
      <c r="Q2026" s="3">
        <v>-33.655099999999997</v>
      </c>
      <c r="R2026" t="s">
        <v>3091</v>
      </c>
    </row>
    <row r="2027" spans="1:18" x14ac:dyDescent="0.55000000000000004">
      <c r="A2027" s="1">
        <v>48082</v>
      </c>
      <c r="B2027" s="1" t="s">
        <v>2962</v>
      </c>
      <c r="C2027" s="1" t="s">
        <v>3092</v>
      </c>
      <c r="D2027" s="4">
        <v>55</v>
      </c>
      <c r="E2027" s="4">
        <v>1537</v>
      </c>
      <c r="F2027" s="4">
        <f>Table1[[#This Row],[MW]]*Table1[[#This Row],[MWh/MW]]</f>
        <v>84535</v>
      </c>
      <c r="G2027" s="1" t="s">
        <v>37</v>
      </c>
      <c r="H2027" s="1" t="s">
        <v>38</v>
      </c>
      <c r="I2027" s="1" t="s">
        <v>39</v>
      </c>
      <c r="J2027" s="1" t="s">
        <v>40</v>
      </c>
      <c r="K2027" s="3" t="s">
        <v>34</v>
      </c>
      <c r="L2027" s="3" t="s">
        <v>41</v>
      </c>
      <c r="M2027" s="3" t="s">
        <v>2331</v>
      </c>
      <c r="N2027" s="1">
        <f>Table1[[#This Row],[MWh]]*Water_intensities!$J$89</f>
        <v>8319.9944053798008</v>
      </c>
      <c r="O2027" s="1">
        <f>Table1[[#This Row],[MWh]]*Water_intensities!$N$89</f>
        <v>5823.99608376586</v>
      </c>
      <c r="P2027" s="3">
        <v>23.3172</v>
      </c>
      <c r="Q2027" s="3">
        <v>-29.3857</v>
      </c>
      <c r="R2027" t="s">
        <v>3093</v>
      </c>
    </row>
    <row r="2028" spans="1:18" x14ac:dyDescent="0.55000000000000004">
      <c r="A2028" s="1">
        <v>48083</v>
      </c>
      <c r="B2028" s="1" t="s">
        <v>2962</v>
      </c>
      <c r="C2028" s="1" t="s">
        <v>3094</v>
      </c>
      <c r="D2028" s="4">
        <v>600</v>
      </c>
      <c r="E2028" s="4">
        <v>5767</v>
      </c>
      <c r="F2028" s="4">
        <f>Table1[[#This Row],[MW]]*Table1[[#This Row],[MWh/MW]]</f>
        <v>3460200</v>
      </c>
      <c r="G2028" s="1" t="s">
        <v>443</v>
      </c>
      <c r="H2028" s="1" t="s">
        <v>21</v>
      </c>
      <c r="I2028" s="1" t="s">
        <v>22</v>
      </c>
      <c r="J2028" s="1" t="s">
        <v>23</v>
      </c>
      <c r="K2028" s="3" t="s">
        <v>24</v>
      </c>
      <c r="L2028" s="3" t="s">
        <v>444</v>
      </c>
      <c r="M2028" s="3" t="s">
        <v>1226</v>
      </c>
      <c r="N2028" s="1">
        <f>Table1[[#This Row],[MWh]]*Water_intensities!$J$31</f>
        <v>8553178.0422748681</v>
      </c>
      <c r="O2028" s="1">
        <f>Table1[[#This Row],[MWh]]*Water_intensities!$N$31</f>
        <v>6680123.7389895599</v>
      </c>
      <c r="P2028" s="3">
        <v>28.497758000000001</v>
      </c>
      <c r="Q2028" s="3">
        <v>-26.768494</v>
      </c>
      <c r="R2028" t="s">
        <v>3095</v>
      </c>
    </row>
    <row r="2029" spans="1:18" x14ac:dyDescent="0.55000000000000004">
      <c r="A2029" s="1">
        <v>48084</v>
      </c>
      <c r="B2029" s="1" t="s">
        <v>2962</v>
      </c>
      <c r="C2029" s="1" t="s">
        <v>3096</v>
      </c>
      <c r="D2029" s="4">
        <v>1.1000000000000001</v>
      </c>
      <c r="E2029" s="4">
        <v>1216.0999999999999</v>
      </c>
      <c r="F2029" s="4">
        <f>Table1[[#This Row],[MW]]*Table1[[#This Row],[MWh/MW]]</f>
        <v>1337.71</v>
      </c>
      <c r="G2029" s="1" t="s">
        <v>107</v>
      </c>
      <c r="H2029" s="1" t="s">
        <v>133</v>
      </c>
      <c r="I2029" s="1" t="s">
        <v>34</v>
      </c>
      <c r="J2029" s="1" t="s">
        <v>34</v>
      </c>
      <c r="K2029" s="1" t="s">
        <v>34</v>
      </c>
      <c r="L2029" s="1" t="s">
        <v>34</v>
      </c>
      <c r="M2029" s="1" t="s">
        <v>34</v>
      </c>
      <c r="N2029" s="1">
        <v>389.70052799999991</v>
      </c>
      <c r="O2029" s="1">
        <v>389.70052799999991</v>
      </c>
      <c r="P2029" s="3">
        <v>31.683820000000001</v>
      </c>
      <c r="Q2029" s="3">
        <v>-25.441146</v>
      </c>
      <c r="R2029" t="s">
        <v>3097</v>
      </c>
    </row>
    <row r="2030" spans="1:18" x14ac:dyDescent="0.55000000000000004">
      <c r="A2030" s="1">
        <v>48085</v>
      </c>
      <c r="B2030" s="1" t="s">
        <v>2962</v>
      </c>
      <c r="C2030" s="1" t="s">
        <v>3098</v>
      </c>
      <c r="D2030" s="4">
        <v>1400</v>
      </c>
      <c r="E2030" s="4">
        <v>5767</v>
      </c>
      <c r="F2030" s="4">
        <f>Table1[[#This Row],[MW]]*Table1[[#This Row],[MWh/MW]]</f>
        <v>8073800</v>
      </c>
      <c r="G2030" s="1" t="s">
        <v>443</v>
      </c>
      <c r="H2030" s="1" t="s">
        <v>21</v>
      </c>
      <c r="I2030" s="1" t="s">
        <v>22</v>
      </c>
      <c r="J2030" s="1" t="s">
        <v>23</v>
      </c>
      <c r="K2030" s="3" t="s">
        <v>24</v>
      </c>
      <c r="L2030" s="3" t="s">
        <v>444</v>
      </c>
      <c r="M2030" s="3" t="s">
        <v>1226</v>
      </c>
      <c r="N2030" s="1">
        <f>Table1[[#This Row],[MWh]]*Water_intensities!$J$31</f>
        <v>19957415.431974694</v>
      </c>
      <c r="O2030" s="1">
        <f>Table1[[#This Row],[MWh]]*Water_intensities!$N$31</f>
        <v>15586955.390975641</v>
      </c>
      <c r="P2030" s="3">
        <v>29.601613</v>
      </c>
      <c r="Q2030" s="3">
        <v>-26.032043000000002</v>
      </c>
      <c r="R2030" t="s">
        <v>3099</v>
      </c>
    </row>
    <row r="2031" spans="1:18" x14ac:dyDescent="0.55000000000000004">
      <c r="A2031" s="1">
        <v>48086</v>
      </c>
      <c r="B2031" s="1" t="s">
        <v>2962</v>
      </c>
      <c r="C2031" s="1" t="s">
        <v>3100</v>
      </c>
      <c r="D2031" s="4">
        <v>20</v>
      </c>
      <c r="E2031" s="4">
        <v>1537</v>
      </c>
      <c r="F2031" s="4">
        <f>Table1[[#This Row],[MW]]*Table1[[#This Row],[MWh/MW]]</f>
        <v>30740</v>
      </c>
      <c r="G2031" s="1" t="s">
        <v>37</v>
      </c>
      <c r="H2031" s="1" t="s">
        <v>38</v>
      </c>
      <c r="I2031" s="1" t="s">
        <v>39</v>
      </c>
      <c r="J2031" s="1" t="s">
        <v>40</v>
      </c>
      <c r="K2031" s="3" t="s">
        <v>34</v>
      </c>
      <c r="L2031" s="3" t="s">
        <v>41</v>
      </c>
      <c r="M2031" s="3" t="s">
        <v>223</v>
      </c>
      <c r="N2031" s="1">
        <f>Table1[[#This Row],[MWh]]*Water_intensities!$J$87</f>
        <v>3025.4525110472</v>
      </c>
      <c r="O2031" s="1">
        <f>Table1[[#This Row],[MWh]]*Water_intensities!$N$87</f>
        <v>2117.81675773304</v>
      </c>
      <c r="P2031" s="3">
        <v>23.8019</v>
      </c>
      <c r="Q2031" s="3">
        <v>-29.001899999999999</v>
      </c>
      <c r="R2031" t="s">
        <v>3101</v>
      </c>
    </row>
    <row r="2032" spans="1:18" x14ac:dyDescent="0.55000000000000004">
      <c r="A2032" s="1">
        <v>48087</v>
      </c>
      <c r="B2032" s="1" t="s">
        <v>2962</v>
      </c>
      <c r="C2032" s="1" t="s">
        <v>3102</v>
      </c>
      <c r="D2032" s="4">
        <v>65.400000000000006</v>
      </c>
      <c r="E2032" s="4">
        <v>2510.3000000000002</v>
      </c>
      <c r="F2032" s="4">
        <f>Table1[[#This Row],[MW]]*Table1[[#This Row],[MWh/MW]]</f>
        <v>164173.62000000002</v>
      </c>
      <c r="G2032" s="1" t="s">
        <v>176</v>
      </c>
      <c r="H2032" s="1" t="s">
        <v>177</v>
      </c>
      <c r="I2032" s="1" t="s">
        <v>178</v>
      </c>
      <c r="J2032" s="1" t="s">
        <v>40</v>
      </c>
      <c r="K2032" s="3" t="s">
        <v>34</v>
      </c>
      <c r="L2032" s="3" t="s">
        <v>34</v>
      </c>
      <c r="M2032" s="3" t="s">
        <v>34</v>
      </c>
      <c r="N2032" s="1">
        <f>Table1[[#This Row],[MWh]]*Water_intensities!$J$101</f>
        <v>2.1751266428963526E-2</v>
      </c>
      <c r="O2032" s="1">
        <f>Table1[[#This Row],[MWh]]*Water_intensities!$N$101</f>
        <v>2.1751266428963526E-2</v>
      </c>
      <c r="P2032" s="3">
        <v>18.39873</v>
      </c>
      <c r="Q2032" s="3">
        <v>-33.093000000000004</v>
      </c>
      <c r="R2032" t="s">
        <v>3103</v>
      </c>
    </row>
    <row r="2033" spans="1:18" x14ac:dyDescent="0.55000000000000004">
      <c r="A2033" s="1">
        <v>48088</v>
      </c>
      <c r="B2033" s="1" t="s">
        <v>2962</v>
      </c>
      <c r="C2033" s="1" t="s">
        <v>3104</v>
      </c>
      <c r="D2033" s="4">
        <v>1332</v>
      </c>
      <c r="E2033" s="4">
        <v>1216.0999999999999</v>
      </c>
      <c r="F2033" s="4">
        <f>Table1[[#This Row],[MW]]*Table1[[#This Row],[MWh/MW]]</f>
        <v>1619845.2</v>
      </c>
      <c r="G2033" s="1" t="s">
        <v>107</v>
      </c>
      <c r="H2033" s="1" t="s">
        <v>2149</v>
      </c>
      <c r="I2033" s="1" t="s">
        <v>34</v>
      </c>
      <c r="J2033" s="1" t="s">
        <v>34</v>
      </c>
      <c r="K2033" s="1" t="s">
        <v>34</v>
      </c>
      <c r="L2033" s="1" t="s">
        <v>34</v>
      </c>
      <c r="M2033" s="1" t="s">
        <v>34</v>
      </c>
      <c r="N2033" s="1">
        <v>3384722.6028</v>
      </c>
      <c r="O2033" s="1">
        <v>3384722.6028</v>
      </c>
      <c r="P2033" s="3">
        <v>29.588000000000001</v>
      </c>
      <c r="Q2033" s="3">
        <v>-28.280899999999999</v>
      </c>
      <c r="R2033" t="s">
        <v>3105</v>
      </c>
    </row>
    <row r="2034" spans="1:18" x14ac:dyDescent="0.55000000000000004">
      <c r="A2034" s="1">
        <v>48089</v>
      </c>
      <c r="B2034" s="1" t="s">
        <v>2962</v>
      </c>
      <c r="C2034" s="1" t="s">
        <v>3106</v>
      </c>
      <c r="D2034" s="4">
        <v>1.44</v>
      </c>
      <c r="E2034" s="4">
        <v>48</v>
      </c>
      <c r="F2034" s="4">
        <f>Table1[[#This Row],[MW]]*Table1[[#This Row],[MWh/MW]]</f>
        <v>69.12</v>
      </c>
      <c r="G2034" s="1" t="s">
        <v>28</v>
      </c>
      <c r="H2034" s="1" t="s">
        <v>29</v>
      </c>
      <c r="I2034" s="1" t="s">
        <v>30</v>
      </c>
      <c r="J2034" s="1" t="s">
        <v>31</v>
      </c>
      <c r="K2034" s="3" t="s">
        <v>32</v>
      </c>
      <c r="L2034" s="3" t="s">
        <v>44</v>
      </c>
      <c r="M2034" s="3" t="s">
        <v>34</v>
      </c>
      <c r="N2034" s="1">
        <f>Table1[[#This Row],[MWh]]*Water_intensities!$J$56</f>
        <v>22.394862084110333</v>
      </c>
      <c r="O2034" s="1">
        <f>Table1[[#This Row],[MWh]]*Water_intensities!$N$56</f>
        <v>15.676403458877234</v>
      </c>
      <c r="P2034" s="3">
        <v>28.085931299999999</v>
      </c>
      <c r="Q2034" s="3">
        <v>-25.623334499999999</v>
      </c>
      <c r="R2034" t="s">
        <v>113</v>
      </c>
    </row>
    <row r="2035" spans="1:18" x14ac:dyDescent="0.55000000000000004">
      <c r="A2035" s="1">
        <v>48090</v>
      </c>
      <c r="B2035" s="1" t="s">
        <v>2962</v>
      </c>
      <c r="C2035" s="1" t="s">
        <v>3107</v>
      </c>
      <c r="D2035" s="4">
        <v>96</v>
      </c>
      <c r="E2035" s="4">
        <v>1537</v>
      </c>
      <c r="F2035" s="4">
        <f>Table1[[#This Row],[MW]]*Table1[[#This Row],[MWh/MW]]</f>
        <v>147552</v>
      </c>
      <c r="G2035" s="1" t="s">
        <v>37</v>
      </c>
      <c r="H2035" s="1" t="s">
        <v>38</v>
      </c>
      <c r="I2035" s="1" t="s">
        <v>265</v>
      </c>
      <c r="J2035" s="1" t="s">
        <v>40</v>
      </c>
      <c r="K2035" s="3" t="s">
        <v>34</v>
      </c>
      <c r="L2035" s="3" t="s">
        <v>41</v>
      </c>
      <c r="M2035" s="3" t="s">
        <v>388</v>
      </c>
      <c r="N2035" s="1">
        <f>Table1[[#This Row],[MWh]]*Water_intensities!$J$86</f>
        <v>14522.172053026561</v>
      </c>
      <c r="O2035" s="1">
        <f>Table1[[#This Row],[MWh]]*Water_intensities!$N$86</f>
        <v>10165.520437118592</v>
      </c>
      <c r="P2035" s="3">
        <v>23.367270000000001</v>
      </c>
      <c r="Q2035" s="3">
        <v>-28.312000000000001</v>
      </c>
      <c r="R2035" t="s">
        <v>96</v>
      </c>
    </row>
    <row r="2036" spans="1:18" x14ac:dyDescent="0.55000000000000004">
      <c r="A2036" s="1">
        <v>48091</v>
      </c>
      <c r="B2036" s="1" t="s">
        <v>2962</v>
      </c>
      <c r="C2036" s="1" t="s">
        <v>3108</v>
      </c>
      <c r="D2036" s="4">
        <v>138</v>
      </c>
      <c r="E2036" s="4">
        <v>2510.3000000000002</v>
      </c>
      <c r="F2036" s="4">
        <f>Table1[[#This Row],[MW]]*Table1[[#This Row],[MWh/MW]]</f>
        <v>346421.4</v>
      </c>
      <c r="G2036" s="1" t="s">
        <v>176</v>
      </c>
      <c r="H2036" s="1" t="s">
        <v>177</v>
      </c>
      <c r="I2036" s="1" t="s">
        <v>178</v>
      </c>
      <c r="J2036" s="1" t="s">
        <v>40</v>
      </c>
      <c r="K2036" s="3" t="s">
        <v>34</v>
      </c>
      <c r="L2036" s="3" t="s">
        <v>34</v>
      </c>
      <c r="M2036" s="3" t="s">
        <v>34</v>
      </c>
      <c r="N2036" s="1">
        <f>Table1[[#This Row],[MWh]]*Water_intensities!$J$101</f>
        <v>4.5897167694143218E-2</v>
      </c>
      <c r="O2036" s="1">
        <f>Table1[[#This Row],[MWh]]*Water_intensities!$N$101</f>
        <v>4.5897167694143218E-2</v>
      </c>
      <c r="P2036" s="3">
        <v>24.880800000000001</v>
      </c>
      <c r="Q2036" s="3">
        <v>-34.0107</v>
      </c>
      <c r="R2036" t="s">
        <v>3109</v>
      </c>
    </row>
    <row r="2037" spans="1:18" x14ac:dyDescent="0.55000000000000004">
      <c r="A2037" s="1">
        <v>48092</v>
      </c>
      <c r="B2037" s="1" t="s">
        <v>2962</v>
      </c>
      <c r="C2037" s="1" t="s">
        <v>3110</v>
      </c>
      <c r="D2037" s="4">
        <v>0.20200000000000001</v>
      </c>
      <c r="E2037" s="4">
        <v>1216.0999999999999</v>
      </c>
      <c r="F2037" s="4">
        <f>Table1[[#This Row],[MW]]*Table1[[#This Row],[MWh/MW]]</f>
        <v>245.65219999999999</v>
      </c>
      <c r="G2037" s="1" t="s">
        <v>107</v>
      </c>
      <c r="H2037" s="1" t="s">
        <v>133</v>
      </c>
      <c r="I2037" s="1" t="s">
        <v>34</v>
      </c>
      <c r="J2037" s="1" t="s">
        <v>34</v>
      </c>
      <c r="K2037" s="1" t="s">
        <v>34</v>
      </c>
      <c r="L2037" s="1" t="s">
        <v>34</v>
      </c>
      <c r="M2037" s="1" t="s">
        <v>34</v>
      </c>
      <c r="N2037" s="1">
        <v>0</v>
      </c>
      <c r="O2037" s="1">
        <v>0</v>
      </c>
      <c r="P2037" s="3">
        <v>28.043633</v>
      </c>
      <c r="Q2037" s="3">
        <v>-26.202269999999999</v>
      </c>
      <c r="R2037" t="s">
        <v>4960</v>
      </c>
    </row>
    <row r="2038" spans="1:18" ht="15" customHeight="1" x14ac:dyDescent="0.55000000000000004">
      <c r="A2038" s="1">
        <v>48093</v>
      </c>
      <c r="B2038" s="1" t="s">
        <v>2962</v>
      </c>
      <c r="C2038" s="1" t="s">
        <v>3111</v>
      </c>
      <c r="D2038" s="4">
        <v>44</v>
      </c>
      <c r="E2038" s="4">
        <v>48</v>
      </c>
      <c r="F2038" s="4">
        <f>Table1[[#This Row],[MW]]*Table1[[#This Row],[MWh/MW]]</f>
        <v>2112</v>
      </c>
      <c r="G2038" s="1" t="s">
        <v>28</v>
      </c>
      <c r="H2038" s="1" t="s">
        <v>56</v>
      </c>
      <c r="I2038" s="1" t="s">
        <v>57</v>
      </c>
      <c r="J2038" s="1" t="s">
        <v>40</v>
      </c>
      <c r="K2038" s="3" t="s">
        <v>34</v>
      </c>
      <c r="L2038" s="3" t="s">
        <v>119</v>
      </c>
      <c r="M2038" s="3" t="s">
        <v>34</v>
      </c>
      <c r="N2038" s="1">
        <f>Table1[[#This Row],[MWh]]*Water_intensities!$J$53</f>
        <v>3397.785613728</v>
      </c>
      <c r="O2038" s="1">
        <f>Table1[[#This Row],[MWh]]*Water_intensities!$N$53</f>
        <v>2718.2284909823998</v>
      </c>
      <c r="P2038" s="3">
        <v>28.027022133229799</v>
      </c>
      <c r="Q2038" s="3">
        <v>-26.2073071968763</v>
      </c>
      <c r="R2038" t="s">
        <v>3112</v>
      </c>
    </row>
    <row r="2039" spans="1:18" x14ac:dyDescent="0.55000000000000004">
      <c r="A2039" s="1">
        <v>48094</v>
      </c>
      <c r="B2039" s="1" t="s">
        <v>2962</v>
      </c>
      <c r="C2039" s="1" t="s">
        <v>3113</v>
      </c>
      <c r="D2039" s="4">
        <v>75</v>
      </c>
      <c r="E2039" s="4">
        <v>1537</v>
      </c>
      <c r="F2039" s="4">
        <f>Table1[[#This Row],[MW]]*Table1[[#This Row],[MWh/MW]]</f>
        <v>115275</v>
      </c>
      <c r="G2039" s="1" t="s">
        <v>37</v>
      </c>
      <c r="H2039" s="1" t="s">
        <v>38</v>
      </c>
      <c r="I2039" s="1" t="s">
        <v>39</v>
      </c>
      <c r="J2039" s="1" t="s">
        <v>40</v>
      </c>
      <c r="K2039" s="3" t="s">
        <v>34</v>
      </c>
      <c r="L2039" s="3" t="s">
        <v>41</v>
      </c>
      <c r="M2039" s="3" t="s">
        <v>2331</v>
      </c>
      <c r="N2039" s="1">
        <f>Table1[[#This Row],[MWh]]*Water_intensities!$J$89</f>
        <v>11345.446916427001</v>
      </c>
      <c r="O2039" s="1">
        <f>Table1[[#This Row],[MWh]]*Water_intensities!$N$89</f>
        <v>7941.8128414988996</v>
      </c>
      <c r="P2039" s="3">
        <v>24.134899999999998</v>
      </c>
      <c r="Q2039" s="3">
        <v>-30.160699999999999</v>
      </c>
      <c r="R2039" t="s">
        <v>96</v>
      </c>
    </row>
    <row r="2040" spans="1:18" ht="15" customHeight="1" x14ac:dyDescent="0.55000000000000004">
      <c r="A2040" s="1">
        <v>48095</v>
      </c>
      <c r="B2040" s="1" t="s">
        <v>2962</v>
      </c>
      <c r="C2040" s="1" t="s">
        <v>3114</v>
      </c>
      <c r="D2040" s="4">
        <v>75</v>
      </c>
      <c r="E2040" s="4">
        <v>1537</v>
      </c>
      <c r="F2040" s="4">
        <f>Table1[[#This Row],[MW]]*Table1[[#This Row],[MWh/MW]]</f>
        <v>115275</v>
      </c>
      <c r="G2040" s="1" t="s">
        <v>37</v>
      </c>
      <c r="H2040" s="1" t="s">
        <v>38</v>
      </c>
      <c r="I2040" s="1" t="s">
        <v>39</v>
      </c>
      <c r="J2040" s="1" t="s">
        <v>40</v>
      </c>
      <c r="K2040" s="3" t="s">
        <v>34</v>
      </c>
      <c r="L2040" s="3" t="s">
        <v>41</v>
      </c>
      <c r="M2040" s="3" t="s">
        <v>388</v>
      </c>
      <c r="N2040" s="1">
        <f>Table1[[#This Row],[MWh]]*Water_intensities!$J$86</f>
        <v>11345.446916427001</v>
      </c>
      <c r="O2040" s="1">
        <f>Table1[[#This Row],[MWh]]*Water_intensities!$N$86</f>
        <v>7941.8128414988996</v>
      </c>
      <c r="P2040" s="3">
        <v>22.909500000000001</v>
      </c>
      <c r="Q2040" s="3">
        <v>-27.5975</v>
      </c>
      <c r="R2040" t="s">
        <v>3115</v>
      </c>
    </row>
    <row r="2041" spans="1:18" x14ac:dyDescent="0.55000000000000004">
      <c r="A2041" s="1">
        <v>48096</v>
      </c>
      <c r="B2041" s="1" t="s">
        <v>2962</v>
      </c>
      <c r="C2041" s="1" t="s">
        <v>3116</v>
      </c>
      <c r="D2041" s="4">
        <v>100</v>
      </c>
      <c r="E2041" s="4">
        <v>1537</v>
      </c>
      <c r="F2041" s="4">
        <f>Table1[[#This Row],[MW]]*Table1[[#This Row],[MWh/MW]]</f>
        <v>153700</v>
      </c>
      <c r="G2041" s="1" t="s">
        <v>37</v>
      </c>
      <c r="H2041" s="1" t="s">
        <v>255</v>
      </c>
      <c r="I2041" s="1" t="s">
        <v>256</v>
      </c>
      <c r="J2041" s="1" t="s">
        <v>31</v>
      </c>
      <c r="K2041" s="3" t="s">
        <v>32</v>
      </c>
      <c r="L2041" s="3" t="s">
        <v>34</v>
      </c>
      <c r="M2041" s="3" t="s">
        <v>388</v>
      </c>
      <c r="N2041" s="1">
        <f>Table1[[#This Row],[MWh]]*Water_intensities!$J$97</f>
        <v>116363.55811720001</v>
      </c>
      <c r="O2041" s="1">
        <f>Table1[[#This Row],[MWh]]*Water_intensities!$N$97</f>
        <v>81454.490682039992</v>
      </c>
      <c r="P2041" s="3">
        <v>23.027380000000001</v>
      </c>
      <c r="Q2041" s="3">
        <v>-27.6113</v>
      </c>
      <c r="R2041" t="s">
        <v>3117</v>
      </c>
    </row>
    <row r="2042" spans="1:18" ht="15" customHeight="1" x14ac:dyDescent="0.55000000000000004">
      <c r="A2042" s="1">
        <v>48097</v>
      </c>
      <c r="B2042" s="1" t="s">
        <v>2962</v>
      </c>
      <c r="C2042" s="1" t="s">
        <v>3118</v>
      </c>
      <c r="D2042" s="4">
        <v>100</v>
      </c>
      <c r="E2042" s="4">
        <v>3200</v>
      </c>
      <c r="F2042" s="4">
        <f>Table1[[#This Row],[MW]]*Table1[[#This Row],[MWh/MW]]</f>
        <v>320000</v>
      </c>
      <c r="G2042" s="1" t="s">
        <v>37</v>
      </c>
      <c r="H2042" s="1" t="s">
        <v>255</v>
      </c>
      <c r="I2042" s="1" t="s">
        <v>256</v>
      </c>
      <c r="J2042" s="1" t="s">
        <v>31</v>
      </c>
      <c r="K2042" s="3" t="s">
        <v>32</v>
      </c>
      <c r="L2042" s="3" t="s">
        <v>34</v>
      </c>
      <c r="M2042" s="3" t="s">
        <v>26</v>
      </c>
      <c r="N2042" s="1">
        <f>Table1[[#This Row],[MWh]]*Water_intensities!$J$96</f>
        <v>242266.35392000002</v>
      </c>
      <c r="O2042" s="1">
        <f>Table1[[#This Row],[MWh]]*Water_intensities!$N$96</f>
        <v>169586.447744</v>
      </c>
      <c r="P2042" s="3">
        <v>19.590209999999999</v>
      </c>
      <c r="Q2042" s="3">
        <v>-28.881</v>
      </c>
      <c r="R2042" t="s">
        <v>3119</v>
      </c>
    </row>
    <row r="2043" spans="1:18" x14ac:dyDescent="0.55000000000000004">
      <c r="A2043" s="1">
        <v>48098</v>
      </c>
      <c r="B2043" s="1" t="s">
        <v>2962</v>
      </c>
      <c r="C2043" s="1" t="s">
        <v>3120</v>
      </c>
      <c r="D2043" s="4">
        <v>600</v>
      </c>
      <c r="E2043" s="4">
        <v>5767</v>
      </c>
      <c r="F2043" s="4">
        <f>Table1[[#This Row],[MW]]*Table1[[#This Row],[MWh/MW]]</f>
        <v>3460200</v>
      </c>
      <c r="G2043" s="1" t="s">
        <v>443</v>
      </c>
      <c r="H2043" s="1" t="s">
        <v>21</v>
      </c>
      <c r="I2043" s="1" t="s">
        <v>22</v>
      </c>
      <c r="J2043" s="1" t="s">
        <v>23</v>
      </c>
      <c r="K2043" s="3" t="s">
        <v>24</v>
      </c>
      <c r="L2043" s="3" t="s">
        <v>444</v>
      </c>
      <c r="M2043" s="3" t="s">
        <v>1226</v>
      </c>
      <c r="N2043" s="1">
        <f>Table1[[#This Row],[MWh]]*Water_intensities!$J$31</f>
        <v>8553178.0422748681</v>
      </c>
      <c r="O2043" s="1">
        <f>Table1[[#This Row],[MWh]]*Water_intensities!$N$31</f>
        <v>6680123.7389895599</v>
      </c>
      <c r="P2043" s="3">
        <v>28.194019999999998</v>
      </c>
      <c r="Q2043" s="3">
        <v>-26.115780000000001</v>
      </c>
      <c r="R2043" t="s">
        <v>3121</v>
      </c>
    </row>
    <row r="2044" spans="1:18" x14ac:dyDescent="0.55000000000000004">
      <c r="A2044" s="1">
        <v>48099</v>
      </c>
      <c r="B2044" s="1" t="s">
        <v>2962</v>
      </c>
      <c r="C2044" s="1" t="s">
        <v>3122</v>
      </c>
      <c r="D2044" s="4">
        <v>4116</v>
      </c>
      <c r="E2044" s="4">
        <v>5767</v>
      </c>
      <c r="F2044" s="4">
        <f>Table1[[#This Row],[MW]]*Table1[[#This Row],[MWh/MW]]</f>
        <v>23736972</v>
      </c>
      <c r="G2044" s="1" t="s">
        <v>443</v>
      </c>
      <c r="H2044" s="1" t="s">
        <v>21</v>
      </c>
      <c r="I2044" s="1" t="s">
        <v>22</v>
      </c>
      <c r="J2044" s="1" t="s">
        <v>23</v>
      </c>
      <c r="K2044" s="3" t="s">
        <v>24</v>
      </c>
      <c r="L2044" s="3" t="s">
        <v>444</v>
      </c>
      <c r="M2044" s="3" t="s">
        <v>1226</v>
      </c>
      <c r="N2044" s="1">
        <f>Table1[[#This Row],[MWh]]*Water_intensities!$J$31</f>
        <v>58674801.3700056</v>
      </c>
      <c r="O2044" s="1">
        <f>Table1[[#This Row],[MWh]]*Water_intensities!$N$31</f>
        <v>45825648.84946838</v>
      </c>
      <c r="P2044" s="3">
        <v>28.970140000000001</v>
      </c>
      <c r="Q2044" s="3">
        <v>-26.08644</v>
      </c>
      <c r="R2044" t="s">
        <v>3123</v>
      </c>
    </row>
    <row r="2045" spans="1:18" x14ac:dyDescent="0.55000000000000004">
      <c r="A2045" s="1">
        <v>48100</v>
      </c>
      <c r="B2045" s="1" t="s">
        <v>2962</v>
      </c>
      <c r="C2045" s="1" t="s">
        <v>3124</v>
      </c>
      <c r="D2045" s="4">
        <v>0.62</v>
      </c>
      <c r="E2045" s="4">
        <v>1537</v>
      </c>
      <c r="F2045" s="4">
        <f>Table1[[#This Row],[MW]]*Table1[[#This Row],[MWh/MW]]</f>
        <v>952.93999999999994</v>
      </c>
      <c r="G2045" s="1" t="s">
        <v>37</v>
      </c>
      <c r="H2045" s="1" t="s">
        <v>38</v>
      </c>
      <c r="I2045" s="1" t="s">
        <v>130</v>
      </c>
      <c r="J2045" s="1" t="s">
        <v>40</v>
      </c>
      <c r="K2045" s="3" t="s">
        <v>34</v>
      </c>
      <c r="L2045" s="3" t="s">
        <v>41</v>
      </c>
      <c r="M2045" s="3" t="s">
        <v>1176</v>
      </c>
      <c r="N2045" s="1">
        <f>Table1[[#This Row],[MWh]]*Water_intensities!$J$80</f>
        <v>3.6072703016331999</v>
      </c>
      <c r="O2045" s="1">
        <f>Table1[[#This Row],[MWh]]*Water_intensities!$N$80</f>
        <v>2.5250892111432397</v>
      </c>
      <c r="P2045" s="3">
        <v>18.4616461336289</v>
      </c>
      <c r="Q2045" s="32">
        <v>-34.033882412427602</v>
      </c>
      <c r="R2045" t="s">
        <v>1484</v>
      </c>
    </row>
    <row r="2046" spans="1:18" x14ac:dyDescent="0.55000000000000004">
      <c r="A2046" s="1">
        <v>48101</v>
      </c>
      <c r="B2046" s="1" t="s">
        <v>2962</v>
      </c>
      <c r="C2046" s="1" t="s">
        <v>3125</v>
      </c>
      <c r="D2046" s="4">
        <v>50</v>
      </c>
      <c r="E2046" s="4">
        <v>1537</v>
      </c>
      <c r="F2046" s="4">
        <f>Table1[[#This Row],[MW]]*Table1[[#This Row],[MWh/MW]]</f>
        <v>76850</v>
      </c>
      <c r="G2046" s="1" t="s">
        <v>37</v>
      </c>
      <c r="H2046" s="1" t="s">
        <v>255</v>
      </c>
      <c r="I2046" s="1" t="s">
        <v>2222</v>
      </c>
      <c r="J2046" s="1" t="s">
        <v>23</v>
      </c>
      <c r="K2046" s="3" t="s">
        <v>24</v>
      </c>
      <c r="L2046" s="3" t="s">
        <v>34</v>
      </c>
      <c r="M2046" s="3" t="s">
        <v>26</v>
      </c>
      <c r="N2046" s="1">
        <f>Table1[[#This Row],[MWh]]*Water_intensities!$J$100</f>
        <v>357402.35707425716</v>
      </c>
      <c r="O2046" s="1">
        <f>Table1[[#This Row],[MWh]]*Water_intensities!$N$100</f>
        <v>250181.64995198001</v>
      </c>
      <c r="P2046" s="3">
        <v>21.077660000000002</v>
      </c>
      <c r="Q2046" s="3">
        <v>-28.538</v>
      </c>
      <c r="R2046" t="s">
        <v>3126</v>
      </c>
    </row>
    <row r="2047" spans="1:18" x14ac:dyDescent="0.55000000000000004">
      <c r="A2047" s="1">
        <v>48102</v>
      </c>
      <c r="B2047" s="1" t="s">
        <v>2962</v>
      </c>
      <c r="C2047" s="1" t="s">
        <v>3127</v>
      </c>
      <c r="D2047" s="4">
        <v>140</v>
      </c>
      <c r="E2047" s="4">
        <v>4025</v>
      </c>
      <c r="F2047" s="4">
        <f>Table1[[#This Row],[MW]]*Table1[[#This Row],[MWh/MW]]</f>
        <v>563500</v>
      </c>
      <c r="G2047" s="1" t="s">
        <v>176</v>
      </c>
      <c r="H2047" s="1" t="s">
        <v>177</v>
      </c>
      <c r="I2047" s="1" t="s">
        <v>178</v>
      </c>
      <c r="J2047" s="1" t="s">
        <v>40</v>
      </c>
      <c r="K2047" s="3" t="s">
        <v>34</v>
      </c>
      <c r="L2047" s="3" t="s">
        <v>34</v>
      </c>
      <c r="M2047" s="3" t="s">
        <v>34</v>
      </c>
      <c r="N2047" s="1">
        <f>Table1[[#This Row],[MWh]]*Water_intensities!$J$101</f>
        <v>7.4657783831049998E-2</v>
      </c>
      <c r="O2047" s="1">
        <f>Table1[[#This Row],[MWh]]*Water_intensities!$N$101</f>
        <v>7.4657783831049998E-2</v>
      </c>
      <c r="P2047" s="3">
        <v>19.553799999999999</v>
      </c>
      <c r="Q2047" s="3">
        <v>-30.4344</v>
      </c>
      <c r="R2047" t="s">
        <v>3128</v>
      </c>
    </row>
    <row r="2048" spans="1:18" x14ac:dyDescent="0.55000000000000004">
      <c r="A2048" s="1">
        <v>48103</v>
      </c>
      <c r="B2048" s="1" t="s">
        <v>2962</v>
      </c>
      <c r="C2048" s="1" t="s">
        <v>3129</v>
      </c>
      <c r="D2048" s="4">
        <v>0.5</v>
      </c>
      <c r="E2048" s="4">
        <v>1537</v>
      </c>
      <c r="F2048" s="4">
        <f>Table1[[#This Row],[MW]]*Table1[[#This Row],[MWh/MW]]</f>
        <v>768.5</v>
      </c>
      <c r="G2048" s="1" t="s">
        <v>37</v>
      </c>
      <c r="H2048" s="1" t="s">
        <v>38</v>
      </c>
      <c r="I2048" s="1" t="s">
        <v>39</v>
      </c>
      <c r="J2048" s="1" t="s">
        <v>40</v>
      </c>
      <c r="K2048" s="3" t="s">
        <v>34</v>
      </c>
      <c r="L2048" s="3" t="s">
        <v>41</v>
      </c>
      <c r="M2048" s="3" t="s">
        <v>223</v>
      </c>
      <c r="N2048" s="1">
        <f>Table1[[#This Row],[MWh]]*Water_intensities!$J$87</f>
        <v>75.636312776180006</v>
      </c>
      <c r="O2048" s="1">
        <f>Table1[[#This Row],[MWh]]*Water_intensities!$N$87</f>
        <v>52.945418943325997</v>
      </c>
      <c r="P2048" s="3">
        <v>24.770275256610599</v>
      </c>
      <c r="Q2048" s="3">
        <v>-28.790230247702201</v>
      </c>
      <c r="R2048" t="s">
        <v>3130</v>
      </c>
    </row>
    <row r="2049" spans="1:18" x14ac:dyDescent="0.55000000000000004">
      <c r="A2049" s="1">
        <v>48104</v>
      </c>
      <c r="B2049" s="1" t="s">
        <v>2962</v>
      </c>
      <c r="C2049" s="1" t="s">
        <v>3131</v>
      </c>
      <c r="D2049" s="4">
        <v>1860</v>
      </c>
      <c r="E2049" s="4">
        <v>7348.4</v>
      </c>
      <c r="F2049" s="4">
        <f>Table1[[#This Row],[MW]]*Table1[[#This Row],[MWh/MW]]</f>
        <v>13668024</v>
      </c>
      <c r="G2049" s="1" t="s">
        <v>3132</v>
      </c>
      <c r="H2049" s="1" t="s">
        <v>3133</v>
      </c>
      <c r="I2049" s="1" t="s">
        <v>22</v>
      </c>
      <c r="J2049" s="1" t="s">
        <v>60</v>
      </c>
      <c r="K2049" s="3" t="s">
        <v>61</v>
      </c>
      <c r="L2049" s="3" t="s">
        <v>3134</v>
      </c>
      <c r="M2049" s="3" t="s">
        <v>34</v>
      </c>
      <c r="N2049" s="1">
        <f>Table1[[#This Row],[MWh]]*Water_intensities!$J$66</f>
        <v>5173909.9058922725</v>
      </c>
      <c r="O2049" s="1">
        <f>Table1[[#This Row],[MWh]]*Water_intensities!$N$66</f>
        <v>1552172.9717676817</v>
      </c>
      <c r="P2049" s="3">
        <v>18.43281</v>
      </c>
      <c r="Q2049" s="3">
        <v>-33.67362</v>
      </c>
      <c r="R2049" t="s">
        <v>3135</v>
      </c>
    </row>
    <row r="2050" spans="1:18" x14ac:dyDescent="0.55000000000000004">
      <c r="A2050" s="1">
        <v>48105</v>
      </c>
      <c r="B2050" s="1" t="s">
        <v>2962</v>
      </c>
      <c r="C2050" s="1" t="s">
        <v>3136</v>
      </c>
      <c r="D2050" s="4">
        <v>225</v>
      </c>
      <c r="E2050" s="4">
        <v>5767</v>
      </c>
      <c r="F2050" s="4">
        <f>Table1[[#This Row],[MW]]*Table1[[#This Row],[MWh/MW]]</f>
        <v>1297575</v>
      </c>
      <c r="G2050" s="1" t="s">
        <v>443</v>
      </c>
      <c r="H2050" s="1" t="s">
        <v>21</v>
      </c>
      <c r="I2050" s="1" t="s">
        <v>22</v>
      </c>
      <c r="J2050" s="1" t="s">
        <v>23</v>
      </c>
      <c r="K2050" s="3" t="s">
        <v>24</v>
      </c>
      <c r="L2050" s="3" t="s">
        <v>444</v>
      </c>
      <c r="M2050" s="3" t="s">
        <v>1226</v>
      </c>
      <c r="N2050" s="1">
        <f>Table1[[#This Row],[MWh]]*Water_intensities!$J$31</f>
        <v>3207441.7658530758</v>
      </c>
      <c r="O2050" s="1">
        <f>Table1[[#This Row],[MWh]]*Water_intensities!$N$31</f>
        <v>2505046.4021210852</v>
      </c>
      <c r="P2050" s="3">
        <v>29.474460000000001</v>
      </c>
      <c r="Q2050" s="3">
        <v>-26.090779999999999</v>
      </c>
      <c r="R2050" t="s">
        <v>3137</v>
      </c>
    </row>
    <row r="2051" spans="1:18" x14ac:dyDescent="0.55000000000000004">
      <c r="A2051" s="1">
        <v>48106</v>
      </c>
      <c r="B2051" s="1" t="s">
        <v>2962</v>
      </c>
      <c r="C2051" s="1" t="s">
        <v>3138</v>
      </c>
      <c r="D2051" s="4">
        <v>20</v>
      </c>
      <c r="E2051" s="4">
        <v>1355</v>
      </c>
      <c r="F2051" s="4">
        <f>Table1[[#This Row],[MW]]*Table1[[#This Row],[MWh/MW]]</f>
        <v>27100</v>
      </c>
      <c r="G2051" s="1" t="s">
        <v>474</v>
      </c>
      <c r="H2051" s="1" t="s">
        <v>21</v>
      </c>
      <c r="I2051" s="1" t="s">
        <v>22</v>
      </c>
      <c r="J2051" s="1" t="s">
        <v>118</v>
      </c>
      <c r="K2051" s="3" t="s">
        <v>24</v>
      </c>
      <c r="L2051" s="1" t="s">
        <v>841</v>
      </c>
      <c r="M2051" s="3" t="s">
        <v>3024</v>
      </c>
      <c r="N2051" s="1">
        <f>Table1[[#This Row],[MWh]]*Water_intensities!$J$13</f>
        <v>66987.782482413997</v>
      </c>
      <c r="O2051" s="1">
        <f>Table1[[#This Row],[MWh]]*Water_intensities!$N$13</f>
        <v>52318.17621138</v>
      </c>
      <c r="P2051" s="3">
        <v>31.870456999999998</v>
      </c>
      <c r="Q2051" s="3">
        <v>-25.611191000000002</v>
      </c>
      <c r="R2051" t="s">
        <v>3139</v>
      </c>
    </row>
    <row r="2052" spans="1:18" x14ac:dyDescent="0.55000000000000004">
      <c r="A2052" s="1">
        <v>48107</v>
      </c>
      <c r="B2052" s="1" t="s">
        <v>2962</v>
      </c>
      <c r="C2052" s="1" t="s">
        <v>3138</v>
      </c>
      <c r="D2052" s="4">
        <v>1</v>
      </c>
      <c r="E2052" s="4">
        <v>48</v>
      </c>
      <c r="F2052" s="4">
        <f>Table1[[#This Row],[MW]]*Table1[[#This Row],[MWh/MW]]</f>
        <v>48</v>
      </c>
      <c r="G2052" s="1" t="s">
        <v>28</v>
      </c>
      <c r="H2052" s="1" t="s">
        <v>29</v>
      </c>
      <c r="I2052" s="1" t="s">
        <v>30</v>
      </c>
      <c r="J2052" s="1" t="s">
        <v>31</v>
      </c>
      <c r="K2052" s="3" t="s">
        <v>32</v>
      </c>
      <c r="L2052" s="3" t="s">
        <v>44</v>
      </c>
      <c r="M2052" s="3" t="s">
        <v>34</v>
      </c>
      <c r="N2052" s="1">
        <f>Table1[[#This Row],[MWh]]*Water_intensities!$J$56</f>
        <v>15.551987558409952</v>
      </c>
      <c r="O2052" s="1">
        <f>Table1[[#This Row],[MWh]]*Water_intensities!$N$56</f>
        <v>10.886391290886966</v>
      </c>
      <c r="P2052" s="3">
        <v>31.870200000000001</v>
      </c>
      <c r="Q2052" s="3">
        <v>-25.611609999999999</v>
      </c>
      <c r="R2052" t="s">
        <v>3140</v>
      </c>
    </row>
    <row r="2053" spans="1:18" x14ac:dyDescent="0.55000000000000004">
      <c r="A2053" s="1">
        <v>48108</v>
      </c>
      <c r="B2053" s="1" t="s">
        <v>2962</v>
      </c>
      <c r="C2053" s="1" t="s">
        <v>3141</v>
      </c>
      <c r="D2053" s="4">
        <v>10.65</v>
      </c>
      <c r="E2053" s="4">
        <v>1537</v>
      </c>
      <c r="F2053" s="4">
        <f>Table1[[#This Row],[MW]]*Table1[[#This Row],[MWh/MW]]</f>
        <v>16369.050000000001</v>
      </c>
      <c r="G2053" s="1" t="s">
        <v>37</v>
      </c>
      <c r="H2053" s="1" t="s">
        <v>38</v>
      </c>
      <c r="I2053" s="1" t="s">
        <v>39</v>
      </c>
      <c r="J2053" s="1" t="s">
        <v>40</v>
      </c>
      <c r="K2053" s="3" t="s">
        <v>34</v>
      </c>
      <c r="L2053" s="3" t="s">
        <v>41</v>
      </c>
      <c r="M2053" s="3" t="s">
        <v>26</v>
      </c>
      <c r="N2053" s="1">
        <f>Table1[[#This Row],[MWh]]*Water_intensities!$J$88</f>
        <v>1611.0534621326342</v>
      </c>
      <c r="O2053" s="1">
        <f>Table1[[#This Row],[MWh]]*Water_intensities!$N$88</f>
        <v>1127.7374234928438</v>
      </c>
      <c r="P2053" s="3">
        <v>19.555289999999999</v>
      </c>
      <c r="Q2053" s="3">
        <v>-28.888999999999999</v>
      </c>
      <c r="R2053" t="s">
        <v>3142</v>
      </c>
    </row>
    <row r="2054" spans="1:18" x14ac:dyDescent="0.55000000000000004">
      <c r="A2054" s="1">
        <v>48109</v>
      </c>
      <c r="B2054" s="1" t="s">
        <v>2962</v>
      </c>
      <c r="C2054" s="1" t="s">
        <v>3143</v>
      </c>
      <c r="D2054" s="4">
        <v>80</v>
      </c>
      <c r="E2054" s="4">
        <v>2510.3000000000002</v>
      </c>
      <c r="F2054" s="4">
        <f>Table1[[#This Row],[MW]]*Table1[[#This Row],[MWh/MW]]</f>
        <v>200824</v>
      </c>
      <c r="G2054" s="1" t="s">
        <v>176</v>
      </c>
      <c r="H2054" s="1" t="s">
        <v>177</v>
      </c>
      <c r="I2054" s="1" t="s">
        <v>178</v>
      </c>
      <c r="J2054" s="1" t="s">
        <v>40</v>
      </c>
      <c r="K2054" s="3" t="s">
        <v>34</v>
      </c>
      <c r="L2054" s="3" t="s">
        <v>34</v>
      </c>
      <c r="M2054" s="3" t="s">
        <v>34</v>
      </c>
      <c r="N2054" s="1">
        <f>Table1[[#This Row],[MWh]]*Water_intensities!$J$101</f>
        <v>2.6607053735735197E-2</v>
      </c>
      <c r="O2054" s="1">
        <f>Table1[[#This Row],[MWh]]*Water_intensities!$N$101</f>
        <v>2.6607053735735197E-2</v>
      </c>
      <c r="P2054" s="3">
        <v>24.700399999999998</v>
      </c>
      <c r="Q2054" s="3">
        <v>-34.143999999999998</v>
      </c>
      <c r="R2054" t="s">
        <v>3144</v>
      </c>
    </row>
    <row r="2055" spans="1:18" x14ac:dyDescent="0.55000000000000004">
      <c r="A2055" s="1">
        <v>48110</v>
      </c>
      <c r="B2055" s="1" t="s">
        <v>2962</v>
      </c>
      <c r="C2055" s="1" t="s">
        <v>3145</v>
      </c>
      <c r="D2055" s="4">
        <v>3000</v>
      </c>
      <c r="E2055" s="4">
        <v>5767</v>
      </c>
      <c r="F2055" s="4">
        <f>Table1[[#This Row],[MW]]*Table1[[#This Row],[MWh/MW]]</f>
        <v>17301000</v>
      </c>
      <c r="G2055" s="1" t="s">
        <v>443</v>
      </c>
      <c r="H2055" s="1" t="s">
        <v>21</v>
      </c>
      <c r="I2055" s="1" t="s">
        <v>22</v>
      </c>
      <c r="J2055" s="1" t="s">
        <v>23</v>
      </c>
      <c r="K2055" s="3" t="s">
        <v>24</v>
      </c>
      <c r="L2055" s="3" t="s">
        <v>444</v>
      </c>
      <c r="M2055" s="3" t="s">
        <v>1226</v>
      </c>
      <c r="N2055" s="1">
        <f>Table1[[#This Row],[MWh]]*Water_intensities!$J$31</f>
        <v>42765890.211374342</v>
      </c>
      <c r="O2055" s="1">
        <f>Table1[[#This Row],[MWh]]*Water_intensities!$N$31</f>
        <v>33400618.694947802</v>
      </c>
      <c r="P2055" s="3">
        <v>29.178464999999999</v>
      </c>
      <c r="Q2055" s="3">
        <v>-26.253937000000001</v>
      </c>
      <c r="R2055" t="s">
        <v>3146</v>
      </c>
    </row>
    <row r="2056" spans="1:18" x14ac:dyDescent="0.55000000000000004">
      <c r="A2056" s="1">
        <v>48111</v>
      </c>
      <c r="B2056" s="1" t="s">
        <v>2962</v>
      </c>
      <c r="C2056" s="1" t="s">
        <v>3147</v>
      </c>
      <c r="D2056" s="4">
        <v>0.125</v>
      </c>
      <c r="E2056" s="4">
        <v>1355</v>
      </c>
      <c r="F2056" s="4">
        <f>Table1[[#This Row],[MW]]*Table1[[#This Row],[MWh/MW]]</f>
        <v>169.375</v>
      </c>
      <c r="G2056" s="1" t="s">
        <v>474</v>
      </c>
      <c r="H2056" s="1" t="s">
        <v>29</v>
      </c>
      <c r="I2056" s="1" t="s">
        <v>52</v>
      </c>
      <c r="J2056" s="1" t="s">
        <v>31</v>
      </c>
      <c r="K2056" s="3" t="s">
        <v>32</v>
      </c>
      <c r="L2056" s="3" t="s">
        <v>3148</v>
      </c>
      <c r="M2056" s="3" t="s">
        <v>34</v>
      </c>
      <c r="N2056" s="1">
        <f>Table1[[#This Row],[MWh]]*Water_intensities!$J$16</f>
        <v>54.877456098035118</v>
      </c>
      <c r="O2056" s="1">
        <f>Table1[[#This Row],[MWh]]*Water_intensities!$N$16</f>
        <v>38.414219268624585</v>
      </c>
      <c r="P2056" s="3">
        <v>27.232336700000001</v>
      </c>
      <c r="Q2056" s="3">
        <v>-27.6372514</v>
      </c>
      <c r="R2056" t="s">
        <v>3149</v>
      </c>
    </row>
    <row r="2057" spans="1:18" x14ac:dyDescent="0.55000000000000004">
      <c r="A2057" s="1">
        <v>48112</v>
      </c>
      <c r="B2057" s="1" t="s">
        <v>2962</v>
      </c>
      <c r="C2057" s="1" t="s">
        <v>3150</v>
      </c>
      <c r="D2057" s="4">
        <v>1600</v>
      </c>
      <c r="E2057" s="4">
        <v>5767</v>
      </c>
      <c r="F2057" s="4">
        <f>Table1[[#This Row],[MW]]*Table1[[#This Row],[MWh/MW]]</f>
        <v>9227200</v>
      </c>
      <c r="G2057" s="1" t="s">
        <v>443</v>
      </c>
      <c r="H2057" s="1" t="s">
        <v>21</v>
      </c>
      <c r="I2057" s="1" t="s">
        <v>22</v>
      </c>
      <c r="J2057" s="1" t="s">
        <v>31</v>
      </c>
      <c r="K2057" s="3" t="s">
        <v>32</v>
      </c>
      <c r="L2057" s="3" t="s">
        <v>2199</v>
      </c>
      <c r="M2057" s="3" t="s">
        <v>34</v>
      </c>
      <c r="N2057" s="1">
        <f>Table1[[#This Row],[MWh]]*Water_intensities!$J$19</f>
        <v>1496946.4961321144</v>
      </c>
      <c r="O2057" s="1">
        <f>Table1[[#This Row],[MWh]]*Water_intensities!$N$19</f>
        <v>1047862.5472924801</v>
      </c>
      <c r="P2057" s="3">
        <v>28.924942000000001</v>
      </c>
      <c r="Q2057" s="3">
        <v>-25.920069999999999</v>
      </c>
      <c r="R2057" t="s">
        <v>3151</v>
      </c>
    </row>
    <row r="2058" spans="1:18" x14ac:dyDescent="0.55000000000000004">
      <c r="A2058" s="1">
        <v>48113</v>
      </c>
      <c r="B2058" s="1" t="s">
        <v>2962</v>
      </c>
      <c r="C2058" s="1" t="s">
        <v>3152</v>
      </c>
      <c r="D2058" s="4">
        <v>1</v>
      </c>
      <c r="E2058" s="4">
        <v>1537</v>
      </c>
      <c r="F2058" s="4">
        <f>Table1[[#This Row],[MW]]*Table1[[#This Row],[MWh/MW]]</f>
        <v>1537</v>
      </c>
      <c r="G2058" s="1" t="s">
        <v>37</v>
      </c>
      <c r="H2058" s="1" t="s">
        <v>38</v>
      </c>
      <c r="I2058" s="1" t="s">
        <v>130</v>
      </c>
      <c r="J2058" s="1" t="s">
        <v>40</v>
      </c>
      <c r="K2058" s="3" t="s">
        <v>34</v>
      </c>
      <c r="L2058" s="3" t="s">
        <v>41</v>
      </c>
      <c r="M2058" s="3" t="s">
        <v>1176</v>
      </c>
      <c r="N2058" s="1">
        <f>Table1[[#This Row],[MWh]]*Water_intensities!$J$80</f>
        <v>5.8181779058599998</v>
      </c>
      <c r="O2058" s="1">
        <f>Table1[[#This Row],[MWh]]*Water_intensities!$N$80</f>
        <v>4.072724534102</v>
      </c>
      <c r="P2058" s="3">
        <v>18.519962687397399</v>
      </c>
      <c r="Q2058" s="3">
        <v>-33.8819494069038</v>
      </c>
      <c r="R2058" t="s">
        <v>3153</v>
      </c>
    </row>
    <row r="2059" spans="1:18" x14ac:dyDescent="0.55000000000000004">
      <c r="A2059" s="1">
        <v>48114</v>
      </c>
      <c r="B2059" s="1" t="s">
        <v>2962</v>
      </c>
      <c r="C2059" s="1" t="s">
        <v>3154</v>
      </c>
      <c r="D2059" s="4">
        <v>75</v>
      </c>
      <c r="E2059" s="4">
        <v>1537</v>
      </c>
      <c r="F2059" s="4">
        <f>Table1[[#This Row],[MW]]*Table1[[#This Row],[MWh/MW]]</f>
        <v>115275</v>
      </c>
      <c r="G2059" s="1" t="s">
        <v>37</v>
      </c>
      <c r="H2059" s="1" t="s">
        <v>38</v>
      </c>
      <c r="I2059" s="1" t="s">
        <v>39</v>
      </c>
      <c r="J2059" s="1" t="s">
        <v>40</v>
      </c>
      <c r="K2059" s="3" t="s">
        <v>34</v>
      </c>
      <c r="L2059" s="3" t="s">
        <v>41</v>
      </c>
      <c r="M2059" s="3" t="s">
        <v>388</v>
      </c>
      <c r="N2059" s="1">
        <f>Table1[[#This Row],[MWh]]*Water_intensities!$J$86</f>
        <v>11345.446916427001</v>
      </c>
      <c r="O2059" s="1">
        <f>Table1[[#This Row],[MWh]]*Water_intensities!$N$86</f>
        <v>7941.8128414988996</v>
      </c>
      <c r="P2059" s="3">
        <v>23.350100000000001</v>
      </c>
      <c r="Q2059" s="3">
        <v>-28.3154</v>
      </c>
      <c r="R2059" t="s">
        <v>3155</v>
      </c>
    </row>
    <row r="2060" spans="1:18" x14ac:dyDescent="0.55000000000000004">
      <c r="A2060" s="1">
        <v>48115</v>
      </c>
      <c r="B2060" s="1" t="s">
        <v>2962</v>
      </c>
      <c r="C2060" s="1" t="s">
        <v>3156</v>
      </c>
      <c r="D2060" s="4">
        <v>3708</v>
      </c>
      <c r="E2060" s="4">
        <v>5767</v>
      </c>
      <c r="F2060" s="4">
        <f>Table1[[#This Row],[MW]]*Table1[[#This Row],[MWh/MW]]</f>
        <v>21384036</v>
      </c>
      <c r="G2060" s="1" t="s">
        <v>443</v>
      </c>
      <c r="H2060" s="1" t="s">
        <v>21</v>
      </c>
      <c r="I2060" s="1" t="s">
        <v>22</v>
      </c>
      <c r="J2060" s="1" t="s">
        <v>23</v>
      </c>
      <c r="K2060" s="3" t="s">
        <v>24</v>
      </c>
      <c r="L2060" s="3" t="s">
        <v>444</v>
      </c>
      <c r="M2060" s="3" t="s">
        <v>1226</v>
      </c>
      <c r="N2060" s="1">
        <f>Table1[[#This Row],[MWh]]*Water_intensities!$J$31</f>
        <v>52858640.301258683</v>
      </c>
      <c r="O2060" s="1">
        <f>Table1[[#This Row],[MWh]]*Water_intensities!$N$31</f>
        <v>41283164.706955485</v>
      </c>
      <c r="P2060" s="3">
        <v>27.976891999999999</v>
      </c>
      <c r="Q2060" s="3">
        <v>-26.742031999999998</v>
      </c>
      <c r="R2060" t="s">
        <v>3157</v>
      </c>
    </row>
    <row r="2061" spans="1:18" x14ac:dyDescent="0.55000000000000004">
      <c r="A2061" s="1">
        <v>48116</v>
      </c>
      <c r="B2061" s="1" t="s">
        <v>2962</v>
      </c>
      <c r="C2061" s="1" t="s">
        <v>3158</v>
      </c>
      <c r="D2061" s="4">
        <v>0.57499999999999996</v>
      </c>
      <c r="E2061" s="4">
        <v>1537</v>
      </c>
      <c r="F2061" s="4">
        <f>Table1[[#This Row],[MW]]*Table1[[#This Row],[MWh/MW]]</f>
        <v>883.77499999999998</v>
      </c>
      <c r="G2061" s="1" t="s">
        <v>37</v>
      </c>
      <c r="H2061" s="1" t="s">
        <v>38</v>
      </c>
      <c r="I2061" s="1" t="s">
        <v>39</v>
      </c>
      <c r="J2061" s="1" t="s">
        <v>40</v>
      </c>
      <c r="K2061" s="3" t="s">
        <v>34</v>
      </c>
      <c r="L2061" s="3" t="s">
        <v>41</v>
      </c>
      <c r="M2061" s="3" t="s">
        <v>1226</v>
      </c>
      <c r="N2061" s="1">
        <f>Table1[[#This Row],[MWh]]*Water_intensities!$J$93</f>
        <v>20.072713775217</v>
      </c>
      <c r="O2061" s="1">
        <f>Table1[[#This Row],[MWh]]*Water_intensities!$N$93</f>
        <v>14.050899642651897</v>
      </c>
      <c r="P2061" s="3">
        <v>27.9721518990217</v>
      </c>
      <c r="Q2061" s="3">
        <v>-26.737594607723999</v>
      </c>
      <c r="R2061" t="s">
        <v>3159</v>
      </c>
    </row>
    <row r="2062" spans="1:18" x14ac:dyDescent="0.55000000000000004">
      <c r="A2062" s="1">
        <v>48117</v>
      </c>
      <c r="B2062" s="1" t="s">
        <v>2962</v>
      </c>
      <c r="C2062" s="1" t="s">
        <v>3160</v>
      </c>
      <c r="D2062" s="4">
        <v>75</v>
      </c>
      <c r="E2062" s="4">
        <v>1537</v>
      </c>
      <c r="F2062" s="4">
        <f>Table1[[#This Row],[MW]]*Table1[[#This Row],[MWh/MW]]</f>
        <v>115275</v>
      </c>
      <c r="G2062" s="1" t="s">
        <v>37</v>
      </c>
      <c r="H2062" s="1" t="s">
        <v>38</v>
      </c>
      <c r="I2062" s="1" t="s">
        <v>265</v>
      </c>
      <c r="J2062" s="1" t="s">
        <v>40</v>
      </c>
      <c r="K2062" s="3" t="s">
        <v>34</v>
      </c>
      <c r="L2062" s="3" t="s">
        <v>41</v>
      </c>
      <c r="M2062" s="3" t="s">
        <v>223</v>
      </c>
      <c r="N2062" s="1">
        <f>Table1[[#This Row],[MWh]]*Water_intensities!$J$87</f>
        <v>11345.446916427001</v>
      </c>
      <c r="O2062" s="1">
        <f>Table1[[#This Row],[MWh]]*Water_intensities!$N$87</f>
        <v>7941.8128414988996</v>
      </c>
      <c r="P2062" s="3">
        <v>25.91987</v>
      </c>
      <c r="Q2062" s="3">
        <v>-28.913399999999999</v>
      </c>
      <c r="R2062" t="s">
        <v>3161</v>
      </c>
    </row>
    <row r="2063" spans="1:18" x14ac:dyDescent="0.55000000000000004">
      <c r="A2063" s="1">
        <v>48118</v>
      </c>
      <c r="B2063" s="1" t="s">
        <v>2962</v>
      </c>
      <c r="C2063" s="1" t="s">
        <v>3162</v>
      </c>
      <c r="D2063" s="4">
        <v>1</v>
      </c>
      <c r="E2063" s="4">
        <v>1355</v>
      </c>
      <c r="F2063" s="4">
        <f>Table1[[#This Row],[MW]]*Table1[[#This Row],[MWh/MW]]</f>
        <v>1355</v>
      </c>
      <c r="G2063" s="1" t="s">
        <v>474</v>
      </c>
      <c r="H2063" s="1" t="s">
        <v>29</v>
      </c>
      <c r="I2063" s="1" t="s">
        <v>52</v>
      </c>
      <c r="J2063" s="1" t="s">
        <v>31</v>
      </c>
      <c r="K2063" s="3" t="s">
        <v>32</v>
      </c>
      <c r="L2063" s="3" t="s">
        <v>2103</v>
      </c>
      <c r="M2063" s="3" t="s">
        <v>34</v>
      </c>
      <c r="N2063" s="1">
        <f>Table1[[#This Row],[MWh]]*Water_intensities!$J$16</f>
        <v>439.01964878428095</v>
      </c>
      <c r="O2063" s="1">
        <f>Table1[[#This Row],[MWh]]*Water_intensities!$N$16</f>
        <v>307.31375414899668</v>
      </c>
      <c r="P2063" s="3">
        <v>28.058910369900001</v>
      </c>
      <c r="Q2063" s="3">
        <v>-26.054469659399999</v>
      </c>
      <c r="R2063" t="s">
        <v>3163</v>
      </c>
    </row>
    <row r="2064" spans="1:18" x14ac:dyDescent="0.55000000000000004">
      <c r="A2064" s="1">
        <v>48119</v>
      </c>
      <c r="B2064" s="1" t="s">
        <v>2962</v>
      </c>
      <c r="C2064" s="1" t="s">
        <v>3164</v>
      </c>
      <c r="D2064" s="4">
        <v>40</v>
      </c>
      <c r="E2064" s="4">
        <v>1537</v>
      </c>
      <c r="F2064" s="4">
        <f>Table1[[#This Row],[MW]]*Table1[[#This Row],[MWh/MW]]</f>
        <v>61480</v>
      </c>
      <c r="G2064" s="1" t="s">
        <v>37</v>
      </c>
      <c r="H2064" s="1" t="s">
        <v>38</v>
      </c>
      <c r="I2064" s="1" t="s">
        <v>265</v>
      </c>
      <c r="J2064" s="1" t="s">
        <v>40</v>
      </c>
      <c r="K2064" s="3" t="s">
        <v>34</v>
      </c>
      <c r="L2064" s="3" t="s">
        <v>41</v>
      </c>
      <c r="M2064" s="3" t="s">
        <v>223</v>
      </c>
      <c r="N2064" s="1">
        <f>Table1[[#This Row],[MWh]]*Water_intensities!$J$87</f>
        <v>6050.9050220944</v>
      </c>
      <c r="O2064" s="1">
        <f>Table1[[#This Row],[MWh]]*Water_intensities!$N$87</f>
        <v>4235.6335154660801</v>
      </c>
      <c r="P2064" s="3">
        <v>24.650600000000001</v>
      </c>
      <c r="Q2064" s="3">
        <v>-30.9986</v>
      </c>
      <c r="R2064" t="s">
        <v>3165</v>
      </c>
    </row>
    <row r="2065" spans="1:18" x14ac:dyDescent="0.55000000000000004">
      <c r="A2065" s="1">
        <v>48120</v>
      </c>
      <c r="B2065" s="1" t="s">
        <v>2962</v>
      </c>
      <c r="C2065" s="1" t="s">
        <v>3166</v>
      </c>
      <c r="D2065" s="4">
        <v>140</v>
      </c>
      <c r="E2065" s="4">
        <v>2510.3000000000002</v>
      </c>
      <c r="F2065" s="4">
        <f>Table1[[#This Row],[MW]]*Table1[[#This Row],[MWh/MW]]</f>
        <v>351442</v>
      </c>
      <c r="G2065" s="1" t="s">
        <v>176</v>
      </c>
      <c r="H2065" s="1" t="s">
        <v>177</v>
      </c>
      <c r="I2065" s="1" t="s">
        <v>178</v>
      </c>
      <c r="J2065" s="1" t="s">
        <v>40</v>
      </c>
      <c r="K2065" s="3" t="s">
        <v>34</v>
      </c>
      <c r="L2065" s="3" t="s">
        <v>34</v>
      </c>
      <c r="M2065" s="3" t="s">
        <v>34</v>
      </c>
      <c r="N2065" s="1">
        <f>Table1[[#This Row],[MWh]]*Water_intensities!$J$101</f>
        <v>4.6562344037536597E-2</v>
      </c>
      <c r="O2065" s="1">
        <f>Table1[[#This Row],[MWh]]*Water_intensities!$N$101</f>
        <v>4.6562344037536597E-2</v>
      </c>
      <c r="P2065" s="3">
        <v>19.588799999999999</v>
      </c>
      <c r="Q2065" s="3">
        <v>-30.403300000000002</v>
      </c>
      <c r="R2065" t="s">
        <v>3167</v>
      </c>
    </row>
    <row r="2066" spans="1:18" x14ac:dyDescent="0.55000000000000004">
      <c r="A2066" s="1">
        <v>48121</v>
      </c>
      <c r="B2066" s="1" t="s">
        <v>2962</v>
      </c>
      <c r="C2066" s="1" t="s">
        <v>3168</v>
      </c>
      <c r="D2066" s="4">
        <v>2.1</v>
      </c>
      <c r="E2066" s="4">
        <v>1216.0999999999999</v>
      </c>
      <c r="F2066" s="4">
        <f>Table1[[#This Row],[MW]]*Table1[[#This Row],[MWh/MW]]</f>
        <v>2553.81</v>
      </c>
      <c r="G2066" s="1" t="s">
        <v>107</v>
      </c>
      <c r="H2066" s="1" t="s">
        <v>133</v>
      </c>
      <c r="I2066" s="1" t="s">
        <v>34</v>
      </c>
      <c r="J2066" s="1" t="s">
        <v>34</v>
      </c>
      <c r="K2066" s="1" t="s">
        <v>34</v>
      </c>
      <c r="L2066" s="1" t="s">
        <v>34</v>
      </c>
      <c r="M2066" s="1" t="s">
        <v>34</v>
      </c>
      <c r="N2066" s="1">
        <v>720.20290200000011</v>
      </c>
      <c r="O2066" s="1">
        <v>720.20290200000011</v>
      </c>
      <c r="P2066" s="3">
        <v>30.459672000000001</v>
      </c>
      <c r="Q2066" s="3">
        <v>-25.097802999999999</v>
      </c>
      <c r="R2066" t="s">
        <v>3169</v>
      </c>
    </row>
    <row r="2067" spans="1:18" x14ac:dyDescent="0.55000000000000004">
      <c r="A2067" s="1">
        <v>48122</v>
      </c>
      <c r="B2067" s="1" t="s">
        <v>2962</v>
      </c>
      <c r="C2067" s="1" t="s">
        <v>3170</v>
      </c>
      <c r="D2067" s="4">
        <v>22.5</v>
      </c>
      <c r="E2067" s="4">
        <v>1355</v>
      </c>
      <c r="F2067" s="4">
        <f>Table1[[#This Row],[MW]]*Table1[[#This Row],[MWh/MW]]</f>
        <v>30487.5</v>
      </c>
      <c r="G2067" s="1" t="s">
        <v>474</v>
      </c>
      <c r="H2067" s="1" t="s">
        <v>21</v>
      </c>
      <c r="I2067" s="1" t="s">
        <v>22</v>
      </c>
      <c r="J2067" s="1" t="s">
        <v>40</v>
      </c>
      <c r="K2067" s="3" t="s">
        <v>34</v>
      </c>
      <c r="L2067" s="3" t="s">
        <v>841</v>
      </c>
      <c r="M2067" s="3" t="s">
        <v>34</v>
      </c>
      <c r="N2067" s="1">
        <f>Table1[[#This Row],[MWh]]*Water_intensities!$J$3</f>
        <v>4946.0460704035722</v>
      </c>
      <c r="O2067" s="1">
        <f>Table1[[#This Row],[MWh]]*Water_intensities!$N$3</f>
        <v>3462.2322492825001</v>
      </c>
      <c r="P2067" s="3">
        <v>31.130610999999998</v>
      </c>
      <c r="Q2067" s="3">
        <v>-29.551293000000001</v>
      </c>
      <c r="R2067" t="s">
        <v>3171</v>
      </c>
    </row>
    <row r="2068" spans="1:18" x14ac:dyDescent="0.55000000000000004">
      <c r="A2068" s="1">
        <v>48123</v>
      </c>
      <c r="B2068" s="1" t="s">
        <v>2962</v>
      </c>
      <c r="C2068" s="1" t="s">
        <v>3172</v>
      </c>
      <c r="D2068" s="4">
        <v>2148</v>
      </c>
      <c r="E2068" s="4">
        <v>5767</v>
      </c>
      <c r="F2068" s="4">
        <f>Table1[[#This Row],[MW]]*Table1[[#This Row],[MWh/MW]]</f>
        <v>12387516</v>
      </c>
      <c r="G2068" s="1" t="s">
        <v>443</v>
      </c>
      <c r="H2068" s="1" t="s">
        <v>21</v>
      </c>
      <c r="I2068" s="1" t="s">
        <v>22</v>
      </c>
      <c r="J2068" s="1" t="s">
        <v>23</v>
      </c>
      <c r="K2068" s="3" t="s">
        <v>24</v>
      </c>
      <c r="L2068" s="3" t="s">
        <v>444</v>
      </c>
      <c r="M2068" s="3" t="s">
        <v>1226</v>
      </c>
      <c r="N2068" s="1">
        <f>Table1[[#This Row],[MWh]]*Water_intensities!$J$31</f>
        <v>30620377.391344029</v>
      </c>
      <c r="O2068" s="1">
        <f>Table1[[#This Row],[MWh]]*Water_intensities!$N$31</f>
        <v>23914842.985582624</v>
      </c>
      <c r="P2068" s="3">
        <v>29.770962999999998</v>
      </c>
      <c r="Q2068" s="3">
        <v>-27.10061</v>
      </c>
      <c r="R2068" t="s">
        <v>3173</v>
      </c>
    </row>
    <row r="2069" spans="1:18" x14ac:dyDescent="0.55000000000000004">
      <c r="A2069" s="1">
        <v>48124</v>
      </c>
      <c r="B2069" s="1" t="s">
        <v>2962</v>
      </c>
      <c r="C2069" s="1" t="s">
        <v>3172</v>
      </c>
      <c r="D2069" s="4">
        <v>1995</v>
      </c>
      <c r="E2069" s="4">
        <v>5767</v>
      </c>
      <c r="F2069" s="4">
        <f>Table1[[#This Row],[MW]]*Table1[[#This Row],[MWh/MW]]</f>
        <v>11505165</v>
      </c>
      <c r="G2069" s="1" t="s">
        <v>443</v>
      </c>
      <c r="H2069" s="1" t="s">
        <v>21</v>
      </c>
      <c r="I2069" s="1" t="s">
        <v>22</v>
      </c>
      <c r="J2069" s="1" t="s">
        <v>31</v>
      </c>
      <c r="K2069" s="3" t="s">
        <v>32</v>
      </c>
      <c r="L2069" s="3" t="s">
        <v>444</v>
      </c>
      <c r="M2069" s="3" t="s">
        <v>34</v>
      </c>
      <c r="N2069" s="1">
        <f>Table1[[#This Row],[MWh]]*Water_intensities!$J$18</f>
        <v>1866505.1623647301</v>
      </c>
      <c r="O2069" s="1">
        <f>Table1[[#This Row],[MWh]]*Water_intensities!$N$18</f>
        <v>1306553.6136553111</v>
      </c>
      <c r="P2069" s="3">
        <v>29.770962999999998</v>
      </c>
      <c r="Q2069" s="3">
        <v>-27.10061</v>
      </c>
      <c r="R2069" t="s">
        <v>3173</v>
      </c>
    </row>
    <row r="2070" spans="1:18" x14ac:dyDescent="0.55000000000000004">
      <c r="A2070" s="1">
        <v>48125</v>
      </c>
      <c r="B2070" s="1" t="s">
        <v>2962</v>
      </c>
      <c r="C2070" s="1" t="s">
        <v>3174</v>
      </c>
      <c r="D2070" s="4">
        <v>0.72</v>
      </c>
      <c r="E2070" s="4">
        <v>48</v>
      </c>
      <c r="F2070" s="4">
        <f>Table1[[#This Row],[MW]]*Table1[[#This Row],[MWh/MW]]</f>
        <v>34.56</v>
      </c>
      <c r="G2070" s="1" t="s">
        <v>28</v>
      </c>
      <c r="H2070" s="1" t="s">
        <v>29</v>
      </c>
      <c r="I2070" s="1" t="s">
        <v>30</v>
      </c>
      <c r="J2070" s="1" t="s">
        <v>31</v>
      </c>
      <c r="K2070" s="3" t="s">
        <v>32</v>
      </c>
      <c r="L2070" s="3" t="s">
        <v>44</v>
      </c>
      <c r="M2070" s="3" t="s">
        <v>34</v>
      </c>
      <c r="N2070" s="1">
        <f>Table1[[#This Row],[MWh]]*Water_intensities!$J$56</f>
        <v>11.197431042055166</v>
      </c>
      <c r="O2070" s="1">
        <f>Table1[[#This Row],[MWh]]*Water_intensities!$N$56</f>
        <v>7.8382017294386168</v>
      </c>
      <c r="P2070" s="3">
        <v>30.905639999999998</v>
      </c>
      <c r="Q2070" s="3">
        <v>-30.025929999999999</v>
      </c>
      <c r="R2070" t="s">
        <v>3175</v>
      </c>
    </row>
    <row r="2071" spans="1:18" x14ac:dyDescent="0.55000000000000004">
      <c r="A2071" s="1">
        <v>48126</v>
      </c>
      <c r="B2071" s="1" t="s">
        <v>2962</v>
      </c>
      <c r="C2071" s="1" t="s">
        <v>3176</v>
      </c>
      <c r="D2071" s="4">
        <v>26.4</v>
      </c>
      <c r="E2071" s="4">
        <v>1355</v>
      </c>
      <c r="F2071" s="4">
        <f>Table1[[#This Row],[MW]]*Table1[[#This Row],[MWh/MW]]</f>
        <v>35772</v>
      </c>
      <c r="G2071" s="1" t="s">
        <v>474</v>
      </c>
      <c r="H2071" s="1" t="s">
        <v>21</v>
      </c>
      <c r="I2071" s="1" t="s">
        <v>22</v>
      </c>
      <c r="J2071" s="1" t="s">
        <v>40</v>
      </c>
      <c r="K2071" s="3" t="s">
        <v>34</v>
      </c>
      <c r="L2071" s="3" t="s">
        <v>841</v>
      </c>
      <c r="M2071" s="3" t="s">
        <v>34</v>
      </c>
      <c r="N2071" s="1">
        <f>Table1[[#This Row],[MWh]]*Water_intensities!$J$3</f>
        <v>5803.360722606858</v>
      </c>
      <c r="O2071" s="1">
        <f>Table1[[#This Row],[MWh]]*Water_intensities!$N$3</f>
        <v>4062.3525058248006</v>
      </c>
      <c r="P2071" s="3">
        <v>31.564167000000001</v>
      </c>
      <c r="Q2071" s="3">
        <v>-25.464707000000001</v>
      </c>
      <c r="R2071" t="s">
        <v>3177</v>
      </c>
    </row>
    <row r="2072" spans="1:18" x14ac:dyDescent="0.55000000000000004">
      <c r="A2072" s="1">
        <v>48127</v>
      </c>
      <c r="B2072" s="1" t="s">
        <v>2962</v>
      </c>
      <c r="C2072" s="1" t="s">
        <v>3178</v>
      </c>
      <c r="D2072" s="4">
        <v>1</v>
      </c>
      <c r="E2072" s="4">
        <v>1216.0999999999999</v>
      </c>
      <c r="F2072" s="4">
        <f>Table1[[#This Row],[MW]]*Table1[[#This Row],[MWh/MW]]</f>
        <v>1216.0999999999999</v>
      </c>
      <c r="G2072" s="1" t="s">
        <v>107</v>
      </c>
      <c r="H2072" s="1" t="s">
        <v>133</v>
      </c>
      <c r="I2072" s="1" t="s">
        <v>34</v>
      </c>
      <c r="J2072" s="1" t="s">
        <v>34</v>
      </c>
      <c r="K2072" s="1" t="s">
        <v>34</v>
      </c>
      <c r="L2072" s="1" t="s">
        <v>34</v>
      </c>
      <c r="M2072" s="1" t="s">
        <v>34</v>
      </c>
      <c r="N2072" s="1">
        <v>0</v>
      </c>
      <c r="O2072" s="1">
        <v>0</v>
      </c>
      <c r="P2072" s="3">
        <v>31.509941000000001</v>
      </c>
      <c r="Q2072" s="3">
        <v>-25.488336</v>
      </c>
      <c r="R2072" t="s">
        <v>133</v>
      </c>
    </row>
    <row r="2073" spans="1:18" x14ac:dyDescent="0.55000000000000004">
      <c r="A2073" s="1">
        <v>48128</v>
      </c>
      <c r="B2073" s="1" t="s">
        <v>2962</v>
      </c>
      <c r="C2073" s="1" t="s">
        <v>3179</v>
      </c>
      <c r="D2073" s="4">
        <v>1.0640000000000001</v>
      </c>
      <c r="E2073" s="4">
        <v>1355</v>
      </c>
      <c r="F2073" s="4">
        <f>Table1[[#This Row],[MW]]*Table1[[#This Row],[MWh/MW]]</f>
        <v>1441.72</v>
      </c>
      <c r="G2073" s="1" t="s">
        <v>474</v>
      </c>
      <c r="H2073" s="1" t="s">
        <v>29</v>
      </c>
      <c r="I2073" s="1" t="s">
        <v>52</v>
      </c>
      <c r="J2073" s="1" t="s">
        <v>31</v>
      </c>
      <c r="K2073" s="3" t="s">
        <v>32</v>
      </c>
      <c r="L2073" s="3" t="s">
        <v>2103</v>
      </c>
      <c r="M2073" s="3" t="s">
        <v>34</v>
      </c>
      <c r="N2073" s="1">
        <f>Table1[[#This Row],[MWh]]*Water_intensities!$J$16</f>
        <v>467.1169063064749</v>
      </c>
      <c r="O2073" s="1">
        <f>Table1[[#This Row],[MWh]]*Water_intensities!$N$16</f>
        <v>326.98183441453244</v>
      </c>
      <c r="P2073" s="3">
        <v>30.838709999999999</v>
      </c>
      <c r="Q2073" s="3">
        <v>-29.844701000000001</v>
      </c>
      <c r="R2073" t="s">
        <v>3180</v>
      </c>
    </row>
    <row r="2074" spans="1:18" x14ac:dyDescent="0.55000000000000004">
      <c r="A2074" s="1">
        <v>48129</v>
      </c>
      <c r="B2074" s="1" t="s">
        <v>2962</v>
      </c>
      <c r="C2074" s="1" t="s">
        <v>3181</v>
      </c>
      <c r="D2074" s="4">
        <v>2.5</v>
      </c>
      <c r="E2074" s="4">
        <v>1355</v>
      </c>
      <c r="F2074" s="4">
        <f>Table1[[#This Row],[MW]]*Table1[[#This Row],[MWh/MW]]</f>
        <v>3387.5</v>
      </c>
      <c r="G2074" s="1" t="s">
        <v>474</v>
      </c>
      <c r="H2074" s="1" t="s">
        <v>29</v>
      </c>
      <c r="I2074" s="1" t="s">
        <v>52</v>
      </c>
      <c r="J2074" s="1" t="s">
        <v>31</v>
      </c>
      <c r="K2074" s="3" t="s">
        <v>32</v>
      </c>
      <c r="L2074" s="3" t="s">
        <v>2103</v>
      </c>
      <c r="M2074" s="3" t="s">
        <v>34</v>
      </c>
      <c r="N2074" s="1">
        <f>Table1[[#This Row],[MWh]]*Water_intensities!$J$16</f>
        <v>1097.5491219607022</v>
      </c>
      <c r="O2074" s="1">
        <f>Table1[[#This Row],[MWh]]*Water_intensities!$N$16</f>
        <v>768.28438537249167</v>
      </c>
      <c r="P2074" s="3">
        <v>27.872499999999999</v>
      </c>
      <c r="Q2074" s="3">
        <v>-26.162500000000001</v>
      </c>
      <c r="R2074" t="s">
        <v>3064</v>
      </c>
    </row>
    <row r="2075" spans="1:18" x14ac:dyDescent="0.55000000000000004">
      <c r="A2075" s="1">
        <v>48130</v>
      </c>
      <c r="B2075" s="1" t="s">
        <v>2962</v>
      </c>
      <c r="C2075" s="1" t="s">
        <v>3182</v>
      </c>
      <c r="D2075" s="4">
        <v>0.13600000000000001</v>
      </c>
      <c r="E2075" s="4">
        <v>1216.0999999999999</v>
      </c>
      <c r="F2075" s="4">
        <f>Table1[[#This Row],[MW]]*Table1[[#This Row],[MWh/MW]]</f>
        <v>165.3896</v>
      </c>
      <c r="G2075" s="1" t="s">
        <v>107</v>
      </c>
      <c r="H2075" s="1" t="s">
        <v>133</v>
      </c>
      <c r="I2075" s="1" t="s">
        <v>34</v>
      </c>
      <c r="J2075" s="1" t="s">
        <v>34</v>
      </c>
      <c r="K2075" s="1" t="s">
        <v>34</v>
      </c>
      <c r="L2075" s="1" t="s">
        <v>34</v>
      </c>
      <c r="M2075" s="1" t="s">
        <v>34</v>
      </c>
      <c r="N2075" s="1">
        <v>0</v>
      </c>
      <c r="O2075" s="1">
        <v>0</v>
      </c>
      <c r="P2075" s="3">
        <v>18.423404000000001</v>
      </c>
      <c r="Q2075" s="3">
        <v>-33.902034</v>
      </c>
      <c r="R2075" t="s">
        <v>4980</v>
      </c>
    </row>
    <row r="2076" spans="1:18" x14ac:dyDescent="0.55000000000000004">
      <c r="A2076" s="1">
        <v>48131</v>
      </c>
      <c r="B2076" s="1" t="s">
        <v>2962</v>
      </c>
      <c r="C2076" s="1" t="s">
        <v>3183</v>
      </c>
      <c r="D2076" s="19">
        <v>0.03</v>
      </c>
      <c r="E2076" s="4">
        <v>1216.0999999999999</v>
      </c>
      <c r="F2076" s="4">
        <f>Table1[[#This Row],[MW]]*Table1[[#This Row],[MWh/MW]]</f>
        <v>36.482999999999997</v>
      </c>
      <c r="G2076" s="1" t="s">
        <v>107</v>
      </c>
      <c r="H2076" s="1" t="s">
        <v>133</v>
      </c>
      <c r="I2076" s="1" t="s">
        <v>34</v>
      </c>
      <c r="J2076" s="1" t="s">
        <v>34</v>
      </c>
      <c r="K2076" s="1" t="s">
        <v>34</v>
      </c>
      <c r="L2076" s="1" t="s">
        <v>34</v>
      </c>
      <c r="M2076" s="1" t="s">
        <v>34</v>
      </c>
      <c r="N2076" s="1">
        <v>0</v>
      </c>
      <c r="O2076" s="1">
        <v>0</v>
      </c>
      <c r="P2076" s="3">
        <v>28.811606000000001</v>
      </c>
      <c r="Q2076" s="3">
        <v>-30.34357</v>
      </c>
      <c r="R2076" t="s">
        <v>4980</v>
      </c>
    </row>
    <row r="2077" spans="1:18" x14ac:dyDescent="0.55000000000000004">
      <c r="A2077" s="1">
        <v>48132</v>
      </c>
      <c r="B2077" s="1" t="s">
        <v>2962</v>
      </c>
      <c r="C2077" s="1" t="s">
        <v>3184</v>
      </c>
      <c r="D2077" s="4">
        <v>3990</v>
      </c>
      <c r="E2077" s="4">
        <v>5767</v>
      </c>
      <c r="F2077" s="4">
        <f>Table1[[#This Row],[MW]]*Table1[[#This Row],[MWh/MW]]</f>
        <v>23010330</v>
      </c>
      <c r="G2077" s="1" t="s">
        <v>443</v>
      </c>
      <c r="H2077" s="1" t="s">
        <v>21</v>
      </c>
      <c r="I2077" s="1" t="s">
        <v>22</v>
      </c>
      <c r="J2077" s="1" t="s">
        <v>31</v>
      </c>
      <c r="K2077" s="3" t="s">
        <v>32</v>
      </c>
      <c r="L2077" s="3" t="s">
        <v>444</v>
      </c>
      <c r="M2077" s="3" t="s">
        <v>34</v>
      </c>
      <c r="N2077" s="1">
        <f>Table1[[#This Row],[MWh]]*Water_intensities!$J$18</f>
        <v>3733010.3247294603</v>
      </c>
      <c r="O2077" s="1">
        <f>Table1[[#This Row],[MWh]]*Water_intensities!$N$18</f>
        <v>2613107.2273106221</v>
      </c>
      <c r="P2077" s="3">
        <v>27.615500000000001</v>
      </c>
      <c r="Q2077" s="3">
        <v>-23.669070000000001</v>
      </c>
      <c r="R2077" t="s">
        <v>3185</v>
      </c>
    </row>
    <row r="2078" spans="1:18" x14ac:dyDescent="0.55000000000000004">
      <c r="A2078" s="1">
        <v>48133</v>
      </c>
      <c r="B2078" s="1" t="s">
        <v>2962</v>
      </c>
      <c r="C2078" s="1" t="s">
        <v>3186</v>
      </c>
      <c r="D2078" s="4">
        <v>3600</v>
      </c>
      <c r="E2078" s="4">
        <v>5767</v>
      </c>
      <c r="F2078" s="4">
        <f>Table1[[#This Row],[MW]]*Table1[[#This Row],[MWh/MW]]</f>
        <v>20761200</v>
      </c>
      <c r="G2078" s="1" t="s">
        <v>443</v>
      </c>
      <c r="H2078" s="1" t="s">
        <v>21</v>
      </c>
      <c r="I2078" s="1" t="s">
        <v>22</v>
      </c>
      <c r="J2078" s="1" t="s">
        <v>23</v>
      </c>
      <c r="K2078" s="3" t="s">
        <v>24</v>
      </c>
      <c r="L2078" s="3" t="s">
        <v>444</v>
      </c>
      <c r="M2078" s="3" t="s">
        <v>1226</v>
      </c>
      <c r="N2078" s="1">
        <f>Table1[[#This Row],[MWh]]*Water_intensities!$J$31</f>
        <v>51319068.253649212</v>
      </c>
      <c r="O2078" s="1">
        <f>Table1[[#This Row],[MWh]]*Water_intensities!$N$31</f>
        <v>40080742.433937363</v>
      </c>
      <c r="P2078" s="3">
        <v>29.141506</v>
      </c>
      <c r="Q2078" s="3">
        <v>-26.281331999999999</v>
      </c>
      <c r="R2078" t="s">
        <v>3187</v>
      </c>
    </row>
    <row r="2079" spans="1:18" x14ac:dyDescent="0.55000000000000004">
      <c r="A2079" s="1">
        <v>48134</v>
      </c>
      <c r="B2079" s="1" t="s">
        <v>2962</v>
      </c>
      <c r="C2079" s="1" t="s">
        <v>3188</v>
      </c>
      <c r="D2079" s="4">
        <v>3974</v>
      </c>
      <c r="E2079" s="4">
        <v>5767</v>
      </c>
      <c r="F2079" s="4">
        <f>Table1[[#This Row],[MW]]*Table1[[#This Row],[MWh/MW]]</f>
        <v>22918058</v>
      </c>
      <c r="G2079" s="1" t="s">
        <v>443</v>
      </c>
      <c r="H2079" s="1" t="s">
        <v>21</v>
      </c>
      <c r="I2079" s="1" t="s">
        <v>22</v>
      </c>
      <c r="J2079" s="1" t="s">
        <v>31</v>
      </c>
      <c r="K2079" s="3" t="s">
        <v>32</v>
      </c>
      <c r="L2079" s="3" t="s">
        <v>2199</v>
      </c>
      <c r="M2079" s="3" t="s">
        <v>34</v>
      </c>
      <c r="N2079" s="1">
        <f>Table1[[#This Row],[MWh]]*Water_intensities!$J$19</f>
        <v>3718040.8597681392</v>
      </c>
      <c r="O2079" s="1">
        <f>Table1[[#This Row],[MWh]]*Water_intensities!$N$19</f>
        <v>2602628.6018376974</v>
      </c>
      <c r="P2079" s="3">
        <v>27.563839000000002</v>
      </c>
      <c r="Q2079" s="3">
        <v>-23.704972999999999</v>
      </c>
      <c r="R2079" t="s">
        <v>3189</v>
      </c>
    </row>
    <row r="2080" spans="1:18" x14ac:dyDescent="0.55000000000000004">
      <c r="A2080" s="1">
        <v>48135</v>
      </c>
      <c r="B2080" s="1" t="s">
        <v>2962</v>
      </c>
      <c r="C2080" s="1" t="s">
        <v>3190</v>
      </c>
      <c r="D2080" s="4">
        <v>0.35</v>
      </c>
      <c r="E2080" s="4">
        <v>1537</v>
      </c>
      <c r="F2080" s="4">
        <f>Table1[[#This Row],[MW]]*Table1[[#This Row],[MWh/MW]]</f>
        <v>537.94999999999993</v>
      </c>
      <c r="G2080" s="1" t="s">
        <v>37</v>
      </c>
      <c r="H2080" s="1" t="s">
        <v>38</v>
      </c>
      <c r="I2080" s="1" t="s">
        <v>130</v>
      </c>
      <c r="J2080" s="1" t="s">
        <v>40</v>
      </c>
      <c r="K2080" s="3" t="s">
        <v>34</v>
      </c>
      <c r="L2080" s="3" t="s">
        <v>41</v>
      </c>
      <c r="M2080" s="3" t="s">
        <v>1226</v>
      </c>
      <c r="N2080" s="1">
        <f>Table1[[#This Row],[MWh]]*Water_intensities!$J$82</f>
        <v>2.036362267051</v>
      </c>
      <c r="O2080" s="1">
        <f>Table1[[#This Row],[MWh]]*Water_intensities!$N$82</f>
        <v>1.4254535869356999</v>
      </c>
      <c r="P2080" s="3">
        <v>28.086853848276402</v>
      </c>
      <c r="Q2080" s="3">
        <v>-26.0372370240168</v>
      </c>
      <c r="R2080" t="s">
        <v>1484</v>
      </c>
    </row>
    <row r="2081" spans="1:18" x14ac:dyDescent="0.55000000000000004">
      <c r="A2081" s="1">
        <v>48136</v>
      </c>
      <c r="B2081" s="1" t="s">
        <v>2962</v>
      </c>
      <c r="C2081" s="1" t="s">
        <v>3191</v>
      </c>
      <c r="D2081" s="4">
        <v>17.5</v>
      </c>
      <c r="E2081" s="4">
        <v>5767</v>
      </c>
      <c r="F2081" s="4">
        <f>Table1[[#This Row],[MW]]*Table1[[#This Row],[MWh/MW]]</f>
        <v>100922.5</v>
      </c>
      <c r="G2081" s="1" t="s">
        <v>443</v>
      </c>
      <c r="H2081" s="1" t="s">
        <v>21</v>
      </c>
      <c r="I2081" s="1" t="s">
        <v>22</v>
      </c>
      <c r="J2081" s="1" t="s">
        <v>40</v>
      </c>
      <c r="K2081" s="3" t="s">
        <v>34</v>
      </c>
      <c r="L2081" s="3" t="s">
        <v>454</v>
      </c>
      <c r="M2081" s="3" t="s">
        <v>34</v>
      </c>
      <c r="N2081" s="1">
        <f>Table1[[#This Row],[MWh]]*Water_intensities!$J$17</f>
        <v>16372.852301445002</v>
      </c>
      <c r="O2081" s="1">
        <f>Table1[[#This Row],[MWh]]*Water_intensities!$N$17</f>
        <v>11460.9966110115</v>
      </c>
      <c r="P2081" s="3">
        <v>30.968057467149102</v>
      </c>
      <c r="Q2081" s="32">
        <v>-29.9613454257881</v>
      </c>
      <c r="R2081" t="s">
        <v>3192</v>
      </c>
    </row>
    <row r="2082" spans="1:18" x14ac:dyDescent="0.55000000000000004">
      <c r="A2082" s="1">
        <v>48137</v>
      </c>
      <c r="B2082" s="1" t="s">
        <v>2962</v>
      </c>
      <c r="C2082" s="1" t="s">
        <v>3193</v>
      </c>
      <c r="D2082" s="4">
        <v>3.9</v>
      </c>
      <c r="E2082" s="4">
        <v>1216.0999999999999</v>
      </c>
      <c r="F2082" s="4">
        <f>Table1[[#This Row],[MW]]*Table1[[#This Row],[MWh/MW]]</f>
        <v>4742.79</v>
      </c>
      <c r="G2082" s="1" t="s">
        <v>107</v>
      </c>
      <c r="H2082" s="1" t="s">
        <v>133</v>
      </c>
      <c r="I2082" s="1" t="s">
        <v>34</v>
      </c>
      <c r="J2082" s="1" t="s">
        <v>34</v>
      </c>
      <c r="K2082" s="1" t="s">
        <v>34</v>
      </c>
      <c r="L2082" s="1" t="s">
        <v>34</v>
      </c>
      <c r="M2082" s="1" t="s">
        <v>34</v>
      </c>
      <c r="N2082" s="1">
        <v>18236.284349747093</v>
      </c>
      <c r="O2082" s="1">
        <v>18236.284349747093</v>
      </c>
      <c r="P2082" s="3">
        <v>28.36159</v>
      </c>
      <c r="Q2082" s="3">
        <v>-28.36383</v>
      </c>
      <c r="R2082" t="s">
        <v>133</v>
      </c>
    </row>
    <row r="2083" spans="1:18" x14ac:dyDescent="0.55000000000000004">
      <c r="A2083" s="1">
        <v>48138</v>
      </c>
      <c r="B2083" s="1" t="s">
        <v>2962</v>
      </c>
      <c r="C2083" s="1" t="s">
        <v>3194</v>
      </c>
      <c r="D2083" s="4">
        <v>27</v>
      </c>
      <c r="E2083" s="4">
        <v>2510.3000000000002</v>
      </c>
      <c r="F2083" s="4">
        <f>Table1[[#This Row],[MW]]*Table1[[#This Row],[MWh/MW]]</f>
        <v>67778.100000000006</v>
      </c>
      <c r="G2083" s="1" t="s">
        <v>176</v>
      </c>
      <c r="H2083" s="1" t="s">
        <v>177</v>
      </c>
      <c r="I2083" s="1" t="s">
        <v>178</v>
      </c>
      <c r="J2083" s="1" t="s">
        <v>40</v>
      </c>
      <c r="K2083" s="3" t="s">
        <v>34</v>
      </c>
      <c r="L2083" s="3" t="s">
        <v>34</v>
      </c>
      <c r="M2083" s="3" t="s">
        <v>34</v>
      </c>
      <c r="N2083" s="1">
        <f>Table1[[#This Row],[MWh]]*Water_intensities!$J$101</f>
        <v>8.9798806358106307E-3</v>
      </c>
      <c r="O2083" s="1">
        <f>Table1[[#This Row],[MWh]]*Water_intensities!$N$101</f>
        <v>8.9798806358106307E-3</v>
      </c>
      <c r="P2083" s="3">
        <v>25.245799999999999</v>
      </c>
      <c r="Q2083" s="3">
        <v>-33.960599999999999</v>
      </c>
      <c r="R2083" t="s">
        <v>3195</v>
      </c>
    </row>
    <row r="2084" spans="1:18" x14ac:dyDescent="0.55000000000000004">
      <c r="A2084" s="1">
        <v>48139</v>
      </c>
      <c r="B2084" s="1" t="s">
        <v>2962</v>
      </c>
      <c r="C2084" s="1" t="s">
        <v>3196</v>
      </c>
      <c r="D2084" s="4">
        <v>10.8</v>
      </c>
      <c r="E2084" s="4">
        <v>8017</v>
      </c>
      <c r="F2084" s="4">
        <f>Table1[[#This Row],[MW]]*Table1[[#This Row],[MWh/MW]]</f>
        <v>86583.6</v>
      </c>
      <c r="G2084" s="1" t="s">
        <v>20</v>
      </c>
      <c r="H2084" s="1" t="s">
        <v>29</v>
      </c>
      <c r="I2084" s="1" t="s">
        <v>52</v>
      </c>
      <c r="J2084" s="1" t="s">
        <v>31</v>
      </c>
      <c r="K2084" s="3" t="s">
        <v>32</v>
      </c>
      <c r="L2084" s="3" t="s">
        <v>53</v>
      </c>
      <c r="M2084" s="3" t="s">
        <v>34</v>
      </c>
      <c r="N2084" s="1">
        <f>Table1[[#This Row],[MWh]]*Water_intensities!$J$46</f>
        <v>28053.063957548831</v>
      </c>
      <c r="O2084" s="1">
        <f>Table1[[#This Row],[MWh]]*Water_intensities!$N$46</f>
        <v>19637.144770284183</v>
      </c>
      <c r="P2084" s="3">
        <v>29.502487605860502</v>
      </c>
      <c r="Q2084" s="3">
        <v>-25.789644596897102</v>
      </c>
      <c r="R2084" t="s">
        <v>2421</v>
      </c>
    </row>
    <row r="2085" spans="1:18" x14ac:dyDescent="0.55000000000000004">
      <c r="A2085" s="1">
        <v>48140</v>
      </c>
      <c r="B2085" s="1" t="s">
        <v>2962</v>
      </c>
      <c r="C2085" s="1" t="s">
        <v>3197</v>
      </c>
      <c r="D2085" s="4">
        <v>36</v>
      </c>
      <c r="E2085" s="4">
        <v>1355</v>
      </c>
      <c r="F2085" s="4">
        <f>Table1[[#This Row],[MW]]*Table1[[#This Row],[MWh/MW]]</f>
        <v>48780</v>
      </c>
      <c r="G2085" s="1" t="s">
        <v>474</v>
      </c>
      <c r="H2085" s="1" t="s">
        <v>21</v>
      </c>
      <c r="I2085" s="1" t="s">
        <v>22</v>
      </c>
      <c r="J2085" s="1" t="s">
        <v>118</v>
      </c>
      <c r="K2085" s="3" t="s">
        <v>24</v>
      </c>
      <c r="L2085" s="3" t="s">
        <v>1065</v>
      </c>
      <c r="M2085" s="3" t="s">
        <v>3024</v>
      </c>
      <c r="N2085" s="1">
        <f>Table1[[#This Row],[MWh]]*Water_intensities!$J$13</f>
        <v>120578.0084683452</v>
      </c>
      <c r="O2085" s="1">
        <f>Table1[[#This Row],[MWh]]*Water_intensities!$N$13</f>
        <v>94172.717180484004</v>
      </c>
      <c r="P2085" s="3">
        <v>30.661788000000001</v>
      </c>
      <c r="Q2085" s="3">
        <v>-25.576757000000001</v>
      </c>
      <c r="R2085" t="s">
        <v>3198</v>
      </c>
    </row>
    <row r="2086" spans="1:18" x14ac:dyDescent="0.55000000000000004">
      <c r="A2086" s="1">
        <v>48141</v>
      </c>
      <c r="B2086" s="1" t="s">
        <v>2962</v>
      </c>
      <c r="C2086" s="1" t="s">
        <v>3199</v>
      </c>
      <c r="D2086" s="4">
        <v>0.32</v>
      </c>
      <c r="E2086" s="4">
        <v>1537</v>
      </c>
      <c r="F2086" s="4">
        <f>Table1[[#This Row],[MW]]*Table1[[#This Row],[MWh/MW]]</f>
        <v>491.84000000000003</v>
      </c>
      <c r="G2086" s="1" t="s">
        <v>37</v>
      </c>
      <c r="H2086" s="1" t="s">
        <v>38</v>
      </c>
      <c r="I2086" s="1" t="s">
        <v>130</v>
      </c>
      <c r="J2086" s="1" t="s">
        <v>40</v>
      </c>
      <c r="K2086" s="3" t="s">
        <v>34</v>
      </c>
      <c r="L2086" s="3" t="s">
        <v>41</v>
      </c>
      <c r="M2086" s="3" t="s">
        <v>1226</v>
      </c>
      <c r="N2086" s="1">
        <f>Table1[[#This Row],[MWh]]*Water_intensities!$J$82</f>
        <v>1.8618169298752003</v>
      </c>
      <c r="O2086" s="1">
        <f>Table1[[#This Row],[MWh]]*Water_intensities!$N$82</f>
        <v>1.3032718509126402</v>
      </c>
      <c r="P2086" s="3">
        <v>30.4192817600679</v>
      </c>
      <c r="Q2086" s="3">
        <v>-29.654525899775699</v>
      </c>
      <c r="R2086" t="s">
        <v>1500</v>
      </c>
    </row>
    <row r="2087" spans="1:18" x14ac:dyDescent="0.55000000000000004">
      <c r="A2087" s="1">
        <v>48142</v>
      </c>
      <c r="B2087" s="1" t="s">
        <v>2962</v>
      </c>
      <c r="C2087" s="1" t="s">
        <v>3200</v>
      </c>
      <c r="D2087" s="4">
        <v>0.56999999999999995</v>
      </c>
      <c r="E2087" s="4">
        <v>1216.0999999999999</v>
      </c>
      <c r="F2087" s="4">
        <f>Table1[[#This Row],[MW]]*Table1[[#This Row],[MWh/MW]]</f>
        <v>693.17699999999991</v>
      </c>
      <c r="G2087" s="1" t="s">
        <v>107</v>
      </c>
      <c r="H2087" s="1" t="s">
        <v>133</v>
      </c>
      <c r="I2087" s="1" t="s">
        <v>34</v>
      </c>
      <c r="J2087" s="1" t="s">
        <v>34</v>
      </c>
      <c r="K2087" s="1" t="s">
        <v>34</v>
      </c>
      <c r="L2087" s="1" t="s">
        <v>34</v>
      </c>
      <c r="M2087" s="1" t="s">
        <v>34</v>
      </c>
      <c r="N2087" s="1">
        <v>0</v>
      </c>
      <c r="O2087" s="1">
        <v>0</v>
      </c>
      <c r="P2087" s="3">
        <v>30.993289999999998</v>
      </c>
      <c r="Q2087" s="3">
        <v>-25.814147999999999</v>
      </c>
      <c r="R2087" t="s">
        <v>4980</v>
      </c>
    </row>
    <row r="2088" spans="1:18" x14ac:dyDescent="0.55000000000000004">
      <c r="A2088" s="1">
        <v>48143</v>
      </c>
      <c r="B2088" s="1" t="s">
        <v>2962</v>
      </c>
      <c r="C2088" s="1" t="s">
        <v>3201</v>
      </c>
      <c r="D2088" s="4">
        <v>10</v>
      </c>
      <c r="E2088" s="4">
        <v>8017</v>
      </c>
      <c r="F2088" s="4">
        <f>Table1[[#This Row],[MW]]*Table1[[#This Row],[MWh/MW]]</f>
        <v>80170</v>
      </c>
      <c r="G2088" s="1" t="s">
        <v>20</v>
      </c>
      <c r="H2088" s="1" t="s">
        <v>29</v>
      </c>
      <c r="I2088" s="1" t="s">
        <v>52</v>
      </c>
      <c r="J2088" s="1" t="s">
        <v>31</v>
      </c>
      <c r="K2088" s="3" t="s">
        <v>32</v>
      </c>
      <c r="L2088" s="3" t="s">
        <v>53</v>
      </c>
      <c r="M2088" s="3" t="s">
        <v>34</v>
      </c>
      <c r="N2088" s="1">
        <f>Table1[[#This Row],[MWh]]*Water_intensities!$J$46</f>
        <v>25975.059219952622</v>
      </c>
      <c r="O2088" s="1">
        <f>Table1[[#This Row],[MWh]]*Water_intensities!$N$46</f>
        <v>18182.541453966835</v>
      </c>
      <c r="P2088" s="3">
        <v>27.932020000000001</v>
      </c>
      <c r="Q2088" s="3">
        <v>-26.148309999999999</v>
      </c>
      <c r="R2088" t="s">
        <v>3202</v>
      </c>
    </row>
    <row r="2089" spans="1:18" x14ac:dyDescent="0.55000000000000004">
      <c r="A2089" s="1">
        <v>48144</v>
      </c>
      <c r="B2089" s="1" t="s">
        <v>2962</v>
      </c>
      <c r="C2089" s="1" t="s">
        <v>3203</v>
      </c>
      <c r="D2089" s="4">
        <v>86.2</v>
      </c>
      <c r="E2089" s="4">
        <v>1537</v>
      </c>
      <c r="F2089" s="4">
        <f>Table1[[#This Row],[MW]]*Table1[[#This Row],[MWh/MW]]</f>
        <v>132489.4</v>
      </c>
      <c r="G2089" s="1" t="s">
        <v>37</v>
      </c>
      <c r="H2089" s="1" t="s">
        <v>38</v>
      </c>
      <c r="I2089" s="1" t="s">
        <v>265</v>
      </c>
      <c r="J2089" s="1" t="s">
        <v>40</v>
      </c>
      <c r="K2089" s="3" t="s">
        <v>34</v>
      </c>
      <c r="L2089" s="3" t="s">
        <v>41</v>
      </c>
      <c r="M2089" s="3" t="s">
        <v>2331</v>
      </c>
      <c r="N2089" s="1">
        <f>Table1[[#This Row],[MWh]]*Water_intensities!$J$89</f>
        <v>13039.700322613433</v>
      </c>
      <c r="O2089" s="1">
        <f>Table1[[#This Row],[MWh]]*Water_intensities!$N$89</f>
        <v>9127.7902258294016</v>
      </c>
      <c r="P2089" s="3">
        <v>22.3232</v>
      </c>
      <c r="Q2089" s="3">
        <v>-30.0335</v>
      </c>
      <c r="R2089" t="s">
        <v>96</v>
      </c>
    </row>
    <row r="2090" spans="1:18" x14ac:dyDescent="0.55000000000000004">
      <c r="A2090" s="1">
        <v>48145</v>
      </c>
      <c r="B2090" s="1" t="s">
        <v>2962</v>
      </c>
      <c r="C2090" s="1" t="s">
        <v>3204</v>
      </c>
      <c r="D2090" s="9">
        <v>3.0000000000000001E-3</v>
      </c>
      <c r="E2090" s="4">
        <v>1537</v>
      </c>
      <c r="F2090" s="4">
        <f>Table1[[#This Row],[MW]]*Table1[[#This Row],[MWh/MW]]</f>
        <v>4.6109999999999998</v>
      </c>
      <c r="G2090" s="1" t="s">
        <v>37</v>
      </c>
      <c r="H2090" s="1" t="s">
        <v>38</v>
      </c>
      <c r="I2090" s="1" t="s">
        <v>130</v>
      </c>
      <c r="J2090" s="1" t="s">
        <v>40</v>
      </c>
      <c r="K2090" s="3" t="s">
        <v>34</v>
      </c>
      <c r="L2090" s="3" t="s">
        <v>41</v>
      </c>
      <c r="M2090" s="3" t="s">
        <v>388</v>
      </c>
      <c r="N2090" s="1">
        <f>Table1[[#This Row],[MWh]]*Water_intensities!$J$76</f>
        <v>6.4581774755046006E-2</v>
      </c>
      <c r="O2090" s="1">
        <f>Table1[[#This Row],[MWh]]*Water_intensities!$N$76</f>
        <v>4.5207242328532196E-2</v>
      </c>
      <c r="P2090" s="3">
        <v>28.716666700000001</v>
      </c>
      <c r="Q2090" s="3">
        <v>-24.516666699999998</v>
      </c>
      <c r="R2090" t="s">
        <v>3205</v>
      </c>
    </row>
    <row r="2091" spans="1:18" x14ac:dyDescent="0.55000000000000004">
      <c r="A2091" s="1">
        <v>48146</v>
      </c>
      <c r="B2091" s="1" t="s">
        <v>2962</v>
      </c>
      <c r="C2091" s="1" t="s">
        <v>3206</v>
      </c>
      <c r="D2091" s="4">
        <v>2.1</v>
      </c>
      <c r="E2091" s="4">
        <v>1216.0999999999999</v>
      </c>
      <c r="F2091" s="4">
        <f>Table1[[#This Row],[MW]]*Table1[[#This Row],[MWh/MW]]</f>
        <v>2553.81</v>
      </c>
      <c r="G2091" s="1" t="s">
        <v>107</v>
      </c>
      <c r="H2091" s="1" t="s">
        <v>133</v>
      </c>
      <c r="I2091" s="1" t="s">
        <v>34</v>
      </c>
      <c r="J2091" s="1" t="s">
        <v>34</v>
      </c>
      <c r="K2091" s="1" t="s">
        <v>34</v>
      </c>
      <c r="L2091" s="1" t="s">
        <v>34</v>
      </c>
      <c r="M2091" s="1" t="s">
        <v>34</v>
      </c>
      <c r="N2091" s="1">
        <v>2462.3064849005646</v>
      </c>
      <c r="O2091" s="1">
        <v>2462.3064849005646</v>
      </c>
      <c r="P2091" s="3">
        <v>27.71837</v>
      </c>
      <c r="Q2091" s="3">
        <v>-31.778949999999998</v>
      </c>
      <c r="R2091" t="s">
        <v>133</v>
      </c>
    </row>
    <row r="2092" spans="1:18" x14ac:dyDescent="0.55000000000000004">
      <c r="A2092" s="1">
        <v>48147</v>
      </c>
      <c r="B2092" s="1" t="s">
        <v>2962</v>
      </c>
      <c r="C2092" s="1" t="s">
        <v>3207</v>
      </c>
      <c r="D2092" s="4">
        <v>12.57</v>
      </c>
      <c r="E2092" s="4">
        <v>1216.0999999999999</v>
      </c>
      <c r="F2092" s="4">
        <f>Table1[[#This Row],[MW]]*Table1[[#This Row],[MWh/MW]]</f>
        <v>15286.376999999999</v>
      </c>
      <c r="G2092" s="1" t="s">
        <v>107</v>
      </c>
      <c r="H2092" s="1" t="s">
        <v>133</v>
      </c>
      <c r="I2092" s="1" t="s">
        <v>34</v>
      </c>
      <c r="J2092" s="1" t="s">
        <v>34</v>
      </c>
      <c r="K2092" s="1" t="s">
        <v>34</v>
      </c>
      <c r="L2092" s="1" t="s">
        <v>34</v>
      </c>
      <c r="M2092" s="1" t="s">
        <v>34</v>
      </c>
      <c r="N2092" s="1">
        <v>14970.432254406953</v>
      </c>
      <c r="O2092" s="1">
        <v>14970.432254406953</v>
      </c>
      <c r="P2092" s="3">
        <v>20.726680000000002</v>
      </c>
      <c r="Q2092" s="3">
        <v>-28.766580000000001</v>
      </c>
      <c r="R2092" t="s">
        <v>3208</v>
      </c>
    </row>
    <row r="2093" spans="1:18" x14ac:dyDescent="0.55000000000000004">
      <c r="A2093" s="1">
        <v>48148</v>
      </c>
      <c r="B2093" s="1" t="s">
        <v>2962</v>
      </c>
      <c r="C2093" s="1" t="s">
        <v>3209</v>
      </c>
      <c r="D2093" s="4">
        <v>12</v>
      </c>
      <c r="E2093" s="4">
        <v>8017</v>
      </c>
      <c r="F2093" s="4">
        <f>Table1[[#This Row],[MW]]*Table1[[#This Row],[MWh/MW]]</f>
        <v>96204</v>
      </c>
      <c r="G2093" s="1" t="s">
        <v>20</v>
      </c>
      <c r="H2093" s="1" t="s">
        <v>47</v>
      </c>
      <c r="I2093" s="1" t="s">
        <v>48</v>
      </c>
      <c r="J2093" s="1" t="s">
        <v>23</v>
      </c>
      <c r="K2093" s="3" t="s">
        <v>24</v>
      </c>
      <c r="L2093" s="3" t="s">
        <v>53</v>
      </c>
      <c r="M2093" s="3" t="s">
        <v>1226</v>
      </c>
      <c r="N2093" s="1">
        <f>Table1[[#This Row],[MWh]]*Water_intensities!$J$45</f>
        <v>87401.221171948811</v>
      </c>
      <c r="O2093" s="1">
        <f>Table1[[#This Row],[MWh]]*Water_intensities!$N$45</f>
        <v>76111.896770572086</v>
      </c>
      <c r="P2093" s="3">
        <v>29.984881333037102</v>
      </c>
      <c r="Q2093" s="32">
        <v>-27.844482510763001</v>
      </c>
      <c r="R2093" t="s">
        <v>3210</v>
      </c>
    </row>
    <row r="2094" spans="1:18" x14ac:dyDescent="0.55000000000000004">
      <c r="A2094" s="1">
        <v>48149</v>
      </c>
      <c r="B2094" s="1" t="s">
        <v>2962</v>
      </c>
      <c r="C2094" s="1" t="s">
        <v>3209</v>
      </c>
      <c r="D2094" s="4">
        <v>6</v>
      </c>
      <c r="E2094" s="4">
        <v>5592</v>
      </c>
      <c r="F2094" s="4">
        <f>Table1[[#This Row],[MW]]*Table1[[#This Row],[MWh/MW]]</f>
        <v>33552</v>
      </c>
      <c r="G2094" s="1" t="s">
        <v>226</v>
      </c>
      <c r="H2094" s="1" t="s">
        <v>21</v>
      </c>
      <c r="I2094" s="1" t="s">
        <v>22</v>
      </c>
      <c r="J2094" s="1" t="s">
        <v>23</v>
      </c>
      <c r="K2094" s="3" t="s">
        <v>24</v>
      </c>
      <c r="L2094" s="3" t="s">
        <v>227</v>
      </c>
      <c r="M2094" s="3" t="s">
        <v>1226</v>
      </c>
      <c r="N2094" s="1">
        <f>Table1[[#This Row],[MWh]]*Water_intensities!$J$71</f>
        <v>30481.952650214404</v>
      </c>
      <c r="O2094" s="1">
        <f>Table1[[#This Row],[MWh]]*Water_intensities!$N$71</f>
        <v>26544.700432895042</v>
      </c>
      <c r="P2094" s="3">
        <v>29.984881333037102</v>
      </c>
      <c r="Q2094" s="32">
        <v>-27.844482510763001</v>
      </c>
      <c r="R2094" t="s">
        <v>3211</v>
      </c>
    </row>
    <row r="2095" spans="1:18" x14ac:dyDescent="0.55000000000000004">
      <c r="A2095" s="1">
        <v>48150</v>
      </c>
      <c r="B2095" s="1" t="s">
        <v>2962</v>
      </c>
      <c r="C2095" s="1" t="s">
        <v>3212</v>
      </c>
      <c r="D2095" s="4">
        <v>73.799999999999898</v>
      </c>
      <c r="E2095" s="4">
        <v>2510.3000000000002</v>
      </c>
      <c r="F2095" s="4">
        <f>Table1[[#This Row],[MW]]*Table1[[#This Row],[MWh/MW]]</f>
        <v>185260.13999999975</v>
      </c>
      <c r="G2095" s="1" t="s">
        <v>176</v>
      </c>
      <c r="H2095" s="1" t="s">
        <v>177</v>
      </c>
      <c r="I2095" s="1" t="s">
        <v>178</v>
      </c>
      <c r="J2095" s="1" t="s">
        <v>40</v>
      </c>
      <c r="K2095" s="3" t="s">
        <v>34</v>
      </c>
      <c r="L2095" s="3" t="s">
        <v>34</v>
      </c>
      <c r="M2095" s="3" t="s">
        <v>34</v>
      </c>
      <c r="N2095" s="1">
        <f>Table1[[#This Row],[MWh]]*Water_intensities!$J$101</f>
        <v>2.4545007071215687E-2</v>
      </c>
      <c r="O2095" s="1">
        <f>Table1[[#This Row],[MWh]]*Water_intensities!$N$101</f>
        <v>2.4545007071215687E-2</v>
      </c>
      <c r="P2095" s="3">
        <v>23.1807729908483</v>
      </c>
      <c r="Q2095" s="3">
        <v>-31.733358094476699</v>
      </c>
      <c r="R2095" t="s">
        <v>3213</v>
      </c>
    </row>
    <row r="2096" spans="1:18" x14ac:dyDescent="0.55000000000000004">
      <c r="A2096" s="1">
        <v>48151</v>
      </c>
      <c r="B2096" s="1" t="s">
        <v>2962</v>
      </c>
      <c r="C2096" s="1" t="s">
        <v>3214</v>
      </c>
      <c r="D2096" s="4">
        <v>88</v>
      </c>
      <c r="E2096" s="4">
        <v>3125</v>
      </c>
      <c r="F2096" s="4">
        <f>Table1[[#This Row],[MW]]*Table1[[#This Row],[MWh/MW]]</f>
        <v>275000</v>
      </c>
      <c r="G2096" s="1" t="s">
        <v>176</v>
      </c>
      <c r="H2096" s="1" t="s">
        <v>177</v>
      </c>
      <c r="I2096" s="1" t="s">
        <v>178</v>
      </c>
      <c r="J2096" s="1" t="s">
        <v>40</v>
      </c>
      <c r="K2096" s="3" t="s">
        <v>34</v>
      </c>
      <c r="L2096" s="3" t="s">
        <v>34</v>
      </c>
      <c r="M2096" s="3" t="s">
        <v>34</v>
      </c>
      <c r="N2096" s="1">
        <f>Table1[[#This Row],[MWh]]*Water_intensities!$J$101</f>
        <v>3.6434588382499994E-2</v>
      </c>
      <c r="O2096" s="1">
        <f>Table1[[#This Row],[MWh]]*Water_intensities!$N$101</f>
        <v>3.6434588382499994E-2</v>
      </c>
      <c r="P2096" s="3">
        <v>25.932400000000001</v>
      </c>
      <c r="Q2096" s="3">
        <v>-32.7789</v>
      </c>
      <c r="R2096" t="s">
        <v>3215</v>
      </c>
    </row>
    <row r="2097" spans="1:18" x14ac:dyDescent="0.55000000000000004">
      <c r="A2097" s="1">
        <v>48152</v>
      </c>
      <c r="B2097" s="1" t="s">
        <v>2962</v>
      </c>
      <c r="C2097" s="1" t="s">
        <v>3216</v>
      </c>
      <c r="D2097" s="4">
        <v>19</v>
      </c>
      <c r="E2097" s="4">
        <v>1355</v>
      </c>
      <c r="F2097" s="4">
        <f>Table1[[#This Row],[MW]]*Table1[[#This Row],[MWh/MW]]</f>
        <v>25745</v>
      </c>
      <c r="G2097" s="1" t="s">
        <v>474</v>
      </c>
      <c r="H2097" s="1" t="s">
        <v>21</v>
      </c>
      <c r="I2097" s="1" t="s">
        <v>22</v>
      </c>
      <c r="J2097" s="1" t="s">
        <v>118</v>
      </c>
      <c r="K2097" s="3" t="s">
        <v>24</v>
      </c>
      <c r="L2097" s="1" t="s">
        <v>841</v>
      </c>
      <c r="M2097" s="3" t="s">
        <v>1226</v>
      </c>
      <c r="N2097" s="1">
        <f>Table1[[#This Row],[MWh]]*Water_intensities!$J$14</f>
        <v>63638.393358293302</v>
      </c>
      <c r="O2097" s="1">
        <f>Table1[[#This Row],[MWh]]*Water_intensities!$N$14</f>
        <v>49702.267400811004</v>
      </c>
      <c r="P2097" s="3">
        <v>30.687860000000001</v>
      </c>
      <c r="Q2097" s="3">
        <v>-29.359756000000001</v>
      </c>
      <c r="R2097" t="s">
        <v>2975</v>
      </c>
    </row>
    <row r="2098" spans="1:18" x14ac:dyDescent="0.55000000000000004">
      <c r="A2098" s="1">
        <v>48153</v>
      </c>
      <c r="B2098" s="1" t="s">
        <v>2962</v>
      </c>
      <c r="C2098" s="1" t="s">
        <v>3216</v>
      </c>
      <c r="D2098" s="4">
        <v>0.1</v>
      </c>
      <c r="E2098" s="4">
        <v>48</v>
      </c>
      <c r="F2098" s="4">
        <f>Table1[[#This Row],[MW]]*Table1[[#This Row],[MWh/MW]]</f>
        <v>4.8000000000000007</v>
      </c>
      <c r="G2098" s="1" t="s">
        <v>28</v>
      </c>
      <c r="H2098" s="1" t="s">
        <v>29</v>
      </c>
      <c r="I2098" s="1" t="s">
        <v>30</v>
      </c>
      <c r="J2098" s="1" t="s">
        <v>31</v>
      </c>
      <c r="K2098" s="3" t="s">
        <v>32</v>
      </c>
      <c r="L2098" s="3" t="s">
        <v>44</v>
      </c>
      <c r="M2098" s="3" t="s">
        <v>34</v>
      </c>
      <c r="N2098" s="1">
        <f>Table1[[#This Row],[MWh]]*Water_intensities!$J$56</f>
        <v>1.5551987558409954</v>
      </c>
      <c r="O2098" s="1">
        <f>Table1[[#This Row],[MWh]]*Water_intensities!$N$56</f>
        <v>1.0886391290886968</v>
      </c>
      <c r="P2098" s="3">
        <v>30.183333300000001</v>
      </c>
      <c r="Q2098" s="3">
        <v>-24.2</v>
      </c>
      <c r="R2098" t="s">
        <v>113</v>
      </c>
    </row>
    <row r="2099" spans="1:18" x14ac:dyDescent="0.55000000000000004">
      <c r="A2099" s="1">
        <v>48154</v>
      </c>
      <c r="B2099" s="1" t="s">
        <v>2962</v>
      </c>
      <c r="C2099" s="1" t="s">
        <v>3217</v>
      </c>
      <c r="D2099" s="4">
        <v>4.5</v>
      </c>
      <c r="E2099" s="4">
        <v>1355</v>
      </c>
      <c r="F2099" s="4">
        <f>Table1[[#This Row],[MW]]*Table1[[#This Row],[MWh/MW]]</f>
        <v>6097.5</v>
      </c>
      <c r="G2099" s="1" t="s">
        <v>474</v>
      </c>
      <c r="H2099" s="1" t="s">
        <v>29</v>
      </c>
      <c r="I2099" s="1" t="s">
        <v>52</v>
      </c>
      <c r="J2099" s="1" t="s">
        <v>31</v>
      </c>
      <c r="K2099" s="3" t="s">
        <v>32</v>
      </c>
      <c r="L2099" s="3" t="s">
        <v>1493</v>
      </c>
      <c r="M2099" s="3" t="s">
        <v>34</v>
      </c>
      <c r="N2099" s="1">
        <f>Table1[[#This Row],[MWh]]*Water_intensities!$J$16</f>
        <v>1975.5884195292642</v>
      </c>
      <c r="O2099" s="1">
        <f>Table1[[#This Row],[MWh]]*Water_intensities!$N$16</f>
        <v>1382.9118936704849</v>
      </c>
      <c r="P2099" s="3">
        <v>28.047305099999999</v>
      </c>
      <c r="Q2099" s="3">
        <v>-26.204102800000001</v>
      </c>
      <c r="R2099" t="s">
        <v>3218</v>
      </c>
    </row>
    <row r="2100" spans="1:18" x14ac:dyDescent="0.55000000000000004">
      <c r="A2100" s="1">
        <v>48155</v>
      </c>
      <c r="B2100" s="1" t="s">
        <v>2962</v>
      </c>
      <c r="C2100" s="1" t="s">
        <v>3219</v>
      </c>
      <c r="D2100" s="4">
        <v>80.5</v>
      </c>
      <c r="E2100" s="4">
        <v>2510.3000000000002</v>
      </c>
      <c r="F2100" s="4">
        <f>Table1[[#This Row],[MW]]*Table1[[#This Row],[MWh/MW]]</f>
        <v>202079.15000000002</v>
      </c>
      <c r="G2100" s="1" t="s">
        <v>176</v>
      </c>
      <c r="H2100" s="1" t="s">
        <v>177</v>
      </c>
      <c r="I2100" s="1" t="s">
        <v>178</v>
      </c>
      <c r="J2100" s="1" t="s">
        <v>40</v>
      </c>
      <c r="K2100" s="3" t="s">
        <v>34</v>
      </c>
      <c r="L2100" s="3" t="s">
        <v>34</v>
      </c>
      <c r="M2100" s="3" t="s">
        <v>34</v>
      </c>
      <c r="N2100" s="1">
        <f>Table1[[#This Row],[MWh]]*Water_intensities!$J$101</f>
        <v>2.6773347821583547E-2</v>
      </c>
      <c r="O2100" s="1">
        <f>Table1[[#This Row],[MWh]]*Water_intensities!$N$101</f>
        <v>2.6773347821583547E-2</v>
      </c>
      <c r="P2100" s="3">
        <v>25.016500000000001</v>
      </c>
      <c r="Q2100" s="3">
        <v>-31.1736</v>
      </c>
      <c r="R2100" t="s">
        <v>3220</v>
      </c>
    </row>
    <row r="2101" spans="1:18" x14ac:dyDescent="0.55000000000000004">
      <c r="A2101" s="1">
        <v>48156</v>
      </c>
      <c r="B2101" s="1" t="s">
        <v>2962</v>
      </c>
      <c r="C2101" s="1" t="s">
        <v>3221</v>
      </c>
      <c r="D2101" s="4">
        <v>0.2</v>
      </c>
      <c r="E2101" s="4">
        <v>1537</v>
      </c>
      <c r="F2101" s="4">
        <f>Table1[[#This Row],[MW]]*Table1[[#This Row],[MWh/MW]]</f>
        <v>307.40000000000003</v>
      </c>
      <c r="G2101" s="1" t="s">
        <v>37</v>
      </c>
      <c r="H2101" s="1" t="s">
        <v>38</v>
      </c>
      <c r="I2101" s="1" t="s">
        <v>39</v>
      </c>
      <c r="J2101" s="1" t="s">
        <v>40</v>
      </c>
      <c r="K2101" s="3" t="s">
        <v>34</v>
      </c>
      <c r="L2101" s="3" t="s">
        <v>41</v>
      </c>
      <c r="M2101" s="3" t="s">
        <v>1226</v>
      </c>
      <c r="N2101" s="1">
        <f>Table1[[#This Row],[MWh]]*Water_intensities!$J$93</f>
        <v>6.9818134870320003</v>
      </c>
      <c r="O2101" s="1">
        <f>Table1[[#This Row],[MWh]]*Water_intensities!$N$93</f>
        <v>4.8872694409223998</v>
      </c>
      <c r="P2101" s="3">
        <v>28.309758200000001</v>
      </c>
      <c r="Q2101" s="3">
        <v>-26.227991800000002</v>
      </c>
      <c r="R2101" t="s">
        <v>653</v>
      </c>
    </row>
    <row r="2102" spans="1:18" x14ac:dyDescent="0.55000000000000004">
      <c r="A2102" s="1">
        <v>48157</v>
      </c>
      <c r="B2102" s="1" t="s">
        <v>2962</v>
      </c>
      <c r="C2102" s="1" t="s">
        <v>3222</v>
      </c>
      <c r="D2102" s="4">
        <v>8.8000000000000007</v>
      </c>
      <c r="E2102" s="4">
        <v>48</v>
      </c>
      <c r="F2102" s="4">
        <f>Table1[[#This Row],[MW]]*Table1[[#This Row],[MWh/MW]]</f>
        <v>422.40000000000003</v>
      </c>
      <c r="G2102" s="1" t="s">
        <v>28</v>
      </c>
      <c r="H2102" s="1" t="s">
        <v>29</v>
      </c>
      <c r="I2102" s="1" t="s">
        <v>30</v>
      </c>
      <c r="J2102" s="1" t="s">
        <v>31</v>
      </c>
      <c r="K2102" s="3" t="s">
        <v>32</v>
      </c>
      <c r="L2102" s="3" t="s">
        <v>44</v>
      </c>
      <c r="M2102" s="3" t="s">
        <v>34</v>
      </c>
      <c r="N2102" s="1">
        <f>Table1[[#This Row],[MWh]]*Water_intensities!$J$56</f>
        <v>136.85749051400759</v>
      </c>
      <c r="O2102" s="1">
        <f>Table1[[#This Row],[MWh]]*Water_intensities!$N$56</f>
        <v>95.800243359805307</v>
      </c>
      <c r="P2102" s="3">
        <v>27.097332999999999</v>
      </c>
      <c r="Q2102" s="3">
        <v>-25.346381000000001</v>
      </c>
      <c r="R2102" t="s">
        <v>3223</v>
      </c>
    </row>
    <row r="2103" spans="1:18" x14ac:dyDescent="0.55000000000000004">
      <c r="A2103" s="1">
        <v>48158</v>
      </c>
      <c r="B2103" s="1" t="s">
        <v>2962</v>
      </c>
      <c r="C2103" s="1" t="s">
        <v>3224</v>
      </c>
      <c r="D2103" s="4">
        <v>82.5</v>
      </c>
      <c r="E2103" s="4">
        <v>1537</v>
      </c>
      <c r="F2103" s="4">
        <f>Table1[[#This Row],[MW]]*Table1[[#This Row],[MWh/MW]]</f>
        <v>126802.5</v>
      </c>
      <c r="G2103" s="1" t="s">
        <v>37</v>
      </c>
      <c r="H2103" s="1" t="s">
        <v>38</v>
      </c>
      <c r="I2103" s="1" t="s">
        <v>39</v>
      </c>
      <c r="J2103" s="1" t="s">
        <v>40</v>
      </c>
      <c r="K2103" s="3" t="s">
        <v>34</v>
      </c>
      <c r="L2103" s="3" t="s">
        <v>41</v>
      </c>
      <c r="M2103" s="3" t="s">
        <v>223</v>
      </c>
      <c r="N2103" s="1">
        <f>Table1[[#This Row],[MWh]]*Water_intensities!$J$87</f>
        <v>12479.9916080697</v>
      </c>
      <c r="O2103" s="1">
        <f>Table1[[#This Row],[MWh]]*Water_intensities!$N$87</f>
        <v>8735.9941256487891</v>
      </c>
      <c r="P2103" s="3">
        <v>18.73556</v>
      </c>
      <c r="Q2103" s="3">
        <v>-32.423000000000002</v>
      </c>
      <c r="R2103" t="s">
        <v>3225</v>
      </c>
    </row>
    <row r="2104" spans="1:18" x14ac:dyDescent="0.55000000000000004">
      <c r="A2104" s="1">
        <v>48159</v>
      </c>
      <c r="B2104" s="1" t="s">
        <v>2962</v>
      </c>
      <c r="C2104" s="1" t="s">
        <v>3226</v>
      </c>
      <c r="D2104" s="4">
        <v>400</v>
      </c>
      <c r="E2104" s="4">
        <v>1216.0999999999999</v>
      </c>
      <c r="F2104" s="4">
        <f>Table1[[#This Row],[MW]]*Table1[[#This Row],[MWh/MW]]</f>
        <v>486439.99999999994</v>
      </c>
      <c r="G2104" s="1" t="s">
        <v>107</v>
      </c>
      <c r="H2104" s="1" t="s">
        <v>2149</v>
      </c>
      <c r="I2104" s="1" t="s">
        <v>34</v>
      </c>
      <c r="J2104" s="1" t="s">
        <v>34</v>
      </c>
      <c r="K2104" s="1" t="s">
        <v>34</v>
      </c>
      <c r="L2104" s="1" t="s">
        <v>34</v>
      </c>
      <c r="M2104" s="1" t="s">
        <v>34</v>
      </c>
      <c r="N2104" s="1">
        <v>1855518.9480000001</v>
      </c>
      <c r="O2104" s="1">
        <v>1855518.9480000001</v>
      </c>
      <c r="P2104" s="3">
        <v>18.974070000000001</v>
      </c>
      <c r="Q2104" s="3">
        <v>-34.19782</v>
      </c>
      <c r="R2104" t="s">
        <v>3227</v>
      </c>
    </row>
    <row r="2105" spans="1:18" x14ac:dyDescent="0.55000000000000004">
      <c r="A2105" s="1">
        <v>48160</v>
      </c>
      <c r="B2105" s="1" t="s">
        <v>2962</v>
      </c>
      <c r="C2105" s="1" t="s">
        <v>3228</v>
      </c>
      <c r="D2105" s="9">
        <v>0.03</v>
      </c>
      <c r="E2105" s="4">
        <v>1537</v>
      </c>
      <c r="F2105" s="4">
        <f>Table1[[#This Row],[MW]]*Table1[[#This Row],[MWh/MW]]</f>
        <v>46.11</v>
      </c>
      <c r="G2105" s="1" t="s">
        <v>37</v>
      </c>
      <c r="H2105" s="1" t="s">
        <v>38</v>
      </c>
      <c r="I2105" s="1" t="s">
        <v>130</v>
      </c>
      <c r="J2105" s="1" t="s">
        <v>40</v>
      </c>
      <c r="K2105" s="3" t="s">
        <v>34</v>
      </c>
      <c r="L2105" s="3" t="s">
        <v>41</v>
      </c>
      <c r="M2105" s="3" t="s">
        <v>1226</v>
      </c>
      <c r="N2105" s="1">
        <f>Table1[[#This Row],[MWh]]*Water_intensities!$J$82</f>
        <v>0.17454533717580001</v>
      </c>
      <c r="O2105" s="1">
        <f>Table1[[#This Row],[MWh]]*Water_intensities!$N$82</f>
        <v>0.12218173602306</v>
      </c>
      <c r="P2105" s="3">
        <v>28.159987000000001</v>
      </c>
      <c r="Q2105" s="3">
        <v>-26.189548800000001</v>
      </c>
      <c r="R2105" t="s">
        <v>1500</v>
      </c>
    </row>
    <row r="2106" spans="1:18" x14ac:dyDescent="0.55000000000000004">
      <c r="A2106" s="1">
        <v>48161</v>
      </c>
      <c r="B2106" s="1" t="s">
        <v>2962</v>
      </c>
      <c r="C2106" s="1" t="s">
        <v>3229</v>
      </c>
      <c r="D2106" s="4">
        <v>1</v>
      </c>
      <c r="E2106" s="4">
        <v>1216.0999999999999</v>
      </c>
      <c r="F2106" s="4">
        <f>Table1[[#This Row],[MW]]*Table1[[#This Row],[MWh/MW]]</f>
        <v>1216.0999999999999</v>
      </c>
      <c r="G2106" s="1" t="s">
        <v>107</v>
      </c>
      <c r="H2106" s="1" t="s">
        <v>133</v>
      </c>
      <c r="I2106" s="1" t="s">
        <v>34</v>
      </c>
      <c r="J2106" s="1" t="s">
        <v>34</v>
      </c>
      <c r="K2106" s="1" t="s">
        <v>34</v>
      </c>
      <c r="L2106" s="1" t="s">
        <v>34</v>
      </c>
      <c r="M2106" s="1" t="s">
        <v>34</v>
      </c>
      <c r="N2106" s="1">
        <v>0</v>
      </c>
      <c r="O2106" s="1">
        <v>0</v>
      </c>
      <c r="P2106" s="3">
        <v>30.813230999999998</v>
      </c>
      <c r="Q2106" s="3">
        <v>-27.007062999999999</v>
      </c>
      <c r="R2106" t="s">
        <v>133</v>
      </c>
    </row>
    <row r="2107" spans="1:18" x14ac:dyDescent="0.55000000000000004">
      <c r="A2107" s="1">
        <v>48162</v>
      </c>
      <c r="B2107" s="1" t="s">
        <v>2962</v>
      </c>
      <c r="C2107" s="1" t="s">
        <v>3230</v>
      </c>
      <c r="D2107" s="4">
        <v>7.2</v>
      </c>
      <c r="E2107" s="4">
        <v>1355</v>
      </c>
      <c r="F2107" s="4">
        <f>Table1[[#This Row],[MW]]*Table1[[#This Row],[MWh/MW]]</f>
        <v>9756</v>
      </c>
      <c r="G2107" s="1" t="s">
        <v>474</v>
      </c>
      <c r="H2107" s="1" t="s">
        <v>21</v>
      </c>
      <c r="I2107" s="1" t="s">
        <v>22</v>
      </c>
      <c r="J2107" s="1" t="s">
        <v>118</v>
      </c>
      <c r="K2107" s="3" t="s">
        <v>24</v>
      </c>
      <c r="L2107" s="1" t="s">
        <v>841</v>
      </c>
      <c r="M2107" s="3" t="s">
        <v>388</v>
      </c>
      <c r="N2107" s="1">
        <f>Table1[[#This Row],[MWh]]*Water_intensities!$J$9</f>
        <v>44316.572790816004</v>
      </c>
      <c r="O2107" s="1">
        <f>Table1[[#This Row],[MWh]]*Water_intensities!$N$9</f>
        <v>40623.525058248</v>
      </c>
      <c r="P2107" s="3">
        <v>31.654266747064799</v>
      </c>
      <c r="Q2107" s="32">
        <v>-27.3932671107499</v>
      </c>
      <c r="R2107" t="s">
        <v>2975</v>
      </c>
    </row>
    <row r="2108" spans="1:18" x14ac:dyDescent="0.55000000000000004">
      <c r="A2108" s="1">
        <v>48163</v>
      </c>
      <c r="B2108" s="1" t="s">
        <v>2962</v>
      </c>
      <c r="C2108" s="1" t="s">
        <v>3230</v>
      </c>
      <c r="D2108" s="4">
        <v>0.8</v>
      </c>
      <c r="E2108" s="4">
        <v>48</v>
      </c>
      <c r="F2108" s="4">
        <f>Table1[[#This Row],[MW]]*Table1[[#This Row],[MWh/MW]]</f>
        <v>38.400000000000006</v>
      </c>
      <c r="G2108" s="1" t="s">
        <v>28</v>
      </c>
      <c r="H2108" s="1" t="s">
        <v>29</v>
      </c>
      <c r="I2108" s="1" t="s">
        <v>30</v>
      </c>
      <c r="J2108" s="1" t="s">
        <v>31</v>
      </c>
      <c r="K2108" s="3" t="s">
        <v>32</v>
      </c>
      <c r="L2108" s="3" t="s">
        <v>44</v>
      </c>
      <c r="M2108" s="3" t="s">
        <v>34</v>
      </c>
      <c r="N2108" s="1">
        <f>Table1[[#This Row],[MWh]]*Water_intensities!$J$56</f>
        <v>12.441590046727963</v>
      </c>
      <c r="O2108" s="1">
        <f>Table1[[#This Row],[MWh]]*Water_intensities!$N$56</f>
        <v>8.709113032709574</v>
      </c>
      <c r="P2108" s="3">
        <v>31.653912999999999</v>
      </c>
      <c r="Q2108" s="3">
        <v>-27.392851</v>
      </c>
      <c r="R2108" t="s">
        <v>3140</v>
      </c>
    </row>
    <row r="2109" spans="1:18" x14ac:dyDescent="0.55000000000000004">
      <c r="A2109" s="1">
        <v>48164</v>
      </c>
      <c r="B2109" s="1" t="s">
        <v>2962</v>
      </c>
      <c r="C2109" s="1" t="s">
        <v>3231</v>
      </c>
      <c r="D2109" s="19">
        <v>6.0000000000000001E-3</v>
      </c>
      <c r="E2109" s="4">
        <v>1216.0999999999999</v>
      </c>
      <c r="F2109" s="4">
        <f>Table1[[#This Row],[MW]]*Table1[[#This Row],[MWh/MW]]</f>
        <v>7.2965999999999998</v>
      </c>
      <c r="G2109" s="1" t="s">
        <v>107</v>
      </c>
      <c r="H2109" s="1" t="s">
        <v>133</v>
      </c>
      <c r="I2109" s="1" t="s">
        <v>34</v>
      </c>
      <c r="J2109" s="1" t="s">
        <v>34</v>
      </c>
      <c r="K2109" s="1" t="s">
        <v>34</v>
      </c>
      <c r="L2109" s="1" t="s">
        <v>34</v>
      </c>
      <c r="M2109" s="1" t="s">
        <v>34</v>
      </c>
      <c r="N2109" s="1">
        <v>0</v>
      </c>
      <c r="O2109" s="1">
        <v>0</v>
      </c>
      <c r="P2109" s="3">
        <v>25.570066000000001</v>
      </c>
      <c r="Q2109" s="3">
        <v>-33.917988000000001</v>
      </c>
      <c r="R2109" t="s">
        <v>4980</v>
      </c>
    </row>
    <row r="2110" spans="1:18" x14ac:dyDescent="0.55000000000000004">
      <c r="A2110" s="1">
        <v>48165</v>
      </c>
      <c r="B2110" s="1" t="s">
        <v>2962</v>
      </c>
      <c r="C2110" s="1" t="s">
        <v>3232</v>
      </c>
      <c r="D2110" s="4">
        <v>171</v>
      </c>
      <c r="E2110" s="4">
        <v>48</v>
      </c>
      <c r="F2110" s="4">
        <f>Table1[[#This Row],[MW]]*Table1[[#This Row],[MWh/MW]]</f>
        <v>8208</v>
      </c>
      <c r="G2110" s="1" t="s">
        <v>28</v>
      </c>
      <c r="H2110" s="1" t="s">
        <v>56</v>
      </c>
      <c r="I2110" s="1" t="s">
        <v>57</v>
      </c>
      <c r="J2110" s="1" t="s">
        <v>40</v>
      </c>
      <c r="K2110" s="3" t="s">
        <v>34</v>
      </c>
      <c r="L2110" s="3" t="s">
        <v>119</v>
      </c>
      <c r="M2110" s="3" t="s">
        <v>34</v>
      </c>
      <c r="N2110" s="1">
        <f>Table1[[#This Row],[MWh]]*Water_intensities!$J$53</f>
        <v>13205.030453352001</v>
      </c>
      <c r="O2110" s="1">
        <f>Table1[[#This Row],[MWh]]*Water_intensities!$N$53</f>
        <v>10564.024362681599</v>
      </c>
      <c r="P2110" s="3">
        <v>27.88175</v>
      </c>
      <c r="Q2110" s="3">
        <v>-33.028019999999998</v>
      </c>
      <c r="R2110" t="s">
        <v>3233</v>
      </c>
    </row>
    <row r="2111" spans="1:18" x14ac:dyDescent="0.55000000000000004">
      <c r="A2111" s="1">
        <v>48166</v>
      </c>
      <c r="B2111" s="1" t="s">
        <v>2962</v>
      </c>
      <c r="C2111" s="1" t="s">
        <v>3234</v>
      </c>
      <c r="D2111" s="4">
        <v>83</v>
      </c>
      <c r="E2111" s="4">
        <v>1537</v>
      </c>
      <c r="F2111" s="4">
        <f>Table1[[#This Row],[MW]]*Table1[[#This Row],[MWh/MW]]</f>
        <v>127571</v>
      </c>
      <c r="G2111" s="1" t="s">
        <v>37</v>
      </c>
      <c r="H2111" s="1" t="s">
        <v>38</v>
      </c>
      <c r="I2111" s="1" t="s">
        <v>39</v>
      </c>
      <c r="J2111" s="1" t="s">
        <v>40</v>
      </c>
      <c r="K2111" s="3" t="s">
        <v>34</v>
      </c>
      <c r="L2111" s="3" t="s">
        <v>41</v>
      </c>
      <c r="M2111" s="3" t="s">
        <v>223</v>
      </c>
      <c r="N2111" s="1">
        <f>Table1[[#This Row],[MWh]]*Water_intensities!$J$87</f>
        <v>12555.62792084588</v>
      </c>
      <c r="O2111" s="1">
        <f>Table1[[#This Row],[MWh]]*Water_intensities!$N$87</f>
        <v>8788.9395445921164</v>
      </c>
      <c r="P2111" s="3">
        <v>24.2956</v>
      </c>
      <c r="Q2111" s="3">
        <v>-29.043800000000001</v>
      </c>
      <c r="R2111" t="s">
        <v>3235</v>
      </c>
    </row>
    <row r="2112" spans="1:18" x14ac:dyDescent="0.55000000000000004">
      <c r="A2112" s="1">
        <v>48167</v>
      </c>
      <c r="B2112" s="1" t="s">
        <v>2962</v>
      </c>
      <c r="C2112" s="1" t="s">
        <v>3236</v>
      </c>
      <c r="D2112" s="4">
        <v>47</v>
      </c>
      <c r="E2112" s="4">
        <v>1355</v>
      </c>
      <c r="F2112" s="4">
        <f>Table1[[#This Row],[MW]]*Table1[[#This Row],[MWh/MW]]</f>
        <v>63685</v>
      </c>
      <c r="G2112" s="1" t="s">
        <v>474</v>
      </c>
      <c r="H2112" s="1" t="s">
        <v>21</v>
      </c>
      <c r="I2112" s="1" t="s">
        <v>22</v>
      </c>
      <c r="J2112" s="1" t="s">
        <v>23</v>
      </c>
      <c r="K2112" s="3" t="s">
        <v>24</v>
      </c>
      <c r="L2112" s="3" t="s">
        <v>1182</v>
      </c>
      <c r="M2112" s="3" t="s">
        <v>1772</v>
      </c>
      <c r="N2112" s="1">
        <f>Table1[[#This Row],[MWh]]*Water_intensities!$J$11</f>
        <v>157421.28883367291</v>
      </c>
      <c r="O2112" s="1">
        <f>Table1[[#This Row],[MWh]]*Water_intensities!$N$11</f>
        <v>122947.714096743</v>
      </c>
      <c r="P2112" s="3">
        <v>31.992956462640301</v>
      </c>
      <c r="Q2112" s="3">
        <v>-28.7619438191876</v>
      </c>
      <c r="R2112" t="s">
        <v>3237</v>
      </c>
    </row>
    <row r="2113" spans="1:18" x14ac:dyDescent="0.55000000000000004">
      <c r="A2113" s="1">
        <v>48168</v>
      </c>
      <c r="B2113" s="1" t="s">
        <v>2962</v>
      </c>
      <c r="C2113" s="1" t="s">
        <v>3236</v>
      </c>
      <c r="D2113" s="4">
        <v>72.299999999999898</v>
      </c>
      <c r="E2113" s="4">
        <v>5767</v>
      </c>
      <c r="F2113" s="4">
        <f>Table1[[#This Row],[MW]]*Table1[[#This Row],[MWh/MW]]</f>
        <v>416954.09999999939</v>
      </c>
      <c r="G2113" s="1" t="s">
        <v>443</v>
      </c>
      <c r="H2113" s="1" t="s">
        <v>21</v>
      </c>
      <c r="I2113" s="1" t="s">
        <v>22</v>
      </c>
      <c r="J2113" s="1" t="s">
        <v>23</v>
      </c>
      <c r="K2113" s="3" t="s">
        <v>24</v>
      </c>
      <c r="L2113" s="3" t="s">
        <v>444</v>
      </c>
      <c r="M2113" s="3" t="s">
        <v>1772</v>
      </c>
      <c r="N2113" s="1">
        <f>Table1[[#This Row],[MWh]]*Water_intensities!$J$29</f>
        <v>1030657.9540941202</v>
      </c>
      <c r="O2113" s="1">
        <f>Table1[[#This Row],[MWh]]*Water_intensities!$N$29</f>
        <v>804954.91054824088</v>
      </c>
      <c r="P2113" s="3">
        <v>31.99352</v>
      </c>
      <c r="Q2113" s="3">
        <v>-28.762080000000001</v>
      </c>
      <c r="R2113" t="s">
        <v>3238</v>
      </c>
    </row>
    <row r="2114" spans="1:18" x14ac:dyDescent="0.55000000000000004">
      <c r="A2114" s="1">
        <v>48169</v>
      </c>
      <c r="B2114" s="1" t="s">
        <v>2962</v>
      </c>
      <c r="C2114" s="1" t="s">
        <v>3236</v>
      </c>
      <c r="D2114" s="4">
        <v>27</v>
      </c>
      <c r="E2114" s="4">
        <v>8017</v>
      </c>
      <c r="F2114" s="4">
        <f>Table1[[#This Row],[MW]]*Table1[[#This Row],[MWh/MW]]</f>
        <v>216459</v>
      </c>
      <c r="G2114" s="1" t="s">
        <v>20</v>
      </c>
      <c r="H2114" s="1" t="s">
        <v>56</v>
      </c>
      <c r="I2114" s="1" t="s">
        <v>57</v>
      </c>
      <c r="J2114" s="1" t="s">
        <v>40</v>
      </c>
      <c r="K2114" s="3" t="s">
        <v>34</v>
      </c>
      <c r="L2114" s="3" t="s">
        <v>53</v>
      </c>
      <c r="M2114" s="3" t="s">
        <v>34</v>
      </c>
      <c r="N2114" s="1">
        <f>Table1[[#This Row],[MWh]]*Water_intensities!$J$36</f>
        <v>348239.24060698354</v>
      </c>
      <c r="O2114" s="1">
        <f>Table1[[#This Row],[MWh]]*Water_intensities!$N$36</f>
        <v>278591.39248558681</v>
      </c>
      <c r="P2114" s="3">
        <v>32.0287875767402</v>
      </c>
      <c r="Q2114" s="3">
        <v>-28.770295490492099</v>
      </c>
      <c r="R2114" t="s">
        <v>3239</v>
      </c>
    </row>
    <row r="2115" spans="1:18" x14ac:dyDescent="0.55000000000000004">
      <c r="A2115" s="1">
        <v>48170</v>
      </c>
      <c r="B2115" s="1" t="s">
        <v>2962</v>
      </c>
      <c r="C2115" s="1" t="s">
        <v>3240</v>
      </c>
      <c r="D2115" s="4">
        <v>0.66600000000000004</v>
      </c>
      <c r="E2115" s="4">
        <v>1537</v>
      </c>
      <c r="F2115" s="4">
        <f>Table1[[#This Row],[MW]]*Table1[[#This Row],[MWh/MW]]</f>
        <v>1023.6420000000001</v>
      </c>
      <c r="G2115" s="1" t="s">
        <v>37</v>
      </c>
      <c r="H2115" s="1" t="s">
        <v>38</v>
      </c>
      <c r="I2115" s="1" t="s">
        <v>39</v>
      </c>
      <c r="J2115" s="1" t="s">
        <v>40</v>
      </c>
      <c r="K2115" s="3" t="s">
        <v>34</v>
      </c>
      <c r="L2115" s="3" t="s">
        <v>41</v>
      </c>
      <c r="M2115" s="3" t="s">
        <v>1176</v>
      </c>
      <c r="N2115" s="1">
        <f>Table1[[#This Row],[MWh]]*Water_intensities!$J$91</f>
        <v>23.249438911816561</v>
      </c>
      <c r="O2115" s="1">
        <f>Table1[[#This Row],[MWh]]*Water_intensities!$N$91</f>
        <v>16.274607238271589</v>
      </c>
      <c r="P2115" s="3">
        <v>18.379560496193299</v>
      </c>
      <c r="Q2115" s="32">
        <v>-33.80721137882</v>
      </c>
      <c r="R2115" t="s">
        <v>3241</v>
      </c>
    </row>
    <row r="2116" spans="1:18" x14ac:dyDescent="0.55000000000000004">
      <c r="A2116" s="1">
        <v>48171</v>
      </c>
      <c r="B2116" s="1" t="s">
        <v>2962</v>
      </c>
      <c r="C2116" s="1" t="s">
        <v>3242</v>
      </c>
      <c r="D2116" s="4">
        <v>3</v>
      </c>
      <c r="E2116" s="4">
        <v>1355</v>
      </c>
      <c r="F2116" s="4">
        <f>Table1[[#This Row],[MW]]*Table1[[#This Row],[MWh/MW]]</f>
        <v>4065</v>
      </c>
      <c r="G2116" s="1" t="s">
        <v>474</v>
      </c>
      <c r="H2116" s="1" t="s">
        <v>29</v>
      </c>
      <c r="I2116" s="1" t="s">
        <v>52</v>
      </c>
      <c r="J2116" s="1" t="s">
        <v>31</v>
      </c>
      <c r="K2116" s="3" t="s">
        <v>32</v>
      </c>
      <c r="L2116" s="3" t="s">
        <v>2103</v>
      </c>
      <c r="M2116" s="3" t="s">
        <v>34</v>
      </c>
      <c r="N2116" s="1">
        <f>Table1[[#This Row],[MWh]]*Water_intensities!$J$16</f>
        <v>1317.0589463528427</v>
      </c>
      <c r="O2116" s="1">
        <f>Table1[[#This Row],[MWh]]*Water_intensities!$N$16</f>
        <v>921.94126244698998</v>
      </c>
      <c r="P2116" s="3">
        <v>28.036932</v>
      </c>
      <c r="Q2116" s="3">
        <v>-26.241861</v>
      </c>
      <c r="R2116" t="s">
        <v>3243</v>
      </c>
    </row>
    <row r="2117" spans="1:18" x14ac:dyDescent="0.55000000000000004">
      <c r="A2117" s="1">
        <v>48172</v>
      </c>
      <c r="B2117" s="1" t="s">
        <v>2962</v>
      </c>
      <c r="C2117" s="1" t="s">
        <v>3244</v>
      </c>
      <c r="D2117" s="4">
        <v>57</v>
      </c>
      <c r="E2117" s="4">
        <v>48</v>
      </c>
      <c r="F2117" s="4">
        <f>Table1[[#This Row],[MW]]*Table1[[#This Row],[MWh/MW]]</f>
        <v>2736</v>
      </c>
      <c r="G2117" s="1" t="s">
        <v>28</v>
      </c>
      <c r="H2117" s="1" t="s">
        <v>56</v>
      </c>
      <c r="I2117" s="1" t="s">
        <v>57</v>
      </c>
      <c r="J2117" s="1" t="s">
        <v>40</v>
      </c>
      <c r="K2117" s="3" t="s">
        <v>34</v>
      </c>
      <c r="L2117" s="3" t="s">
        <v>119</v>
      </c>
      <c r="M2117" s="3" t="s">
        <v>34</v>
      </c>
      <c r="N2117" s="1">
        <f>Table1[[#This Row],[MWh]]*Water_intensities!$J$53</f>
        <v>4401.6768177840004</v>
      </c>
      <c r="O2117" s="1">
        <f>Table1[[#This Row],[MWh]]*Water_intensities!$N$53</f>
        <v>3521.3414542271998</v>
      </c>
      <c r="P2117" s="3">
        <v>18.424727025213699</v>
      </c>
      <c r="Q2117" s="3">
        <v>-33.913823072649699</v>
      </c>
      <c r="R2117" t="s">
        <v>3245</v>
      </c>
    </row>
    <row r="2118" spans="1:18" x14ac:dyDescent="0.55000000000000004">
      <c r="A2118" s="1">
        <v>48173</v>
      </c>
      <c r="B2118" s="1" t="s">
        <v>2962</v>
      </c>
      <c r="C2118" s="1" t="s">
        <v>3246</v>
      </c>
      <c r="D2118" s="4">
        <v>0.15</v>
      </c>
      <c r="E2118" s="4">
        <v>1537</v>
      </c>
      <c r="F2118" s="4">
        <f>Table1[[#This Row],[MW]]*Table1[[#This Row],[MWh/MW]]</f>
        <v>230.54999999999998</v>
      </c>
      <c r="G2118" s="1" t="s">
        <v>37</v>
      </c>
      <c r="H2118" s="1" t="s">
        <v>255</v>
      </c>
      <c r="I2118" s="1" t="s">
        <v>3247</v>
      </c>
      <c r="J2118" s="1" t="s">
        <v>118</v>
      </c>
      <c r="K2118" s="3" t="s">
        <v>24</v>
      </c>
      <c r="L2118" s="3" t="s">
        <v>34</v>
      </c>
      <c r="M2118" s="3" t="s">
        <v>1226</v>
      </c>
      <c r="N2118" s="1">
        <f>Table1[[#This Row],[MWh]]*Water_intensities!$J$99</f>
        <v>1246.7524083985716</v>
      </c>
      <c r="O2118" s="1">
        <f>Table1[[#This Row],[MWh]]*Water_intensities!$N$99</f>
        <v>872.72668587899989</v>
      </c>
      <c r="P2118" s="3">
        <v>28.115559600000001</v>
      </c>
      <c r="Q2118" s="3">
        <v>-26.225743399999999</v>
      </c>
      <c r="R2118" t="s">
        <v>3248</v>
      </c>
    </row>
    <row r="2119" spans="1:18" x14ac:dyDescent="0.55000000000000004">
      <c r="A2119" s="1">
        <v>48174</v>
      </c>
      <c r="B2119" s="1" t="s">
        <v>2962</v>
      </c>
      <c r="C2119" s="1" t="s">
        <v>3249</v>
      </c>
      <c r="D2119" s="4">
        <v>7</v>
      </c>
      <c r="E2119" s="4">
        <v>1537</v>
      </c>
      <c r="F2119" s="4">
        <f>Table1[[#This Row],[MW]]*Table1[[#This Row],[MWh/MW]]</f>
        <v>10759</v>
      </c>
      <c r="G2119" s="1" t="s">
        <v>37</v>
      </c>
      <c r="H2119" s="1" t="s">
        <v>38</v>
      </c>
      <c r="I2119" s="1" t="s">
        <v>39</v>
      </c>
      <c r="J2119" s="1" t="s">
        <v>40</v>
      </c>
      <c r="K2119" s="3" t="s">
        <v>34</v>
      </c>
      <c r="L2119" s="3" t="s">
        <v>41</v>
      </c>
      <c r="M2119" s="3" t="s">
        <v>3024</v>
      </c>
      <c r="N2119" s="1">
        <f>Table1[[#This Row],[MWh]]*Water_intensities!$J$92</f>
        <v>244.36347204611999</v>
      </c>
      <c r="O2119" s="1">
        <f>Table1[[#This Row],[MWh]]*Water_intensities!$N$92</f>
        <v>171.05443043228397</v>
      </c>
      <c r="P2119" s="3">
        <v>27.418140000000001</v>
      </c>
      <c r="Q2119" s="3">
        <v>-25.738</v>
      </c>
      <c r="R2119" t="s">
        <v>3250</v>
      </c>
    </row>
    <row r="2120" spans="1:18" x14ac:dyDescent="0.55000000000000004">
      <c r="A2120" s="1">
        <v>48175</v>
      </c>
      <c r="B2120" s="1" t="s">
        <v>2962</v>
      </c>
      <c r="C2120" s="1" t="s">
        <v>3251</v>
      </c>
      <c r="D2120" s="4">
        <v>58</v>
      </c>
      <c r="E2120" s="4">
        <v>1355</v>
      </c>
      <c r="F2120" s="4">
        <f>Table1[[#This Row],[MW]]*Table1[[#This Row],[MWh/MW]]</f>
        <v>78590</v>
      </c>
      <c r="G2120" s="1" t="s">
        <v>474</v>
      </c>
      <c r="H2120" s="1" t="s">
        <v>21</v>
      </c>
      <c r="I2120" s="1" t="s">
        <v>22</v>
      </c>
      <c r="J2120" s="1" t="s">
        <v>118</v>
      </c>
      <c r="K2120" s="3" t="s">
        <v>24</v>
      </c>
      <c r="L2120" s="3" t="s">
        <v>1065</v>
      </c>
      <c r="M2120" s="3" t="s">
        <v>1772</v>
      </c>
      <c r="N2120" s="1">
        <f>Table1[[#This Row],[MWh]]*Water_intensities!$J$11</f>
        <v>194264.5691990006</v>
      </c>
      <c r="O2120" s="1">
        <f>Table1[[#This Row],[MWh]]*Water_intensities!$N$11</f>
        <v>151722.711013002</v>
      </c>
      <c r="P2120" s="3">
        <v>30.774003</v>
      </c>
      <c r="Q2120" s="3">
        <v>-30.181457000000002</v>
      </c>
      <c r="R2120" t="s">
        <v>3252</v>
      </c>
    </row>
    <row r="2121" spans="1:18" x14ac:dyDescent="0.55000000000000004">
      <c r="A2121" s="1">
        <v>48176</v>
      </c>
      <c r="B2121" s="1" t="s">
        <v>2962</v>
      </c>
      <c r="C2121" s="1" t="s">
        <v>3253</v>
      </c>
      <c r="D2121" s="4">
        <v>139.5</v>
      </c>
      <c r="E2121" s="4">
        <v>5767</v>
      </c>
      <c r="F2121" s="4">
        <f>Table1[[#This Row],[MW]]*Table1[[#This Row],[MWh/MW]]</f>
        <v>804496.5</v>
      </c>
      <c r="G2121" s="1" t="s">
        <v>443</v>
      </c>
      <c r="H2121" s="1" t="s">
        <v>21</v>
      </c>
      <c r="I2121" s="1" t="s">
        <v>22</v>
      </c>
      <c r="J2121" s="1" t="s">
        <v>23</v>
      </c>
      <c r="K2121" s="3" t="s">
        <v>24</v>
      </c>
      <c r="L2121" s="3" t="s">
        <v>444</v>
      </c>
      <c r="M2121" s="3" t="s">
        <v>1226</v>
      </c>
      <c r="N2121" s="1">
        <f>Table1[[#This Row],[MWh]]*Water_intensities!$J$31</f>
        <v>1988613.894828907</v>
      </c>
      <c r="O2121" s="1">
        <f>Table1[[#This Row],[MWh]]*Water_intensities!$N$31</f>
        <v>1553128.7693150728</v>
      </c>
      <c r="P2121" s="3">
        <v>27.838904272733402</v>
      </c>
      <c r="Q2121" s="3">
        <v>-26.8211523937251</v>
      </c>
      <c r="R2121" t="s">
        <v>3254</v>
      </c>
    </row>
    <row r="2122" spans="1:18" x14ac:dyDescent="0.55000000000000004">
      <c r="A2122" s="1">
        <v>48177</v>
      </c>
      <c r="B2122" s="1" t="s">
        <v>2962</v>
      </c>
      <c r="C2122" s="1" t="s">
        <v>3255</v>
      </c>
      <c r="D2122" s="4">
        <v>11</v>
      </c>
      <c r="E2122" s="4">
        <v>1216.0999999999999</v>
      </c>
      <c r="F2122" s="4">
        <f>Table1[[#This Row],[MW]]*Table1[[#This Row],[MWh/MW]]</f>
        <v>13377.099999999999</v>
      </c>
      <c r="G2122" s="1" t="s">
        <v>107</v>
      </c>
      <c r="H2122" s="1" t="s">
        <v>133</v>
      </c>
      <c r="I2122" s="1" t="s">
        <v>34</v>
      </c>
      <c r="J2122" s="1" t="s">
        <v>34</v>
      </c>
      <c r="K2122" s="1" t="s">
        <v>34</v>
      </c>
      <c r="L2122" s="1" t="s">
        <v>34</v>
      </c>
      <c r="M2122" s="1" t="s">
        <v>34</v>
      </c>
      <c r="N2122" s="1">
        <v>9666.6302045357916</v>
      </c>
      <c r="O2122" s="1">
        <v>9666.6302045357916</v>
      </c>
      <c r="P2122" s="3">
        <v>28.882670000000001</v>
      </c>
      <c r="Q2122" s="3">
        <v>-31.684519999999999</v>
      </c>
      <c r="R2122" t="s">
        <v>133</v>
      </c>
    </row>
    <row r="2123" spans="1:18" x14ac:dyDescent="0.55000000000000004">
      <c r="A2123" s="1">
        <v>48178</v>
      </c>
      <c r="B2123" s="1" t="s">
        <v>2962</v>
      </c>
      <c r="C2123" s="1" t="s">
        <v>3256</v>
      </c>
      <c r="D2123" s="4">
        <v>600</v>
      </c>
      <c r="E2123" s="4">
        <v>5767</v>
      </c>
      <c r="F2123" s="4">
        <f>Table1[[#This Row],[MW]]*Table1[[#This Row],[MWh/MW]]</f>
        <v>3460200</v>
      </c>
      <c r="G2123" s="1" t="s">
        <v>443</v>
      </c>
      <c r="H2123" s="1" t="s">
        <v>47</v>
      </c>
      <c r="I2123" s="1" t="s">
        <v>22</v>
      </c>
      <c r="J2123" s="1" t="s">
        <v>23</v>
      </c>
      <c r="K2123" s="3" t="s">
        <v>24</v>
      </c>
      <c r="L2123" s="3" t="s">
        <v>1346</v>
      </c>
      <c r="M2123" s="3" t="s">
        <v>1226</v>
      </c>
      <c r="N2123" s="1">
        <f>Table1[[#This Row],[MWh]]*Water_intensities!$J$33</f>
        <v>5082133.3543685284</v>
      </c>
      <c r="O2123" s="1">
        <f>Table1[[#This Row],[MWh]]*Water_intensities!$N$33</f>
        <v>4191450.1891699205</v>
      </c>
      <c r="P2123" s="3">
        <v>29.16864</v>
      </c>
      <c r="Q2123" s="3">
        <v>-26.560120000000001</v>
      </c>
      <c r="R2123" t="s">
        <v>3257</v>
      </c>
    </row>
    <row r="2124" spans="1:18" x14ac:dyDescent="0.55000000000000004">
      <c r="A2124" s="1">
        <v>48179</v>
      </c>
      <c r="B2124" s="1" t="s">
        <v>2962</v>
      </c>
      <c r="C2124" s="1" t="s">
        <v>3256</v>
      </c>
      <c r="D2124" s="4">
        <v>280</v>
      </c>
      <c r="E2124" s="4">
        <v>8017</v>
      </c>
      <c r="F2124" s="4">
        <f>Table1[[#This Row],[MW]]*Table1[[#This Row],[MWh/MW]]</f>
        <v>2244760</v>
      </c>
      <c r="G2124" s="1" t="s">
        <v>20</v>
      </c>
      <c r="H2124" s="1" t="s">
        <v>47</v>
      </c>
      <c r="I2124" s="1" t="s">
        <v>48</v>
      </c>
      <c r="J2124" s="1" t="s">
        <v>118</v>
      </c>
      <c r="K2124" s="3" t="s">
        <v>24</v>
      </c>
      <c r="L2124" s="3" t="s">
        <v>53</v>
      </c>
      <c r="M2124" s="3" t="s">
        <v>1226</v>
      </c>
      <c r="N2124" s="1">
        <f>Table1[[#This Row],[MWh]]*Water_intensities!$J$45</f>
        <v>2039361.8273454723</v>
      </c>
      <c r="O2124" s="1">
        <f>Table1[[#This Row],[MWh]]*Water_intensities!$N$45</f>
        <v>1775944.2579800154</v>
      </c>
      <c r="P2124" s="3">
        <f>P2108</f>
        <v>31.653912999999999</v>
      </c>
      <c r="Q2124" s="3">
        <f>Q2108</f>
        <v>-27.392851</v>
      </c>
      <c r="R2124" t="s">
        <v>3258</v>
      </c>
    </row>
    <row r="2125" spans="1:18" x14ac:dyDescent="0.55000000000000004">
      <c r="A2125" s="1">
        <v>48180</v>
      </c>
      <c r="B2125" s="1" t="s">
        <v>2962</v>
      </c>
      <c r="C2125" s="1" t="s">
        <v>3259</v>
      </c>
      <c r="D2125" s="4">
        <v>105.799999999999</v>
      </c>
      <c r="E2125" s="4">
        <v>2510.3000000000002</v>
      </c>
      <c r="F2125" s="4">
        <f>Table1[[#This Row],[MW]]*Table1[[#This Row],[MWh/MW]]</f>
        <v>265589.73999999749</v>
      </c>
      <c r="G2125" s="1" t="s">
        <v>176</v>
      </c>
      <c r="H2125" s="1" t="s">
        <v>177</v>
      </c>
      <c r="I2125" s="1" t="s">
        <v>178</v>
      </c>
      <c r="J2125" s="1" t="s">
        <v>40</v>
      </c>
      <c r="K2125" s="3" t="s">
        <v>34</v>
      </c>
      <c r="L2125" s="3" t="s">
        <v>34</v>
      </c>
      <c r="M2125" s="3" t="s">
        <v>34</v>
      </c>
      <c r="N2125" s="1">
        <f>Table1[[#This Row],[MWh]]*Water_intensities!$J$101</f>
        <v>3.5187828565509463E-2</v>
      </c>
      <c r="O2125" s="1">
        <f>Table1[[#This Row],[MWh]]*Water_intensities!$N$101</f>
        <v>3.5187828565509463E-2</v>
      </c>
      <c r="P2125" s="3">
        <v>18.0943</v>
      </c>
      <c r="Q2125" s="3">
        <v>-31.529599999999999</v>
      </c>
      <c r="R2125" t="s">
        <v>3260</v>
      </c>
    </row>
    <row r="2126" spans="1:18" x14ac:dyDescent="0.55000000000000004">
      <c r="A2126" s="1">
        <v>48181</v>
      </c>
      <c r="B2126" s="1" t="s">
        <v>2962</v>
      </c>
      <c r="C2126" s="1" t="s">
        <v>3261</v>
      </c>
      <c r="D2126" s="4">
        <v>19</v>
      </c>
      <c r="E2126" s="4">
        <v>1355</v>
      </c>
      <c r="F2126" s="4">
        <f>Table1[[#This Row],[MW]]*Table1[[#This Row],[MWh/MW]]</f>
        <v>25745</v>
      </c>
      <c r="G2126" s="1" t="s">
        <v>474</v>
      </c>
      <c r="H2126" s="1" t="s">
        <v>21</v>
      </c>
      <c r="I2126" s="1" t="s">
        <v>22</v>
      </c>
      <c r="J2126" s="1" t="s">
        <v>23</v>
      </c>
      <c r="K2126" s="3" t="s">
        <v>24</v>
      </c>
      <c r="L2126" s="1" t="s">
        <v>841</v>
      </c>
      <c r="M2126" s="3" t="s">
        <v>1772</v>
      </c>
      <c r="N2126" s="1">
        <f>Table1[[#This Row],[MWh]]*Water_intensities!$J$11</f>
        <v>63638.393358293302</v>
      </c>
      <c r="O2126" s="1">
        <f>Table1[[#This Row],[MWh]]*Water_intensities!$N$11</f>
        <v>49702.267400811004</v>
      </c>
      <c r="P2126" s="3">
        <v>30.677197294830801</v>
      </c>
      <c r="Q2126" s="32">
        <v>-30.411958239386699</v>
      </c>
      <c r="R2126" t="s">
        <v>3262</v>
      </c>
    </row>
    <row r="2127" spans="1:18" x14ac:dyDescent="0.55000000000000004">
      <c r="A2127" s="1">
        <v>48182</v>
      </c>
      <c r="B2127" s="1" t="s">
        <v>2962</v>
      </c>
      <c r="C2127" s="1" t="s">
        <v>3261</v>
      </c>
      <c r="D2127" s="4">
        <v>0.8</v>
      </c>
      <c r="E2127" s="4">
        <v>48</v>
      </c>
      <c r="F2127" s="4">
        <f>Table1[[#This Row],[MW]]*Table1[[#This Row],[MWh/MW]]</f>
        <v>38.400000000000006</v>
      </c>
      <c r="G2127" s="1" t="s">
        <v>28</v>
      </c>
      <c r="H2127" s="1" t="s">
        <v>29</v>
      </c>
      <c r="I2127" s="1" t="s">
        <v>30</v>
      </c>
      <c r="J2127" s="1" t="s">
        <v>31</v>
      </c>
      <c r="K2127" s="3" t="s">
        <v>32</v>
      </c>
      <c r="L2127" s="3" t="s">
        <v>44</v>
      </c>
      <c r="M2127" s="3" t="s">
        <v>34</v>
      </c>
      <c r="N2127" s="1">
        <f>Table1[[#This Row],[MWh]]*Water_intensities!$J$56</f>
        <v>12.441590046727963</v>
      </c>
      <c r="O2127" s="1">
        <f>Table1[[#This Row],[MWh]]*Water_intensities!$N$56</f>
        <v>8.709113032709574</v>
      </c>
      <c r="P2127" s="3">
        <v>30.683333300000001</v>
      </c>
      <c r="Q2127" s="3">
        <v>-30.4166667</v>
      </c>
      <c r="R2127" t="s">
        <v>3263</v>
      </c>
    </row>
    <row r="2128" spans="1:18" x14ac:dyDescent="0.55000000000000004">
      <c r="A2128" s="1">
        <v>48183</v>
      </c>
      <c r="B2128" s="1" t="s">
        <v>2962</v>
      </c>
      <c r="C2128" s="1" t="s">
        <v>3264</v>
      </c>
      <c r="D2128" s="4">
        <v>94</v>
      </c>
      <c r="E2128" s="4">
        <v>1537</v>
      </c>
      <c r="F2128" s="4">
        <f>Table1[[#This Row],[MW]]*Table1[[#This Row],[MWh/MW]]</f>
        <v>144478</v>
      </c>
      <c r="G2128" s="1" t="s">
        <v>37</v>
      </c>
      <c r="H2128" s="1" t="s">
        <v>38</v>
      </c>
      <c r="I2128" s="1" t="s">
        <v>39</v>
      </c>
      <c r="J2128" s="1" t="s">
        <v>40</v>
      </c>
      <c r="K2128" s="3" t="s">
        <v>34</v>
      </c>
      <c r="L2128" s="3" t="s">
        <v>41</v>
      </c>
      <c r="M2128" s="3" t="s">
        <v>388</v>
      </c>
      <c r="N2128" s="1">
        <f>Table1[[#This Row],[MWh]]*Water_intensities!$J$86</f>
        <v>14219.626801921841</v>
      </c>
      <c r="O2128" s="1">
        <f>Table1[[#This Row],[MWh]]*Water_intensities!$N$86</f>
        <v>9953.7387613452884</v>
      </c>
      <c r="P2128" s="3">
        <v>22.930599999999998</v>
      </c>
      <c r="Q2128" s="3">
        <v>-27.577940000000002</v>
      </c>
      <c r="R2128" t="s">
        <v>96</v>
      </c>
    </row>
    <row r="2129" spans="1:18" x14ac:dyDescent="0.55000000000000004">
      <c r="A2129" s="1">
        <v>48184</v>
      </c>
      <c r="B2129" s="1" t="s">
        <v>2962</v>
      </c>
      <c r="C2129" s="1" t="s">
        <v>3265</v>
      </c>
      <c r="D2129" s="4">
        <v>3</v>
      </c>
      <c r="E2129" s="4">
        <v>1216.0999999999999</v>
      </c>
      <c r="F2129" s="4">
        <f>Table1[[#This Row],[MW]]*Table1[[#This Row],[MWh/MW]]</f>
        <v>3648.2999999999997</v>
      </c>
      <c r="G2129" s="1" t="s">
        <v>107</v>
      </c>
      <c r="H2129" s="1" t="s">
        <v>108</v>
      </c>
      <c r="I2129" s="1" t="s">
        <v>34</v>
      </c>
      <c r="J2129" s="1" t="s">
        <v>34</v>
      </c>
      <c r="K2129" s="1" t="s">
        <v>34</v>
      </c>
      <c r="L2129" s="1" t="s">
        <v>34</v>
      </c>
      <c r="M2129" s="1" t="s">
        <v>34</v>
      </c>
      <c r="N2129" s="1">
        <v>128473.79517349227</v>
      </c>
      <c r="O2129" s="1">
        <v>128473.79517349227</v>
      </c>
      <c r="P2129" s="3">
        <v>28.362919999999999</v>
      </c>
      <c r="Q2129" s="3">
        <v>-28.217120000000001</v>
      </c>
      <c r="R2129" t="s">
        <v>589</v>
      </c>
    </row>
    <row r="2130" spans="1:18" x14ac:dyDescent="0.55000000000000004">
      <c r="A2130" s="1">
        <v>48185</v>
      </c>
      <c r="B2130" s="1" t="s">
        <v>2962</v>
      </c>
      <c r="C2130" s="1" t="s">
        <v>3266</v>
      </c>
      <c r="D2130" s="4">
        <v>31</v>
      </c>
      <c r="E2130" s="4">
        <v>1537</v>
      </c>
      <c r="F2130" s="4">
        <f>Table1[[#This Row],[MW]]*Table1[[#This Row],[MWh/MW]]</f>
        <v>47647</v>
      </c>
      <c r="G2130" s="1" t="s">
        <v>37</v>
      </c>
      <c r="H2130" s="1" t="s">
        <v>38</v>
      </c>
      <c r="I2130" s="1" t="s">
        <v>39</v>
      </c>
      <c r="J2130" s="1" t="s">
        <v>40</v>
      </c>
      <c r="K2130" s="3" t="s">
        <v>34</v>
      </c>
      <c r="L2130" s="3" t="s">
        <v>41</v>
      </c>
      <c r="M2130" s="3" t="s">
        <v>26</v>
      </c>
      <c r="N2130" s="1">
        <f>Table1[[#This Row],[MWh]]*Water_intensities!$J$88</f>
        <v>4689.4513921231601</v>
      </c>
      <c r="O2130" s="1">
        <f>Table1[[#This Row],[MWh]]*Water_intensities!$N$88</f>
        <v>3282.6159744862121</v>
      </c>
      <c r="P2130" s="3">
        <v>29.2501</v>
      </c>
      <c r="Q2130" s="3">
        <v>-22.993500000000001</v>
      </c>
      <c r="R2130" t="s">
        <v>3267</v>
      </c>
    </row>
    <row r="2131" spans="1:18" x14ac:dyDescent="0.55000000000000004">
      <c r="A2131" s="1">
        <v>48186</v>
      </c>
      <c r="B2131" s="1" t="s">
        <v>2962</v>
      </c>
      <c r="C2131" s="1" t="s">
        <v>3268</v>
      </c>
      <c r="D2131" s="4">
        <v>190.4</v>
      </c>
      <c r="E2131" s="4">
        <v>1216.0999999999999</v>
      </c>
      <c r="F2131" s="4">
        <f>Table1[[#This Row],[MW]]*Table1[[#This Row],[MWh/MW]]</f>
        <v>231545.44</v>
      </c>
      <c r="G2131" s="1" t="s">
        <v>107</v>
      </c>
      <c r="H2131" s="1" t="s">
        <v>2149</v>
      </c>
      <c r="I2131" s="1" t="s">
        <v>34</v>
      </c>
      <c r="J2131" s="1" t="s">
        <v>34</v>
      </c>
      <c r="K2131" s="1" t="s">
        <v>34</v>
      </c>
      <c r="L2131" s="1" t="s">
        <v>34</v>
      </c>
      <c r="M2131" s="1" t="s">
        <v>34</v>
      </c>
      <c r="N2131" s="1">
        <v>6182089.2107999986</v>
      </c>
      <c r="O2131" s="1">
        <v>6182089.2107999986</v>
      </c>
      <c r="P2131" s="3">
        <v>18.898199999999999</v>
      </c>
      <c r="Q2131" s="3">
        <v>-34.152000000000001</v>
      </c>
      <c r="R2131" t="s">
        <v>3269</v>
      </c>
    </row>
    <row r="2132" spans="1:18" x14ac:dyDescent="0.55000000000000004">
      <c r="A2132" s="1">
        <v>48187</v>
      </c>
      <c r="B2132" s="1" t="s">
        <v>2962</v>
      </c>
      <c r="C2132" s="1" t="s">
        <v>3270</v>
      </c>
      <c r="D2132" s="4">
        <v>0.498</v>
      </c>
      <c r="E2132" s="4">
        <v>1216.0999999999999</v>
      </c>
      <c r="F2132" s="4">
        <f>Table1[[#This Row],[MW]]*Table1[[#This Row],[MWh/MW]]</f>
        <v>605.61779999999999</v>
      </c>
      <c r="G2132" s="1" t="s">
        <v>107</v>
      </c>
      <c r="H2132" s="1" t="s">
        <v>133</v>
      </c>
      <c r="I2132" s="1" t="s">
        <v>34</v>
      </c>
      <c r="J2132" s="1" t="s">
        <v>34</v>
      </c>
      <c r="K2132" s="1" t="s">
        <v>34</v>
      </c>
      <c r="L2132" s="1" t="s">
        <v>34</v>
      </c>
      <c r="M2132" s="1" t="s">
        <v>34</v>
      </c>
      <c r="N2132" s="1">
        <v>0</v>
      </c>
      <c r="O2132" s="1">
        <v>0</v>
      </c>
      <c r="P2132" s="3">
        <v>31.340132000000001</v>
      </c>
      <c r="Q2132" s="3">
        <v>-25.536322999999999</v>
      </c>
      <c r="R2132" t="s">
        <v>4960</v>
      </c>
    </row>
    <row r="2133" spans="1:18" x14ac:dyDescent="0.55000000000000004">
      <c r="A2133" s="1">
        <v>48188</v>
      </c>
      <c r="B2133" s="1" t="s">
        <v>2962</v>
      </c>
      <c r="C2133" s="1" t="s">
        <v>3271</v>
      </c>
      <c r="D2133" s="19">
        <v>1.2999999999999999E-2</v>
      </c>
      <c r="E2133" s="4">
        <v>1216.0999999999999</v>
      </c>
      <c r="F2133" s="4">
        <f>Table1[[#This Row],[MW]]*Table1[[#This Row],[MWh/MW]]</f>
        <v>15.809299999999999</v>
      </c>
      <c r="G2133" s="1" t="s">
        <v>107</v>
      </c>
      <c r="H2133" s="1" t="s">
        <v>133</v>
      </c>
      <c r="I2133" s="1" t="s">
        <v>34</v>
      </c>
      <c r="J2133" s="1" t="s">
        <v>34</v>
      </c>
      <c r="K2133" s="1" t="s">
        <v>34</v>
      </c>
      <c r="L2133" s="1" t="s">
        <v>34</v>
      </c>
      <c r="M2133" s="1" t="s">
        <v>34</v>
      </c>
      <c r="N2133" s="1">
        <v>0</v>
      </c>
      <c r="O2133" s="1">
        <v>0</v>
      </c>
      <c r="P2133" s="3">
        <v>22.496103999999999</v>
      </c>
      <c r="Q2133" s="3">
        <v>-32.384832000000003</v>
      </c>
      <c r="R2133" t="s">
        <v>4980</v>
      </c>
    </row>
    <row r="2134" spans="1:18" x14ac:dyDescent="0.55000000000000004">
      <c r="A2134" s="1">
        <v>48189</v>
      </c>
      <c r="B2134" s="1" t="s">
        <v>2962</v>
      </c>
      <c r="C2134" s="1" t="s">
        <v>3272</v>
      </c>
      <c r="D2134" s="4">
        <v>4.5</v>
      </c>
      <c r="E2134" s="4">
        <v>1216.0999999999999</v>
      </c>
      <c r="F2134" s="4">
        <f>Table1[[#This Row],[MW]]*Table1[[#This Row],[MWh/MW]]</f>
        <v>5472.45</v>
      </c>
      <c r="G2134" s="1" t="s">
        <v>107</v>
      </c>
      <c r="H2134" s="1" t="s">
        <v>133</v>
      </c>
      <c r="I2134" s="1" t="s">
        <v>34</v>
      </c>
      <c r="J2134" s="1" t="s">
        <v>34</v>
      </c>
      <c r="K2134" s="1" t="s">
        <v>34</v>
      </c>
      <c r="L2134" s="1" t="s">
        <v>34</v>
      </c>
      <c r="M2134" s="1" t="s">
        <v>34</v>
      </c>
      <c r="N2134" s="1">
        <v>60649.105080000016</v>
      </c>
      <c r="O2134" s="1">
        <v>60649.105080000016</v>
      </c>
      <c r="P2134" s="3">
        <v>28.384689999999999</v>
      </c>
      <c r="Q2134" s="3">
        <v>-28.430630000000001</v>
      </c>
      <c r="R2134" t="s">
        <v>133</v>
      </c>
    </row>
    <row r="2135" spans="1:18" x14ac:dyDescent="0.55000000000000004">
      <c r="A2135" s="1">
        <v>48190</v>
      </c>
      <c r="B2135" s="1" t="s">
        <v>2962</v>
      </c>
      <c r="C2135" s="1" t="s">
        <v>3273</v>
      </c>
      <c r="D2135" s="4">
        <v>0.19</v>
      </c>
      <c r="E2135" s="4">
        <v>1537</v>
      </c>
      <c r="F2135" s="4">
        <f>Table1[[#This Row],[MW]]*Table1[[#This Row],[MWh/MW]]</f>
        <v>292.03000000000003</v>
      </c>
      <c r="G2135" s="1" t="s">
        <v>37</v>
      </c>
      <c r="H2135" s="1" t="s">
        <v>38</v>
      </c>
      <c r="I2135" s="1" t="s">
        <v>130</v>
      </c>
      <c r="J2135" s="1" t="s">
        <v>40</v>
      </c>
      <c r="K2135" s="3" t="s">
        <v>34</v>
      </c>
      <c r="L2135" s="3" t="s">
        <v>41</v>
      </c>
      <c r="M2135" s="3" t="s">
        <v>1459</v>
      </c>
      <c r="N2135" s="1">
        <f>Table1[[#This Row],[MWh]]*Water_intensities!$J$78</f>
        <v>1.1054538021134002</v>
      </c>
      <c r="O2135" s="1">
        <f>Table1[[#This Row],[MWh]]*Water_intensities!$N$78</f>
        <v>0.77381766147938014</v>
      </c>
      <c r="P2135" s="3">
        <v>27.9328103</v>
      </c>
      <c r="Q2135" s="3">
        <v>-32.954942199999998</v>
      </c>
      <c r="R2135" t="s">
        <v>1500</v>
      </c>
    </row>
    <row r="2136" spans="1:18" x14ac:dyDescent="0.55000000000000004">
      <c r="A2136" s="1">
        <v>48191</v>
      </c>
      <c r="B2136" s="1" t="s">
        <v>2962</v>
      </c>
      <c r="C2136" s="1" t="s">
        <v>3274</v>
      </c>
      <c r="D2136" s="4">
        <v>22</v>
      </c>
      <c r="E2136" s="4">
        <v>1537</v>
      </c>
      <c r="F2136" s="4">
        <f>Table1[[#This Row],[MW]]*Table1[[#This Row],[MWh/MW]]</f>
        <v>33814</v>
      </c>
      <c r="G2136" s="1" t="s">
        <v>37</v>
      </c>
      <c r="H2136" s="1" t="s">
        <v>38</v>
      </c>
      <c r="I2136" s="1" t="s">
        <v>39</v>
      </c>
      <c r="J2136" s="1" t="s">
        <v>40</v>
      </c>
      <c r="K2136" s="3" t="s">
        <v>34</v>
      </c>
      <c r="L2136" s="3" t="s">
        <v>41</v>
      </c>
      <c r="M2136" s="3" t="s">
        <v>1176</v>
      </c>
      <c r="N2136" s="1">
        <f>Table1[[#This Row],[MWh]]*Water_intensities!$J$91</f>
        <v>767.99948357352002</v>
      </c>
      <c r="O2136" s="1">
        <f>Table1[[#This Row],[MWh]]*Water_intensities!$N$91</f>
        <v>537.59963850146391</v>
      </c>
      <c r="P2136" s="3">
        <v>18.52983</v>
      </c>
      <c r="Q2136" s="3">
        <v>-33.35</v>
      </c>
      <c r="R2136" t="s">
        <v>3275</v>
      </c>
    </row>
    <row r="2137" spans="1:18" x14ac:dyDescent="0.55000000000000004">
      <c r="A2137" s="1">
        <v>48192</v>
      </c>
      <c r="B2137" s="1" t="s">
        <v>2962</v>
      </c>
      <c r="C2137" s="1" t="s">
        <v>3276</v>
      </c>
      <c r="D2137" s="4">
        <v>6.5000000000000002E-2</v>
      </c>
      <c r="E2137" s="4">
        <v>1355</v>
      </c>
      <c r="F2137" s="4">
        <f>Table1[[#This Row],[MW]]*Table1[[#This Row],[MWh/MW]]</f>
        <v>88.075000000000003</v>
      </c>
      <c r="G2137" s="1" t="s">
        <v>474</v>
      </c>
      <c r="H2137" s="1" t="s">
        <v>29</v>
      </c>
      <c r="I2137" s="1" t="s">
        <v>52</v>
      </c>
      <c r="J2137" s="1" t="s">
        <v>31</v>
      </c>
      <c r="K2137" s="3" t="s">
        <v>32</v>
      </c>
      <c r="L2137" s="3" t="s">
        <v>1493</v>
      </c>
      <c r="M2137" s="3" t="s">
        <v>34</v>
      </c>
      <c r="N2137" s="1">
        <f>Table1[[#This Row],[MWh]]*Water_intensities!$J$16</f>
        <v>28.536277170978263</v>
      </c>
      <c r="O2137" s="1">
        <f>Table1[[#This Row],[MWh]]*Water_intensities!$N$16</f>
        <v>19.975394019684785</v>
      </c>
      <c r="P2137" s="3">
        <v>28.5238227</v>
      </c>
      <c r="Q2137" s="3">
        <v>-25.670996500000001</v>
      </c>
      <c r="R2137" t="s">
        <v>3277</v>
      </c>
    </row>
    <row r="2138" spans="1:18" x14ac:dyDescent="0.55000000000000004">
      <c r="A2138" s="1">
        <v>48193</v>
      </c>
      <c r="B2138" s="1" t="s">
        <v>2962</v>
      </c>
      <c r="C2138" s="1" t="s">
        <v>3278</v>
      </c>
      <c r="D2138" s="4">
        <v>0.27</v>
      </c>
      <c r="E2138" s="4">
        <v>48</v>
      </c>
      <c r="F2138" s="4">
        <f>Table1[[#This Row],[MW]]*Table1[[#This Row],[MWh/MW]]</f>
        <v>12.96</v>
      </c>
      <c r="G2138" s="1" t="s">
        <v>28</v>
      </c>
      <c r="H2138" s="1" t="s">
        <v>29</v>
      </c>
      <c r="I2138" s="1" t="s">
        <v>30</v>
      </c>
      <c r="J2138" s="1" t="s">
        <v>31</v>
      </c>
      <c r="K2138" s="3" t="s">
        <v>32</v>
      </c>
      <c r="L2138" s="3" t="s">
        <v>44</v>
      </c>
      <c r="M2138" s="3" t="s">
        <v>34</v>
      </c>
      <c r="N2138" s="1">
        <f>Table1[[#This Row],[MWh]]*Water_intensities!$J$56</f>
        <v>4.1990366407706876</v>
      </c>
      <c r="O2138" s="1">
        <f>Table1[[#This Row],[MWh]]*Water_intensities!$N$56</f>
        <v>2.939325648539481</v>
      </c>
      <c r="P2138" s="3">
        <v>18.423217999999999</v>
      </c>
      <c r="Q2138" s="3">
        <v>-33.925839000000003</v>
      </c>
      <c r="R2138" t="s">
        <v>113</v>
      </c>
    </row>
    <row r="2139" spans="1:18" ht="15" customHeight="1" x14ac:dyDescent="0.55000000000000004">
      <c r="A2139" s="1">
        <v>48194</v>
      </c>
      <c r="B2139" s="1" t="s">
        <v>2962</v>
      </c>
      <c r="C2139" s="1" t="s">
        <v>3279</v>
      </c>
      <c r="D2139" s="4">
        <v>3</v>
      </c>
      <c r="E2139" s="4">
        <v>1537</v>
      </c>
      <c r="F2139" s="4">
        <f>Table1[[#This Row],[MW]]*Table1[[#This Row],[MWh/MW]]</f>
        <v>4611</v>
      </c>
      <c r="G2139" s="1" t="s">
        <v>37</v>
      </c>
      <c r="H2139" s="1" t="s">
        <v>38</v>
      </c>
      <c r="I2139" s="1" t="s">
        <v>130</v>
      </c>
      <c r="J2139" s="1" t="s">
        <v>40</v>
      </c>
      <c r="K2139" s="3" t="s">
        <v>34</v>
      </c>
      <c r="L2139" s="3" t="s">
        <v>41</v>
      </c>
      <c r="M2139" s="3" t="s">
        <v>1226</v>
      </c>
      <c r="N2139" s="1">
        <f>Table1[[#This Row],[MWh]]*Water_intensities!$J$82</f>
        <v>17.454533717580002</v>
      </c>
      <c r="O2139" s="1">
        <f>Table1[[#This Row],[MWh]]*Water_intensities!$N$82</f>
        <v>12.218173602306001</v>
      </c>
      <c r="P2139" s="3">
        <v>28.1865480038567</v>
      </c>
      <c r="Q2139" s="32">
        <v>-25.857432738705899</v>
      </c>
      <c r="R2139" t="s">
        <v>1500</v>
      </c>
    </row>
    <row r="2140" spans="1:18" x14ac:dyDescent="0.55000000000000004">
      <c r="A2140" s="1">
        <v>48195</v>
      </c>
      <c r="B2140" s="1" t="s">
        <v>2962</v>
      </c>
      <c r="C2140" s="1" t="s">
        <v>3280</v>
      </c>
      <c r="D2140" s="4">
        <v>1.44</v>
      </c>
      <c r="E2140" s="4">
        <v>48</v>
      </c>
      <c r="F2140" s="4">
        <f>Table1[[#This Row],[MW]]*Table1[[#This Row],[MWh/MW]]</f>
        <v>69.12</v>
      </c>
      <c r="G2140" s="1" t="s">
        <v>28</v>
      </c>
      <c r="H2140" s="1" t="s">
        <v>29</v>
      </c>
      <c r="I2140" s="1" t="s">
        <v>30</v>
      </c>
      <c r="J2140" s="1" t="s">
        <v>31</v>
      </c>
      <c r="K2140" s="3" t="s">
        <v>32</v>
      </c>
      <c r="L2140" s="3" t="s">
        <v>44</v>
      </c>
      <c r="M2140" s="3" t="s">
        <v>34</v>
      </c>
      <c r="N2140" s="1">
        <f>Table1[[#This Row],[MWh]]*Water_intensities!$J$56</f>
        <v>22.394862084110333</v>
      </c>
      <c r="O2140" s="1">
        <f>Table1[[#This Row],[MWh]]*Water_intensities!$N$56</f>
        <v>15.676403458877234</v>
      </c>
      <c r="P2140" s="3">
        <v>27.350570000000001</v>
      </c>
      <c r="Q2140" s="3">
        <v>-24.755050000000001</v>
      </c>
      <c r="R2140" t="s">
        <v>113</v>
      </c>
    </row>
    <row r="2141" spans="1:18" x14ac:dyDescent="0.55000000000000004">
      <c r="A2141" s="1">
        <v>48196</v>
      </c>
      <c r="B2141" s="1" t="s">
        <v>2962</v>
      </c>
      <c r="C2141" s="1" t="s">
        <v>3280</v>
      </c>
      <c r="D2141" s="4">
        <v>1</v>
      </c>
      <c r="E2141" s="4">
        <v>1537</v>
      </c>
      <c r="F2141" s="4">
        <f>Table1[[#This Row],[MW]]*Table1[[#This Row],[MWh/MW]]</f>
        <v>1537</v>
      </c>
      <c r="G2141" s="1" t="s">
        <v>37</v>
      </c>
      <c r="H2141" s="1" t="s">
        <v>38</v>
      </c>
      <c r="I2141" s="1" t="s">
        <v>39</v>
      </c>
      <c r="J2141" s="1" t="s">
        <v>40</v>
      </c>
      <c r="K2141" s="3" t="s">
        <v>34</v>
      </c>
      <c r="L2141" s="3" t="s">
        <v>41</v>
      </c>
      <c r="M2141" s="3" t="s">
        <v>388</v>
      </c>
      <c r="N2141" s="1">
        <f>Table1[[#This Row],[MWh]]*Water_intensities!$J$86</f>
        <v>151.27262555236001</v>
      </c>
      <c r="O2141" s="1">
        <f>Table1[[#This Row],[MWh]]*Water_intensities!$N$86</f>
        <v>105.89083788665199</v>
      </c>
      <c r="P2141" s="3">
        <v>27.351934</v>
      </c>
      <c r="Q2141" s="3">
        <v>-24.757618000000001</v>
      </c>
      <c r="R2141" t="s">
        <v>653</v>
      </c>
    </row>
    <row r="2142" spans="1:18" x14ac:dyDescent="0.55000000000000004">
      <c r="A2142" s="1">
        <v>48197</v>
      </c>
      <c r="B2142" s="1" t="s">
        <v>2962</v>
      </c>
      <c r="C2142" s="1" t="s">
        <v>3281</v>
      </c>
      <c r="D2142" s="4">
        <v>0.1</v>
      </c>
      <c r="E2142" s="4">
        <v>1537</v>
      </c>
      <c r="F2142" s="4">
        <f>Table1[[#This Row],[MW]]*Table1[[#This Row],[MWh/MW]]</f>
        <v>153.70000000000002</v>
      </c>
      <c r="G2142" s="1" t="s">
        <v>37</v>
      </c>
      <c r="H2142" s="1" t="s">
        <v>38</v>
      </c>
      <c r="I2142" s="1" t="s">
        <v>130</v>
      </c>
      <c r="J2142" s="1" t="s">
        <v>40</v>
      </c>
      <c r="K2142" s="3" t="s">
        <v>34</v>
      </c>
      <c r="L2142" s="3" t="s">
        <v>41</v>
      </c>
      <c r="M2142" s="3" t="s">
        <v>1226</v>
      </c>
      <c r="N2142" s="1">
        <f>Table1[[#This Row],[MWh]]*Water_intensities!$J$82</f>
        <v>0.58181779058600014</v>
      </c>
      <c r="O2142" s="1">
        <f>Table1[[#This Row],[MWh]]*Water_intensities!$N$82</f>
        <v>0.40727245341020007</v>
      </c>
      <c r="P2142" s="3">
        <v>28.037992627114299</v>
      </c>
      <c r="Q2142" s="3">
        <v>-26.291375600651001</v>
      </c>
      <c r="R2142" t="s">
        <v>3282</v>
      </c>
    </row>
    <row r="2143" spans="1:18" x14ac:dyDescent="0.55000000000000004">
      <c r="A2143" s="1">
        <v>48198</v>
      </c>
      <c r="B2143" s="1" t="s">
        <v>2962</v>
      </c>
      <c r="C2143" s="1" t="s">
        <v>3283</v>
      </c>
      <c r="D2143" s="4">
        <v>66</v>
      </c>
      <c r="E2143" s="4">
        <v>1537</v>
      </c>
      <c r="F2143" s="4">
        <f>Table1[[#This Row],[MW]]*Table1[[#This Row],[MWh/MW]]</f>
        <v>101442</v>
      </c>
      <c r="G2143" s="1" t="s">
        <v>37</v>
      </c>
      <c r="H2143" s="1" t="s">
        <v>38</v>
      </c>
      <c r="I2143" s="1" t="s">
        <v>265</v>
      </c>
      <c r="J2143" s="1" t="s">
        <v>40</v>
      </c>
      <c r="K2143" s="3" t="s">
        <v>34</v>
      </c>
      <c r="L2143" s="3" t="s">
        <v>41</v>
      </c>
      <c r="M2143" s="3" t="s">
        <v>388</v>
      </c>
      <c r="N2143" s="1">
        <f>Table1[[#This Row],[MWh]]*Water_intensities!$J$86</f>
        <v>9983.9932864557613</v>
      </c>
      <c r="O2143" s="1">
        <f>Table1[[#This Row],[MWh]]*Water_intensities!$N$86</f>
        <v>6988.795300519032</v>
      </c>
      <c r="P2143" s="3">
        <v>27.985299999999999</v>
      </c>
      <c r="Q2143" s="3">
        <v>-23.0716</v>
      </c>
      <c r="R2143" t="s">
        <v>96</v>
      </c>
    </row>
    <row r="2144" spans="1:18" x14ac:dyDescent="0.55000000000000004">
      <c r="A2144" s="1">
        <v>48199</v>
      </c>
      <c r="B2144" s="1" t="s">
        <v>2962</v>
      </c>
      <c r="C2144" s="1" t="s">
        <v>3284</v>
      </c>
      <c r="D2144" s="4">
        <v>44</v>
      </c>
      <c r="E2144" s="4">
        <v>1537</v>
      </c>
      <c r="F2144" s="4">
        <f>Table1[[#This Row],[MW]]*Table1[[#This Row],[MWh/MW]]</f>
        <v>67628</v>
      </c>
      <c r="G2144" s="1" t="s">
        <v>37</v>
      </c>
      <c r="H2144" s="1" t="s">
        <v>38</v>
      </c>
      <c r="I2144" s="1" t="s">
        <v>39</v>
      </c>
      <c r="J2144" s="1" t="s">
        <v>40</v>
      </c>
      <c r="K2144" s="3" t="s">
        <v>34</v>
      </c>
      <c r="L2144" s="3" t="s">
        <v>2341</v>
      </c>
      <c r="M2144" s="3" t="s">
        <v>2331</v>
      </c>
      <c r="N2144" s="1">
        <f>Table1[[#This Row],[MWh]]*Water_intensities!$J$95</f>
        <v>19967.986572911523</v>
      </c>
      <c r="O2144" s="1">
        <f>Table1[[#This Row],[MWh]]*Water_intensities!$N$95</f>
        <v>13977.590601038062</v>
      </c>
      <c r="P2144" s="3">
        <v>19.9254</v>
      </c>
      <c r="Q2144" s="3">
        <v>-33.410299999999999</v>
      </c>
      <c r="R2144" t="s">
        <v>3285</v>
      </c>
    </row>
    <row r="2145" spans="1:18" x14ac:dyDescent="0.55000000000000004">
      <c r="A2145" s="1">
        <v>48200</v>
      </c>
      <c r="B2145" s="1" t="s">
        <v>2962</v>
      </c>
      <c r="C2145" s="1" t="s">
        <v>3286</v>
      </c>
      <c r="D2145" s="4">
        <v>13.584</v>
      </c>
      <c r="E2145" s="4">
        <v>5592</v>
      </c>
      <c r="F2145" s="4">
        <f>Table1[[#This Row],[MW]]*Table1[[#This Row],[MWh/MW]]</f>
        <v>75961.728000000003</v>
      </c>
      <c r="G2145" s="1" t="s">
        <v>226</v>
      </c>
      <c r="H2145" s="1" t="s">
        <v>29</v>
      </c>
      <c r="I2145" s="1" t="s">
        <v>3287</v>
      </c>
      <c r="J2145" s="1" t="s">
        <v>31</v>
      </c>
      <c r="K2145" s="3" t="s">
        <v>32</v>
      </c>
      <c r="L2145" s="1" t="s">
        <v>3288</v>
      </c>
      <c r="M2145" s="3" t="s">
        <v>34</v>
      </c>
      <c r="N2145" s="1">
        <f>Table1[[#This Row],[MWh]]*Water_intensities!$J$72</f>
        <v>24611.580182735852</v>
      </c>
      <c r="O2145" s="1">
        <f>Table1[[#This Row],[MWh]]*Water_intensities!$N$72</f>
        <v>17228.106127915096</v>
      </c>
      <c r="P2145" s="3">
        <v>18.044851200680299</v>
      </c>
      <c r="Q2145" s="3">
        <v>-32.964985765833497</v>
      </c>
      <c r="R2145" t="s">
        <v>3289</v>
      </c>
    </row>
    <row r="2146" spans="1:18" x14ac:dyDescent="0.55000000000000004">
      <c r="A2146" s="1">
        <v>48201</v>
      </c>
      <c r="B2146" s="1" t="s">
        <v>2962</v>
      </c>
      <c r="C2146" s="1" t="s">
        <v>3290</v>
      </c>
      <c r="D2146" s="4">
        <v>95</v>
      </c>
      <c r="E2146" s="4">
        <v>2510.3000000000002</v>
      </c>
      <c r="F2146" s="4">
        <f>Table1[[#This Row],[MW]]*Table1[[#This Row],[MWh/MW]]</f>
        <v>238478.50000000003</v>
      </c>
      <c r="G2146" s="1" t="s">
        <v>176</v>
      </c>
      <c r="H2146" s="1" t="s">
        <v>177</v>
      </c>
      <c r="I2146" s="1" t="s">
        <v>178</v>
      </c>
      <c r="J2146" s="1" t="s">
        <v>40</v>
      </c>
      <c r="K2146" s="3" t="s">
        <v>34</v>
      </c>
      <c r="L2146" s="3" t="s">
        <v>34</v>
      </c>
      <c r="M2146" s="3" t="s">
        <v>34</v>
      </c>
      <c r="N2146" s="1">
        <f>Table1[[#This Row],[MWh]]*Water_intensities!$J$101</f>
        <v>3.1595876311185551E-2</v>
      </c>
      <c r="O2146" s="1">
        <f>Table1[[#This Row],[MWh]]*Water_intensities!$N$101</f>
        <v>3.1595876311185551E-2</v>
      </c>
      <c r="P2146" s="3">
        <v>24.506699999999999</v>
      </c>
      <c r="Q2146" s="32">
        <v>-34.073500000000003</v>
      </c>
      <c r="R2146" t="s">
        <v>3291</v>
      </c>
    </row>
    <row r="2147" spans="1:18" x14ac:dyDescent="0.55000000000000004">
      <c r="A2147" s="1">
        <v>48202</v>
      </c>
      <c r="B2147" s="1" t="s">
        <v>2962</v>
      </c>
      <c r="C2147" s="1" t="s">
        <v>3292</v>
      </c>
      <c r="D2147" s="4">
        <v>3654</v>
      </c>
      <c r="E2147" s="4">
        <v>5767</v>
      </c>
      <c r="F2147" s="4">
        <f>Table1[[#This Row],[MW]]*Table1[[#This Row],[MWh/MW]]</f>
        <v>21072618</v>
      </c>
      <c r="G2147" s="1" t="s">
        <v>443</v>
      </c>
      <c r="H2147" s="1" t="s">
        <v>21</v>
      </c>
      <c r="I2147" s="1" t="s">
        <v>22</v>
      </c>
      <c r="J2147" s="1" t="s">
        <v>23</v>
      </c>
      <c r="K2147" s="3" t="s">
        <v>24</v>
      </c>
      <c r="L2147" s="3" t="s">
        <v>444</v>
      </c>
      <c r="M2147" s="3" t="s">
        <v>1226</v>
      </c>
      <c r="N2147" s="1">
        <f>Table1[[#This Row],[MWh]]*Water_intensities!$J$31</f>
        <v>52088854.277453952</v>
      </c>
      <c r="O2147" s="1">
        <f>Table1[[#This Row],[MWh]]*Water_intensities!$N$31</f>
        <v>40681953.570446424</v>
      </c>
      <c r="P2147" s="3">
        <v>29.352376</v>
      </c>
      <c r="Q2147" s="3">
        <v>-26.777156000000002</v>
      </c>
      <c r="R2147" t="s">
        <v>3293</v>
      </c>
    </row>
    <row r="2148" spans="1:18" x14ac:dyDescent="0.55000000000000004">
      <c r="A2148" s="1">
        <v>48203</v>
      </c>
      <c r="B2148" s="1" t="s">
        <v>2962</v>
      </c>
      <c r="C2148" s="1" t="s">
        <v>3294</v>
      </c>
      <c r="D2148" s="4">
        <v>32.5</v>
      </c>
      <c r="E2148" s="4">
        <v>2510.3000000000002</v>
      </c>
      <c r="F2148" s="4">
        <f>Table1[[#This Row],[MW]]*Table1[[#This Row],[MWh/MW]]</f>
        <v>81584.75</v>
      </c>
      <c r="G2148" s="1" t="s">
        <v>176</v>
      </c>
      <c r="H2148" s="1" t="s">
        <v>177</v>
      </c>
      <c r="I2148" s="1" t="s">
        <v>178</v>
      </c>
      <c r="J2148" s="1" t="s">
        <v>40</v>
      </c>
      <c r="K2148" s="3" t="s">
        <v>34</v>
      </c>
      <c r="L2148" s="3" t="s">
        <v>34</v>
      </c>
      <c r="M2148" s="3" t="s">
        <v>34</v>
      </c>
      <c r="N2148" s="1">
        <f>Table1[[#This Row],[MWh]]*Water_intensities!$J$101</f>
        <v>1.0809115580142425E-2</v>
      </c>
      <c r="O2148" s="1">
        <f>Table1[[#This Row],[MWh]]*Water_intensities!$N$101</f>
        <v>1.0809115580142425E-2</v>
      </c>
      <c r="P2148" s="3">
        <v>20.230699999999999</v>
      </c>
      <c r="Q2148" s="32">
        <v>-34.2423</v>
      </c>
      <c r="R2148" t="s">
        <v>3295</v>
      </c>
    </row>
    <row r="2149" spans="1:18" x14ac:dyDescent="0.55000000000000004">
      <c r="A2149" s="1">
        <v>48204</v>
      </c>
      <c r="B2149" s="1" t="s">
        <v>2962</v>
      </c>
      <c r="C2149" s="1" t="s">
        <v>3296</v>
      </c>
      <c r="D2149" s="4">
        <v>16</v>
      </c>
      <c r="E2149" s="4">
        <v>1355</v>
      </c>
      <c r="F2149" s="4">
        <f>Table1[[#This Row],[MW]]*Table1[[#This Row],[MWh/MW]]</f>
        <v>21680</v>
      </c>
      <c r="G2149" s="1" t="s">
        <v>474</v>
      </c>
      <c r="H2149" s="1" t="s">
        <v>21</v>
      </c>
      <c r="I2149" s="1" t="s">
        <v>22</v>
      </c>
      <c r="J2149" s="1" t="s">
        <v>118</v>
      </c>
      <c r="K2149" s="3" t="s">
        <v>24</v>
      </c>
      <c r="L2149" s="1" t="s">
        <v>841</v>
      </c>
      <c r="M2149" s="3" t="s">
        <v>1772</v>
      </c>
      <c r="N2149" s="1">
        <f>Table1[[#This Row],[MWh]]*Water_intensities!$J$11</f>
        <v>53590.225985931203</v>
      </c>
      <c r="O2149" s="1">
        <f>Table1[[#This Row],[MWh]]*Water_intensities!$N$11</f>
        <v>41854.540969104004</v>
      </c>
      <c r="P2149" s="3">
        <v>32.184004000000002</v>
      </c>
      <c r="Q2149" s="3">
        <v>-28.443812000000001</v>
      </c>
      <c r="R2149" t="s">
        <v>2975</v>
      </c>
    </row>
    <row r="2150" spans="1:18" x14ac:dyDescent="0.55000000000000004">
      <c r="A2150" s="1">
        <v>48205</v>
      </c>
      <c r="B2150" s="1" t="s">
        <v>2962</v>
      </c>
      <c r="C2150" s="1" t="s">
        <v>3296</v>
      </c>
      <c r="D2150" s="4">
        <v>0.75</v>
      </c>
      <c r="E2150" s="4">
        <v>48</v>
      </c>
      <c r="F2150" s="4">
        <f>Table1[[#This Row],[MW]]*Table1[[#This Row],[MWh/MW]]</f>
        <v>36</v>
      </c>
      <c r="G2150" s="1" t="s">
        <v>28</v>
      </c>
      <c r="H2150" s="1" t="s">
        <v>29</v>
      </c>
      <c r="I2150" s="1" t="s">
        <v>30</v>
      </c>
      <c r="J2150" s="1" t="s">
        <v>31</v>
      </c>
      <c r="K2150" s="3" t="s">
        <v>32</v>
      </c>
      <c r="L2150" s="1" t="s">
        <v>3288</v>
      </c>
      <c r="M2150" s="3" t="s">
        <v>34</v>
      </c>
      <c r="N2150" s="1">
        <f>Table1[[#This Row],[MWh]]*Water_intensities!$J$57</f>
        <v>11.663990668807465</v>
      </c>
      <c r="O2150" s="1">
        <f>Table1[[#This Row],[MWh]]*Water_intensities!$N$57</f>
        <v>8.1647934681652252</v>
      </c>
      <c r="P2150" s="3">
        <v>32.184004000000002</v>
      </c>
      <c r="Q2150" s="3">
        <v>-28.443812000000001</v>
      </c>
      <c r="R2150" t="s">
        <v>3297</v>
      </c>
    </row>
    <row r="2151" spans="1:18" x14ac:dyDescent="0.55000000000000004">
      <c r="A2151" s="1">
        <v>48206</v>
      </c>
      <c r="B2151" s="1" t="s">
        <v>2962</v>
      </c>
      <c r="C2151" s="1" t="s">
        <v>3298</v>
      </c>
      <c r="D2151" s="4">
        <v>6</v>
      </c>
      <c r="E2151" s="4">
        <v>48</v>
      </c>
      <c r="F2151" s="4">
        <f>Table1[[#This Row],[MW]]*Table1[[#This Row],[MWh/MW]]</f>
        <v>288</v>
      </c>
      <c r="G2151" s="1" t="s">
        <v>443</v>
      </c>
      <c r="H2151" s="1" t="s">
        <v>21</v>
      </c>
      <c r="I2151" s="1" t="s">
        <v>22</v>
      </c>
      <c r="J2151" s="1" t="s">
        <v>23</v>
      </c>
      <c r="K2151" s="3" t="s">
        <v>24</v>
      </c>
      <c r="L2151" s="3" t="s">
        <v>444</v>
      </c>
      <c r="M2151" s="3" t="s">
        <v>1772</v>
      </c>
      <c r="N2151" s="1">
        <f>Table1[[#This Row],[MWh]]*Water_intensities!$J$29</f>
        <v>711.89968099392001</v>
      </c>
      <c r="O2151" s="1">
        <f>Table1[[#This Row],[MWh]]*Water_intensities!$N$29</f>
        <v>556.00128224640002</v>
      </c>
      <c r="P2151" s="3">
        <v>30.797758999999999</v>
      </c>
      <c r="Q2151" s="3">
        <v>-30.206741999999998</v>
      </c>
      <c r="R2151" t="s">
        <v>3299</v>
      </c>
    </row>
    <row r="2152" spans="1:18" x14ac:dyDescent="0.55000000000000004">
      <c r="A2152" s="1">
        <v>48207</v>
      </c>
      <c r="B2152" s="1" t="s">
        <v>2962</v>
      </c>
      <c r="C2152" s="1" t="s">
        <v>3300</v>
      </c>
      <c r="D2152" s="4">
        <v>9.25</v>
      </c>
      <c r="E2152" s="4">
        <v>1355</v>
      </c>
      <c r="F2152" s="4">
        <f>Table1[[#This Row],[MW]]*Table1[[#This Row],[MWh/MW]]</f>
        <v>12533.75</v>
      </c>
      <c r="G2152" s="1" t="s">
        <v>474</v>
      </c>
      <c r="H2152" s="1" t="s">
        <v>21</v>
      </c>
      <c r="I2152" s="1" t="s">
        <v>22</v>
      </c>
      <c r="J2152" s="1" t="s">
        <v>23</v>
      </c>
      <c r="K2152" s="3" t="s">
        <v>24</v>
      </c>
      <c r="L2152" s="1" t="s">
        <v>841</v>
      </c>
      <c r="M2152" s="3" t="s">
        <v>1772</v>
      </c>
      <c r="N2152" s="1">
        <f>Table1[[#This Row],[MWh]]*Water_intensities!$J$11</f>
        <v>30981.849398116476</v>
      </c>
      <c r="O2152" s="1">
        <f>Table1[[#This Row],[MWh]]*Water_intensities!$N$11</f>
        <v>24197.156497763252</v>
      </c>
      <c r="P2152" s="3">
        <v>30.425011193642501</v>
      </c>
      <c r="Q2152" s="32">
        <v>-30.720357769655902</v>
      </c>
      <c r="R2152" t="s">
        <v>3301</v>
      </c>
    </row>
    <row r="2153" spans="1:18" ht="15" customHeight="1" x14ac:dyDescent="0.55000000000000004">
      <c r="A2153" s="1">
        <v>48208</v>
      </c>
      <c r="B2153" s="1" t="s">
        <v>2962</v>
      </c>
      <c r="C2153" s="1" t="s">
        <v>3302</v>
      </c>
      <c r="D2153" s="4">
        <v>0.5</v>
      </c>
      <c r="E2153" s="4">
        <v>1537</v>
      </c>
      <c r="F2153" s="4">
        <f>Table1[[#This Row],[MW]]*Table1[[#This Row],[MWh/MW]]</f>
        <v>768.5</v>
      </c>
      <c r="G2153" s="1" t="s">
        <v>37</v>
      </c>
      <c r="H2153" s="1" t="s">
        <v>38</v>
      </c>
      <c r="I2153" s="1" t="s">
        <v>39</v>
      </c>
      <c r="J2153" s="1" t="s">
        <v>40</v>
      </c>
      <c r="K2153" s="3" t="s">
        <v>34</v>
      </c>
      <c r="L2153" s="3" t="s">
        <v>41</v>
      </c>
      <c r="M2153" s="3" t="s">
        <v>26</v>
      </c>
      <c r="N2153" s="1">
        <f>Table1[[#This Row],[MWh]]*Water_intensities!$J$88</f>
        <v>75.636312776180006</v>
      </c>
      <c r="O2153" s="1">
        <f>Table1[[#This Row],[MWh]]*Water_intensities!$N$88</f>
        <v>52.945418943325997</v>
      </c>
      <c r="P2153" s="3">
        <v>21.2555501695903</v>
      </c>
      <c r="Q2153" s="3">
        <v>-28.417282695233698</v>
      </c>
      <c r="R2153" t="s">
        <v>96</v>
      </c>
    </row>
    <row r="2154" spans="1:18" x14ac:dyDescent="0.55000000000000004">
      <c r="A2154" s="1">
        <v>48209</v>
      </c>
      <c r="B2154" s="1" t="s">
        <v>2962</v>
      </c>
      <c r="C2154" s="1" t="s">
        <v>3303</v>
      </c>
      <c r="D2154" s="4">
        <v>10</v>
      </c>
      <c r="E2154" s="4">
        <v>2000</v>
      </c>
      <c r="F2154" s="4">
        <f>Table1[[#This Row],[MW]]*Table1[[#This Row],[MWh/MW]]</f>
        <v>20000</v>
      </c>
      <c r="G2154" s="1" t="s">
        <v>37</v>
      </c>
      <c r="H2154" s="1" t="s">
        <v>38</v>
      </c>
      <c r="I2154" s="1" t="s">
        <v>39</v>
      </c>
      <c r="J2154" s="1" t="s">
        <v>40</v>
      </c>
      <c r="K2154" s="3" t="s">
        <v>34</v>
      </c>
      <c r="L2154" s="3" t="s">
        <v>41</v>
      </c>
      <c r="M2154" s="3" t="s">
        <v>26</v>
      </c>
      <c r="N2154" s="1">
        <f>Table1[[#This Row],[MWh]]*Water_intensities!$J$88</f>
        <v>1968.4141256</v>
      </c>
      <c r="O2154" s="1">
        <f>Table1[[#This Row],[MWh]]*Water_intensities!$N$88</f>
        <v>1377.8898879199999</v>
      </c>
      <c r="P2154" s="3">
        <v>21.268001879866201</v>
      </c>
      <c r="Q2154" s="3">
        <v>-28.4182154514606</v>
      </c>
      <c r="R2154" t="s">
        <v>3304</v>
      </c>
    </row>
    <row r="2155" spans="1:18" x14ac:dyDescent="0.55000000000000004">
      <c r="A2155" s="1">
        <v>48210</v>
      </c>
      <c r="B2155" s="1" t="s">
        <v>2962</v>
      </c>
      <c r="C2155" s="1" t="s">
        <v>3305</v>
      </c>
      <c r="D2155" s="4">
        <v>258</v>
      </c>
      <c r="E2155" s="4">
        <v>2519.4</v>
      </c>
      <c r="F2155" s="4">
        <f>Table1[[#This Row],[MW]]*Table1[[#This Row],[MWh/MW]]</f>
        <v>650005.20000000007</v>
      </c>
      <c r="G2155" s="1" t="s">
        <v>37</v>
      </c>
      <c r="H2155" s="1" t="s">
        <v>38</v>
      </c>
      <c r="I2155" s="1" t="s">
        <v>39</v>
      </c>
      <c r="J2155" s="1" t="s">
        <v>40</v>
      </c>
      <c r="K2155" s="3" t="s">
        <v>34</v>
      </c>
      <c r="L2155" s="3" t="s">
        <v>41</v>
      </c>
      <c r="M2155" s="3" t="s">
        <v>26</v>
      </c>
      <c r="N2155" s="1">
        <f>Table1[[#This Row],[MWh]]*Water_intensities!$J$88</f>
        <v>63973.970869672667</v>
      </c>
      <c r="O2155" s="1">
        <f>Table1[[#This Row],[MWh]]*Water_intensities!$N$88</f>
        <v>44781.779608770863</v>
      </c>
      <c r="P2155" s="3">
        <v>21.064730677098201</v>
      </c>
      <c r="Q2155" s="3">
        <v>-28.570151501285601</v>
      </c>
      <c r="R2155" t="s">
        <v>3306</v>
      </c>
    </row>
    <row r="2156" spans="1:18" x14ac:dyDescent="0.55000000000000004">
      <c r="A2156" s="1">
        <v>48211</v>
      </c>
      <c r="B2156" s="1" t="s">
        <v>2962</v>
      </c>
      <c r="C2156" s="1" t="s">
        <v>3307</v>
      </c>
      <c r="D2156" s="4">
        <v>1.0938000000000001</v>
      </c>
      <c r="E2156" s="4">
        <v>1537</v>
      </c>
      <c r="F2156" s="4">
        <f>Table1[[#This Row],[MW]]*Table1[[#This Row],[MWh/MW]]</f>
        <v>1681.1706000000001</v>
      </c>
      <c r="G2156" s="1" t="s">
        <v>37</v>
      </c>
      <c r="H2156" s="1" t="s">
        <v>38</v>
      </c>
      <c r="I2156" s="1" t="s">
        <v>130</v>
      </c>
      <c r="J2156" s="1" t="s">
        <v>40</v>
      </c>
      <c r="K2156" s="3" t="s">
        <v>34</v>
      </c>
      <c r="L2156" s="3" t="s">
        <v>41</v>
      </c>
      <c r="M2156" s="3" t="s">
        <v>1176</v>
      </c>
      <c r="N2156" s="1">
        <f>Table1[[#This Row],[MWh]]*Water_intensities!$J$80</f>
        <v>6.3639229934296688</v>
      </c>
      <c r="O2156" s="1">
        <f>Table1[[#This Row],[MWh]]*Water_intensities!$N$80</f>
        <v>4.4547460954007683</v>
      </c>
      <c r="P2156" s="3">
        <v>18.418723041725599</v>
      </c>
      <c r="Q2156" s="3">
        <v>-33.906909593089701</v>
      </c>
      <c r="R2156" t="s">
        <v>3308</v>
      </c>
    </row>
    <row r="2157" spans="1:18" x14ac:dyDescent="0.55000000000000004">
      <c r="A2157" s="1">
        <v>48212</v>
      </c>
      <c r="B2157" s="1" t="s">
        <v>2962</v>
      </c>
      <c r="C2157" s="1" t="s">
        <v>3309</v>
      </c>
      <c r="D2157" s="4">
        <v>30</v>
      </c>
      <c r="E2157" s="4">
        <v>5592</v>
      </c>
      <c r="F2157" s="4">
        <f>Table1[[#This Row],[MW]]*Table1[[#This Row],[MWh/MW]]</f>
        <v>167760</v>
      </c>
      <c r="G2157" s="1" t="s">
        <v>226</v>
      </c>
      <c r="H2157" s="1" t="s">
        <v>21</v>
      </c>
      <c r="I2157" s="1" t="s">
        <v>22</v>
      </c>
      <c r="J2157" s="1" t="s">
        <v>23</v>
      </c>
      <c r="K2157" s="3" t="s">
        <v>24</v>
      </c>
      <c r="L2157" s="3" t="s">
        <v>227</v>
      </c>
      <c r="M2157" s="3" t="s">
        <v>1226</v>
      </c>
      <c r="N2157" s="1">
        <f>Table1[[#This Row],[MWh]]*Water_intensities!$J$71</f>
        <v>152409.763251072</v>
      </c>
      <c r="O2157" s="1">
        <f>Table1[[#This Row],[MWh]]*Water_intensities!$N$71</f>
        <v>132723.50216447521</v>
      </c>
      <c r="P2157" s="32">
        <v>27.808386482486199</v>
      </c>
      <c r="Q2157" s="32">
        <v>-26.657299396653499</v>
      </c>
      <c r="R2157" t="s">
        <v>3310</v>
      </c>
    </row>
    <row r="2158" spans="1:18" x14ac:dyDescent="0.55000000000000004">
      <c r="A2158" s="1">
        <v>48213</v>
      </c>
      <c r="B2158" s="1" t="s">
        <v>2962</v>
      </c>
      <c r="C2158" s="1" t="s">
        <v>3311</v>
      </c>
      <c r="D2158" s="4">
        <v>35.305</v>
      </c>
      <c r="E2158" s="4">
        <v>5592</v>
      </c>
      <c r="F2158" s="4">
        <f>Table1[[#This Row],[MW]]*Table1[[#This Row],[MWh/MW]]</f>
        <v>197425.56</v>
      </c>
      <c r="G2158" s="1" t="s">
        <v>226</v>
      </c>
      <c r="H2158" s="1" t="s">
        <v>21</v>
      </c>
      <c r="I2158" s="1" t="s">
        <v>22</v>
      </c>
      <c r="J2158" s="1" t="s">
        <v>23</v>
      </c>
      <c r="K2158" s="3" t="s">
        <v>24</v>
      </c>
      <c r="L2158" s="3" t="s">
        <v>227</v>
      </c>
      <c r="M2158" s="3" t="s">
        <v>1226</v>
      </c>
      <c r="N2158" s="1">
        <f>Table1[[#This Row],[MWh]]*Water_intensities!$J$71</f>
        <v>179360.88971930323</v>
      </c>
      <c r="O2158" s="1">
        <f>Table1[[#This Row],[MWh]]*Water_intensities!$N$71</f>
        <v>156193.44146389325</v>
      </c>
      <c r="P2158" s="3">
        <v>27.812436999999999</v>
      </c>
      <c r="Q2158" s="3">
        <v>-26.659414000000002</v>
      </c>
      <c r="R2158" t="s">
        <v>3312</v>
      </c>
    </row>
    <row r="2159" spans="1:18" x14ac:dyDescent="0.55000000000000004">
      <c r="A2159" s="1">
        <v>48214</v>
      </c>
      <c r="B2159" s="1" t="s">
        <v>2962</v>
      </c>
      <c r="C2159" s="1" t="s">
        <v>3313</v>
      </c>
      <c r="D2159" s="4">
        <v>240</v>
      </c>
      <c r="E2159" s="4">
        <v>1216.0999999999999</v>
      </c>
      <c r="F2159" s="4">
        <f>Table1[[#This Row],[MW]]*Table1[[#This Row],[MWh/MW]]</f>
        <v>291864</v>
      </c>
      <c r="G2159" s="1" t="s">
        <v>107</v>
      </c>
      <c r="H2159" s="1" t="s">
        <v>108</v>
      </c>
      <c r="I2159" s="1" t="s">
        <v>34</v>
      </c>
      <c r="J2159" s="1" t="s">
        <v>34</v>
      </c>
      <c r="K2159" s="1" t="s">
        <v>34</v>
      </c>
      <c r="L2159" s="1" t="s">
        <v>34</v>
      </c>
      <c r="M2159" s="1" t="s">
        <v>34</v>
      </c>
      <c r="N2159" s="1">
        <v>109296054.6461149</v>
      </c>
      <c r="O2159" s="1">
        <v>109296054.6461149</v>
      </c>
      <c r="P2159" s="3">
        <v>24.7317</v>
      </c>
      <c r="Q2159" s="3">
        <v>-29.991099999999999</v>
      </c>
      <c r="R2159" t="s">
        <v>3314</v>
      </c>
    </row>
    <row r="2160" spans="1:18" x14ac:dyDescent="0.55000000000000004">
      <c r="A2160" s="1">
        <v>48215</v>
      </c>
      <c r="B2160" s="1" t="s">
        <v>2962</v>
      </c>
      <c r="C2160" s="1" t="s">
        <v>3315</v>
      </c>
      <c r="D2160" s="4">
        <v>0.14000000000000001</v>
      </c>
      <c r="E2160" s="4">
        <v>1537</v>
      </c>
      <c r="F2160" s="4">
        <f>Table1[[#This Row],[MW]]*Table1[[#This Row],[MWh/MW]]</f>
        <v>215.18</v>
      </c>
      <c r="G2160" s="1" t="s">
        <v>37</v>
      </c>
      <c r="H2160" s="1" t="s">
        <v>38</v>
      </c>
      <c r="I2160" s="1" t="s">
        <v>130</v>
      </c>
      <c r="J2160" s="1" t="s">
        <v>40</v>
      </c>
      <c r="K2160" s="3" t="s">
        <v>34</v>
      </c>
      <c r="L2160" s="3" t="s">
        <v>41</v>
      </c>
      <c r="M2160" s="3" t="s">
        <v>120</v>
      </c>
      <c r="N2160" s="1">
        <f>Table1[[#This Row],[MWh]]*Water_intensities!$J$79</f>
        <v>0.81454490682040004</v>
      </c>
      <c r="O2160" s="1">
        <f>Table1[[#This Row],[MWh]]*Water_intensities!$N$79</f>
        <v>0.57018143477428007</v>
      </c>
      <c r="P2160" s="3">
        <v>18.792377136621901</v>
      </c>
      <c r="Q2160" s="3">
        <v>-33.837615351376797</v>
      </c>
      <c r="R2160" t="s">
        <v>1632</v>
      </c>
    </row>
    <row r="2161" spans="1:18" x14ac:dyDescent="0.55000000000000004">
      <c r="A2161" s="1">
        <v>48216</v>
      </c>
      <c r="B2161" s="1" t="s">
        <v>2962</v>
      </c>
      <c r="C2161" s="1" t="s">
        <v>3316</v>
      </c>
      <c r="D2161" s="4">
        <v>24.6</v>
      </c>
      <c r="E2161" s="4">
        <v>2510.3000000000002</v>
      </c>
      <c r="F2161" s="4">
        <f>Table1[[#This Row],[MW]]*Table1[[#This Row],[MWh/MW]]</f>
        <v>61753.380000000005</v>
      </c>
      <c r="G2161" s="1" t="s">
        <v>176</v>
      </c>
      <c r="H2161" s="1" t="s">
        <v>177</v>
      </c>
      <c r="I2161" s="1" t="s">
        <v>178</v>
      </c>
      <c r="J2161" s="1" t="s">
        <v>40</v>
      </c>
      <c r="K2161" s="3" t="s">
        <v>34</v>
      </c>
      <c r="L2161" s="3" t="s">
        <v>34</v>
      </c>
      <c r="M2161" s="3" t="s">
        <v>34</v>
      </c>
      <c r="N2161" s="1">
        <f>Table1[[#This Row],[MWh]]*Water_intensities!$J$101</f>
        <v>8.1816690237385744E-3</v>
      </c>
      <c r="O2161" s="1">
        <f>Table1[[#This Row],[MWh]]*Water_intensities!$N$101</f>
        <v>8.1816690237385744E-3</v>
      </c>
      <c r="P2161" s="3">
        <v>26.456900000000001</v>
      </c>
      <c r="Q2161" s="3">
        <v>-32.5901</v>
      </c>
      <c r="R2161" t="s">
        <v>3317</v>
      </c>
    </row>
    <row r="2162" spans="1:18" x14ac:dyDescent="0.55000000000000004">
      <c r="A2162" s="1">
        <v>48217</v>
      </c>
      <c r="B2162" s="1" t="s">
        <v>2962</v>
      </c>
      <c r="C2162" s="1" t="s">
        <v>3318</v>
      </c>
      <c r="D2162" s="4">
        <v>4.9000000000000004</v>
      </c>
      <c r="E2162" s="4">
        <v>5592</v>
      </c>
      <c r="F2162" s="4">
        <f>Table1[[#This Row],[MW]]*Table1[[#This Row],[MWh/MW]]</f>
        <v>27400.800000000003</v>
      </c>
      <c r="G2162" s="1" t="s">
        <v>226</v>
      </c>
      <c r="H2162" s="1" t="s">
        <v>21</v>
      </c>
      <c r="I2162" s="1" t="s">
        <v>22</v>
      </c>
      <c r="J2162" s="1" t="s">
        <v>23</v>
      </c>
      <c r="K2162" s="3" t="s">
        <v>24</v>
      </c>
      <c r="L2162" s="3" t="s">
        <v>227</v>
      </c>
      <c r="M2162" s="3" t="s">
        <v>3024</v>
      </c>
      <c r="N2162" s="1">
        <f>Table1[[#This Row],[MWh]]*Water_intensities!$J$70</f>
        <v>24893.594664341766</v>
      </c>
      <c r="O2162" s="1">
        <f>Table1[[#This Row],[MWh]]*Water_intensities!$N$70</f>
        <v>21678.17202019762</v>
      </c>
      <c r="P2162" s="3">
        <v>27.330960000000001</v>
      </c>
      <c r="Q2162" s="3">
        <v>-25.67614</v>
      </c>
      <c r="R2162" t="s">
        <v>3319</v>
      </c>
    </row>
    <row r="2163" spans="1:18" x14ac:dyDescent="0.55000000000000004">
      <c r="A2163" s="1">
        <v>48218</v>
      </c>
      <c r="B2163" s="1" t="s">
        <v>2962</v>
      </c>
      <c r="C2163" s="1" t="s">
        <v>3320</v>
      </c>
      <c r="D2163" s="4">
        <v>11.4</v>
      </c>
      <c r="E2163" s="4">
        <v>48</v>
      </c>
      <c r="F2163" s="4">
        <f>Table1[[#This Row],[MW]]*Table1[[#This Row],[MWh/MW]]</f>
        <v>547.20000000000005</v>
      </c>
      <c r="G2163" s="1" t="s">
        <v>28</v>
      </c>
      <c r="H2163" s="1" t="s">
        <v>29</v>
      </c>
      <c r="I2163" s="1" t="s">
        <v>30</v>
      </c>
      <c r="J2163" s="1" t="s">
        <v>31</v>
      </c>
      <c r="K2163" s="3" t="s">
        <v>32</v>
      </c>
      <c r="L2163" s="3" t="s">
        <v>44</v>
      </c>
      <c r="M2163" s="3" t="s">
        <v>34</v>
      </c>
      <c r="N2163" s="1">
        <f>Table1[[#This Row],[MWh]]*Water_intensities!$J$56</f>
        <v>177.29265816587346</v>
      </c>
      <c r="O2163" s="1">
        <f>Table1[[#This Row],[MWh]]*Water_intensities!$N$56</f>
        <v>124.10486071611143</v>
      </c>
      <c r="P2163" s="3">
        <v>26.750236000000001</v>
      </c>
      <c r="Q2163" s="3">
        <v>-28.018191000000002</v>
      </c>
      <c r="R2163" t="s">
        <v>3321</v>
      </c>
    </row>
    <row r="2164" spans="1:18" x14ac:dyDescent="0.55000000000000004">
      <c r="A2164" s="1">
        <v>48219</v>
      </c>
      <c r="B2164" s="1" t="s">
        <v>2962</v>
      </c>
      <c r="C2164" s="1" t="s">
        <v>3322</v>
      </c>
      <c r="D2164" s="4">
        <v>94</v>
      </c>
      <c r="E2164" s="4">
        <v>2510.3000000000002</v>
      </c>
      <c r="F2164" s="4">
        <f>Table1[[#This Row],[MW]]*Table1[[#This Row],[MWh/MW]]</f>
        <v>235968.2</v>
      </c>
      <c r="G2164" s="1" t="s">
        <v>176</v>
      </c>
      <c r="H2164" s="1" t="s">
        <v>177</v>
      </c>
      <c r="I2164" s="1" t="s">
        <v>178</v>
      </c>
      <c r="J2164" s="1" t="s">
        <v>40</v>
      </c>
      <c r="K2164" s="3" t="s">
        <v>34</v>
      </c>
      <c r="L2164" s="3" t="s">
        <v>34</v>
      </c>
      <c r="M2164" s="3" t="s">
        <v>34</v>
      </c>
      <c r="N2164" s="1">
        <f>Table1[[#This Row],[MWh]]*Water_intensities!$J$101</f>
        <v>3.1263288139488858E-2</v>
      </c>
      <c r="O2164" s="1">
        <f>Table1[[#This Row],[MWh]]*Water_intensities!$N$101</f>
        <v>3.1263288139488858E-2</v>
      </c>
      <c r="P2164" s="3">
        <v>17.9956</v>
      </c>
      <c r="Q2164" s="3">
        <v>-32.834299999999999</v>
      </c>
      <c r="R2164" t="s">
        <v>3323</v>
      </c>
    </row>
    <row r="2165" spans="1:18" x14ac:dyDescent="0.55000000000000004">
      <c r="A2165" s="1">
        <v>48220</v>
      </c>
      <c r="B2165" s="1" t="s">
        <v>2962</v>
      </c>
      <c r="C2165" s="1" t="s">
        <v>3324</v>
      </c>
      <c r="D2165" s="4">
        <v>30</v>
      </c>
      <c r="E2165" s="4">
        <v>1537</v>
      </c>
      <c r="F2165" s="4">
        <f>Table1[[#This Row],[MW]]*Table1[[#This Row],[MWh/MW]]</f>
        <v>46110</v>
      </c>
      <c r="G2165" s="1" t="s">
        <v>37</v>
      </c>
      <c r="H2165" s="1" t="s">
        <v>38</v>
      </c>
      <c r="I2165" s="1" t="s">
        <v>39</v>
      </c>
      <c r="J2165" s="1" t="s">
        <v>40</v>
      </c>
      <c r="K2165" s="3" t="s">
        <v>34</v>
      </c>
      <c r="L2165" s="3" t="s">
        <v>41</v>
      </c>
      <c r="M2165" s="3" t="s">
        <v>223</v>
      </c>
      <c r="N2165" s="1">
        <f>Table1[[#This Row],[MWh]]*Water_intensities!$J$87</f>
        <v>4538.1787665708007</v>
      </c>
      <c r="O2165" s="1">
        <f>Table1[[#This Row],[MWh]]*Water_intensities!$N$87</f>
        <v>3176.7251365995598</v>
      </c>
      <c r="P2165" s="3">
        <v>29.363199999999999</v>
      </c>
      <c r="Q2165" s="3">
        <v>-24.041899999999998</v>
      </c>
      <c r="R2165" t="s">
        <v>3325</v>
      </c>
    </row>
    <row r="2166" spans="1:18" x14ac:dyDescent="0.55000000000000004">
      <c r="A2166" s="1">
        <v>48221</v>
      </c>
      <c r="B2166" s="1" t="s">
        <v>2962</v>
      </c>
      <c r="C2166" s="1" t="s">
        <v>3326</v>
      </c>
      <c r="D2166" s="4">
        <v>100</v>
      </c>
      <c r="E2166" s="4">
        <v>3800</v>
      </c>
      <c r="F2166" s="4">
        <f>Table1[[#This Row],[MW]]*Table1[[#This Row],[MWh/MW]]</f>
        <v>380000</v>
      </c>
      <c r="G2166" s="1" t="s">
        <v>37</v>
      </c>
      <c r="H2166" s="1" t="s">
        <v>255</v>
      </c>
      <c r="I2166" s="1" t="s">
        <v>256</v>
      </c>
      <c r="J2166" s="1" t="s">
        <v>31</v>
      </c>
      <c r="K2166" s="3" t="s">
        <v>32</v>
      </c>
      <c r="L2166" s="3" t="s">
        <v>34</v>
      </c>
      <c r="M2166" s="3" t="s">
        <v>26</v>
      </c>
      <c r="N2166" s="1">
        <f>Table1[[#This Row],[MWh]]*Water_intensities!$J$96</f>
        <v>287691.29528000002</v>
      </c>
      <c r="O2166" s="1">
        <f>Table1[[#This Row],[MWh]]*Water_intensities!$N$96</f>
        <v>201383.90669599999</v>
      </c>
      <c r="P2166" s="3">
        <v>19.591180000000001</v>
      </c>
      <c r="Q2166" s="3">
        <v>-28.891449999999999</v>
      </c>
      <c r="R2166" t="s">
        <v>3327</v>
      </c>
    </row>
    <row r="2167" spans="1:18" x14ac:dyDescent="0.55000000000000004">
      <c r="A2167" s="1">
        <v>49001</v>
      </c>
      <c r="B2167" s="1" t="s">
        <v>3328</v>
      </c>
      <c r="C2167" s="1" t="s">
        <v>5055</v>
      </c>
      <c r="D2167" s="4">
        <v>0.12</v>
      </c>
      <c r="E2167" s="4">
        <v>1496.4</v>
      </c>
      <c r="F2167" s="4">
        <f>Table1[[#This Row],[MW]]*Table1[[#This Row],[MWh/MW]]</f>
        <v>179.56800000000001</v>
      </c>
      <c r="G2167" s="1" t="s">
        <v>37</v>
      </c>
      <c r="H2167" s="1" t="s">
        <v>38</v>
      </c>
      <c r="I2167" s="1" t="s">
        <v>130</v>
      </c>
      <c r="J2167" s="1" t="s">
        <v>40</v>
      </c>
      <c r="K2167" s="3" t="s">
        <v>34</v>
      </c>
      <c r="L2167" s="3" t="s">
        <v>41</v>
      </c>
      <c r="M2167" s="3" t="s">
        <v>420</v>
      </c>
      <c r="N2167" s="1">
        <f>Table1[[#This Row],[MWh]]*Water_intensities!$J$75</f>
        <v>2.5150336432908484</v>
      </c>
      <c r="O2167" s="1">
        <f>Table1[[#This Row],[MWh]]*Water_intensities!$N$75</f>
        <v>1.7605235503035936</v>
      </c>
      <c r="P2167" s="3">
        <v>31.539693654358999</v>
      </c>
      <c r="Q2167" s="3">
        <v>4.8689697872147599</v>
      </c>
      <c r="R2167" t="s">
        <v>1630</v>
      </c>
    </row>
    <row r="2168" spans="1:18" x14ac:dyDescent="0.55000000000000004">
      <c r="A2168" s="1">
        <v>49002</v>
      </c>
      <c r="B2168" s="1" t="s">
        <v>3328</v>
      </c>
      <c r="C2168" s="1" t="s">
        <v>3329</v>
      </c>
      <c r="D2168" s="4">
        <v>33</v>
      </c>
      <c r="E2168" s="4">
        <v>5463</v>
      </c>
      <c r="F2168" s="4">
        <f>Table1[[#This Row],[MW]]*Table1[[#This Row],[MWh/MW]]</f>
        <v>180279</v>
      </c>
      <c r="G2168" s="1" t="s">
        <v>28</v>
      </c>
      <c r="H2168" s="1" t="s">
        <v>29</v>
      </c>
      <c r="I2168" s="1" t="s">
        <v>30</v>
      </c>
      <c r="J2168" s="1" t="s">
        <v>31</v>
      </c>
      <c r="K2168" s="3" t="s">
        <v>32</v>
      </c>
      <c r="L2168" s="3" t="s">
        <v>44</v>
      </c>
      <c r="M2168" s="3" t="s">
        <v>34</v>
      </c>
      <c r="N2168" s="1">
        <f>Table1[[#This Row],[MWh]]*Water_intensities!$J$56</f>
        <v>58410.349271720574</v>
      </c>
      <c r="O2168" s="1">
        <f>Table1[[#This Row],[MWh]]*Water_intensities!$N$56</f>
        <v>40887.244490204408</v>
      </c>
      <c r="P2168" s="3">
        <v>31.633420000000001</v>
      </c>
      <c r="Q2168" s="3">
        <v>4.8433299999999999</v>
      </c>
      <c r="R2168" t="s">
        <v>3330</v>
      </c>
    </row>
    <row r="2169" spans="1:18" x14ac:dyDescent="0.55000000000000004">
      <c r="A2169" s="1">
        <v>49003</v>
      </c>
      <c r="B2169" s="1" t="s">
        <v>3328</v>
      </c>
      <c r="C2169" s="1" t="s">
        <v>3331</v>
      </c>
      <c r="D2169" s="4">
        <v>1.2</v>
      </c>
      <c r="E2169" s="4">
        <v>5463</v>
      </c>
      <c r="F2169" s="4">
        <f>Table1[[#This Row],[MW]]*Table1[[#This Row],[MWh/MW]]</f>
        <v>6555.5999999999995</v>
      </c>
      <c r="G2169" s="1" t="s">
        <v>28</v>
      </c>
      <c r="H2169" s="1" t="s">
        <v>29</v>
      </c>
      <c r="I2169" s="1" t="s">
        <v>30</v>
      </c>
      <c r="J2169" s="1" t="s">
        <v>31</v>
      </c>
      <c r="K2169" s="3" t="s">
        <v>32</v>
      </c>
      <c r="L2169" s="3" t="s">
        <v>44</v>
      </c>
      <c r="M2169" s="3" t="s">
        <v>34</v>
      </c>
      <c r="N2169" s="1">
        <f>Table1[[#This Row],[MWh]]*Water_intensities!$J$56</f>
        <v>2124.0127007898391</v>
      </c>
      <c r="O2169" s="1">
        <f>Table1[[#This Row],[MWh]]*Water_intensities!$N$56</f>
        <v>1486.8088905528873</v>
      </c>
      <c r="P2169" s="3">
        <v>30.677505400000001</v>
      </c>
      <c r="Q2169" s="3">
        <v>4.0952713000000003</v>
      </c>
      <c r="R2169" t="s">
        <v>113</v>
      </c>
    </row>
    <row r="2170" spans="1:18" x14ac:dyDescent="0.55000000000000004">
      <c r="A2170" s="1">
        <v>49004</v>
      </c>
      <c r="B2170" s="1" t="s">
        <v>3328</v>
      </c>
      <c r="C2170" s="1" t="s">
        <v>5056</v>
      </c>
      <c r="D2170" s="4">
        <v>5</v>
      </c>
      <c r="E2170" s="4">
        <v>5462.5</v>
      </c>
      <c r="F2170" s="4">
        <f>Table1[[#This Row],[MW]]*Table1[[#This Row],[MWh/MW]]</f>
        <v>27312.5</v>
      </c>
      <c r="G2170" s="1" t="s">
        <v>107</v>
      </c>
      <c r="H2170" s="1" t="s">
        <v>133</v>
      </c>
      <c r="I2170" s="1" t="s">
        <v>34</v>
      </c>
      <c r="J2170" s="1" t="s">
        <v>34</v>
      </c>
      <c r="K2170" s="1" t="s">
        <v>34</v>
      </c>
      <c r="L2170" s="1" t="s">
        <v>34</v>
      </c>
      <c r="M2170" s="1" t="s">
        <v>34</v>
      </c>
      <c r="N2170" s="1">
        <v>63520.271588671123</v>
      </c>
      <c r="O2170" s="1">
        <v>63520.271588671123</v>
      </c>
      <c r="P2170" s="3">
        <f>P2167</f>
        <v>31.539693654358999</v>
      </c>
      <c r="Q2170" s="3">
        <f>Q2167</f>
        <v>4.8689697872147599</v>
      </c>
      <c r="R2170" t="s">
        <v>3333</v>
      </c>
    </row>
    <row r="2171" spans="1:18" x14ac:dyDescent="0.55000000000000004">
      <c r="A2171" s="1">
        <v>49005</v>
      </c>
      <c r="B2171" s="1" t="s">
        <v>3328</v>
      </c>
      <c r="C2171" s="1" t="s">
        <v>3334</v>
      </c>
      <c r="D2171" s="4">
        <v>0.9</v>
      </c>
      <c r="E2171" s="4">
        <v>5463</v>
      </c>
      <c r="F2171" s="4">
        <f>Table1[[#This Row],[MW]]*Table1[[#This Row],[MWh/MW]]</f>
        <v>4916.7</v>
      </c>
      <c r="G2171" s="1" t="s">
        <v>28</v>
      </c>
      <c r="H2171" s="1" t="s">
        <v>29</v>
      </c>
      <c r="I2171" s="1" t="s">
        <v>30</v>
      </c>
      <c r="J2171" s="1" t="s">
        <v>31</v>
      </c>
      <c r="K2171" s="3" t="s">
        <v>32</v>
      </c>
      <c r="L2171" s="3" t="s">
        <v>44</v>
      </c>
      <c r="M2171" s="3" t="s">
        <v>34</v>
      </c>
      <c r="N2171" s="1">
        <f>Table1[[#This Row],[MWh]]*Water_intensities!$J$56</f>
        <v>1593.0095255923793</v>
      </c>
      <c r="O2171" s="1">
        <f>Table1[[#This Row],[MWh]]*Water_intensities!$N$56</f>
        <v>1115.1066679146656</v>
      </c>
      <c r="P2171" s="3">
        <v>33.5923941</v>
      </c>
      <c r="Q2171" s="3">
        <v>4.7713162000000002</v>
      </c>
      <c r="R2171" t="s">
        <v>113</v>
      </c>
    </row>
    <row r="2172" spans="1:18" x14ac:dyDescent="0.55000000000000004">
      <c r="A2172" s="1">
        <v>49006</v>
      </c>
      <c r="B2172" s="1" t="s">
        <v>3328</v>
      </c>
      <c r="C2172" s="1" t="s">
        <v>3335</v>
      </c>
      <c r="D2172" s="4">
        <v>0.88</v>
      </c>
      <c r="E2172" s="4">
        <v>5462.5</v>
      </c>
      <c r="F2172" s="4">
        <f>Table1[[#This Row],[MW]]*Table1[[#This Row],[MWh/MW]]</f>
        <v>4807</v>
      </c>
      <c r="G2172" s="1" t="s">
        <v>107</v>
      </c>
      <c r="H2172" s="1" t="s">
        <v>108</v>
      </c>
      <c r="I2172" s="1" t="s">
        <v>34</v>
      </c>
      <c r="J2172" s="1" t="s">
        <v>34</v>
      </c>
      <c r="K2172" s="1" t="s">
        <v>34</v>
      </c>
      <c r="L2172" s="1" t="s">
        <v>34</v>
      </c>
      <c r="M2172" s="1" t="s">
        <v>34</v>
      </c>
      <c r="N2172" s="1">
        <v>0</v>
      </c>
      <c r="O2172" s="1">
        <v>0</v>
      </c>
      <c r="P2172" s="3">
        <v>29.4527538</v>
      </c>
      <c r="Q2172" s="3">
        <v>4.9108082</v>
      </c>
      <c r="R2172" t="s">
        <v>3336</v>
      </c>
    </row>
    <row r="2173" spans="1:18" x14ac:dyDescent="0.55000000000000004">
      <c r="A2173" s="1">
        <v>49007</v>
      </c>
      <c r="B2173" s="1" t="s">
        <v>3328</v>
      </c>
      <c r="C2173" s="1" t="s">
        <v>3337</v>
      </c>
      <c r="D2173" s="4">
        <v>1.25</v>
      </c>
      <c r="E2173" s="4">
        <v>1496.4</v>
      </c>
      <c r="F2173" s="4">
        <f>Table1[[#This Row],[MW]]*Table1[[#This Row],[MWh/MW]]</f>
        <v>1870.5</v>
      </c>
      <c r="G2173" s="1" t="s">
        <v>37</v>
      </c>
      <c r="H2173" s="1" t="s">
        <v>38</v>
      </c>
      <c r="I2173" s="1" t="s">
        <v>39</v>
      </c>
      <c r="J2173" s="1" t="s">
        <v>40</v>
      </c>
      <c r="K2173" s="3" t="s">
        <v>34</v>
      </c>
      <c r="L2173" s="3" t="s">
        <v>41</v>
      </c>
      <c r="M2173" s="3" t="s">
        <v>420</v>
      </c>
      <c r="N2173" s="1">
        <f>Table1[[#This Row],[MWh]]*Water_intensities!$J$85</f>
        <v>184.09593109674</v>
      </c>
      <c r="O2173" s="1">
        <f>Table1[[#This Row],[MWh]]*Water_intensities!$N$85</f>
        <v>128.86715176771798</v>
      </c>
      <c r="P2173" s="3">
        <v>27.983473799999999</v>
      </c>
      <c r="Q2173" s="3">
        <v>7.7091884000000004</v>
      </c>
      <c r="R2173" t="s">
        <v>3338</v>
      </c>
    </row>
    <row r="2174" spans="1:18" x14ac:dyDescent="0.55000000000000004">
      <c r="A2174" s="1">
        <v>49008</v>
      </c>
      <c r="B2174" s="1" t="s">
        <v>3328</v>
      </c>
      <c r="C2174" s="1" t="s">
        <v>5057</v>
      </c>
      <c r="D2174" s="4">
        <v>0.32</v>
      </c>
      <c r="E2174" s="4">
        <v>1496.4</v>
      </c>
      <c r="F2174" s="4">
        <f>Table1[[#This Row],[MW]]*Table1[[#This Row],[MWh/MW]]</f>
        <v>478.84800000000001</v>
      </c>
      <c r="G2174" s="1" t="s">
        <v>37</v>
      </c>
      <c r="H2174" s="1" t="s">
        <v>38</v>
      </c>
      <c r="I2174" s="1" t="s">
        <v>130</v>
      </c>
      <c r="J2174" s="1" t="s">
        <v>40</v>
      </c>
      <c r="K2174" s="3" t="s">
        <v>34</v>
      </c>
      <c r="L2174" s="3" t="s">
        <v>41</v>
      </c>
      <c r="M2174" s="3" t="s">
        <v>420</v>
      </c>
      <c r="N2174" s="1">
        <f>Table1[[#This Row],[MWh]]*Water_intensities!$J$75</f>
        <v>6.7067563821089289</v>
      </c>
      <c r="O2174" s="1">
        <f>Table1[[#This Row],[MWh]]*Water_intensities!$N$75</f>
        <v>4.6947294674762494</v>
      </c>
      <c r="P2174" s="3">
        <v>31.539826750646899</v>
      </c>
      <c r="Q2174" s="32">
        <v>4.8721131803965898</v>
      </c>
      <c r="R2174" t="s">
        <v>1473</v>
      </c>
    </row>
    <row r="2175" spans="1:18" x14ac:dyDescent="0.55000000000000004">
      <c r="A2175" s="1">
        <v>49009</v>
      </c>
      <c r="B2175" s="1" t="s">
        <v>3328</v>
      </c>
      <c r="C2175" s="1" t="s">
        <v>3339</v>
      </c>
      <c r="D2175" s="4">
        <v>3.6</v>
      </c>
      <c r="E2175" s="4">
        <v>5463</v>
      </c>
      <c r="F2175" s="4">
        <f>Table1[[#This Row],[MW]]*Table1[[#This Row],[MWh/MW]]</f>
        <v>19666.8</v>
      </c>
      <c r="G2175" s="1" t="s">
        <v>28</v>
      </c>
      <c r="H2175" s="1" t="s">
        <v>29</v>
      </c>
      <c r="I2175" s="1" t="s">
        <v>30</v>
      </c>
      <c r="J2175" s="1" t="s">
        <v>31</v>
      </c>
      <c r="K2175" s="3" t="s">
        <v>32</v>
      </c>
      <c r="L2175" s="3" t="s">
        <v>44</v>
      </c>
      <c r="M2175" s="3" t="s">
        <v>34</v>
      </c>
      <c r="N2175" s="1">
        <f>Table1[[#This Row],[MWh]]*Water_intensities!$J$56</f>
        <v>6372.0381023695172</v>
      </c>
      <c r="O2175" s="1">
        <f>Table1[[#This Row],[MWh]]*Water_intensities!$N$56</f>
        <v>4460.4266716586626</v>
      </c>
      <c r="P2175" s="3">
        <v>27.983473799999999</v>
      </c>
      <c r="Q2175" s="3">
        <v>7.7091884000000004</v>
      </c>
      <c r="R2175" t="s">
        <v>3340</v>
      </c>
    </row>
    <row r="2176" spans="1:18" x14ac:dyDescent="0.55000000000000004">
      <c r="A2176" s="1">
        <v>49010</v>
      </c>
      <c r="B2176" s="1" t="s">
        <v>3328</v>
      </c>
      <c r="C2176" s="1" t="s">
        <v>3341</v>
      </c>
      <c r="D2176" s="4">
        <v>3</v>
      </c>
      <c r="E2176" s="4">
        <v>5463</v>
      </c>
      <c r="F2176" s="4">
        <f>Table1[[#This Row],[MW]]*Table1[[#This Row],[MWh/MW]]</f>
        <v>16389</v>
      </c>
      <c r="G2176" s="1" t="s">
        <v>28</v>
      </c>
      <c r="H2176" s="1" t="s">
        <v>29</v>
      </c>
      <c r="I2176" s="1" t="s">
        <v>30</v>
      </c>
      <c r="J2176" s="1" t="s">
        <v>31</v>
      </c>
      <c r="K2176" s="3" t="s">
        <v>32</v>
      </c>
      <c r="L2176" s="3" t="s">
        <v>44</v>
      </c>
      <c r="M2176" s="3" t="s">
        <v>34</v>
      </c>
      <c r="N2176" s="1">
        <f>Table1[[#This Row],[MWh]]*Water_intensities!$J$56</f>
        <v>5310.0317519745977</v>
      </c>
      <c r="O2176" s="1">
        <f>Table1[[#This Row],[MWh]]*Water_intensities!$N$56</f>
        <v>3717.0222263822188</v>
      </c>
      <c r="P2176" s="3">
        <v>28.39518</v>
      </c>
      <c r="Q2176" s="3">
        <v>4.5410000000000004</v>
      </c>
      <c r="R2176" t="s">
        <v>3342</v>
      </c>
    </row>
    <row r="2177" spans="1:18" x14ac:dyDescent="0.55000000000000004">
      <c r="A2177" s="1">
        <v>50001</v>
      </c>
      <c r="B2177" s="1" t="s">
        <v>3343</v>
      </c>
      <c r="C2177" s="1" t="s">
        <v>3344</v>
      </c>
      <c r="D2177" s="4">
        <v>2</v>
      </c>
      <c r="E2177" s="4">
        <v>1469</v>
      </c>
      <c r="F2177" s="4">
        <f>Table1[[#This Row],[MW]]*Table1[[#This Row],[MWh/MW]]</f>
        <v>2938</v>
      </c>
      <c r="G2177" s="1" t="s">
        <v>28</v>
      </c>
      <c r="H2177" s="1" t="s">
        <v>29</v>
      </c>
      <c r="I2177" s="1" t="s">
        <v>30</v>
      </c>
      <c r="J2177" s="1" t="s">
        <v>31</v>
      </c>
      <c r="K2177" s="3" t="s">
        <v>32</v>
      </c>
      <c r="L2177" s="3" t="s">
        <v>44</v>
      </c>
      <c r="M2177" s="3" t="s">
        <v>34</v>
      </c>
      <c r="N2177" s="1">
        <f>Table1[[#This Row],[MWh]]*Water_intensities!$J$56</f>
        <v>951.91123847100914</v>
      </c>
      <c r="O2177" s="1">
        <f>Table1[[#This Row],[MWh]]*Water_intensities!$N$56</f>
        <v>666.33786692970637</v>
      </c>
      <c r="P2177" s="3">
        <v>30.333333</v>
      </c>
      <c r="Q2177" s="3">
        <v>20.8</v>
      </c>
      <c r="R2177" t="s">
        <v>296</v>
      </c>
    </row>
    <row r="2178" spans="1:18" x14ac:dyDescent="0.55000000000000004">
      <c r="A2178" s="1">
        <v>50002</v>
      </c>
      <c r="B2178" s="1" t="s">
        <v>3343</v>
      </c>
      <c r="C2178" s="1" t="s">
        <v>5058</v>
      </c>
      <c r="D2178" s="4">
        <v>0.01</v>
      </c>
      <c r="E2178" s="4">
        <v>1536.6</v>
      </c>
      <c r="F2178" s="4">
        <f>Table1[[#This Row],[MW]]*Table1[[#This Row],[MWh/MW]]</f>
        <v>15.366</v>
      </c>
      <c r="G2178" s="1" t="s">
        <v>37</v>
      </c>
      <c r="H2178" s="1" t="s">
        <v>38</v>
      </c>
      <c r="I2178" s="1" t="s">
        <v>130</v>
      </c>
      <c r="J2178" s="1" t="s">
        <v>40</v>
      </c>
      <c r="K2178" s="3" t="s">
        <v>34</v>
      </c>
      <c r="L2178" s="3" t="s">
        <v>41</v>
      </c>
      <c r="M2178" s="3" t="s">
        <v>1502</v>
      </c>
      <c r="N2178" s="1">
        <f>Table1[[#This Row],[MWh]]*Water_intensities!$J$73</f>
        <v>0.21521655842247603</v>
      </c>
      <c r="O2178" s="1">
        <f>Table1[[#This Row],[MWh]]*Water_intensities!$N$73</f>
        <v>0.15065159089573318</v>
      </c>
      <c r="P2178" s="3">
        <v>-5.7085722227041504</v>
      </c>
      <c r="Q2178" s="3">
        <v>-15.926387583366299</v>
      </c>
      <c r="R2178" t="s">
        <v>3345</v>
      </c>
    </row>
    <row r="2179" spans="1:18" x14ac:dyDescent="0.55000000000000004">
      <c r="A2179" s="1">
        <v>50003</v>
      </c>
      <c r="B2179" s="1" t="s">
        <v>3343</v>
      </c>
      <c r="C2179" s="1" t="s">
        <v>5059</v>
      </c>
      <c r="D2179" s="4">
        <v>0.01</v>
      </c>
      <c r="E2179" s="4">
        <v>1536.6</v>
      </c>
      <c r="F2179" s="4">
        <f>Table1[[#This Row],[MW]]*Table1[[#This Row],[MWh/MW]]</f>
        <v>15.366</v>
      </c>
      <c r="G2179" s="1" t="s">
        <v>37</v>
      </c>
      <c r="H2179" s="1" t="s">
        <v>38</v>
      </c>
      <c r="I2179" s="1" t="s">
        <v>130</v>
      </c>
      <c r="J2179" s="1" t="s">
        <v>40</v>
      </c>
      <c r="K2179" s="3" t="s">
        <v>34</v>
      </c>
      <c r="L2179" s="3" t="s">
        <v>41</v>
      </c>
      <c r="M2179" s="3" t="s">
        <v>1502</v>
      </c>
      <c r="N2179" s="1">
        <f>Table1[[#This Row],[MWh]]*Water_intensities!$J$73</f>
        <v>0.21521655842247603</v>
      </c>
      <c r="O2179" s="1">
        <f>Table1[[#This Row],[MWh]]*Water_intensities!$N$73</f>
        <v>0.15065159089573318</v>
      </c>
      <c r="P2179" s="3">
        <v>-5.7142933234404403</v>
      </c>
      <c r="Q2179" s="3">
        <v>-15.929094675314101</v>
      </c>
      <c r="R2179" t="s">
        <v>1500</v>
      </c>
    </row>
    <row r="2180" spans="1:18" ht="15" customHeight="1" x14ac:dyDescent="0.55000000000000004">
      <c r="A2180" s="1">
        <v>50004</v>
      </c>
      <c r="B2180" s="1" t="s">
        <v>3343</v>
      </c>
      <c r="C2180" s="1" t="s">
        <v>3346</v>
      </c>
      <c r="D2180" s="4">
        <v>8.5999999999999993E-2</v>
      </c>
      <c r="E2180" s="4">
        <v>1536.6</v>
      </c>
      <c r="F2180" s="4">
        <f>Table1[[#This Row],[MW]]*Table1[[#This Row],[MWh/MW]]</f>
        <v>132.14759999999998</v>
      </c>
      <c r="G2180" s="1" t="s">
        <v>37</v>
      </c>
      <c r="H2180" s="1" t="s">
        <v>38</v>
      </c>
      <c r="I2180" s="1" t="s">
        <v>130</v>
      </c>
      <c r="J2180" s="1" t="s">
        <v>40</v>
      </c>
      <c r="K2180" s="3" t="s">
        <v>34</v>
      </c>
      <c r="L2180" s="3" t="s">
        <v>41</v>
      </c>
      <c r="M2180" s="3" t="s">
        <v>1502</v>
      </c>
      <c r="N2180" s="1">
        <f>Table1[[#This Row],[MWh]]*Water_intensities!$J$73</f>
        <v>1.8508624024332936</v>
      </c>
      <c r="O2180" s="1">
        <f>Table1[[#This Row],[MWh]]*Water_intensities!$N$73</f>
        <v>1.2956036817033052</v>
      </c>
      <c r="P2180" s="3">
        <v>-5.7199479999999996</v>
      </c>
      <c r="Q2180" s="3">
        <v>-15.945986</v>
      </c>
      <c r="R2180" t="s">
        <v>3347</v>
      </c>
    </row>
    <row r="2181" spans="1:18" x14ac:dyDescent="0.55000000000000004">
      <c r="A2181" s="1">
        <v>50005</v>
      </c>
      <c r="B2181" s="1" t="s">
        <v>3343</v>
      </c>
      <c r="C2181" s="1" t="s">
        <v>3348</v>
      </c>
      <c r="D2181" s="4">
        <v>1.68</v>
      </c>
      <c r="E2181" s="4">
        <v>2882</v>
      </c>
      <c r="F2181" s="4">
        <f>Table1[[#This Row],[MW]]*Table1[[#This Row],[MWh/MW]]</f>
        <v>4841.76</v>
      </c>
      <c r="G2181" s="1" t="s">
        <v>176</v>
      </c>
      <c r="H2181" s="1" t="s">
        <v>177</v>
      </c>
      <c r="I2181" s="1" t="s">
        <v>178</v>
      </c>
      <c r="J2181" s="1" t="s">
        <v>40</v>
      </c>
      <c r="K2181" s="3" t="s">
        <v>34</v>
      </c>
      <c r="L2181" s="3" t="s">
        <v>34</v>
      </c>
      <c r="M2181" s="3" t="s">
        <v>34</v>
      </c>
      <c r="N2181" s="1">
        <f>Table1[[#This Row],[MWh]]*Water_intensities!$J$101</f>
        <v>6.4148193689764796E-4</v>
      </c>
      <c r="O2181" s="1">
        <f>Table1[[#This Row],[MWh]]*Water_intensities!$N$101</f>
        <v>6.4148193689764796E-4</v>
      </c>
      <c r="P2181" s="3">
        <v>-5.6833330000000002</v>
      </c>
      <c r="Q2181" s="3">
        <v>-15.933332999999999</v>
      </c>
      <c r="R2181" t="s">
        <v>4967</v>
      </c>
    </row>
    <row r="2182" spans="1:18" x14ac:dyDescent="0.55000000000000004">
      <c r="A2182" s="1">
        <v>50006</v>
      </c>
      <c r="B2182" s="1" t="s">
        <v>3343</v>
      </c>
      <c r="C2182" s="1" t="s">
        <v>5060</v>
      </c>
      <c r="D2182" s="4">
        <v>0.08</v>
      </c>
      <c r="E2182" s="4">
        <v>1536.6</v>
      </c>
      <c r="F2182" s="4">
        <f>Table1[[#This Row],[MW]]*Table1[[#This Row],[MWh/MW]]</f>
        <v>122.928</v>
      </c>
      <c r="G2182" s="1" t="s">
        <v>37</v>
      </c>
      <c r="H2182" s="1" t="s">
        <v>38</v>
      </c>
      <c r="I2182" s="1" t="s">
        <v>130</v>
      </c>
      <c r="J2182" s="1" t="s">
        <v>40</v>
      </c>
      <c r="K2182" s="3" t="s">
        <v>34</v>
      </c>
      <c r="L2182" s="3" t="s">
        <v>41</v>
      </c>
      <c r="M2182" s="3" t="s">
        <v>1502</v>
      </c>
      <c r="N2182" s="1">
        <f>Table1[[#This Row],[MWh]]*Water_intensities!$J$73</f>
        <v>1.7217324673798082</v>
      </c>
      <c r="O2182" s="1">
        <f>Table1[[#This Row],[MWh]]*Water_intensities!$N$73</f>
        <v>1.2052127271658655</v>
      </c>
      <c r="P2182" s="3">
        <v>-5.7204120455664196</v>
      </c>
      <c r="Q2182" s="3">
        <v>-15.929055629341301</v>
      </c>
      <c r="R2182" t="s">
        <v>1484</v>
      </c>
    </row>
    <row r="2183" spans="1:18" x14ac:dyDescent="0.55000000000000004">
      <c r="A2183" s="1">
        <v>50007</v>
      </c>
      <c r="B2183" s="1" t="s">
        <v>3343</v>
      </c>
      <c r="C2183" s="1" t="s">
        <v>3349</v>
      </c>
      <c r="D2183" s="4">
        <v>2.4</v>
      </c>
      <c r="E2183" s="4">
        <v>1469</v>
      </c>
      <c r="F2183" s="4">
        <f>Table1[[#This Row],[MW]]*Table1[[#This Row],[MWh/MW]]</f>
        <v>3525.6</v>
      </c>
      <c r="G2183" s="1" t="s">
        <v>28</v>
      </c>
      <c r="H2183" s="1" t="s">
        <v>29</v>
      </c>
      <c r="I2183" s="1" t="s">
        <v>30</v>
      </c>
      <c r="J2183" s="1" t="s">
        <v>31</v>
      </c>
      <c r="K2183" s="3" t="s">
        <v>32</v>
      </c>
      <c r="L2183" s="3" t="s">
        <v>44</v>
      </c>
      <c r="M2183" s="3" t="s">
        <v>34</v>
      </c>
      <c r="N2183" s="1">
        <f>Table1[[#This Row],[MWh]]*Water_intensities!$J$56</f>
        <v>1142.2934861652109</v>
      </c>
      <c r="O2183" s="1">
        <f>Table1[[#This Row],[MWh]]*Water_intensities!$N$56</f>
        <v>799.60544031564768</v>
      </c>
      <c r="P2183" s="3">
        <v>-5.7090300000000003</v>
      </c>
      <c r="Q2183" s="3">
        <v>-15.925599999999999</v>
      </c>
      <c r="R2183" t="s">
        <v>3350</v>
      </c>
    </row>
    <row r="2184" spans="1:18" x14ac:dyDescent="0.55000000000000004">
      <c r="A2184" s="1">
        <v>51001</v>
      </c>
      <c r="B2184" s="1" t="s">
        <v>3351</v>
      </c>
      <c r="C2184" s="1" t="s">
        <v>3352</v>
      </c>
      <c r="D2184" s="4">
        <v>2</v>
      </c>
      <c r="E2184" s="4">
        <v>2882</v>
      </c>
      <c r="F2184" s="4">
        <f>Table1[[#This Row],[MW]]*Table1[[#This Row],[MWh/MW]]</f>
        <v>5764</v>
      </c>
      <c r="G2184" s="1" t="s">
        <v>28</v>
      </c>
      <c r="H2184" s="1" t="s">
        <v>29</v>
      </c>
      <c r="I2184" s="1" t="s">
        <v>30</v>
      </c>
      <c r="J2184" s="1" t="s">
        <v>31</v>
      </c>
      <c r="K2184" s="3" t="s">
        <v>32</v>
      </c>
      <c r="L2184" s="3" t="s">
        <v>44</v>
      </c>
      <c r="M2184" s="3" t="s">
        <v>34</v>
      </c>
      <c r="N2184" s="1">
        <f>Table1[[#This Row],[MWh]]*Water_intensities!$J$56</f>
        <v>1867.534505972395</v>
      </c>
      <c r="O2184" s="1">
        <f>Table1[[#This Row],[MWh]]*Water_intensities!$N$56</f>
        <v>1307.2741541806765</v>
      </c>
      <c r="P2184" s="3">
        <v>34.360100000000003</v>
      </c>
      <c r="Q2184" s="3">
        <v>11.9048</v>
      </c>
      <c r="R2184" t="s">
        <v>296</v>
      </c>
    </row>
    <row r="2185" spans="1:18" x14ac:dyDescent="0.55000000000000004">
      <c r="A2185" s="1">
        <v>51002</v>
      </c>
      <c r="B2185" s="1" t="s">
        <v>3351</v>
      </c>
      <c r="C2185" s="1" t="s">
        <v>3353</v>
      </c>
      <c r="D2185" s="4">
        <v>2</v>
      </c>
      <c r="E2185" s="4">
        <v>2882</v>
      </c>
      <c r="F2185" s="4">
        <f>Table1[[#This Row],[MW]]*Table1[[#This Row],[MWh/MW]]</f>
        <v>5764</v>
      </c>
      <c r="G2185" s="1" t="s">
        <v>28</v>
      </c>
      <c r="H2185" s="1" t="s">
        <v>29</v>
      </c>
      <c r="I2185" s="1" t="s">
        <v>30</v>
      </c>
      <c r="J2185" s="1" t="s">
        <v>31</v>
      </c>
      <c r="K2185" s="3" t="s">
        <v>32</v>
      </c>
      <c r="L2185" s="3" t="s">
        <v>44</v>
      </c>
      <c r="M2185" s="3" t="s">
        <v>34</v>
      </c>
      <c r="N2185" s="1">
        <f>Table1[[#This Row],[MWh]]*Water_intensities!$J$56</f>
        <v>1867.534505972395</v>
      </c>
      <c r="O2185" s="1">
        <f>Table1[[#This Row],[MWh]]*Water_intensities!$N$56</f>
        <v>1307.2741541806765</v>
      </c>
      <c r="P2185" s="3">
        <v>26.160506999999999</v>
      </c>
      <c r="Q2185" s="3">
        <v>11.474473</v>
      </c>
      <c r="R2185" t="s">
        <v>296</v>
      </c>
    </row>
    <row r="2186" spans="1:18" x14ac:dyDescent="0.55000000000000004">
      <c r="A2186" s="1">
        <v>51003</v>
      </c>
      <c r="B2186" s="1" t="s">
        <v>3351</v>
      </c>
      <c r="C2186" s="1" t="s">
        <v>3354</v>
      </c>
      <c r="D2186" s="4">
        <v>5.4</v>
      </c>
      <c r="E2186" s="4">
        <v>2882</v>
      </c>
      <c r="F2186" s="4">
        <f>Table1[[#This Row],[MW]]*Table1[[#This Row],[MWh/MW]]</f>
        <v>15562.800000000001</v>
      </c>
      <c r="G2186" s="1" t="s">
        <v>28</v>
      </c>
      <c r="H2186" s="1" t="s">
        <v>29</v>
      </c>
      <c r="I2186" s="1" t="s">
        <v>30</v>
      </c>
      <c r="J2186" s="1" t="s">
        <v>31</v>
      </c>
      <c r="K2186" s="3" t="s">
        <v>32</v>
      </c>
      <c r="L2186" s="3" t="s">
        <v>44</v>
      </c>
      <c r="M2186" s="3" t="s">
        <v>34</v>
      </c>
      <c r="N2186" s="1">
        <f>Table1[[#This Row],[MWh]]*Water_intensities!$J$56</f>
        <v>5042.3431661254672</v>
      </c>
      <c r="O2186" s="1">
        <f>Table1[[#This Row],[MWh]]*Water_intensities!$N$56</f>
        <v>3529.6402162878271</v>
      </c>
      <c r="P2186" s="3">
        <v>32.745229999999999</v>
      </c>
      <c r="Q2186" s="3">
        <v>13.256919999999999</v>
      </c>
      <c r="R2186" t="s">
        <v>3355</v>
      </c>
    </row>
    <row r="2187" spans="1:18" x14ac:dyDescent="0.55000000000000004">
      <c r="A2187" s="1">
        <v>51004</v>
      </c>
      <c r="B2187" s="1" t="s">
        <v>3351</v>
      </c>
      <c r="C2187" s="1" t="s">
        <v>3356</v>
      </c>
      <c r="D2187" s="4">
        <v>13</v>
      </c>
      <c r="E2187" s="4">
        <v>582</v>
      </c>
      <c r="F2187" s="4">
        <f>Table1[[#This Row],[MW]]*Table1[[#This Row],[MWh/MW]]</f>
        <v>7566</v>
      </c>
      <c r="G2187" s="1" t="s">
        <v>474</v>
      </c>
      <c r="H2187" s="1" t="s">
        <v>21</v>
      </c>
      <c r="I2187" s="1" t="s">
        <v>22</v>
      </c>
      <c r="J2187" s="1" t="s">
        <v>118</v>
      </c>
      <c r="K2187" s="3" t="s">
        <v>24</v>
      </c>
      <c r="L2187" s="3" t="s">
        <v>841</v>
      </c>
      <c r="M2187" s="3" t="s">
        <v>26</v>
      </c>
      <c r="N2187" s="1">
        <f>Table1[[#This Row],[MWh]]*Water_intensities!$J$10</f>
        <v>34368.510632976002</v>
      </c>
      <c r="O2187" s="1">
        <f>Table1[[#This Row],[MWh]]*Water_intensities!$N$10</f>
        <v>31504.468080228002</v>
      </c>
      <c r="P2187" s="3">
        <v>32.747107</v>
      </c>
      <c r="Q2187" s="3">
        <v>13.258198999999999</v>
      </c>
      <c r="R2187" t="s">
        <v>3357</v>
      </c>
    </row>
    <row r="2188" spans="1:18" x14ac:dyDescent="0.55000000000000004">
      <c r="A2188" s="1">
        <v>51005</v>
      </c>
      <c r="B2188" s="1" t="s">
        <v>3351</v>
      </c>
      <c r="C2188" s="1" t="s">
        <v>3356</v>
      </c>
      <c r="D2188" s="4">
        <v>1.8</v>
      </c>
      <c r="E2188" s="4">
        <v>2882</v>
      </c>
      <c r="F2188" s="4">
        <f>Table1[[#This Row],[MW]]*Table1[[#This Row],[MWh/MW]]</f>
        <v>5187.6000000000004</v>
      </c>
      <c r="G2188" s="1" t="s">
        <v>28</v>
      </c>
      <c r="H2188" s="1" t="s">
        <v>29</v>
      </c>
      <c r="I2188" s="1" t="s">
        <v>30</v>
      </c>
      <c r="J2188" s="1" t="s">
        <v>31</v>
      </c>
      <c r="K2188" s="3" t="s">
        <v>32</v>
      </c>
      <c r="L2188" s="3" t="s">
        <v>44</v>
      </c>
      <c r="M2188" s="3" t="s">
        <v>34</v>
      </c>
      <c r="N2188" s="1">
        <f>Table1[[#This Row],[MWh]]*Water_intensities!$J$56</f>
        <v>1680.7810553751556</v>
      </c>
      <c r="O2188" s="1">
        <f>Table1[[#This Row],[MWh]]*Water_intensities!$N$56</f>
        <v>1176.546738762609</v>
      </c>
      <c r="P2188" s="3">
        <v>32.747107</v>
      </c>
      <c r="Q2188" s="3">
        <v>13.258198999999999</v>
      </c>
      <c r="R2188" t="s">
        <v>2425</v>
      </c>
    </row>
    <row r="2189" spans="1:18" x14ac:dyDescent="0.55000000000000004">
      <c r="A2189" s="1">
        <v>51006</v>
      </c>
      <c r="B2189" s="1" t="s">
        <v>3351</v>
      </c>
      <c r="C2189" s="1" t="s">
        <v>3358</v>
      </c>
      <c r="D2189" s="4">
        <v>14.3</v>
      </c>
      <c r="E2189" s="4">
        <v>2882</v>
      </c>
      <c r="F2189" s="4">
        <f>Table1[[#This Row],[MW]]*Table1[[#This Row],[MWh/MW]]</f>
        <v>41212.6</v>
      </c>
      <c r="G2189" s="1" t="s">
        <v>28</v>
      </c>
      <c r="H2189" s="1" t="s">
        <v>29</v>
      </c>
      <c r="I2189" s="1" t="s">
        <v>30</v>
      </c>
      <c r="J2189" s="1" t="s">
        <v>31</v>
      </c>
      <c r="K2189" s="3" t="s">
        <v>32</v>
      </c>
      <c r="L2189" s="3" t="s">
        <v>44</v>
      </c>
      <c r="M2189" s="3" t="s">
        <v>34</v>
      </c>
      <c r="N2189" s="1">
        <f>Table1[[#This Row],[MWh]]*Water_intensities!$J$56</f>
        <v>13352.871717702625</v>
      </c>
      <c r="O2189" s="1">
        <f>Table1[[#This Row],[MWh]]*Water_intensities!$N$56</f>
        <v>9347.0102023918371</v>
      </c>
      <c r="P2189" s="3">
        <v>33.802249737777302</v>
      </c>
      <c r="Q2189" s="3">
        <v>17.7028675869601</v>
      </c>
      <c r="R2189" t="s">
        <v>2421</v>
      </c>
    </row>
    <row r="2190" spans="1:18" x14ac:dyDescent="0.55000000000000004">
      <c r="A2190" s="1">
        <v>51007</v>
      </c>
      <c r="B2190" s="1" t="s">
        <v>3351</v>
      </c>
      <c r="C2190" s="1" t="s">
        <v>3359</v>
      </c>
      <c r="D2190" s="4">
        <v>2</v>
      </c>
      <c r="E2190" s="4">
        <v>2882</v>
      </c>
      <c r="F2190" s="4">
        <f>Table1[[#This Row],[MW]]*Table1[[#This Row],[MWh/MW]]</f>
        <v>5764</v>
      </c>
      <c r="G2190" s="1" t="s">
        <v>28</v>
      </c>
      <c r="H2190" s="1" t="s">
        <v>29</v>
      </c>
      <c r="I2190" s="1" t="s">
        <v>30</v>
      </c>
      <c r="J2190" s="1" t="s">
        <v>31</v>
      </c>
      <c r="K2190" s="3" t="s">
        <v>32</v>
      </c>
      <c r="L2190" s="3" t="s">
        <v>44</v>
      </c>
      <c r="M2190" s="3" t="s">
        <v>34</v>
      </c>
      <c r="N2190" s="1">
        <f>Table1[[#This Row],[MWh]]*Water_intensities!$J$56</f>
        <v>1867.534505972395</v>
      </c>
      <c r="O2190" s="1">
        <f>Table1[[#This Row],[MWh]]*Water_intensities!$N$56</f>
        <v>1307.2741541806765</v>
      </c>
      <c r="P2190" s="3">
        <v>25.1637921396945</v>
      </c>
      <c r="Q2190" s="3">
        <v>10.850191382239499</v>
      </c>
      <c r="R2190" t="s">
        <v>296</v>
      </c>
    </row>
    <row r="2191" spans="1:18" x14ac:dyDescent="0.55000000000000004">
      <c r="A2191" s="1">
        <v>51008</v>
      </c>
      <c r="B2191" s="1" t="s">
        <v>3351</v>
      </c>
      <c r="C2191" s="1" t="s">
        <v>3360</v>
      </c>
      <c r="D2191" s="4">
        <v>2</v>
      </c>
      <c r="E2191" s="4">
        <v>2882</v>
      </c>
      <c r="F2191" s="4">
        <f>Table1[[#This Row],[MW]]*Table1[[#This Row],[MWh/MW]]</f>
        <v>5764</v>
      </c>
      <c r="G2191" s="1" t="s">
        <v>28</v>
      </c>
      <c r="H2191" s="1" t="s">
        <v>29</v>
      </c>
      <c r="I2191" s="1" t="s">
        <v>30</v>
      </c>
      <c r="J2191" s="1" t="s">
        <v>31</v>
      </c>
      <c r="K2191" s="3" t="s">
        <v>32</v>
      </c>
      <c r="L2191" s="3" t="s">
        <v>44</v>
      </c>
      <c r="M2191" s="3" t="s">
        <v>34</v>
      </c>
      <c r="N2191" s="1">
        <f>Table1[[#This Row],[MWh]]*Water_intensities!$J$56</f>
        <v>1867.534505972395</v>
      </c>
      <c r="O2191" s="1">
        <f>Table1[[#This Row],[MWh]]*Water_intensities!$N$56</f>
        <v>1307.2741541806765</v>
      </c>
      <c r="P2191" s="3">
        <v>29.646798665489602</v>
      </c>
      <c r="Q2191" s="3">
        <v>12.048957792321101</v>
      </c>
      <c r="R2191" t="s">
        <v>296</v>
      </c>
    </row>
    <row r="2192" spans="1:18" x14ac:dyDescent="0.55000000000000004">
      <c r="A2192" s="1">
        <v>51009</v>
      </c>
      <c r="B2192" s="1" t="s">
        <v>3351</v>
      </c>
      <c r="C2192" s="1" t="s">
        <v>3361</v>
      </c>
      <c r="D2192" s="4">
        <v>2</v>
      </c>
      <c r="E2192" s="4">
        <v>2882</v>
      </c>
      <c r="F2192" s="4">
        <f>Table1[[#This Row],[MW]]*Table1[[#This Row],[MWh/MW]]</f>
        <v>5764</v>
      </c>
      <c r="G2192" s="1" t="s">
        <v>28</v>
      </c>
      <c r="H2192" s="1" t="s">
        <v>29</v>
      </c>
      <c r="I2192" s="1" t="s">
        <v>30</v>
      </c>
      <c r="J2192" s="1" t="s">
        <v>31</v>
      </c>
      <c r="K2192" s="3" t="s">
        <v>32</v>
      </c>
      <c r="L2192" s="3" t="s">
        <v>44</v>
      </c>
      <c r="M2192" s="3" t="s">
        <v>34</v>
      </c>
      <c r="N2192" s="1">
        <f>Table1[[#This Row],[MWh]]*Water_intensities!$J$56</f>
        <v>1867.534505972395</v>
      </c>
      <c r="O2192" s="1">
        <f>Table1[[#This Row],[MWh]]*Water_intensities!$N$56</f>
        <v>1307.2741541806765</v>
      </c>
      <c r="P2192" s="3">
        <v>31.528805800000001</v>
      </c>
      <c r="Q2192" s="3">
        <v>8.9697350999999994</v>
      </c>
      <c r="R2192" t="s">
        <v>296</v>
      </c>
    </row>
    <row r="2193" spans="1:18" x14ac:dyDescent="0.55000000000000004">
      <c r="A2193" s="1">
        <v>51010</v>
      </c>
      <c r="B2193" s="1" t="s">
        <v>3351</v>
      </c>
      <c r="C2193" s="1" t="s">
        <v>3362</v>
      </c>
      <c r="D2193" s="4">
        <v>17.1999999999999</v>
      </c>
      <c r="E2193" s="4">
        <v>2882</v>
      </c>
      <c r="F2193" s="4">
        <f>Table1[[#This Row],[MW]]*Table1[[#This Row],[MWh/MW]]</f>
        <v>49570.39999999971</v>
      </c>
      <c r="G2193" s="1" t="s">
        <v>28</v>
      </c>
      <c r="H2193" s="1" t="s">
        <v>29</v>
      </c>
      <c r="I2193" s="1" t="s">
        <v>30</v>
      </c>
      <c r="J2193" s="1" t="s">
        <v>31</v>
      </c>
      <c r="K2193" s="3" t="s">
        <v>32</v>
      </c>
      <c r="L2193" s="3" t="s">
        <v>44</v>
      </c>
      <c r="M2193" s="3" t="s">
        <v>34</v>
      </c>
      <c r="N2193" s="1">
        <f>Table1[[#This Row],[MWh]]*Water_intensities!$J$56</f>
        <v>16060.796751362503</v>
      </c>
      <c r="O2193" s="1">
        <f>Table1[[#This Row],[MWh]]*Water_intensities!$N$56</f>
        <v>11242.557725953753</v>
      </c>
      <c r="P2193" s="3">
        <v>30.447161977779601</v>
      </c>
      <c r="Q2193" s="3">
        <v>19.120721454708001</v>
      </c>
      <c r="R2193" t="s">
        <v>2759</v>
      </c>
    </row>
    <row r="2194" spans="1:18" x14ac:dyDescent="0.55000000000000004">
      <c r="A2194" s="1">
        <v>51011</v>
      </c>
      <c r="B2194" s="1" t="s">
        <v>3351</v>
      </c>
      <c r="C2194" s="1" t="s">
        <v>3363</v>
      </c>
      <c r="D2194" s="4">
        <v>15.4</v>
      </c>
      <c r="E2194" s="4">
        <v>2882</v>
      </c>
      <c r="F2194" s="4">
        <f>Table1[[#This Row],[MW]]*Table1[[#This Row],[MWh/MW]]</f>
        <v>44382.8</v>
      </c>
      <c r="G2194" s="1" t="s">
        <v>28</v>
      </c>
      <c r="H2194" s="1" t="s">
        <v>29</v>
      </c>
      <c r="I2194" s="1" t="s">
        <v>30</v>
      </c>
      <c r="J2194" s="1" t="s">
        <v>31</v>
      </c>
      <c r="K2194" s="3" t="s">
        <v>32</v>
      </c>
      <c r="L2194" s="3" t="s">
        <v>44</v>
      </c>
      <c r="M2194" s="3" t="s">
        <v>34</v>
      </c>
      <c r="N2194" s="1">
        <f>Table1[[#This Row],[MWh]]*Water_intensities!$J$56</f>
        <v>14380.015695987442</v>
      </c>
      <c r="O2194" s="1">
        <f>Table1[[#This Row],[MWh]]*Water_intensities!$N$56</f>
        <v>10066.01098719121</v>
      </c>
      <c r="P2194" s="3">
        <v>25.38148</v>
      </c>
      <c r="Q2194" s="3">
        <v>13.6053</v>
      </c>
      <c r="R2194" t="s">
        <v>282</v>
      </c>
    </row>
    <row r="2195" spans="1:18" x14ac:dyDescent="0.55000000000000004">
      <c r="A2195" s="1">
        <v>51012</v>
      </c>
      <c r="B2195" s="1" t="s">
        <v>3351</v>
      </c>
      <c r="C2195" s="1" t="s">
        <v>3364</v>
      </c>
      <c r="D2195" s="4">
        <v>2</v>
      </c>
      <c r="E2195" s="4">
        <v>2882</v>
      </c>
      <c r="F2195" s="4">
        <f>Table1[[#This Row],[MW]]*Table1[[#This Row],[MWh/MW]]</f>
        <v>5764</v>
      </c>
      <c r="G2195" s="1" t="s">
        <v>28</v>
      </c>
      <c r="H2195" s="1" t="s">
        <v>29</v>
      </c>
      <c r="I2195" s="1" t="s">
        <v>30</v>
      </c>
      <c r="J2195" s="1" t="s">
        <v>31</v>
      </c>
      <c r="K2195" s="3" t="s">
        <v>32</v>
      </c>
      <c r="L2195" s="3" t="s">
        <v>44</v>
      </c>
      <c r="M2195" s="3" t="s">
        <v>34</v>
      </c>
      <c r="N2195" s="1">
        <f>Table1[[#This Row],[MWh]]*Water_intensities!$J$56</f>
        <v>1867.534505972395</v>
      </c>
      <c r="O2195" s="1">
        <f>Table1[[#This Row],[MWh]]*Water_intensities!$N$56</f>
        <v>1307.2741541806765</v>
      </c>
      <c r="P2195" s="3">
        <v>34.026364000000001</v>
      </c>
      <c r="Q2195" s="3">
        <v>9.9604820000000007</v>
      </c>
      <c r="R2195" t="s">
        <v>296</v>
      </c>
    </row>
    <row r="2196" spans="1:18" x14ac:dyDescent="0.55000000000000004">
      <c r="A2196" s="1">
        <v>51013</v>
      </c>
      <c r="B2196" s="1" t="s">
        <v>3351</v>
      </c>
      <c r="C2196" s="1" t="s">
        <v>3365</v>
      </c>
      <c r="D2196" s="4">
        <v>225</v>
      </c>
      <c r="E2196" s="4">
        <v>2882</v>
      </c>
      <c r="F2196" s="4">
        <f>Table1[[#This Row],[MW]]*Table1[[#This Row],[MWh/MW]]</f>
        <v>648450</v>
      </c>
      <c r="G2196" s="1" t="s">
        <v>28</v>
      </c>
      <c r="H2196" s="1" t="s">
        <v>47</v>
      </c>
      <c r="I2196" s="1" t="s">
        <v>48</v>
      </c>
      <c r="J2196" s="1" t="s">
        <v>23</v>
      </c>
      <c r="K2196" s="3" t="s">
        <v>24</v>
      </c>
      <c r="L2196" s="3" t="s">
        <v>3366</v>
      </c>
      <c r="M2196" s="3" t="s">
        <v>26</v>
      </c>
      <c r="N2196" s="1">
        <f>Table1[[#This Row],[MWh]]*Water_intensities!$J$55</f>
        <v>1865534.2042431601</v>
      </c>
      <c r="O2196" s="1">
        <f>Table1[[#This Row],[MWh]]*Water_intensities!$N$55</f>
        <v>662755.57256006997</v>
      </c>
      <c r="P2196" s="3">
        <v>32.695999999999998</v>
      </c>
      <c r="Q2196" s="3">
        <v>16.1187</v>
      </c>
      <c r="R2196" t="s">
        <v>3367</v>
      </c>
    </row>
    <row r="2197" spans="1:18" x14ac:dyDescent="0.55000000000000004">
      <c r="A2197" s="1">
        <v>51014</v>
      </c>
      <c r="B2197" s="1" t="s">
        <v>3351</v>
      </c>
      <c r="C2197" s="1" t="s">
        <v>3365</v>
      </c>
      <c r="D2197" s="4">
        <v>225</v>
      </c>
      <c r="E2197" s="4">
        <v>2882</v>
      </c>
      <c r="F2197" s="4">
        <f>Table1[[#This Row],[MW]]*Table1[[#This Row],[MWh/MW]]</f>
        <v>648450</v>
      </c>
      <c r="G2197" s="1" t="s">
        <v>28</v>
      </c>
      <c r="H2197" s="1" t="s">
        <v>47</v>
      </c>
      <c r="I2197" s="1" t="s">
        <v>48</v>
      </c>
      <c r="J2197" s="1" t="s">
        <v>23</v>
      </c>
      <c r="K2197" s="3" t="s">
        <v>24</v>
      </c>
      <c r="L2197" s="3" t="s">
        <v>3366</v>
      </c>
      <c r="M2197" s="3" t="s">
        <v>26</v>
      </c>
      <c r="N2197" s="1">
        <f>Table1[[#This Row],[MWh]]*Water_intensities!$J$55</f>
        <v>1865534.2042431601</v>
      </c>
      <c r="O2197" s="1">
        <f>Table1[[#This Row],[MWh]]*Water_intensities!$N$55</f>
        <v>662755.57256006997</v>
      </c>
      <c r="P2197" s="3">
        <v>32.695999999999998</v>
      </c>
      <c r="Q2197" s="3">
        <v>16.1187</v>
      </c>
      <c r="R2197" t="s">
        <v>3367</v>
      </c>
    </row>
    <row r="2198" spans="1:18" x14ac:dyDescent="0.55000000000000004">
      <c r="A2198" s="1">
        <v>51015</v>
      </c>
      <c r="B2198" s="1" t="s">
        <v>3351</v>
      </c>
      <c r="C2198" s="1" t="s">
        <v>3368</v>
      </c>
      <c r="D2198" s="4">
        <v>410</v>
      </c>
      <c r="E2198" s="4">
        <v>2882</v>
      </c>
      <c r="F2198" s="4">
        <f>Table1[[#This Row],[MW]]*Table1[[#This Row],[MWh/MW]]</f>
        <v>1181620</v>
      </c>
      <c r="G2198" s="1" t="s">
        <v>20</v>
      </c>
      <c r="H2198" s="1" t="s">
        <v>47</v>
      </c>
      <c r="I2198" s="1" t="s">
        <v>48</v>
      </c>
      <c r="J2198" s="1" t="s">
        <v>23</v>
      </c>
      <c r="K2198" s="3" t="s">
        <v>24</v>
      </c>
      <c r="L2198" s="3" t="s">
        <v>3369</v>
      </c>
      <c r="M2198" s="3" t="s">
        <v>26</v>
      </c>
      <c r="N2198" s="1">
        <f>Table1[[#This Row],[MWh]]*Water_intensities!$J$44</f>
        <v>3399417.883287536</v>
      </c>
      <c r="O2198" s="1">
        <f>Table1[[#This Row],[MWh]]*Water_intensities!$N$44</f>
        <v>1207687.9322205719</v>
      </c>
      <c r="P2198" s="3">
        <v>32.691070000000003</v>
      </c>
      <c r="Q2198" s="3">
        <v>16.120229999999999</v>
      </c>
      <c r="R2198" t="s">
        <v>3370</v>
      </c>
    </row>
    <row r="2199" spans="1:18" x14ac:dyDescent="0.55000000000000004">
      <c r="A2199" s="1">
        <v>51016</v>
      </c>
      <c r="B2199" s="1" t="s">
        <v>3351</v>
      </c>
      <c r="C2199" s="1" t="s">
        <v>3371</v>
      </c>
      <c r="D2199" s="4">
        <v>10.6999999999999</v>
      </c>
      <c r="E2199" s="4">
        <v>2882</v>
      </c>
      <c r="F2199" s="4">
        <f>Table1[[#This Row],[MW]]*Table1[[#This Row],[MWh/MW]]</f>
        <v>30837.39999999971</v>
      </c>
      <c r="G2199" s="1" t="s">
        <v>28</v>
      </c>
      <c r="H2199" s="1" t="s">
        <v>29</v>
      </c>
      <c r="I2199" s="1" t="s">
        <v>30</v>
      </c>
      <c r="J2199" s="1" t="s">
        <v>31</v>
      </c>
      <c r="K2199" s="3" t="s">
        <v>32</v>
      </c>
      <c r="L2199" s="3" t="s">
        <v>44</v>
      </c>
      <c r="M2199" s="3" t="s">
        <v>34</v>
      </c>
      <c r="N2199" s="1">
        <f>Table1[[#This Row],[MWh]]*Water_intensities!$J$56</f>
        <v>9991.3096069522198</v>
      </c>
      <c r="O2199" s="1">
        <f>Table1[[#This Row],[MWh]]*Water_intensities!$N$56</f>
        <v>6993.9167248665544</v>
      </c>
      <c r="P2199" s="3">
        <v>22.457792999999999</v>
      </c>
      <c r="Q2199" s="3">
        <v>13.474772</v>
      </c>
      <c r="R2199" t="s">
        <v>3372</v>
      </c>
    </row>
    <row r="2200" spans="1:18" ht="15" customHeight="1" x14ac:dyDescent="0.55000000000000004">
      <c r="A2200" s="1">
        <v>51017</v>
      </c>
      <c r="B2200" s="1" t="s">
        <v>3351</v>
      </c>
      <c r="C2200" s="1" t="s">
        <v>3373</v>
      </c>
      <c r="D2200" s="4">
        <v>2</v>
      </c>
      <c r="E2200" s="4">
        <v>2882</v>
      </c>
      <c r="F2200" s="4">
        <f>Table1[[#This Row],[MW]]*Table1[[#This Row],[MWh/MW]]</f>
        <v>5764</v>
      </c>
      <c r="G2200" s="1" t="s">
        <v>28</v>
      </c>
      <c r="H2200" s="1" t="s">
        <v>29</v>
      </c>
      <c r="I2200" s="1" t="s">
        <v>30</v>
      </c>
      <c r="J2200" s="1" t="s">
        <v>31</v>
      </c>
      <c r="K2200" s="3" t="s">
        <v>32</v>
      </c>
      <c r="L2200" s="3" t="s">
        <v>44</v>
      </c>
      <c r="M2200" s="3" t="s">
        <v>34</v>
      </c>
      <c r="N2200" s="1">
        <f>Table1[[#This Row],[MWh]]*Water_intensities!$J$56</f>
        <v>1867.534505972395</v>
      </c>
      <c r="O2200" s="1">
        <f>Table1[[#This Row],[MWh]]*Water_intensities!$N$56</f>
        <v>1307.2741541806765</v>
      </c>
      <c r="P2200" s="3">
        <v>29.8</v>
      </c>
      <c r="Q2200" s="3">
        <v>14.233333</v>
      </c>
      <c r="R2200" t="s">
        <v>296</v>
      </c>
    </row>
    <row r="2201" spans="1:18" x14ac:dyDescent="0.55000000000000004">
      <c r="A2201" s="1">
        <v>51018</v>
      </c>
      <c r="B2201" s="1" t="s">
        <v>3351</v>
      </c>
      <c r="C2201" s="1" t="s">
        <v>3374</v>
      </c>
      <c r="D2201" s="4">
        <v>14.3</v>
      </c>
      <c r="E2201" s="4">
        <v>2882</v>
      </c>
      <c r="F2201" s="4">
        <f>Table1[[#This Row],[MW]]*Table1[[#This Row],[MWh/MW]]</f>
        <v>41212.6</v>
      </c>
      <c r="G2201" s="1" t="s">
        <v>28</v>
      </c>
      <c r="H2201" s="1" t="s">
        <v>29</v>
      </c>
      <c r="I2201" s="1" t="s">
        <v>30</v>
      </c>
      <c r="J2201" s="1" t="s">
        <v>31</v>
      </c>
      <c r="K2201" s="3" t="s">
        <v>32</v>
      </c>
      <c r="L2201" s="3" t="s">
        <v>44</v>
      </c>
      <c r="M2201" s="3" t="s">
        <v>34</v>
      </c>
      <c r="N2201" s="1">
        <f>Table1[[#This Row],[MWh]]*Water_intensities!$J$56</f>
        <v>13352.871717702625</v>
      </c>
      <c r="O2201" s="1">
        <f>Table1[[#This Row],[MWh]]*Water_intensities!$N$56</f>
        <v>9347.0102023918371</v>
      </c>
      <c r="P2201" s="3">
        <v>30.101247841210402</v>
      </c>
      <c r="Q2201" s="3">
        <v>13.1784568620903</v>
      </c>
      <c r="R2201" t="s">
        <v>3375</v>
      </c>
    </row>
    <row r="2202" spans="1:18" x14ac:dyDescent="0.55000000000000004">
      <c r="A2202" s="1">
        <v>51019</v>
      </c>
      <c r="B2202" s="1" t="s">
        <v>3351</v>
      </c>
      <c r="C2202" s="1" t="s">
        <v>5061</v>
      </c>
      <c r="D2202" s="4">
        <v>450</v>
      </c>
      <c r="E2202" s="4">
        <v>2882</v>
      </c>
      <c r="F2202" s="4">
        <f>Table1[[#This Row],[MW]]*Table1[[#This Row],[MWh/MW]]</f>
        <v>1296900</v>
      </c>
      <c r="G2202" s="1" t="s">
        <v>20</v>
      </c>
      <c r="H2202" s="1" t="s">
        <v>56</v>
      </c>
      <c r="I2202" s="1" t="s">
        <v>57</v>
      </c>
      <c r="J2202" s="1" t="s">
        <v>40</v>
      </c>
      <c r="K2202" s="3" t="s">
        <v>34</v>
      </c>
      <c r="L2202" s="3" t="s">
        <v>25</v>
      </c>
      <c r="M2202" s="3" t="s">
        <v>34</v>
      </c>
      <c r="N2202" s="1">
        <f>Table1[[#This Row],[MWh]]*Water_intensities!$J$36</f>
        <v>2086452.7284298502</v>
      </c>
      <c r="O2202" s="1">
        <f>Table1[[#This Row],[MWh]]*Water_intensities!$N$36</f>
        <v>1669162.18274388</v>
      </c>
      <c r="P2202" s="3">
        <v>32.697240000000001</v>
      </c>
      <c r="Q2202" s="3">
        <v>16.117519999999999</v>
      </c>
      <c r="R2202" t="s">
        <v>3376</v>
      </c>
    </row>
    <row r="2203" spans="1:18" ht="15" customHeight="1" x14ac:dyDescent="0.55000000000000004">
      <c r="A2203" s="1">
        <v>51020</v>
      </c>
      <c r="B2203" s="1" t="s">
        <v>3351</v>
      </c>
      <c r="C2203" s="1" t="s">
        <v>5062</v>
      </c>
      <c r="D2203" s="1">
        <v>100</v>
      </c>
      <c r="E2203" s="4">
        <v>2882</v>
      </c>
      <c r="F2203" s="1">
        <f>Table1[[#This Row],[MW]]*Table1[[#This Row],[MWh/MW]]</f>
        <v>288200</v>
      </c>
      <c r="G2203" s="1" t="s">
        <v>28</v>
      </c>
      <c r="H2203" s="1" t="s">
        <v>21</v>
      </c>
      <c r="I2203" s="1" t="s">
        <v>22</v>
      </c>
      <c r="J2203" s="1" t="s">
        <v>23</v>
      </c>
      <c r="K2203" s="3" t="s">
        <v>24</v>
      </c>
      <c r="L2203" s="3" t="s">
        <v>3377</v>
      </c>
      <c r="M2203" s="3" t="s">
        <v>26</v>
      </c>
      <c r="N2203" s="1">
        <f>Table1[[#This Row],[MWh]]*Water_intensities!$J$63</f>
        <v>1309146.8099952</v>
      </c>
      <c r="O2203" s="1">
        <f>Table1[[#This Row],[MWh]]*Water_intensities!$N$63</f>
        <v>1200051.2424956001</v>
      </c>
      <c r="P2203" s="3">
        <v>32.700510000000001</v>
      </c>
      <c r="Q2203" s="3">
        <v>16.116689999999998</v>
      </c>
      <c r="R2203" t="s">
        <v>3378</v>
      </c>
    </row>
    <row r="2204" spans="1:18" x14ac:dyDescent="0.55000000000000004">
      <c r="A2204" s="1">
        <v>51021</v>
      </c>
      <c r="B2204" s="1" t="s">
        <v>3351</v>
      </c>
      <c r="C2204" s="1" t="s">
        <v>3379</v>
      </c>
      <c r="D2204" s="4">
        <v>7.78</v>
      </c>
      <c r="E2204" s="4">
        <v>582</v>
      </c>
      <c r="F2204" s="4">
        <f>Table1[[#This Row],[MW]]*Table1[[#This Row],[MWh/MW]]</f>
        <v>4527.96</v>
      </c>
      <c r="G2204" s="1" t="s">
        <v>474</v>
      </c>
      <c r="H2204" s="1" t="s">
        <v>21</v>
      </c>
      <c r="I2204" s="1" t="s">
        <v>22</v>
      </c>
      <c r="J2204" s="1" t="s">
        <v>118</v>
      </c>
      <c r="K2204" s="3" t="s">
        <v>24</v>
      </c>
      <c r="L2204" s="1" t="s">
        <v>841</v>
      </c>
      <c r="M2204" s="3" t="s">
        <v>26</v>
      </c>
      <c r="N2204" s="1">
        <f>Table1[[#This Row],[MWh]]*Water_intensities!$J$10</f>
        <v>20568.231748042563</v>
      </c>
      <c r="O2204" s="1">
        <f>Table1[[#This Row],[MWh]]*Water_intensities!$N$10</f>
        <v>18854.212435705682</v>
      </c>
      <c r="P2204" s="3">
        <v>33.307299999999998</v>
      </c>
      <c r="Q2204" s="3">
        <v>14.7918</v>
      </c>
      <c r="R2204" t="s">
        <v>3380</v>
      </c>
    </row>
    <row r="2205" spans="1:18" x14ac:dyDescent="0.55000000000000004">
      <c r="A2205" s="1">
        <v>51022</v>
      </c>
      <c r="B2205" s="1" t="s">
        <v>3351</v>
      </c>
      <c r="C2205" s="1" t="s">
        <v>3381</v>
      </c>
      <c r="D2205" s="4">
        <v>30</v>
      </c>
      <c r="E2205" s="4">
        <v>5053.3999999999996</v>
      </c>
      <c r="F2205" s="4">
        <f>Table1[[#This Row],[MW]]*Table1[[#This Row],[MWh/MW]]</f>
        <v>151602</v>
      </c>
      <c r="G2205" s="1" t="s">
        <v>107</v>
      </c>
      <c r="H2205" s="1" t="s">
        <v>108</v>
      </c>
      <c r="I2205" s="1" t="s">
        <v>34</v>
      </c>
      <c r="J2205" s="1" t="s">
        <v>34</v>
      </c>
      <c r="K2205" s="1" t="s">
        <v>34</v>
      </c>
      <c r="L2205" s="1" t="s">
        <v>34</v>
      </c>
      <c r="M2205" s="1" t="s">
        <v>34</v>
      </c>
      <c r="N2205" s="1">
        <v>7909418.3741341513</v>
      </c>
      <c r="O2205" s="1">
        <v>7909418.3741341513</v>
      </c>
      <c r="P2205" s="3">
        <v>32.485799999999998</v>
      </c>
      <c r="Q2205" s="3">
        <v>15.238549000000001</v>
      </c>
      <c r="R2205" t="s">
        <v>3382</v>
      </c>
    </row>
    <row r="2206" spans="1:18" x14ac:dyDescent="0.55000000000000004">
      <c r="A2206" s="1">
        <v>51023</v>
      </c>
      <c r="B2206" s="1" t="s">
        <v>3351</v>
      </c>
      <c r="C2206" s="1" t="s">
        <v>3383</v>
      </c>
      <c r="D2206" s="4">
        <v>2</v>
      </c>
      <c r="E2206" s="4">
        <v>2882</v>
      </c>
      <c r="F2206" s="4">
        <f>Table1[[#This Row],[MW]]*Table1[[#This Row],[MWh/MW]]</f>
        <v>5764</v>
      </c>
      <c r="G2206" s="1" t="s">
        <v>28</v>
      </c>
      <c r="H2206" s="1" t="s">
        <v>29</v>
      </c>
      <c r="I2206" s="1" t="s">
        <v>30</v>
      </c>
      <c r="J2206" s="1" t="s">
        <v>31</v>
      </c>
      <c r="K2206" s="3" t="s">
        <v>32</v>
      </c>
      <c r="L2206" s="3" t="s">
        <v>44</v>
      </c>
      <c r="M2206" s="3" t="s">
        <v>34</v>
      </c>
      <c r="N2206" s="1">
        <f>Table1[[#This Row],[MWh]]*Water_intensities!$J$56</f>
        <v>1867.534505972395</v>
      </c>
      <c r="O2206" s="1">
        <f>Table1[[#This Row],[MWh]]*Water_intensities!$N$56</f>
        <v>1307.2741541806765</v>
      </c>
      <c r="P2206" s="3">
        <v>29.716667000000001</v>
      </c>
      <c r="Q2206" s="3">
        <v>11.016667</v>
      </c>
      <c r="R2206" t="s">
        <v>296</v>
      </c>
    </row>
    <row r="2207" spans="1:18" ht="15" customHeight="1" x14ac:dyDescent="0.55000000000000004">
      <c r="A2207" s="1">
        <v>51024</v>
      </c>
      <c r="B2207" s="1" t="s">
        <v>3351</v>
      </c>
      <c r="C2207" s="1" t="s">
        <v>3384</v>
      </c>
      <c r="D2207" s="4">
        <v>10</v>
      </c>
      <c r="E2207" s="4">
        <v>2882</v>
      </c>
      <c r="F2207" s="4">
        <f>Table1[[#This Row],[MW]]*Table1[[#This Row],[MWh/MW]]</f>
        <v>28820</v>
      </c>
      <c r="G2207" s="1" t="s">
        <v>28</v>
      </c>
      <c r="H2207" s="1" t="s">
        <v>29</v>
      </c>
      <c r="I2207" s="1" t="s">
        <v>30</v>
      </c>
      <c r="J2207" s="1" t="s">
        <v>31</v>
      </c>
      <c r="K2207" s="3" t="s">
        <v>32</v>
      </c>
      <c r="L2207" s="3" t="s">
        <v>44</v>
      </c>
      <c r="M2207" s="3" t="s">
        <v>34</v>
      </c>
      <c r="N2207" s="1">
        <f>Table1[[#This Row],[MWh]]*Water_intensities!$J$56</f>
        <v>9337.6725298619749</v>
      </c>
      <c r="O2207" s="1">
        <f>Table1[[#This Row],[MWh]]*Water_intensities!$N$56</f>
        <v>6536.3707709033833</v>
      </c>
      <c r="P2207" s="3">
        <v>31.85</v>
      </c>
      <c r="Q2207" s="3">
        <v>18.55</v>
      </c>
      <c r="R2207" t="s">
        <v>3385</v>
      </c>
    </row>
    <row r="2208" spans="1:18" x14ac:dyDescent="0.55000000000000004">
      <c r="A2208" s="1">
        <v>51025</v>
      </c>
      <c r="B2208" s="1" t="s">
        <v>3351</v>
      </c>
      <c r="C2208" s="1" t="s">
        <v>3386</v>
      </c>
      <c r="D2208" s="4">
        <v>76</v>
      </c>
      <c r="E2208" s="4">
        <v>582</v>
      </c>
      <c r="F2208" s="4">
        <f>Table1[[#This Row],[MW]]*Table1[[#This Row],[MWh/MW]]</f>
        <v>44232</v>
      </c>
      <c r="G2208" s="1" t="s">
        <v>474</v>
      </c>
      <c r="H2208" s="1" t="s">
        <v>21</v>
      </c>
      <c r="I2208" s="1" t="s">
        <v>22</v>
      </c>
      <c r="J2208" s="1" t="s">
        <v>23</v>
      </c>
      <c r="K2208" s="3" t="s">
        <v>24</v>
      </c>
      <c r="L2208" s="1" t="s">
        <v>841</v>
      </c>
      <c r="M2208" s="3" t="s">
        <v>26</v>
      </c>
      <c r="N2208" s="1">
        <f>Table1[[#This Row],[MWh]]*Water_intensities!$J$10</f>
        <v>200923.60062355202</v>
      </c>
      <c r="O2208" s="1">
        <f>Table1[[#This Row],[MWh]]*Water_intensities!$N$10</f>
        <v>184179.96723825601</v>
      </c>
      <c r="P2208" s="3">
        <v>32.928400000000003</v>
      </c>
      <c r="Q2208" s="3">
        <v>13.07408</v>
      </c>
      <c r="R2208" t="s">
        <v>3387</v>
      </c>
    </row>
    <row r="2209" spans="1:18" x14ac:dyDescent="0.55000000000000004">
      <c r="A2209" s="1">
        <v>51026</v>
      </c>
      <c r="B2209" s="1" t="s">
        <v>3351</v>
      </c>
      <c r="C2209" s="1" t="s">
        <v>3388</v>
      </c>
      <c r="D2209" s="4">
        <v>20</v>
      </c>
      <c r="E2209" s="4">
        <v>2882</v>
      </c>
      <c r="F2209" s="4">
        <f>Table1[[#This Row],[MW]]*Table1[[#This Row],[MWh/MW]]</f>
        <v>57640</v>
      </c>
      <c r="G2209" s="1" t="s">
        <v>28</v>
      </c>
      <c r="H2209" s="1" t="s">
        <v>21</v>
      </c>
      <c r="I2209" s="1" t="s">
        <v>22</v>
      </c>
      <c r="J2209" s="1" t="s">
        <v>118</v>
      </c>
      <c r="K2209" s="3" t="s">
        <v>24</v>
      </c>
      <c r="L2209" s="3" t="s">
        <v>3389</v>
      </c>
      <c r="M2209" s="3" t="s">
        <v>26</v>
      </c>
      <c r="N2209" s="1">
        <f>Table1[[#This Row],[MWh]]*Water_intensities!$J$63</f>
        <v>261829.36199904</v>
      </c>
      <c r="O2209" s="1">
        <f>Table1[[#This Row],[MWh]]*Water_intensities!$N$63</f>
        <v>240010.24849912003</v>
      </c>
      <c r="P2209" s="3">
        <v>32.688187999999997</v>
      </c>
      <c r="Q2209" s="3">
        <v>16.131702000000001</v>
      </c>
      <c r="R2209" t="s">
        <v>3390</v>
      </c>
    </row>
    <row r="2210" spans="1:18" x14ac:dyDescent="0.55000000000000004">
      <c r="A2210" s="1">
        <v>51027</v>
      </c>
      <c r="B2210" s="1" t="s">
        <v>3351</v>
      </c>
      <c r="C2210" s="1" t="s">
        <v>3391</v>
      </c>
      <c r="D2210" s="4">
        <v>0.27</v>
      </c>
      <c r="E2210" s="4">
        <v>2882</v>
      </c>
      <c r="F2210" s="4">
        <f>Table1[[#This Row],[MW]]*Table1[[#This Row],[MWh/MW]]</f>
        <v>778.1400000000001</v>
      </c>
      <c r="G2210" s="1" t="s">
        <v>28</v>
      </c>
      <c r="H2210" s="1" t="s">
        <v>29</v>
      </c>
      <c r="I2210" s="1" t="s">
        <v>30</v>
      </c>
      <c r="J2210" s="1" t="s">
        <v>31</v>
      </c>
      <c r="K2210" s="3" t="s">
        <v>32</v>
      </c>
      <c r="L2210" s="3" t="s">
        <v>44</v>
      </c>
      <c r="M2210" s="3" t="s">
        <v>34</v>
      </c>
      <c r="N2210" s="1">
        <f>Table1[[#This Row],[MWh]]*Water_intensities!$J$56</f>
        <v>252.11715830627335</v>
      </c>
      <c r="O2210" s="1">
        <f>Table1[[#This Row],[MWh]]*Water_intensities!$N$56</f>
        <v>176.48201081439137</v>
      </c>
      <c r="P2210" s="3">
        <v>32.532406000000002</v>
      </c>
      <c r="Q2210" s="3">
        <v>15.551772</v>
      </c>
      <c r="R2210" t="s">
        <v>113</v>
      </c>
    </row>
    <row r="2211" spans="1:18" x14ac:dyDescent="0.55000000000000004">
      <c r="A2211" s="1">
        <v>51028</v>
      </c>
      <c r="B2211" s="1" t="s">
        <v>3351</v>
      </c>
      <c r="C2211" s="1" t="s">
        <v>3392</v>
      </c>
      <c r="D2211" s="4">
        <v>10</v>
      </c>
      <c r="E2211" s="4">
        <v>5053.3999999999996</v>
      </c>
      <c r="F2211" s="4">
        <f>Table1[[#This Row],[MW]]*Table1[[#This Row],[MWh/MW]]</f>
        <v>50534</v>
      </c>
      <c r="G2211" s="1" t="s">
        <v>107</v>
      </c>
      <c r="H2211" s="1" t="s">
        <v>108</v>
      </c>
      <c r="I2211" s="1" t="s">
        <v>34</v>
      </c>
      <c r="J2211" s="1" t="s">
        <v>34</v>
      </c>
      <c r="K2211" s="1" t="s">
        <v>34</v>
      </c>
      <c r="L2211" s="1" t="s">
        <v>34</v>
      </c>
      <c r="M2211" s="1" t="s">
        <v>34</v>
      </c>
      <c r="N2211" s="1">
        <v>9965263.6320636701</v>
      </c>
      <c r="O2211" s="1">
        <v>9965263.6320636701</v>
      </c>
      <c r="P2211" s="3">
        <v>35.907581</v>
      </c>
      <c r="Q2211" s="3">
        <v>14.92558</v>
      </c>
      <c r="R2211" t="s">
        <v>3393</v>
      </c>
    </row>
    <row r="2212" spans="1:18" x14ac:dyDescent="0.55000000000000004">
      <c r="A2212" s="1">
        <v>51029</v>
      </c>
      <c r="B2212" s="1" t="s">
        <v>3351</v>
      </c>
      <c r="C2212" s="1" t="s">
        <v>3394</v>
      </c>
      <c r="D2212" s="4">
        <v>260</v>
      </c>
      <c r="E2212" s="4">
        <v>2882</v>
      </c>
      <c r="F2212" s="4">
        <f>Table1[[#This Row],[MW]]*Table1[[#This Row],[MWh/MW]]</f>
        <v>749320</v>
      </c>
      <c r="G2212" s="1" t="s">
        <v>28</v>
      </c>
      <c r="H2212" s="1" t="s">
        <v>29</v>
      </c>
      <c r="I2212" s="1" t="s">
        <v>30</v>
      </c>
      <c r="J2212" s="1" t="s">
        <v>31</v>
      </c>
      <c r="K2212" s="3" t="s">
        <v>32</v>
      </c>
      <c r="L2212" s="3" t="s">
        <v>44</v>
      </c>
      <c r="M2212" s="3" t="s">
        <v>34</v>
      </c>
      <c r="N2212" s="1">
        <f>Table1[[#This Row],[MWh]]*Water_intensities!$J$56</f>
        <v>242779.48577641134</v>
      </c>
      <c r="O2212" s="1">
        <f>Table1[[#This Row],[MWh]]*Water_intensities!$N$56</f>
        <v>169945.64004348795</v>
      </c>
      <c r="P2212" s="3">
        <v>32.563099999999999</v>
      </c>
      <c r="Q2212" s="3">
        <v>15.648239999999999</v>
      </c>
      <c r="R2212" t="s">
        <v>3395</v>
      </c>
    </row>
    <row r="2213" spans="1:18" x14ac:dyDescent="0.55000000000000004">
      <c r="A2213" s="1">
        <v>51030</v>
      </c>
      <c r="B2213" s="1" t="s">
        <v>3351</v>
      </c>
      <c r="C2213" s="1" t="s">
        <v>3396</v>
      </c>
      <c r="D2213" s="4">
        <v>500</v>
      </c>
      <c r="E2213" s="4">
        <v>2882</v>
      </c>
      <c r="F2213" s="4">
        <f>Table1[[#This Row],[MW]]*Table1[[#This Row],[MWh/MW]]</f>
        <v>1441000</v>
      </c>
      <c r="G2213" s="1" t="s">
        <v>28</v>
      </c>
      <c r="H2213" s="1" t="s">
        <v>21</v>
      </c>
      <c r="I2213" s="1" t="s">
        <v>22</v>
      </c>
      <c r="J2213" s="1" t="s">
        <v>118</v>
      </c>
      <c r="K2213" s="3" t="s">
        <v>24</v>
      </c>
      <c r="L2213" s="3" t="s">
        <v>119</v>
      </c>
      <c r="M2213" s="3" t="s">
        <v>26</v>
      </c>
      <c r="N2213" s="1">
        <f>Table1[[#This Row],[MWh]]*Water_intensities!$J$63</f>
        <v>6545734.0499760006</v>
      </c>
      <c r="O2213" s="1">
        <f>Table1[[#This Row],[MWh]]*Water_intensities!$N$63</f>
        <v>6000256.2124780007</v>
      </c>
      <c r="P2213" s="3">
        <v>32.823239999999998</v>
      </c>
      <c r="Q2213" s="3">
        <v>13.20899</v>
      </c>
      <c r="R2213" t="s">
        <v>3397</v>
      </c>
    </row>
    <row r="2214" spans="1:18" x14ac:dyDescent="0.55000000000000004">
      <c r="A2214" s="1">
        <v>51031</v>
      </c>
      <c r="B2214" s="1" t="s">
        <v>3351</v>
      </c>
      <c r="C2214" s="1" t="s">
        <v>3398</v>
      </c>
      <c r="D2214" s="4">
        <v>320</v>
      </c>
      <c r="E2214" s="4">
        <v>2882</v>
      </c>
      <c r="F2214" s="4">
        <f>Table1[[#This Row],[MW]]*Table1[[#This Row],[MWh/MW]]</f>
        <v>922240</v>
      </c>
      <c r="G2214" s="1" t="s">
        <v>28</v>
      </c>
      <c r="H2214" s="1" t="s">
        <v>21</v>
      </c>
      <c r="I2214" s="1" t="s">
        <v>22</v>
      </c>
      <c r="J2214" s="1" t="s">
        <v>118</v>
      </c>
      <c r="K2214" s="3" t="s">
        <v>24</v>
      </c>
      <c r="L2214" s="3" t="s">
        <v>119</v>
      </c>
      <c r="M2214" s="3" t="s">
        <v>26</v>
      </c>
      <c r="N2214" s="1">
        <f>Table1[[#This Row],[MWh]]*Water_intensities!$J$63</f>
        <v>4189269.7919846401</v>
      </c>
      <c r="O2214" s="1">
        <f>Table1[[#This Row],[MWh]]*Water_intensities!$N$63</f>
        <v>3840163.9759859205</v>
      </c>
      <c r="P2214" s="3">
        <v>32.56277</v>
      </c>
      <c r="Q2214" s="3">
        <v>15.6517</v>
      </c>
      <c r="R2214" t="s">
        <v>3399</v>
      </c>
    </row>
    <row r="2215" spans="1:18" x14ac:dyDescent="0.55000000000000004">
      <c r="A2215" s="1">
        <v>51032</v>
      </c>
      <c r="B2215" s="1" t="s">
        <v>3351</v>
      </c>
      <c r="C2215" s="1" t="s">
        <v>3400</v>
      </c>
      <c r="D2215" s="4">
        <v>1250</v>
      </c>
      <c r="E2215" s="4">
        <v>5053.3999999999996</v>
      </c>
      <c r="F2215" s="4">
        <f>Table1[[#This Row],[MW]]*Table1[[#This Row],[MWh/MW]]</f>
        <v>6316750</v>
      </c>
      <c r="G2215" s="1" t="s">
        <v>107</v>
      </c>
      <c r="H2215" s="1" t="s">
        <v>108</v>
      </c>
      <c r="I2215" s="1" t="s">
        <v>34</v>
      </c>
      <c r="J2215" s="1" t="s">
        <v>34</v>
      </c>
      <c r="K2215" s="1" t="s">
        <v>34</v>
      </c>
      <c r="L2215" s="1" t="s">
        <v>34</v>
      </c>
      <c r="M2215" s="1" t="s">
        <v>34</v>
      </c>
      <c r="N2215" s="1">
        <v>424178832</v>
      </c>
      <c r="O2215" s="1">
        <v>424178832</v>
      </c>
      <c r="P2215" s="3">
        <v>32.0503</v>
      </c>
      <c r="Q2215" s="3">
        <v>18.668900000000001</v>
      </c>
      <c r="R2215" t="s">
        <v>589</v>
      </c>
    </row>
    <row r="2216" spans="1:18" x14ac:dyDescent="0.55000000000000004">
      <c r="A2216" s="1">
        <v>51033</v>
      </c>
      <c r="B2216" s="1" t="s">
        <v>3351</v>
      </c>
      <c r="C2216" s="1" t="s">
        <v>3401</v>
      </c>
      <c r="D2216" s="4">
        <v>19.8</v>
      </c>
      <c r="E2216" s="4">
        <v>2882</v>
      </c>
      <c r="F2216" s="4">
        <f>Table1[[#This Row],[MW]]*Table1[[#This Row],[MWh/MW]]</f>
        <v>57063.6</v>
      </c>
      <c r="G2216" s="1" t="s">
        <v>28</v>
      </c>
      <c r="H2216" s="1" t="s">
        <v>29</v>
      </c>
      <c r="I2216" s="1" t="s">
        <v>30</v>
      </c>
      <c r="J2216" s="1" t="s">
        <v>31</v>
      </c>
      <c r="K2216" s="3" t="s">
        <v>32</v>
      </c>
      <c r="L2216" s="3" t="s">
        <v>44</v>
      </c>
      <c r="M2216" s="3" t="s">
        <v>34</v>
      </c>
      <c r="N2216" s="1">
        <f>Table1[[#This Row],[MWh]]*Water_intensities!$J$56</f>
        <v>18488.59160912671</v>
      </c>
      <c r="O2216" s="1">
        <f>Table1[[#This Row],[MWh]]*Water_intensities!$N$56</f>
        <v>12942.014126388698</v>
      </c>
      <c r="P2216" s="3">
        <v>26.159488</v>
      </c>
      <c r="Q2216" s="3">
        <v>11.464620999999999</v>
      </c>
      <c r="R2216" t="s">
        <v>282</v>
      </c>
    </row>
    <row r="2217" spans="1:18" x14ac:dyDescent="0.55000000000000004">
      <c r="A2217" s="1">
        <v>51034</v>
      </c>
      <c r="B2217" s="1" t="s">
        <v>3351</v>
      </c>
      <c r="C2217" s="1" t="s">
        <v>3402</v>
      </c>
      <c r="D2217" s="4">
        <v>0.1</v>
      </c>
      <c r="E2217" s="4">
        <v>2882</v>
      </c>
      <c r="F2217" s="4">
        <f>Table1[[#This Row],[MW]]*Table1[[#This Row],[MWh/MW]]</f>
        <v>288.2</v>
      </c>
      <c r="G2217" s="1" t="s">
        <v>37</v>
      </c>
      <c r="H2217" s="1" t="s">
        <v>38</v>
      </c>
      <c r="I2217" s="1" t="s">
        <v>130</v>
      </c>
      <c r="J2217" s="1" t="s">
        <v>40</v>
      </c>
      <c r="K2217" s="3" t="s">
        <v>34</v>
      </c>
      <c r="L2217" s="3" t="s">
        <v>41</v>
      </c>
      <c r="M2217" s="3" t="s">
        <v>26</v>
      </c>
      <c r="N2217" s="1">
        <f>Table1[[#This Row],[MWh]]*Water_intensities!$J$77</f>
        <v>4.0365359974852</v>
      </c>
      <c r="O2217" s="1">
        <f>Table1[[#This Row],[MWh]]*Water_intensities!$N$77</f>
        <v>2.82557519823964</v>
      </c>
      <c r="P2217" s="3">
        <v>2.5867761620241798</v>
      </c>
      <c r="Q2217" s="3">
        <v>15.6012669405997</v>
      </c>
      <c r="R2217" t="s">
        <v>1484</v>
      </c>
    </row>
    <row r="2218" spans="1:18" x14ac:dyDescent="0.55000000000000004">
      <c r="A2218" s="1">
        <v>51035</v>
      </c>
      <c r="B2218" s="1" t="s">
        <v>3351</v>
      </c>
      <c r="C2218" s="1" t="s">
        <v>3403</v>
      </c>
      <c r="D2218" s="4">
        <v>24</v>
      </c>
      <c r="E2218" s="4">
        <v>2882</v>
      </c>
      <c r="F2218" s="4">
        <f>Table1[[#This Row],[MW]]*Table1[[#This Row],[MWh/MW]]</f>
        <v>69168</v>
      </c>
      <c r="G2218" s="1" t="s">
        <v>28</v>
      </c>
      <c r="H2218" s="1" t="s">
        <v>29</v>
      </c>
      <c r="I2218" s="1" t="s">
        <v>30</v>
      </c>
      <c r="J2218" s="1" t="s">
        <v>31</v>
      </c>
      <c r="K2218" s="3" t="s">
        <v>32</v>
      </c>
      <c r="L2218" s="3" t="s">
        <v>44</v>
      </c>
      <c r="M2218" s="3" t="s">
        <v>34</v>
      </c>
      <c r="N2218" s="1">
        <f>Table1[[#This Row],[MWh]]*Water_intensities!$J$56</f>
        <v>22410.41407166874</v>
      </c>
      <c r="O2218" s="1">
        <f>Table1[[#This Row],[MWh]]*Water_intensities!$N$56</f>
        <v>15687.289850168119</v>
      </c>
      <c r="P2218" s="3">
        <v>24.897950000000002</v>
      </c>
      <c r="Q2218" s="3">
        <v>12.057460000000001</v>
      </c>
      <c r="R2218" t="s">
        <v>3404</v>
      </c>
    </row>
    <row r="2219" spans="1:18" x14ac:dyDescent="0.55000000000000004">
      <c r="A2219" s="1">
        <v>51036</v>
      </c>
      <c r="B2219" s="1" t="s">
        <v>3351</v>
      </c>
      <c r="C2219" s="1" t="s">
        <v>3405</v>
      </c>
      <c r="D2219" s="4">
        <v>274</v>
      </c>
      <c r="E2219" s="4">
        <v>2882</v>
      </c>
      <c r="F2219" s="4">
        <f>Table1[[#This Row],[MW]]*Table1[[#This Row],[MWh/MW]]</f>
        <v>789668</v>
      </c>
      <c r="G2219" s="1" t="s">
        <v>20</v>
      </c>
      <c r="H2219" s="1" t="s">
        <v>56</v>
      </c>
      <c r="I2219" s="1" t="s">
        <v>57</v>
      </c>
      <c r="J2219" s="1" t="s">
        <v>40</v>
      </c>
      <c r="K2219" s="3" t="s">
        <v>34</v>
      </c>
      <c r="L2219" s="3" t="s">
        <v>25</v>
      </c>
      <c r="M2219" s="3" t="s">
        <v>34</v>
      </c>
      <c r="N2219" s="1">
        <f>Table1[[#This Row],[MWh]]*Water_intensities!$J$36</f>
        <v>1270417.8835328422</v>
      </c>
      <c r="O2219" s="1">
        <f>Table1[[#This Row],[MWh]]*Water_intensities!$N$36</f>
        <v>1016334.3068262736</v>
      </c>
      <c r="P2219" s="3">
        <v>37.217709999999997</v>
      </c>
      <c r="Q2219" s="3">
        <v>19.626300000000001</v>
      </c>
      <c r="R2219" t="s">
        <v>3406</v>
      </c>
    </row>
    <row r="2220" spans="1:18" x14ac:dyDescent="0.55000000000000004">
      <c r="A2220" s="1">
        <v>51037</v>
      </c>
      <c r="B2220" s="1" t="s">
        <v>3351</v>
      </c>
      <c r="C2220" s="1" t="s">
        <v>3407</v>
      </c>
      <c r="D2220" s="4">
        <v>5.7</v>
      </c>
      <c r="E2220" s="4">
        <v>2882</v>
      </c>
      <c r="F2220" s="4">
        <f>Table1[[#This Row],[MW]]*Table1[[#This Row],[MWh/MW]]</f>
        <v>16427.400000000001</v>
      </c>
      <c r="G2220" s="1" t="s">
        <v>28</v>
      </c>
      <c r="H2220" s="1" t="s">
        <v>29</v>
      </c>
      <c r="I2220" s="1" t="s">
        <v>30</v>
      </c>
      <c r="J2220" s="1" t="s">
        <v>31</v>
      </c>
      <c r="K2220" s="3" t="s">
        <v>32</v>
      </c>
      <c r="L2220" s="3" t="s">
        <v>44</v>
      </c>
      <c r="M2220" s="3" t="s">
        <v>34</v>
      </c>
      <c r="N2220" s="1">
        <f>Table1[[#This Row],[MWh]]*Water_intensities!$J$56</f>
        <v>5322.4733420213261</v>
      </c>
      <c r="O2220" s="1">
        <f>Table1[[#This Row],[MWh]]*Water_intensities!$N$56</f>
        <v>3725.7313394149287</v>
      </c>
      <c r="P2220" s="3">
        <v>37.216444000000003</v>
      </c>
      <c r="Q2220" s="3">
        <v>19.617446000000001</v>
      </c>
      <c r="R2220" t="s">
        <v>3408</v>
      </c>
    </row>
    <row r="2221" spans="1:18" x14ac:dyDescent="0.55000000000000004">
      <c r="A2221" s="1">
        <v>51038</v>
      </c>
      <c r="B2221" s="1" t="s">
        <v>3351</v>
      </c>
      <c r="C2221" s="1" t="s">
        <v>3409</v>
      </c>
      <c r="D2221" s="4">
        <v>280</v>
      </c>
      <c r="E2221" s="4">
        <v>5053.3999999999996</v>
      </c>
      <c r="F2221" s="4">
        <f>Table1[[#This Row],[MW]]*Table1[[#This Row],[MWh/MW]]</f>
        <v>1414952</v>
      </c>
      <c r="G2221" s="1" t="s">
        <v>107</v>
      </c>
      <c r="H2221" s="1" t="s">
        <v>108</v>
      </c>
      <c r="I2221" s="1" t="s">
        <v>34</v>
      </c>
      <c r="J2221" s="1" t="s">
        <v>34</v>
      </c>
      <c r="K2221" s="1" t="s">
        <v>34</v>
      </c>
      <c r="L2221" s="1" t="s">
        <v>34</v>
      </c>
      <c r="M2221" s="1" t="s">
        <v>34</v>
      </c>
      <c r="N2221" s="1">
        <v>213818367.54699883</v>
      </c>
      <c r="O2221" s="1">
        <v>213818367.54699883</v>
      </c>
      <c r="P2221" s="3">
        <v>34.387500000000003</v>
      </c>
      <c r="Q2221" s="3">
        <v>11.7981</v>
      </c>
      <c r="R2221" t="s">
        <v>589</v>
      </c>
    </row>
    <row r="2222" spans="1:18" x14ac:dyDescent="0.55000000000000004">
      <c r="A2222" s="1">
        <v>51039</v>
      </c>
      <c r="B2222" s="1" t="s">
        <v>3351</v>
      </c>
      <c r="C2222" s="1" t="s">
        <v>3410</v>
      </c>
      <c r="D2222" s="4">
        <v>320</v>
      </c>
      <c r="E2222" s="4">
        <v>5053.3999999999996</v>
      </c>
      <c r="F2222" s="4">
        <f>Table1[[#This Row],[MW]]*Table1[[#This Row],[MWh/MW]]</f>
        <v>1617088</v>
      </c>
      <c r="G2222" s="1" t="s">
        <v>107</v>
      </c>
      <c r="H2222" s="1" t="s">
        <v>108</v>
      </c>
      <c r="I2222" s="1" t="s">
        <v>34</v>
      </c>
      <c r="J2222" s="1" t="s">
        <v>34</v>
      </c>
      <c r="K2222" s="1" t="s">
        <v>34</v>
      </c>
      <c r="L2222" s="1" t="s">
        <v>34</v>
      </c>
      <c r="M2222" s="1" t="s">
        <v>34</v>
      </c>
      <c r="N2222" s="1">
        <v>169129452.5120956</v>
      </c>
      <c r="O2222" s="1">
        <v>169129452.5120956</v>
      </c>
      <c r="P2222" s="3">
        <v>35.896900000000002</v>
      </c>
      <c r="Q2222" s="3">
        <v>14.2767</v>
      </c>
      <c r="R2222" t="s">
        <v>3411</v>
      </c>
    </row>
    <row r="2223" spans="1:18" x14ac:dyDescent="0.55000000000000004">
      <c r="A2223" s="1">
        <v>51040</v>
      </c>
      <c r="B2223" s="1" t="s">
        <v>3351</v>
      </c>
      <c r="C2223" s="1" t="s">
        <v>3412</v>
      </c>
      <c r="D2223" s="4">
        <v>15</v>
      </c>
      <c r="E2223" s="4">
        <v>5053.3999999999996</v>
      </c>
      <c r="F2223" s="4">
        <f>Table1[[#This Row],[MW]]*Table1[[#This Row],[MWh/MW]]</f>
        <v>75801</v>
      </c>
      <c r="G2223" s="1" t="s">
        <v>107</v>
      </c>
      <c r="H2223" s="1" t="s">
        <v>108</v>
      </c>
      <c r="I2223" s="1" t="s">
        <v>34</v>
      </c>
      <c r="J2223" s="1" t="s">
        <v>34</v>
      </c>
      <c r="K2223" s="1" t="s">
        <v>34</v>
      </c>
      <c r="L2223" s="1" t="s">
        <v>34</v>
      </c>
      <c r="M2223" s="1" t="s">
        <v>34</v>
      </c>
      <c r="N2223" s="1">
        <v>267651.63899076259</v>
      </c>
      <c r="O2223" s="1">
        <v>267651.63899076259</v>
      </c>
      <c r="P2223" s="3">
        <v>33.636150000000001</v>
      </c>
      <c r="Q2223" s="3">
        <v>13.54749</v>
      </c>
      <c r="R2223" t="s">
        <v>589</v>
      </c>
    </row>
    <row r="2224" spans="1:18" x14ac:dyDescent="0.55000000000000004">
      <c r="A2224" s="1">
        <v>51041</v>
      </c>
      <c r="B2224" s="1" t="s">
        <v>3351</v>
      </c>
      <c r="C2224" s="1" t="s">
        <v>3413</v>
      </c>
      <c r="D2224" s="4">
        <v>13</v>
      </c>
      <c r="E2224" s="4">
        <v>582</v>
      </c>
      <c r="F2224" s="4">
        <f>Table1[[#This Row],[MW]]*Table1[[#This Row],[MWh/MW]]</f>
        <v>7566</v>
      </c>
      <c r="G2224" s="1" t="s">
        <v>474</v>
      </c>
      <c r="H2224" s="1" t="s">
        <v>21</v>
      </c>
      <c r="I2224" s="1" t="s">
        <v>22</v>
      </c>
      <c r="J2224" s="1" t="s">
        <v>40</v>
      </c>
      <c r="K2224" s="3" t="s">
        <v>34</v>
      </c>
      <c r="L2224" s="3" t="s">
        <v>841</v>
      </c>
      <c r="M2224" s="3" t="s">
        <v>34</v>
      </c>
      <c r="N2224" s="1">
        <f>Table1[[#This Row],[MWh]]*Water_intensities!$J$3</f>
        <v>1227.4468083205716</v>
      </c>
      <c r="O2224" s="1">
        <f>Table1[[#This Row],[MWh]]*Water_intensities!$N$3</f>
        <v>859.21276582440009</v>
      </c>
      <c r="P2224" s="3">
        <v>33.633333</v>
      </c>
      <c r="Q2224" s="3">
        <v>13.55</v>
      </c>
      <c r="R2224" t="s">
        <v>3414</v>
      </c>
    </row>
    <row r="2225" spans="1:18" x14ac:dyDescent="0.55000000000000004">
      <c r="A2225" s="1">
        <v>51042</v>
      </c>
      <c r="B2225" s="1" t="s">
        <v>3351</v>
      </c>
      <c r="C2225" s="1" t="s">
        <v>3415</v>
      </c>
      <c r="D2225" s="4">
        <v>3</v>
      </c>
      <c r="E2225" s="4">
        <v>2882</v>
      </c>
      <c r="F2225" s="4">
        <f>Table1[[#This Row],[MW]]*Table1[[#This Row],[MWh/MW]]</f>
        <v>8646</v>
      </c>
      <c r="G2225" s="1" t="s">
        <v>28</v>
      </c>
      <c r="H2225" s="1" t="s">
        <v>29</v>
      </c>
      <c r="I2225" s="1" t="s">
        <v>30</v>
      </c>
      <c r="J2225" s="1" t="s">
        <v>31</v>
      </c>
      <c r="K2225" s="3" t="s">
        <v>32</v>
      </c>
      <c r="L2225" s="3" t="s">
        <v>44</v>
      </c>
      <c r="M2225" s="3" t="s">
        <v>34</v>
      </c>
      <c r="N2225" s="1">
        <f>Table1[[#This Row],[MWh]]*Water_intensities!$J$56</f>
        <v>2801.3017589585925</v>
      </c>
      <c r="O2225" s="1">
        <f>Table1[[#This Row],[MWh]]*Water_intensities!$N$56</f>
        <v>1960.9112312710149</v>
      </c>
      <c r="P2225" s="3">
        <v>32.532406000000002</v>
      </c>
      <c r="Q2225" s="3">
        <v>15.551772</v>
      </c>
      <c r="R2225" t="s">
        <v>2371</v>
      </c>
    </row>
    <row r="2226" spans="1:18" x14ac:dyDescent="0.55000000000000004">
      <c r="A2226" s="1">
        <v>51043</v>
      </c>
      <c r="B2226" s="1" t="s">
        <v>3351</v>
      </c>
      <c r="C2226" s="1" t="s">
        <v>3416</v>
      </c>
      <c r="D2226" s="4">
        <v>2</v>
      </c>
      <c r="E2226" s="4">
        <v>2882</v>
      </c>
      <c r="F2226" s="4">
        <f>Table1[[#This Row],[MW]]*Table1[[#This Row],[MWh/MW]]</f>
        <v>5764</v>
      </c>
      <c r="G2226" s="1" t="s">
        <v>28</v>
      </c>
      <c r="H2226" s="1" t="s">
        <v>29</v>
      </c>
      <c r="I2226" s="1" t="s">
        <v>30</v>
      </c>
      <c r="J2226" s="1" t="s">
        <v>31</v>
      </c>
      <c r="K2226" s="3" t="s">
        <v>32</v>
      </c>
      <c r="L2226" s="3" t="s">
        <v>44</v>
      </c>
      <c r="M2226" s="3" t="s">
        <v>34</v>
      </c>
      <c r="N2226" s="1">
        <f>Table1[[#This Row],[MWh]]*Water_intensities!$J$56</f>
        <v>1867.534505972395</v>
      </c>
      <c r="O2226" s="1">
        <f>Table1[[#This Row],[MWh]]*Water_intensities!$N$56</f>
        <v>1307.2741541806765</v>
      </c>
      <c r="P2226" s="3">
        <v>31.879179484793699</v>
      </c>
      <c r="Q2226" s="3">
        <v>13.035595716106</v>
      </c>
      <c r="R2226" t="s">
        <v>3417</v>
      </c>
    </row>
    <row r="2227" spans="1:18" x14ac:dyDescent="0.55000000000000004">
      <c r="A2227" s="1">
        <v>51044</v>
      </c>
      <c r="B2227" s="1" t="s">
        <v>3351</v>
      </c>
      <c r="C2227" s="1" t="s">
        <v>3418</v>
      </c>
      <c r="D2227" s="4">
        <v>47.316000000000003</v>
      </c>
      <c r="E2227" s="4">
        <v>2882</v>
      </c>
      <c r="F2227" s="4">
        <f>Table1[[#This Row],[MW]]*Table1[[#This Row],[MWh/MW]]</f>
        <v>136364.712</v>
      </c>
      <c r="G2227" s="1" t="s">
        <v>28</v>
      </c>
      <c r="H2227" s="1" t="s">
        <v>29</v>
      </c>
      <c r="I2227" s="1" t="s">
        <v>30</v>
      </c>
      <c r="J2227" s="1" t="s">
        <v>31</v>
      </c>
      <c r="K2227" s="3" t="s">
        <v>32</v>
      </c>
      <c r="L2227" s="3" t="s">
        <v>44</v>
      </c>
      <c r="M2227" s="3" t="s">
        <v>34</v>
      </c>
      <c r="N2227" s="1">
        <f>Table1[[#This Row],[MWh]]*Water_intensities!$J$56</f>
        <v>44182.131342294924</v>
      </c>
      <c r="O2227" s="1">
        <f>Table1[[#This Row],[MWh]]*Water_intensities!$N$56</f>
        <v>30927.491939606447</v>
      </c>
      <c r="P2227" s="3">
        <v>30.138274459306501</v>
      </c>
      <c r="Q2227" s="3">
        <v>8.7453136916676701</v>
      </c>
      <c r="R2227" t="s">
        <v>2477</v>
      </c>
    </row>
    <row r="2228" spans="1:18" x14ac:dyDescent="0.55000000000000004">
      <c r="A2228" s="1">
        <v>51045</v>
      </c>
      <c r="B2228" s="1" t="s">
        <v>3351</v>
      </c>
      <c r="C2228" s="1" t="s">
        <v>3419</v>
      </c>
      <c r="D2228" s="4">
        <v>2</v>
      </c>
      <c r="E2228" s="4">
        <v>2882</v>
      </c>
      <c r="F2228" s="4">
        <f>Table1[[#This Row],[MW]]*Table1[[#This Row],[MWh/MW]]</f>
        <v>5764</v>
      </c>
      <c r="G2228" s="1" t="s">
        <v>28</v>
      </c>
      <c r="H2228" s="1" t="s">
        <v>29</v>
      </c>
      <c r="I2228" s="1" t="s">
        <v>30</v>
      </c>
      <c r="J2228" s="1" t="s">
        <v>31</v>
      </c>
      <c r="K2228" s="3" t="s">
        <v>32</v>
      </c>
      <c r="L2228" s="3" t="s">
        <v>44</v>
      </c>
      <c r="M2228" s="3" t="s">
        <v>34</v>
      </c>
      <c r="N2228" s="1">
        <f>Table1[[#This Row],[MWh]]*Water_intensities!$J$56</f>
        <v>1867.534505972395</v>
      </c>
      <c r="O2228" s="1">
        <f>Table1[[#This Row],[MWh]]*Water_intensities!$N$56</f>
        <v>1307.2741541806765</v>
      </c>
      <c r="P2228" s="3">
        <v>37.728999999999999</v>
      </c>
      <c r="Q2228" s="3">
        <v>18.4254</v>
      </c>
      <c r="R2228" t="s">
        <v>296</v>
      </c>
    </row>
    <row r="2229" spans="1:18" x14ac:dyDescent="0.55000000000000004">
      <c r="A2229" s="1">
        <v>51046</v>
      </c>
      <c r="B2229" s="1" t="s">
        <v>3351</v>
      </c>
      <c r="C2229" s="1" t="s">
        <v>3420</v>
      </c>
      <c r="D2229" s="4">
        <v>4.2</v>
      </c>
      <c r="E2229" s="4">
        <v>2882</v>
      </c>
      <c r="F2229" s="4">
        <f>Table1[[#This Row],[MW]]*Table1[[#This Row],[MWh/MW]]</f>
        <v>12104.4</v>
      </c>
      <c r="G2229" s="1" t="s">
        <v>28</v>
      </c>
      <c r="H2229" s="1" t="s">
        <v>29</v>
      </c>
      <c r="I2229" s="1" t="s">
        <v>30</v>
      </c>
      <c r="J2229" s="1" t="s">
        <v>31</v>
      </c>
      <c r="K2229" s="3" t="s">
        <v>32</v>
      </c>
      <c r="L2229" s="3" t="s">
        <v>44</v>
      </c>
      <c r="M2229" s="3" t="s">
        <v>34</v>
      </c>
      <c r="N2229" s="1">
        <f>Table1[[#This Row],[MWh]]*Water_intensities!$J$56</f>
        <v>3921.8224625420294</v>
      </c>
      <c r="O2229" s="1">
        <f>Table1[[#This Row],[MWh]]*Water_intensities!$N$56</f>
        <v>2745.2757237794208</v>
      </c>
      <c r="P2229" s="3">
        <v>31.187425248693401</v>
      </c>
      <c r="Q2229" s="3">
        <v>12.9241266044395</v>
      </c>
      <c r="R2229" t="s">
        <v>2759</v>
      </c>
    </row>
    <row r="2230" spans="1:18" x14ac:dyDescent="0.55000000000000004">
      <c r="A2230" s="1">
        <v>51047</v>
      </c>
      <c r="B2230" s="1" t="s">
        <v>3351</v>
      </c>
      <c r="C2230" s="1" t="s">
        <v>3421</v>
      </c>
      <c r="D2230" s="4">
        <v>3.8</v>
      </c>
      <c r="E2230" s="4">
        <v>2882</v>
      </c>
      <c r="F2230" s="4">
        <f>Table1[[#This Row],[MW]]*Table1[[#This Row],[MWh/MW]]</f>
        <v>10951.6</v>
      </c>
      <c r="G2230" s="1" t="s">
        <v>28</v>
      </c>
      <c r="H2230" s="1" t="s">
        <v>29</v>
      </c>
      <c r="I2230" s="1" t="s">
        <v>30</v>
      </c>
      <c r="J2230" s="1" t="s">
        <v>31</v>
      </c>
      <c r="K2230" s="3" t="s">
        <v>32</v>
      </c>
      <c r="L2230" s="3" t="s">
        <v>44</v>
      </c>
      <c r="M2230" s="3" t="s">
        <v>34</v>
      </c>
      <c r="N2230" s="1">
        <f>Table1[[#This Row],[MWh]]*Water_intensities!$J$56</f>
        <v>3548.3155613475506</v>
      </c>
      <c r="O2230" s="1">
        <f>Table1[[#This Row],[MWh]]*Water_intensities!$N$56</f>
        <v>2483.8208929432858</v>
      </c>
      <c r="P2230" s="3">
        <v>31.35</v>
      </c>
      <c r="Q2230" s="3">
        <v>21.8</v>
      </c>
      <c r="R2230" t="s">
        <v>3422</v>
      </c>
    </row>
    <row r="2231" spans="1:18" x14ac:dyDescent="0.55000000000000004">
      <c r="A2231" s="1">
        <v>51048</v>
      </c>
      <c r="B2231" s="1" t="s">
        <v>3351</v>
      </c>
      <c r="C2231" s="1" t="s">
        <v>3423</v>
      </c>
      <c r="D2231" s="4">
        <v>104</v>
      </c>
      <c r="E2231" s="4">
        <v>582</v>
      </c>
      <c r="F2231" s="4">
        <f>Table1[[#This Row],[MW]]*Table1[[#This Row],[MWh/MW]]</f>
        <v>60528</v>
      </c>
      <c r="G2231" s="1" t="s">
        <v>474</v>
      </c>
      <c r="H2231" s="1" t="s">
        <v>21</v>
      </c>
      <c r="I2231" s="1" t="s">
        <v>22</v>
      </c>
      <c r="J2231" s="1" t="s">
        <v>23</v>
      </c>
      <c r="K2231" s="3" t="s">
        <v>24</v>
      </c>
      <c r="L2231" s="1" t="s">
        <v>841</v>
      </c>
      <c r="M2231" s="3" t="s">
        <v>26</v>
      </c>
      <c r="N2231" s="1">
        <f>Table1[[#This Row],[MWh]]*Water_intensities!$J$10</f>
        <v>274948.08506380802</v>
      </c>
      <c r="O2231" s="1">
        <f>Table1[[#This Row],[MWh]]*Water_intensities!$N$10</f>
        <v>252035.74464182401</v>
      </c>
      <c r="P2231" s="3">
        <v>32.468600000000002</v>
      </c>
      <c r="Q2231" s="3">
        <v>14.072100000000001</v>
      </c>
      <c r="R2231" t="s">
        <v>3424</v>
      </c>
    </row>
    <row r="2232" spans="1:18" x14ac:dyDescent="0.55000000000000004">
      <c r="A2232" s="1">
        <v>52001</v>
      </c>
      <c r="B2232" s="1" t="s">
        <v>3425</v>
      </c>
      <c r="C2232" s="1" t="s">
        <v>3426</v>
      </c>
      <c r="D2232" s="4">
        <v>0.89100000000000001</v>
      </c>
      <c r="E2232" s="4">
        <v>1987.1</v>
      </c>
      <c r="F2232" s="4">
        <f>Table1[[#This Row],[MW]]*Table1[[#This Row],[MWh/MW]]</f>
        <v>1770.5061000000001</v>
      </c>
      <c r="G2232" s="1" t="s">
        <v>107</v>
      </c>
      <c r="H2232" s="1" t="s">
        <v>133</v>
      </c>
      <c r="I2232" s="1" t="s">
        <v>34</v>
      </c>
      <c r="J2232" s="1" t="s">
        <v>34</v>
      </c>
      <c r="K2232" s="1" t="s">
        <v>34</v>
      </c>
      <c r="L2232" s="1" t="s">
        <v>34</v>
      </c>
      <c r="M2232" s="1" t="s">
        <v>34</v>
      </c>
      <c r="N2232" s="1">
        <v>0</v>
      </c>
      <c r="O2232" s="1">
        <v>0</v>
      </c>
      <c r="P2232" s="3">
        <v>31.893519999999999</v>
      </c>
      <c r="Q2232" s="3">
        <v>-26.84384</v>
      </c>
      <c r="R2232" t="s">
        <v>3427</v>
      </c>
    </row>
    <row r="2233" spans="1:18" x14ac:dyDescent="0.55000000000000004">
      <c r="A2233" s="1">
        <v>52002</v>
      </c>
      <c r="B2233" s="1" t="s">
        <v>3425</v>
      </c>
      <c r="C2233" s="1" t="s">
        <v>3428</v>
      </c>
      <c r="D2233" s="4">
        <v>0.1</v>
      </c>
      <c r="E2233" s="4">
        <v>1444</v>
      </c>
      <c r="F2233" s="4">
        <f>Table1[[#This Row],[MW]]*Table1[[#This Row],[MWh/MW]]</f>
        <v>144.4</v>
      </c>
      <c r="G2233" s="1" t="s">
        <v>37</v>
      </c>
      <c r="H2233" s="1" t="s">
        <v>38</v>
      </c>
      <c r="I2233" s="1" t="s">
        <v>39</v>
      </c>
      <c r="J2233" s="1" t="s">
        <v>40</v>
      </c>
      <c r="K2233" s="3" t="s">
        <v>34</v>
      </c>
      <c r="L2233" s="3" t="s">
        <v>41</v>
      </c>
      <c r="M2233" s="3" t="s">
        <v>3024</v>
      </c>
      <c r="N2233" s="1">
        <f>Table1[[#This Row],[MWh]]*Water_intensities!$J$92</f>
        <v>3.279680766192</v>
      </c>
      <c r="O2233" s="1">
        <f>Table1[[#This Row],[MWh]]*Water_intensities!$N$92</f>
        <v>2.2957765363343996</v>
      </c>
      <c r="P2233" s="3">
        <v>31.913281497462801</v>
      </c>
      <c r="Q2233" s="3">
        <v>-26.438503571084301</v>
      </c>
      <c r="R2233" t="s">
        <v>452</v>
      </c>
    </row>
    <row r="2234" spans="1:18" x14ac:dyDescent="0.55000000000000004">
      <c r="A2234" s="1">
        <v>52003</v>
      </c>
      <c r="B2234" s="1" t="s">
        <v>3425</v>
      </c>
      <c r="C2234" s="1" t="s">
        <v>3429</v>
      </c>
      <c r="D2234" s="4">
        <v>15</v>
      </c>
      <c r="E2234" s="4">
        <v>1987.1</v>
      </c>
      <c r="F2234" s="4">
        <f>Table1[[#This Row],[MW]]*Table1[[#This Row],[MWh/MW]]</f>
        <v>29806.5</v>
      </c>
      <c r="G2234" s="1" t="s">
        <v>107</v>
      </c>
      <c r="H2234" s="1" t="s">
        <v>133</v>
      </c>
      <c r="I2234" s="1" t="s">
        <v>34</v>
      </c>
      <c r="J2234" s="1" t="s">
        <v>34</v>
      </c>
      <c r="K2234" s="1" t="s">
        <v>34</v>
      </c>
      <c r="L2234" s="1" t="s">
        <v>34</v>
      </c>
      <c r="M2234" s="1" t="s">
        <v>34</v>
      </c>
      <c r="N2234" s="1">
        <v>8551.0173792252335</v>
      </c>
      <c r="O2234" s="1">
        <v>8551.0173792252335</v>
      </c>
      <c r="P2234" s="3">
        <v>31.32395</v>
      </c>
      <c r="Q2234" s="3">
        <v>-26.589600000000001</v>
      </c>
      <c r="R2234" t="s">
        <v>3430</v>
      </c>
    </row>
    <row r="2235" spans="1:18" x14ac:dyDescent="0.55000000000000004">
      <c r="A2235" s="1">
        <v>52004</v>
      </c>
      <c r="B2235" s="1" t="s">
        <v>3425</v>
      </c>
      <c r="C2235" s="1" t="s">
        <v>3429</v>
      </c>
      <c r="D2235" s="4">
        <v>9</v>
      </c>
      <c r="E2235" s="4">
        <v>2304.35</v>
      </c>
      <c r="F2235" s="4">
        <f>Table1[[#This Row],[MW]]*Table1[[#This Row],[MWh/MW]]</f>
        <v>20739.149999999998</v>
      </c>
      <c r="G2235" s="1" t="s">
        <v>28</v>
      </c>
      <c r="H2235" s="1" t="s">
        <v>29</v>
      </c>
      <c r="I2235" s="1" t="s">
        <v>30</v>
      </c>
      <c r="J2235" s="1" t="s">
        <v>31</v>
      </c>
      <c r="K2235" s="3" t="s">
        <v>32</v>
      </c>
      <c r="L2235" s="3" t="s">
        <v>44</v>
      </c>
      <c r="M2235" s="3" t="s">
        <v>34</v>
      </c>
      <c r="N2235" s="1">
        <f>Table1[[#This Row],[MWh]]*Water_intensities!$J$56</f>
        <v>6719.4792244166192</v>
      </c>
      <c r="O2235" s="1">
        <f>Table1[[#This Row],[MWh]]*Water_intensities!$N$56</f>
        <v>4703.6354570916337</v>
      </c>
      <c r="P2235" s="3">
        <v>31.266666699999998</v>
      </c>
      <c r="Q2235" s="3">
        <v>-27.1666667</v>
      </c>
      <c r="R2235" t="s">
        <v>2371</v>
      </c>
    </row>
    <row r="2236" spans="1:18" x14ac:dyDescent="0.55000000000000004">
      <c r="A2236" s="1">
        <v>52005</v>
      </c>
      <c r="B2236" s="1" t="s">
        <v>3425</v>
      </c>
      <c r="C2236" s="1" t="s">
        <v>3431</v>
      </c>
      <c r="D2236" s="4">
        <v>20.8</v>
      </c>
      <c r="E2236" s="4">
        <v>1987.1</v>
      </c>
      <c r="F2236" s="4">
        <f>Table1[[#This Row],[MW]]*Table1[[#This Row],[MWh/MW]]</f>
        <v>41331.68</v>
      </c>
      <c r="G2236" s="1" t="s">
        <v>107</v>
      </c>
      <c r="H2236" s="1" t="s">
        <v>108</v>
      </c>
      <c r="I2236" s="1" t="s">
        <v>34</v>
      </c>
      <c r="J2236" s="1" t="s">
        <v>34</v>
      </c>
      <c r="K2236" s="1" t="s">
        <v>34</v>
      </c>
      <c r="L2236" s="1" t="s">
        <v>34</v>
      </c>
      <c r="M2236" s="1" t="s">
        <v>34</v>
      </c>
      <c r="N2236" s="1">
        <v>114868.77996000003</v>
      </c>
      <c r="O2236" s="1">
        <v>114868.77996000003</v>
      </c>
      <c r="P2236" s="3">
        <v>31.099540000000001</v>
      </c>
      <c r="Q2236" s="3">
        <v>-26.399709999999999</v>
      </c>
      <c r="R2236" t="s">
        <v>589</v>
      </c>
    </row>
    <row r="2237" spans="1:18" x14ac:dyDescent="0.55000000000000004">
      <c r="A2237" s="1">
        <v>52006</v>
      </c>
      <c r="B2237" s="1" t="s">
        <v>3425</v>
      </c>
      <c r="C2237" s="1" t="s">
        <v>3432</v>
      </c>
      <c r="D2237" s="4">
        <v>5.6</v>
      </c>
      <c r="E2237" s="4">
        <v>2306.5</v>
      </c>
      <c r="F2237" s="4">
        <f>Table1[[#This Row],[MW]]*Table1[[#This Row],[MWh/MW]]</f>
        <v>12916.4</v>
      </c>
      <c r="G2237" s="1" t="s">
        <v>107</v>
      </c>
      <c r="H2237" s="1" t="s">
        <v>133</v>
      </c>
      <c r="I2237" s="1" t="s">
        <v>34</v>
      </c>
      <c r="J2237" s="1" t="s">
        <v>34</v>
      </c>
      <c r="K2237" s="1" t="s">
        <v>34</v>
      </c>
      <c r="L2237" s="1" t="s">
        <v>34</v>
      </c>
      <c r="M2237" s="1" t="s">
        <v>34</v>
      </c>
      <c r="N2237" s="1">
        <v>612885.74817046477</v>
      </c>
      <c r="O2237" s="1">
        <v>612885.74817046477</v>
      </c>
      <c r="P2237" s="3">
        <v>31.353314999999998</v>
      </c>
      <c r="Q2237" s="3">
        <v>-26.615189000000001</v>
      </c>
      <c r="R2237" t="s">
        <v>3433</v>
      </c>
    </row>
    <row r="2238" spans="1:18" x14ac:dyDescent="0.55000000000000004">
      <c r="A2238" s="1">
        <v>52007</v>
      </c>
      <c r="B2238" s="1" t="s">
        <v>3425</v>
      </c>
      <c r="C2238" s="1" t="s">
        <v>3434</v>
      </c>
      <c r="D2238" s="4">
        <v>20</v>
      </c>
      <c r="E2238" s="4">
        <v>1987.1</v>
      </c>
      <c r="F2238" s="4">
        <f>Table1[[#This Row],[MW]]*Table1[[#This Row],[MWh/MW]]</f>
        <v>39742</v>
      </c>
      <c r="G2238" s="1" t="s">
        <v>107</v>
      </c>
      <c r="H2238" s="1" t="s">
        <v>108</v>
      </c>
      <c r="I2238" s="1" t="s">
        <v>34</v>
      </c>
      <c r="J2238" s="1" t="s">
        <v>34</v>
      </c>
      <c r="K2238" s="1" t="s">
        <v>34</v>
      </c>
      <c r="L2238" s="1" t="s">
        <v>34</v>
      </c>
      <c r="M2238" s="1" t="s">
        <v>34</v>
      </c>
      <c r="N2238" s="1">
        <v>43938.671399999992</v>
      </c>
      <c r="O2238" s="1">
        <v>43938.671399999992</v>
      </c>
      <c r="P2238" s="3">
        <v>31.26013</v>
      </c>
      <c r="Q2238" s="3">
        <v>-26.07649</v>
      </c>
      <c r="R2238" t="s">
        <v>589</v>
      </c>
    </row>
    <row r="2239" spans="1:18" x14ac:dyDescent="0.55000000000000004">
      <c r="A2239" s="1">
        <v>52008</v>
      </c>
      <c r="B2239" s="1" t="s">
        <v>3425</v>
      </c>
      <c r="C2239" s="1" t="s">
        <v>3435</v>
      </c>
      <c r="D2239" s="4">
        <v>0.5</v>
      </c>
      <c r="E2239" s="4">
        <v>1987.1</v>
      </c>
      <c r="F2239" s="4">
        <f>Table1[[#This Row],[MW]]*Table1[[#This Row],[MWh/MW]]</f>
        <v>993.55</v>
      </c>
      <c r="G2239" s="1" t="s">
        <v>107</v>
      </c>
      <c r="H2239" s="1" t="s">
        <v>133</v>
      </c>
      <c r="I2239" s="1" t="s">
        <v>34</v>
      </c>
      <c r="J2239" s="1" t="s">
        <v>34</v>
      </c>
      <c r="K2239" s="1" t="s">
        <v>34</v>
      </c>
      <c r="L2239" s="1" t="s">
        <v>34</v>
      </c>
      <c r="M2239" s="1" t="s">
        <v>34</v>
      </c>
      <c r="N2239" s="1">
        <v>0</v>
      </c>
      <c r="O2239" s="1">
        <v>0</v>
      </c>
      <c r="P2239" s="3">
        <v>31.133333</v>
      </c>
      <c r="Q2239" s="3">
        <v>-26.316666999999999</v>
      </c>
      <c r="R2239" t="s">
        <v>4960</v>
      </c>
    </row>
    <row r="2240" spans="1:18" x14ac:dyDescent="0.55000000000000004">
      <c r="A2240" s="1">
        <v>52009</v>
      </c>
      <c r="B2240" s="1" t="s">
        <v>3425</v>
      </c>
      <c r="C2240" s="1" t="s">
        <v>3436</v>
      </c>
      <c r="D2240" s="4">
        <v>18.5</v>
      </c>
      <c r="E2240" s="4">
        <v>5250</v>
      </c>
      <c r="F2240" s="4">
        <f>Table1[[#This Row],[MW]]*Table1[[#This Row],[MWh/MW]]</f>
        <v>97125</v>
      </c>
      <c r="G2240" s="1" t="s">
        <v>474</v>
      </c>
      <c r="H2240" s="1" t="s">
        <v>21</v>
      </c>
      <c r="I2240" s="1" t="s">
        <v>22</v>
      </c>
      <c r="J2240" s="1" t="s">
        <v>118</v>
      </c>
      <c r="K2240" s="3" t="s">
        <v>24</v>
      </c>
      <c r="L2240" s="1" t="s">
        <v>841</v>
      </c>
      <c r="M2240" s="3" t="s">
        <v>3024</v>
      </c>
      <c r="N2240" s="1">
        <f>Table1[[#This Row],[MWh]]*Water_intensities!$J$13</f>
        <v>240080.7517935225</v>
      </c>
      <c r="O2240" s="1">
        <f>Table1[[#This Row],[MWh]]*Water_intensities!$N$13</f>
        <v>187505.64075757499</v>
      </c>
      <c r="P2240" s="3">
        <v>31.81701</v>
      </c>
      <c r="Q2240" s="3">
        <v>-26.052579999999999</v>
      </c>
      <c r="R2240" t="s">
        <v>3437</v>
      </c>
    </row>
    <row r="2241" spans="1:18" x14ac:dyDescent="0.55000000000000004">
      <c r="A2241" s="1">
        <v>52010</v>
      </c>
      <c r="B2241" s="1" t="s">
        <v>3425</v>
      </c>
      <c r="C2241" s="1" t="s">
        <v>3436</v>
      </c>
      <c r="D2241" s="4">
        <v>0.8</v>
      </c>
      <c r="E2241" s="4">
        <v>2304.35</v>
      </c>
      <c r="F2241" s="4">
        <f>Table1[[#This Row],[MW]]*Table1[[#This Row],[MWh/MW]]</f>
        <v>1843.48</v>
      </c>
      <c r="G2241" s="1" t="s">
        <v>28</v>
      </c>
      <c r="H2241" s="1" t="s">
        <v>29</v>
      </c>
      <c r="I2241" s="1" t="s">
        <v>30</v>
      </c>
      <c r="J2241" s="1" t="s">
        <v>31</v>
      </c>
      <c r="K2241" s="3" t="s">
        <v>32</v>
      </c>
      <c r="L2241" s="3" t="s">
        <v>44</v>
      </c>
      <c r="M2241" s="3" t="s">
        <v>34</v>
      </c>
      <c r="N2241" s="1">
        <f>Table1[[#This Row],[MWh]]*Water_intensities!$J$56</f>
        <v>597.28704217036625</v>
      </c>
      <c r="O2241" s="1">
        <f>Table1[[#This Row],[MWh]]*Water_intensities!$N$56</f>
        <v>418.10092951925634</v>
      </c>
      <c r="P2241" s="3">
        <f>P2239</f>
        <v>31.133333</v>
      </c>
      <c r="Q2241" s="3">
        <f>Q2239</f>
        <v>-26.316666999999999</v>
      </c>
      <c r="R2241" t="s">
        <v>3438</v>
      </c>
    </row>
    <row r="2242" spans="1:18" x14ac:dyDescent="0.55000000000000004">
      <c r="A2242" s="1">
        <v>52011</v>
      </c>
      <c r="B2242" s="1" t="s">
        <v>3425</v>
      </c>
      <c r="C2242" s="1" t="s">
        <v>3439</v>
      </c>
      <c r="D2242" s="4">
        <v>0.8</v>
      </c>
      <c r="E2242" s="4">
        <v>1987.1</v>
      </c>
      <c r="F2242" s="4">
        <f>Table1[[#This Row],[MW]]*Table1[[#This Row],[MWh/MW]]</f>
        <v>1589.68</v>
      </c>
      <c r="G2242" s="1" t="s">
        <v>107</v>
      </c>
      <c r="H2242" s="1" t="s">
        <v>133</v>
      </c>
      <c r="I2242" s="1" t="s">
        <v>34</v>
      </c>
      <c r="J2242" s="1" t="s">
        <v>34</v>
      </c>
      <c r="K2242" s="1" t="s">
        <v>34</v>
      </c>
      <c r="L2242" s="1" t="s">
        <v>34</v>
      </c>
      <c r="M2242" s="1" t="s">
        <v>34</v>
      </c>
      <c r="N2242" s="1">
        <v>0</v>
      </c>
      <c r="O2242" s="1">
        <v>0</v>
      </c>
      <c r="P2242" s="3">
        <v>31.25</v>
      </c>
      <c r="Q2242" s="3">
        <v>-25.966667000000001</v>
      </c>
      <c r="R2242" t="s">
        <v>4960</v>
      </c>
    </row>
    <row r="2243" spans="1:18" x14ac:dyDescent="0.55000000000000004">
      <c r="A2243" s="1">
        <v>52012</v>
      </c>
      <c r="B2243" s="1" t="s">
        <v>3425</v>
      </c>
      <c r="C2243" s="1" t="s">
        <v>3440</v>
      </c>
      <c r="D2243" s="9">
        <v>1E-3</v>
      </c>
      <c r="E2243" s="4">
        <v>1987.1</v>
      </c>
      <c r="F2243" s="4">
        <f>Table1[[#This Row],[MW]]*Table1[[#This Row],[MWh/MW]]</f>
        <v>1.9870999999999999</v>
      </c>
      <c r="G2243" s="1" t="s">
        <v>107</v>
      </c>
      <c r="H2243" s="1" t="s">
        <v>133</v>
      </c>
      <c r="I2243" s="1" t="s">
        <v>34</v>
      </c>
      <c r="J2243" s="1" t="s">
        <v>34</v>
      </c>
      <c r="K2243" s="1" t="s">
        <v>34</v>
      </c>
      <c r="L2243" s="1" t="s">
        <v>34</v>
      </c>
      <c r="M2243" s="1" t="s">
        <v>34</v>
      </c>
      <c r="N2243" s="1">
        <v>0</v>
      </c>
      <c r="O2243" s="1">
        <v>0</v>
      </c>
      <c r="P2243" s="3">
        <v>31.144158999999998</v>
      </c>
      <c r="Q2243" s="3">
        <v>-26.311313999999999</v>
      </c>
      <c r="R2243" t="s">
        <v>4980</v>
      </c>
    </row>
    <row r="2244" spans="1:18" x14ac:dyDescent="0.55000000000000004">
      <c r="A2244" s="1">
        <v>52013</v>
      </c>
      <c r="B2244" s="1" t="s">
        <v>3425</v>
      </c>
      <c r="C2244" s="1" t="s">
        <v>3441</v>
      </c>
      <c r="D2244" s="4">
        <v>47</v>
      </c>
      <c r="E2244" s="4">
        <v>5250</v>
      </c>
      <c r="F2244" s="4">
        <f>Table1[[#This Row],[MW]]*Table1[[#This Row],[MWh/MW]]</f>
        <v>246750</v>
      </c>
      <c r="G2244" s="1" t="s">
        <v>474</v>
      </c>
      <c r="H2244" s="1" t="s">
        <v>21</v>
      </c>
      <c r="I2244" s="1" t="s">
        <v>22</v>
      </c>
      <c r="J2244" s="1" t="s">
        <v>23</v>
      </c>
      <c r="K2244" s="3" t="s">
        <v>24</v>
      </c>
      <c r="L2244" s="1" t="s">
        <v>841</v>
      </c>
      <c r="M2244" s="3" t="s">
        <v>3024</v>
      </c>
      <c r="N2244" s="1">
        <f>Table1[[#This Row],[MWh]]*Water_intensities!$J$13</f>
        <v>609934.88293489499</v>
      </c>
      <c r="O2244" s="1">
        <f>Table1[[#This Row],[MWh]]*Water_intensities!$N$13</f>
        <v>476365.68192464998</v>
      </c>
      <c r="P2244" s="3">
        <v>31.909590000000001</v>
      </c>
      <c r="Q2244" s="3">
        <v>-26.176390000000001</v>
      </c>
      <c r="R2244" t="s">
        <v>3442</v>
      </c>
    </row>
    <row r="2245" spans="1:18" x14ac:dyDescent="0.55000000000000004">
      <c r="A2245" s="1">
        <v>52014</v>
      </c>
      <c r="B2245" s="1" t="s">
        <v>3425</v>
      </c>
      <c r="C2245" s="1" t="s">
        <v>3441</v>
      </c>
      <c r="D2245" s="4">
        <v>0.13</v>
      </c>
      <c r="E2245" s="4">
        <v>2304.35</v>
      </c>
      <c r="F2245" s="4">
        <f>Table1[[#This Row],[MW]]*Table1[[#This Row],[MWh/MW]]</f>
        <v>299.56549999999999</v>
      </c>
      <c r="G2245" s="1" t="s">
        <v>28</v>
      </c>
      <c r="H2245" s="1" t="s">
        <v>29</v>
      </c>
      <c r="I2245" s="1" t="s">
        <v>30</v>
      </c>
      <c r="J2245" s="1" t="s">
        <v>31</v>
      </c>
      <c r="K2245" s="3" t="s">
        <v>32</v>
      </c>
      <c r="L2245" s="3" t="s">
        <v>44</v>
      </c>
      <c r="M2245" s="3" t="s">
        <v>34</v>
      </c>
      <c r="N2245" s="1">
        <f>Table1[[#This Row],[MWh]]*Water_intensities!$J$56</f>
        <v>97.059144352684498</v>
      </c>
      <c r="O2245" s="1">
        <f>Table1[[#This Row],[MWh]]*Water_intensities!$N$56</f>
        <v>67.94140104687915</v>
      </c>
      <c r="P2245" s="3">
        <f>P2240</f>
        <v>31.81701</v>
      </c>
      <c r="Q2245" s="3">
        <f>Q2240</f>
        <v>-26.052579999999999</v>
      </c>
      <c r="R2245" t="s">
        <v>113</v>
      </c>
    </row>
    <row r="2246" spans="1:18" x14ac:dyDescent="0.55000000000000004">
      <c r="A2246" s="1">
        <v>52015</v>
      </c>
      <c r="B2246" s="1" t="s">
        <v>3425</v>
      </c>
      <c r="C2246" s="1" t="s">
        <v>3443</v>
      </c>
      <c r="D2246" s="4">
        <v>40</v>
      </c>
      <c r="E2246" s="4">
        <v>5250</v>
      </c>
      <c r="F2246" s="4">
        <f>Table1[[#This Row],[MW]]*Table1[[#This Row],[MWh/MW]]</f>
        <v>210000</v>
      </c>
      <c r="G2246" s="1" t="s">
        <v>474</v>
      </c>
      <c r="H2246" s="1" t="s">
        <v>21</v>
      </c>
      <c r="I2246" s="1" t="s">
        <v>22</v>
      </c>
      <c r="J2246" s="1" t="s">
        <v>118</v>
      </c>
      <c r="K2246" s="3" t="s">
        <v>24</v>
      </c>
      <c r="L2246" s="1" t="s">
        <v>841</v>
      </c>
      <c r="M2246" s="3" t="s">
        <v>388</v>
      </c>
      <c r="N2246" s="1">
        <f>Table1[[#This Row],[MWh]]*Water_intensities!$J$9</f>
        <v>953923.76856</v>
      </c>
      <c r="O2246" s="1">
        <f>Table1[[#This Row],[MWh]]*Water_intensities!$N$9</f>
        <v>874430.12118000002</v>
      </c>
      <c r="P2246" s="3">
        <v>31.940639999999998</v>
      </c>
      <c r="Q2246" s="3">
        <v>-26.773420000000002</v>
      </c>
      <c r="R2246" t="s">
        <v>3444</v>
      </c>
    </row>
    <row r="2247" spans="1:18" x14ac:dyDescent="0.55000000000000004">
      <c r="A2247" s="1">
        <v>53001</v>
      </c>
      <c r="B2247" s="1" t="s">
        <v>3445</v>
      </c>
      <c r="C2247" s="1" t="s">
        <v>3446</v>
      </c>
      <c r="D2247" s="4">
        <v>0.84799999999999998</v>
      </c>
      <c r="E2247" s="4">
        <v>882</v>
      </c>
      <c r="F2247" s="4">
        <f>Table1[[#This Row],[MW]]*Table1[[#This Row],[MWh/MW]]</f>
        <v>747.93600000000004</v>
      </c>
      <c r="G2247" s="1" t="s">
        <v>28</v>
      </c>
      <c r="H2247" s="1" t="s">
        <v>29</v>
      </c>
      <c r="I2247" s="1" t="s">
        <v>30</v>
      </c>
      <c r="J2247" s="1" t="s">
        <v>31</v>
      </c>
      <c r="K2247" s="3" t="s">
        <v>32</v>
      </c>
      <c r="L2247" s="3" t="s">
        <v>44</v>
      </c>
      <c r="M2247" s="3" t="s">
        <v>34</v>
      </c>
      <c r="N2247" s="1">
        <f>Table1[[#This Row],[MWh]]*Water_intensities!$J$56</f>
        <v>242.33107013514388</v>
      </c>
      <c r="O2247" s="1">
        <f>Table1[[#This Row],[MWh]]*Water_intensities!$N$56</f>
        <v>169.63174909460074</v>
      </c>
      <c r="P2247" s="3">
        <v>35.75</v>
      </c>
      <c r="Q2247" s="3">
        <v>-4.2166670000000002</v>
      </c>
      <c r="R2247" t="s">
        <v>113</v>
      </c>
    </row>
    <row r="2248" spans="1:18" x14ac:dyDescent="0.55000000000000004">
      <c r="A2248" s="1">
        <v>53002</v>
      </c>
      <c r="B2248" s="1" t="s">
        <v>3445</v>
      </c>
      <c r="C2248" s="1" t="s">
        <v>3447</v>
      </c>
      <c r="D2248" s="4">
        <v>0.95199999999999996</v>
      </c>
      <c r="E2248" s="4">
        <v>882</v>
      </c>
      <c r="F2248" s="4">
        <f>Table1[[#This Row],[MW]]*Table1[[#This Row],[MWh/MW]]</f>
        <v>839.66399999999999</v>
      </c>
      <c r="G2248" s="1" t="s">
        <v>28</v>
      </c>
      <c r="H2248" s="1" t="s">
        <v>29</v>
      </c>
      <c r="I2248" s="1" t="s">
        <v>30</v>
      </c>
      <c r="J2248" s="1" t="s">
        <v>31</v>
      </c>
      <c r="K2248" s="3" t="s">
        <v>32</v>
      </c>
      <c r="L2248" s="3" t="s">
        <v>44</v>
      </c>
      <c r="M2248" s="3" t="s">
        <v>34</v>
      </c>
      <c r="N2248" s="1">
        <f>Table1[[#This Row],[MWh]]*Water_intensities!$J$56</f>
        <v>272.05091835926527</v>
      </c>
      <c r="O2248" s="1">
        <f>Table1[[#This Row],[MWh]]*Water_intensities!$N$56</f>
        <v>190.43564285148571</v>
      </c>
      <c r="P2248" s="3">
        <v>31.314129099999999</v>
      </c>
      <c r="Q2248" s="3">
        <v>-2.6343036</v>
      </c>
      <c r="R2248" t="s">
        <v>113</v>
      </c>
    </row>
    <row r="2249" spans="1:18" x14ac:dyDescent="0.55000000000000004">
      <c r="A2249" s="1">
        <v>53003</v>
      </c>
      <c r="B2249" s="1" t="s">
        <v>3445</v>
      </c>
      <c r="C2249" s="1" t="s">
        <v>3448</v>
      </c>
      <c r="D2249" s="4">
        <v>1.92</v>
      </c>
      <c r="E2249" s="4">
        <v>882</v>
      </c>
      <c r="F2249" s="4">
        <f>Table1[[#This Row],[MW]]*Table1[[#This Row],[MWh/MW]]</f>
        <v>1693.4399999999998</v>
      </c>
      <c r="G2249" s="1" t="s">
        <v>28</v>
      </c>
      <c r="H2249" s="1" t="s">
        <v>29</v>
      </c>
      <c r="I2249" s="1" t="s">
        <v>30</v>
      </c>
      <c r="J2249" s="1" t="s">
        <v>31</v>
      </c>
      <c r="K2249" s="3" t="s">
        <v>32</v>
      </c>
      <c r="L2249" s="3" t="s">
        <v>44</v>
      </c>
      <c r="M2249" s="3" t="s">
        <v>34</v>
      </c>
      <c r="N2249" s="1">
        <f>Table1[[#This Row],[MWh]]*Water_intensities!$J$56</f>
        <v>548.67412106070299</v>
      </c>
      <c r="O2249" s="1">
        <f>Table1[[#This Row],[MWh]]*Water_intensities!$N$56</f>
        <v>384.07188474249216</v>
      </c>
      <c r="P2249" s="3">
        <v>31.812221999999998</v>
      </c>
      <c r="Q2249" s="3">
        <v>-1.3316669999999999</v>
      </c>
      <c r="R2249" t="s">
        <v>296</v>
      </c>
    </row>
    <row r="2250" spans="1:18" x14ac:dyDescent="0.55000000000000004">
      <c r="A2250" s="1">
        <v>53004</v>
      </c>
      <c r="B2250" s="1" t="s">
        <v>3445</v>
      </c>
      <c r="C2250" s="1" t="s">
        <v>3449</v>
      </c>
      <c r="D2250" s="4">
        <v>0.35</v>
      </c>
      <c r="E2250" s="4">
        <v>4240.3</v>
      </c>
      <c r="F2250" s="4">
        <f>Table1[[#This Row],[MW]]*Table1[[#This Row],[MWh/MW]]</f>
        <v>1484.105</v>
      </c>
      <c r="G2250" s="1" t="s">
        <v>107</v>
      </c>
      <c r="H2250" s="1" t="s">
        <v>133</v>
      </c>
      <c r="I2250" s="1" t="s">
        <v>34</v>
      </c>
      <c r="J2250" s="1" t="s">
        <v>34</v>
      </c>
      <c r="K2250" s="1" t="s">
        <v>34</v>
      </c>
      <c r="L2250" s="1" t="s">
        <v>34</v>
      </c>
      <c r="M2250" s="1" t="s">
        <v>34</v>
      </c>
      <c r="N2250" s="1">
        <v>0</v>
      </c>
      <c r="O2250" s="1">
        <v>0</v>
      </c>
      <c r="P2250" s="3">
        <v>34.6</v>
      </c>
      <c r="Q2250" s="3">
        <v>-11</v>
      </c>
      <c r="R2250" t="s">
        <v>133</v>
      </c>
    </row>
    <row r="2251" spans="1:18" x14ac:dyDescent="0.55000000000000004">
      <c r="A2251" s="1">
        <v>53005</v>
      </c>
      <c r="B2251" s="1" t="s">
        <v>3445</v>
      </c>
      <c r="C2251" s="1" t="s">
        <v>3450</v>
      </c>
      <c r="D2251" s="4">
        <v>12.8</v>
      </c>
      <c r="E2251" s="4">
        <v>882</v>
      </c>
      <c r="F2251" s="4">
        <f>Table1[[#This Row],[MW]]*Table1[[#This Row],[MWh/MW]]</f>
        <v>11289.6</v>
      </c>
      <c r="G2251" s="1" t="s">
        <v>28</v>
      </c>
      <c r="H2251" s="1" t="s">
        <v>29</v>
      </c>
      <c r="I2251" s="1" t="s">
        <v>30</v>
      </c>
      <c r="J2251" s="1" t="s">
        <v>31</v>
      </c>
      <c r="K2251" s="3" t="s">
        <v>32</v>
      </c>
      <c r="L2251" s="3" t="s">
        <v>44</v>
      </c>
      <c r="M2251" s="3" t="s">
        <v>34</v>
      </c>
      <c r="N2251" s="1">
        <f>Table1[[#This Row],[MWh]]*Water_intensities!$J$56</f>
        <v>3657.8274737380207</v>
      </c>
      <c r="O2251" s="1">
        <f>Table1[[#This Row],[MWh]]*Water_intensities!$N$56</f>
        <v>2560.4792316166145</v>
      </c>
      <c r="P2251" s="3">
        <v>32.487100777288902</v>
      </c>
      <c r="Q2251" s="3">
        <v>-3.21912010063286</v>
      </c>
      <c r="R2251" t="s">
        <v>3451</v>
      </c>
    </row>
    <row r="2252" spans="1:18" ht="15" customHeight="1" x14ac:dyDescent="0.55000000000000004">
      <c r="A2252" s="1">
        <v>53006</v>
      </c>
      <c r="B2252" s="1" t="s">
        <v>3445</v>
      </c>
      <c r="C2252" s="1" t="s">
        <v>3452</v>
      </c>
      <c r="D2252" s="4">
        <v>0.1</v>
      </c>
      <c r="E2252" s="4">
        <v>882</v>
      </c>
      <c r="F2252" s="4">
        <f>Table1[[#This Row],[MW]]*Table1[[#This Row],[MWh/MW]]</f>
        <v>88.2</v>
      </c>
      <c r="G2252" s="1" t="s">
        <v>28</v>
      </c>
      <c r="H2252" s="1" t="s">
        <v>29</v>
      </c>
      <c r="I2252" s="1" t="s">
        <v>30</v>
      </c>
      <c r="J2252" s="1" t="s">
        <v>31</v>
      </c>
      <c r="K2252" s="3" t="s">
        <v>32</v>
      </c>
      <c r="L2252" s="3" t="s">
        <v>44</v>
      </c>
      <c r="M2252" s="3" t="s">
        <v>34</v>
      </c>
      <c r="N2252" s="1">
        <f>Table1[[#This Row],[MWh]]*Water_intensities!$J$56</f>
        <v>28.576777138578286</v>
      </c>
      <c r="O2252" s="1">
        <f>Table1[[#This Row],[MWh]]*Water_intensities!$N$56</f>
        <v>20.003743997004801</v>
      </c>
      <c r="P2252" s="3">
        <v>33.056391400000003</v>
      </c>
      <c r="Q2252" s="3">
        <v>-1.8475131</v>
      </c>
      <c r="R2252" t="s">
        <v>3453</v>
      </c>
    </row>
    <row r="2253" spans="1:18" ht="15" customHeight="1" x14ac:dyDescent="0.55000000000000004">
      <c r="A2253" s="1">
        <v>53007</v>
      </c>
      <c r="B2253" s="1" t="s">
        <v>3445</v>
      </c>
      <c r="C2253" s="1" t="s">
        <v>3452</v>
      </c>
      <c r="D2253" s="4">
        <v>0.1</v>
      </c>
      <c r="E2253" s="4">
        <v>1793.5</v>
      </c>
      <c r="F2253" s="4">
        <f>Table1[[#This Row],[MW]]*Table1[[#This Row],[MWh/MW]]</f>
        <v>179.35000000000002</v>
      </c>
      <c r="G2253" s="1" t="s">
        <v>37</v>
      </c>
      <c r="H2253" s="1" t="s">
        <v>38</v>
      </c>
      <c r="I2253" s="1" t="s">
        <v>39</v>
      </c>
      <c r="J2253" s="1" t="s">
        <v>40</v>
      </c>
      <c r="K2253" s="3" t="s">
        <v>34</v>
      </c>
      <c r="L2253" s="3" t="s">
        <v>41</v>
      </c>
      <c r="M2253" s="3" t="s">
        <v>420</v>
      </c>
      <c r="N2253" s="1">
        <f>Table1[[#This Row],[MWh]]*Water_intensities!$J$85</f>
        <v>17.651753671318005</v>
      </c>
      <c r="O2253" s="1">
        <f>Table1[[#This Row],[MWh]]*Water_intensities!$N$85</f>
        <v>12.3562275699226</v>
      </c>
      <c r="P2253" s="3">
        <v>33.056391400000003</v>
      </c>
      <c r="Q2253" s="3">
        <v>-1.8475131</v>
      </c>
      <c r="R2253" t="s">
        <v>3454</v>
      </c>
    </row>
    <row r="2254" spans="1:18" ht="15" customHeight="1" x14ac:dyDescent="0.55000000000000004">
      <c r="A2254" s="1">
        <v>53008</v>
      </c>
      <c r="B2254" s="1" t="s">
        <v>3445</v>
      </c>
      <c r="C2254" s="1" t="s">
        <v>3455</v>
      </c>
      <c r="D2254" s="4">
        <v>0.4</v>
      </c>
      <c r="E2254" s="4">
        <v>4240.3</v>
      </c>
      <c r="F2254" s="4">
        <f>Table1[[#This Row],[MW]]*Table1[[#This Row],[MWh/MW]]</f>
        <v>1696.1200000000001</v>
      </c>
      <c r="G2254" s="1" t="s">
        <v>107</v>
      </c>
      <c r="H2254" s="1" t="s">
        <v>133</v>
      </c>
      <c r="I2254" s="1" t="s">
        <v>34</v>
      </c>
      <c r="J2254" s="1" t="s">
        <v>34</v>
      </c>
      <c r="K2254" s="1" t="s">
        <v>34</v>
      </c>
      <c r="L2254" s="1" t="s">
        <v>34</v>
      </c>
      <c r="M2254" s="1" t="s">
        <v>34</v>
      </c>
      <c r="N2254" s="1">
        <v>0</v>
      </c>
      <c r="O2254" s="1">
        <v>0</v>
      </c>
      <c r="P2254" s="3">
        <v>35.260806799999997</v>
      </c>
      <c r="Q2254" s="3">
        <v>-10.8437173</v>
      </c>
      <c r="R2254" t="s">
        <v>133</v>
      </c>
    </row>
    <row r="2255" spans="1:18" x14ac:dyDescent="0.55000000000000004">
      <c r="A2255" s="1">
        <v>53009</v>
      </c>
      <c r="B2255" s="1" t="s">
        <v>3445</v>
      </c>
      <c r="C2255" s="1" t="s">
        <v>5063</v>
      </c>
      <c r="D2255">
        <v>0.08</v>
      </c>
      <c r="E2255" s="4">
        <v>1793.5</v>
      </c>
      <c r="F2255" s="1">
        <f>Table1[[#This Row],[MW]]*Table1[[#This Row],[MWh/MW]]</f>
        <v>143.47999999999999</v>
      </c>
      <c r="G2255" s="1" t="s">
        <v>37</v>
      </c>
      <c r="H2255" s="1" t="s">
        <v>38</v>
      </c>
      <c r="I2255" s="1" t="s">
        <v>130</v>
      </c>
      <c r="J2255" s="1" t="s">
        <v>40</v>
      </c>
      <c r="K2255" s="3" t="s">
        <v>34</v>
      </c>
      <c r="L2255" s="3" t="s">
        <v>41</v>
      </c>
      <c r="M2255" s="3" t="s">
        <v>3024</v>
      </c>
      <c r="N2255" s="1">
        <f>Table1[[#This Row],[MWh]]*Water_intensities!$J$81</f>
        <v>0.54313088219439998</v>
      </c>
      <c r="O2255" s="1">
        <f>Table1[[#This Row],[MWh]]*Water_intensities!$N$81</f>
        <v>0.38019161753608</v>
      </c>
      <c r="P2255" s="3">
        <v>34.989801398357997</v>
      </c>
      <c r="Q2255" s="3">
        <v>-10.9533538031686</v>
      </c>
      <c r="R2255" t="s">
        <v>3456</v>
      </c>
    </row>
    <row r="2256" spans="1:18" ht="15" customHeight="1" x14ac:dyDescent="0.55000000000000004">
      <c r="A2256" s="1">
        <v>53010</v>
      </c>
      <c r="B2256" s="1" t="s">
        <v>3445</v>
      </c>
      <c r="C2256" s="1" t="s">
        <v>3457</v>
      </c>
      <c r="D2256" s="4">
        <v>8.5999999999999993E-2</v>
      </c>
      <c r="E2256" s="4">
        <v>4240.3</v>
      </c>
      <c r="F2256" s="4">
        <f>Table1[[#This Row],[MW]]*Table1[[#This Row],[MWh/MW]]</f>
        <v>364.66579999999999</v>
      </c>
      <c r="G2256" s="1" t="s">
        <v>107</v>
      </c>
      <c r="H2256" s="1" t="s">
        <v>133</v>
      </c>
      <c r="I2256" s="1" t="s">
        <v>34</v>
      </c>
      <c r="J2256" s="1" t="s">
        <v>34</v>
      </c>
      <c r="K2256" s="1" t="s">
        <v>34</v>
      </c>
      <c r="L2256" s="1" t="s">
        <v>34</v>
      </c>
      <c r="M2256" s="1" t="s">
        <v>34</v>
      </c>
      <c r="N2256" s="1">
        <v>0</v>
      </c>
      <c r="O2256" s="1">
        <v>0</v>
      </c>
      <c r="P2256" s="3">
        <v>35.266666999999998</v>
      </c>
      <c r="Q2256" s="3">
        <v>-9.1</v>
      </c>
      <c r="R2256" t="s">
        <v>133</v>
      </c>
    </row>
    <row r="2257" spans="1:18" x14ac:dyDescent="0.55000000000000004">
      <c r="A2257" s="1">
        <v>53011</v>
      </c>
      <c r="B2257" s="1" t="s">
        <v>3445</v>
      </c>
      <c r="C2257" s="1" t="s">
        <v>3458</v>
      </c>
      <c r="D2257" s="4">
        <v>0.13800000000000001</v>
      </c>
      <c r="E2257" s="4">
        <v>1793.5</v>
      </c>
      <c r="F2257" s="4">
        <f>Table1[[#This Row],[MW]]*Table1[[#This Row],[MWh/MW]]</f>
        <v>247.50300000000001</v>
      </c>
      <c r="G2257" s="1" t="s">
        <v>37</v>
      </c>
      <c r="H2257" s="1" t="s">
        <v>38</v>
      </c>
      <c r="I2257" s="1" t="s">
        <v>39</v>
      </c>
      <c r="J2257" s="1" t="s">
        <v>40</v>
      </c>
      <c r="K2257" s="3" t="s">
        <v>34</v>
      </c>
      <c r="L2257" s="3" t="s">
        <v>41</v>
      </c>
      <c r="M2257" s="3" t="s">
        <v>420</v>
      </c>
      <c r="N2257" s="1">
        <f>Table1[[#This Row],[MWh]]*Water_intensities!$J$85</f>
        <v>24.359420066418842</v>
      </c>
      <c r="O2257" s="1">
        <f>Table1[[#This Row],[MWh]]*Water_intensities!$N$85</f>
        <v>17.051594046493189</v>
      </c>
      <c r="P2257" s="3">
        <v>33.407989999999998</v>
      </c>
      <c r="Q2257" s="3">
        <v>-8.9380900000000008</v>
      </c>
      <c r="R2257" t="s">
        <v>3459</v>
      </c>
    </row>
    <row r="2258" spans="1:18" x14ac:dyDescent="0.55000000000000004">
      <c r="A2258" s="1">
        <v>53012</v>
      </c>
      <c r="B2258" s="1" t="s">
        <v>3445</v>
      </c>
      <c r="C2258" s="1" t="s">
        <v>3460</v>
      </c>
      <c r="D2258" s="4">
        <v>0.54</v>
      </c>
      <c r="E2258" s="4">
        <v>882</v>
      </c>
      <c r="F2258" s="4">
        <f>Table1[[#This Row],[MW]]*Table1[[#This Row],[MWh/MW]]</f>
        <v>476.28000000000003</v>
      </c>
      <c r="G2258" s="1" t="s">
        <v>28</v>
      </c>
      <c r="H2258" s="1" t="s">
        <v>29</v>
      </c>
      <c r="I2258" s="1" t="s">
        <v>30</v>
      </c>
      <c r="J2258" s="1" t="s">
        <v>31</v>
      </c>
      <c r="K2258" s="3" t="s">
        <v>32</v>
      </c>
      <c r="L2258" s="3" t="s">
        <v>44</v>
      </c>
      <c r="M2258" s="3" t="s">
        <v>34</v>
      </c>
      <c r="N2258" s="1">
        <f>Table1[[#This Row],[MWh]]*Water_intensities!$J$56</f>
        <v>154.31459654832275</v>
      </c>
      <c r="O2258" s="1">
        <f>Table1[[#This Row],[MWh]]*Water_intensities!$N$56</f>
        <v>108.02021758382594</v>
      </c>
      <c r="P2258" s="3">
        <v>39.208328399999999</v>
      </c>
      <c r="Q2258" s="3">
        <v>-6.7923539999999996</v>
      </c>
      <c r="R2258" t="s">
        <v>113</v>
      </c>
    </row>
    <row r="2259" spans="1:18" ht="15" customHeight="1" x14ac:dyDescent="0.55000000000000004">
      <c r="A2259" s="1">
        <v>53013</v>
      </c>
      <c r="B2259" s="1" t="s">
        <v>3445</v>
      </c>
      <c r="C2259" s="1" t="s">
        <v>3461</v>
      </c>
      <c r="D2259" s="4">
        <v>0.9</v>
      </c>
      <c r="E2259" s="4">
        <v>882</v>
      </c>
      <c r="F2259" s="4">
        <f>Table1[[#This Row],[MW]]*Table1[[#This Row],[MWh/MW]]</f>
        <v>793.80000000000007</v>
      </c>
      <c r="G2259" s="1" t="s">
        <v>28</v>
      </c>
      <c r="H2259" s="1" t="s">
        <v>29</v>
      </c>
      <c r="I2259" s="1" t="s">
        <v>30</v>
      </c>
      <c r="J2259" s="1" t="s">
        <v>31</v>
      </c>
      <c r="K2259" s="3" t="s">
        <v>32</v>
      </c>
      <c r="L2259" s="3" t="s">
        <v>44</v>
      </c>
      <c r="M2259" s="3" t="s">
        <v>34</v>
      </c>
      <c r="N2259" s="1">
        <f>Table1[[#This Row],[MWh]]*Water_intensities!$J$56</f>
        <v>257.19099424720457</v>
      </c>
      <c r="O2259" s="1">
        <f>Table1[[#This Row],[MWh]]*Water_intensities!$N$56</f>
        <v>180.03369597304322</v>
      </c>
      <c r="P2259" s="3">
        <v>39.208328399999999</v>
      </c>
      <c r="Q2259" s="3">
        <v>-6.7923539999999996</v>
      </c>
      <c r="R2259" t="s">
        <v>113</v>
      </c>
    </row>
    <row r="2260" spans="1:18" x14ac:dyDescent="0.55000000000000004">
      <c r="A2260" s="1">
        <v>53014</v>
      </c>
      <c r="B2260" s="1" t="s">
        <v>3445</v>
      </c>
      <c r="C2260" s="1" t="s">
        <v>3462</v>
      </c>
      <c r="D2260" s="4">
        <v>0.22700000000000001</v>
      </c>
      <c r="E2260" s="4">
        <v>1793.5</v>
      </c>
      <c r="F2260" s="4">
        <f>Table1[[#This Row],[MW]]*Table1[[#This Row],[MWh/MW]]</f>
        <v>407.12450000000001</v>
      </c>
      <c r="G2260" s="1" t="s">
        <v>37</v>
      </c>
      <c r="H2260" s="1" t="s">
        <v>38</v>
      </c>
      <c r="I2260" s="1" t="s">
        <v>130</v>
      </c>
      <c r="J2260" s="1" t="s">
        <v>40</v>
      </c>
      <c r="K2260" s="3" t="s">
        <v>34</v>
      </c>
      <c r="L2260" s="3" t="s">
        <v>41</v>
      </c>
      <c r="M2260" s="3" t="s">
        <v>420</v>
      </c>
      <c r="N2260" s="1">
        <f>Table1[[#This Row],[MWh]]*Water_intensities!$J$75</f>
        <v>5.7021953494384574</v>
      </c>
      <c r="O2260" s="1">
        <f>Table1[[#This Row],[MWh]]*Water_intensities!$N$75</f>
        <v>3.9915367446069197</v>
      </c>
      <c r="P2260" s="3">
        <v>39.274334757810799</v>
      </c>
      <c r="Q2260" s="3">
        <v>-6.7606965374271404</v>
      </c>
      <c r="R2260" t="s">
        <v>3463</v>
      </c>
    </row>
    <row r="2261" spans="1:18" x14ac:dyDescent="0.55000000000000004">
      <c r="A2261" s="1">
        <v>53015</v>
      </c>
      <c r="B2261" s="1" t="s">
        <v>3445</v>
      </c>
      <c r="C2261" s="1" t="s">
        <v>3464</v>
      </c>
      <c r="D2261" s="4">
        <v>40</v>
      </c>
      <c r="E2261" s="4">
        <v>882</v>
      </c>
      <c r="F2261" s="4">
        <f>Table1[[#This Row],[MW]]*Table1[[#This Row],[MWh/MW]]</f>
        <v>35280</v>
      </c>
      <c r="G2261" s="1" t="s">
        <v>28</v>
      </c>
      <c r="H2261" s="1" t="s">
        <v>29</v>
      </c>
      <c r="I2261" s="1" t="s">
        <v>30</v>
      </c>
      <c r="J2261" s="1" t="s">
        <v>31</v>
      </c>
      <c r="K2261" s="3" t="s">
        <v>32</v>
      </c>
      <c r="L2261" s="3" t="s">
        <v>3465</v>
      </c>
      <c r="M2261" s="3" t="s">
        <v>34</v>
      </c>
      <c r="N2261" s="1">
        <f>Table1[[#This Row],[MWh]]*Water_intensities!$J$56</f>
        <v>11430.710855431314</v>
      </c>
      <c r="O2261" s="1">
        <f>Table1[[#This Row],[MWh]]*Water_intensities!$N$56</f>
        <v>8001.4975988019205</v>
      </c>
      <c r="P2261" s="3">
        <v>32.182313557653202</v>
      </c>
      <c r="Q2261" s="3">
        <v>-2.8702269496060699</v>
      </c>
      <c r="R2261" t="s">
        <v>3466</v>
      </c>
    </row>
    <row r="2262" spans="1:18" x14ac:dyDescent="0.55000000000000004">
      <c r="A2262" s="1">
        <v>53016</v>
      </c>
      <c r="B2262" s="1" t="s">
        <v>3445</v>
      </c>
      <c r="C2262" s="1" t="s">
        <v>3467</v>
      </c>
      <c r="D2262" s="4">
        <v>0.15</v>
      </c>
      <c r="E2262" s="4">
        <v>1923</v>
      </c>
      <c r="F2262" s="4">
        <f>Table1[[#This Row],[MW]]*Table1[[#This Row],[MWh/MW]]</f>
        <v>288.45</v>
      </c>
      <c r="G2262" s="1" t="s">
        <v>474</v>
      </c>
      <c r="H2262" s="1" t="s">
        <v>29</v>
      </c>
      <c r="I2262" s="1" t="s">
        <v>52</v>
      </c>
      <c r="J2262" s="1" t="s">
        <v>31</v>
      </c>
      <c r="K2262" s="3" t="s">
        <v>32</v>
      </c>
      <c r="L2262" s="3" t="s">
        <v>1493</v>
      </c>
      <c r="M2262" s="3" t="s">
        <v>34</v>
      </c>
      <c r="N2262" s="1">
        <f>Table1[[#This Row],[MWh]]*Water_intensities!$J$16</f>
        <v>93.457725233819801</v>
      </c>
      <c r="O2262" s="1">
        <f>Table1[[#This Row],[MWh]]*Water_intensities!$N$16</f>
        <v>65.420407663673856</v>
      </c>
      <c r="P2262" s="3">
        <v>38.483333000000002</v>
      </c>
      <c r="Q2262" s="3">
        <v>-5.15</v>
      </c>
      <c r="R2262" t="s">
        <v>3468</v>
      </c>
    </row>
    <row r="2263" spans="1:18" x14ac:dyDescent="0.55000000000000004">
      <c r="A2263" s="1">
        <v>53017</v>
      </c>
      <c r="B2263" s="1" t="s">
        <v>3445</v>
      </c>
      <c r="C2263" s="1" t="s">
        <v>3469</v>
      </c>
      <c r="D2263" s="4">
        <v>21</v>
      </c>
      <c r="E2263" s="4">
        <v>4240.3</v>
      </c>
      <c r="F2263" s="4">
        <f>Table1[[#This Row],[MW]]*Table1[[#This Row],[MWh/MW]]</f>
        <v>89046.3</v>
      </c>
      <c r="G2263" s="1" t="s">
        <v>107</v>
      </c>
      <c r="H2263" s="1" t="s">
        <v>133</v>
      </c>
      <c r="I2263" s="1" t="s">
        <v>34</v>
      </c>
      <c r="J2263" s="1" t="s">
        <v>34</v>
      </c>
      <c r="K2263" s="1" t="s">
        <v>34</v>
      </c>
      <c r="L2263" s="1" t="s">
        <v>34</v>
      </c>
      <c r="M2263" s="1" t="s">
        <v>34</v>
      </c>
      <c r="N2263" s="1">
        <v>44248.71633637065</v>
      </c>
      <c r="O2263" s="1">
        <v>44248.71633637065</v>
      </c>
      <c r="P2263" s="3">
        <v>38.602200000000003</v>
      </c>
      <c r="Q2263" s="3">
        <v>-5.2952500000000002</v>
      </c>
      <c r="R2263" t="s">
        <v>133</v>
      </c>
    </row>
    <row r="2264" spans="1:18" ht="15" customHeight="1" x14ac:dyDescent="0.55000000000000004">
      <c r="A2264" s="1">
        <v>53018</v>
      </c>
      <c r="B2264" s="1" t="s">
        <v>3445</v>
      </c>
      <c r="C2264" s="1" t="s">
        <v>3470</v>
      </c>
      <c r="D2264" s="4">
        <v>0.22500000000000001</v>
      </c>
      <c r="E2264" s="4">
        <v>4240.3</v>
      </c>
      <c r="F2264" s="4">
        <f>Table1[[#This Row],[MW]]*Table1[[#This Row],[MWh/MW]]</f>
        <v>954.06750000000011</v>
      </c>
      <c r="G2264" s="1" t="s">
        <v>107</v>
      </c>
      <c r="H2264" s="1" t="s">
        <v>133</v>
      </c>
      <c r="I2264" s="1" t="s">
        <v>34</v>
      </c>
      <c r="J2264" s="1" t="s">
        <v>34</v>
      </c>
      <c r="K2264" s="1" t="s">
        <v>34</v>
      </c>
      <c r="L2264" s="1" t="s">
        <v>34</v>
      </c>
      <c r="M2264" s="1" t="s">
        <v>34</v>
      </c>
      <c r="N2264" s="1">
        <v>0</v>
      </c>
      <c r="O2264" s="1">
        <v>0</v>
      </c>
      <c r="P2264" s="3">
        <v>34.6</v>
      </c>
      <c r="Q2264" s="3">
        <v>-11</v>
      </c>
      <c r="R2264" t="s">
        <v>133</v>
      </c>
    </row>
    <row r="2265" spans="1:18" x14ac:dyDescent="0.55000000000000004">
      <c r="A2265" s="1">
        <v>53019</v>
      </c>
      <c r="B2265" s="1" t="s">
        <v>3445</v>
      </c>
      <c r="C2265" s="1" t="s">
        <v>3471</v>
      </c>
      <c r="D2265" s="4">
        <v>5.0999999999999997E-2</v>
      </c>
      <c r="E2265" s="4">
        <v>4240.3</v>
      </c>
      <c r="F2265" s="4">
        <f>Table1[[#This Row],[MW]]*Table1[[#This Row],[MWh/MW]]</f>
        <v>216.25530000000001</v>
      </c>
      <c r="G2265" s="1" t="s">
        <v>107</v>
      </c>
      <c r="H2265" s="1" t="s">
        <v>133</v>
      </c>
      <c r="I2265" s="1" t="s">
        <v>34</v>
      </c>
      <c r="J2265" s="1" t="s">
        <v>34</v>
      </c>
      <c r="K2265" s="1" t="s">
        <v>34</v>
      </c>
      <c r="L2265" s="1" t="s">
        <v>34</v>
      </c>
      <c r="M2265" s="1" t="s">
        <v>34</v>
      </c>
      <c r="N2265" s="1">
        <v>0</v>
      </c>
      <c r="O2265" s="1">
        <v>0</v>
      </c>
      <c r="P2265" s="3">
        <v>33.65</v>
      </c>
      <c r="Q2265" s="3">
        <v>-9.25</v>
      </c>
      <c r="R2265" t="s">
        <v>133</v>
      </c>
    </row>
    <row r="2266" spans="1:18" x14ac:dyDescent="0.55000000000000004">
      <c r="A2266" s="1">
        <v>53020</v>
      </c>
      <c r="B2266" s="1" t="s">
        <v>3445</v>
      </c>
      <c r="C2266" s="1" t="s">
        <v>3472</v>
      </c>
      <c r="D2266" s="4">
        <v>0.05</v>
      </c>
      <c r="E2266" s="4">
        <v>4240.3</v>
      </c>
      <c r="F2266" s="4">
        <f>Table1[[#This Row],[MW]]*Table1[[#This Row],[MWh/MW]]</f>
        <v>212.01500000000001</v>
      </c>
      <c r="G2266" s="1" t="s">
        <v>107</v>
      </c>
      <c r="H2266" s="1" t="s">
        <v>133</v>
      </c>
      <c r="I2266" s="1" t="s">
        <v>34</v>
      </c>
      <c r="J2266" s="1" t="s">
        <v>34</v>
      </c>
      <c r="K2266" s="1" t="s">
        <v>34</v>
      </c>
      <c r="L2266" s="1" t="s">
        <v>34</v>
      </c>
      <c r="M2266" s="1" t="s">
        <v>34</v>
      </c>
      <c r="N2266" s="1">
        <v>0</v>
      </c>
      <c r="O2266" s="1">
        <v>0</v>
      </c>
      <c r="P2266" s="3">
        <v>33.528007199999998</v>
      </c>
      <c r="Q2266" s="3">
        <v>-9.1116674999999994</v>
      </c>
      <c r="R2266" t="s">
        <v>133</v>
      </c>
    </row>
    <row r="2267" spans="1:18" x14ac:dyDescent="0.55000000000000004">
      <c r="A2267" s="1">
        <v>53021</v>
      </c>
      <c r="B2267" s="1" t="s">
        <v>3445</v>
      </c>
      <c r="C2267" s="1" t="s">
        <v>3473</v>
      </c>
      <c r="D2267" s="4">
        <v>16</v>
      </c>
      <c r="E2267" s="4">
        <v>1923</v>
      </c>
      <c r="F2267" s="4">
        <f>Table1[[#This Row],[MW]]*Table1[[#This Row],[MWh/MW]]</f>
        <v>30768</v>
      </c>
      <c r="G2267" s="1" t="s">
        <v>474</v>
      </c>
      <c r="H2267" s="1" t="s">
        <v>21</v>
      </c>
      <c r="I2267" s="1" t="s">
        <v>22</v>
      </c>
      <c r="J2267" s="1" t="s">
        <v>118</v>
      </c>
      <c r="K2267" s="3" t="s">
        <v>24</v>
      </c>
      <c r="L2267" s="1" t="s">
        <v>841</v>
      </c>
      <c r="M2267" s="3" t="s">
        <v>420</v>
      </c>
      <c r="N2267" s="1">
        <f>Table1[[#This Row],[MWh]]*Water_intensities!$J$8</f>
        <v>139763.45957644802</v>
      </c>
      <c r="O2267" s="1">
        <f>Table1[[#This Row],[MWh]]*Water_intensities!$N$8</f>
        <v>128116.50461174401</v>
      </c>
      <c r="P2267" s="3">
        <v>31.272252999999999</v>
      </c>
      <c r="Q2267" s="3">
        <v>-1.2176009999999999</v>
      </c>
      <c r="R2267" t="s">
        <v>3474</v>
      </c>
    </row>
    <row r="2268" spans="1:18" x14ac:dyDescent="0.55000000000000004">
      <c r="A2268" s="1">
        <v>53022</v>
      </c>
      <c r="B2268" s="1" t="s">
        <v>3445</v>
      </c>
      <c r="C2268" s="1" t="s">
        <v>3475</v>
      </c>
      <c r="D2268" s="4">
        <v>7.4999999999999997E-2</v>
      </c>
      <c r="E2268" s="4">
        <v>4240.3</v>
      </c>
      <c r="F2268" s="4">
        <f>Table1[[#This Row],[MW]]*Table1[[#This Row],[MWh/MW]]</f>
        <v>318.02249999999998</v>
      </c>
      <c r="G2268" s="1" t="s">
        <v>107</v>
      </c>
      <c r="H2268" s="1" t="s">
        <v>133</v>
      </c>
      <c r="I2268" s="1" t="s">
        <v>34</v>
      </c>
      <c r="J2268" s="1" t="s">
        <v>34</v>
      </c>
      <c r="K2268" s="1" t="s">
        <v>34</v>
      </c>
      <c r="L2268" s="1" t="s">
        <v>34</v>
      </c>
      <c r="M2268" s="1" t="s">
        <v>34</v>
      </c>
      <c r="N2268" s="1">
        <v>0</v>
      </c>
      <c r="O2268" s="1">
        <v>0</v>
      </c>
      <c r="P2268" s="3">
        <v>33.616667</v>
      </c>
      <c r="Q2268" s="3">
        <v>-9.233333</v>
      </c>
      <c r="R2268" t="s">
        <v>133</v>
      </c>
    </row>
    <row r="2269" spans="1:18" x14ac:dyDescent="0.55000000000000004">
      <c r="A2269" s="1">
        <v>53023</v>
      </c>
      <c r="B2269" s="1" t="s">
        <v>3445</v>
      </c>
      <c r="C2269" s="1" t="s">
        <v>3476</v>
      </c>
      <c r="D2269" s="4">
        <v>7.4999999999999997E-2</v>
      </c>
      <c r="E2269" s="4">
        <v>1793.5</v>
      </c>
      <c r="F2269" s="4">
        <f>Table1[[#This Row],[MW]]*Table1[[#This Row],[MWh/MW]]</f>
        <v>134.51249999999999</v>
      </c>
      <c r="G2269" s="1" t="s">
        <v>37</v>
      </c>
      <c r="H2269" s="1" t="s">
        <v>38</v>
      </c>
      <c r="I2269" s="1" t="s">
        <v>130</v>
      </c>
      <c r="J2269" s="1" t="s">
        <v>40</v>
      </c>
      <c r="K2269" s="3" t="s">
        <v>34</v>
      </c>
      <c r="L2269" s="3" t="s">
        <v>41</v>
      </c>
      <c r="M2269" s="3" t="s">
        <v>420</v>
      </c>
      <c r="N2269" s="1">
        <f>Table1[[#This Row],[MWh]]*Water_intensities!$J$75</f>
        <v>1.8839852476118251</v>
      </c>
      <c r="O2269" s="1">
        <f>Table1[[#This Row],[MWh]]*Water_intensities!$N$75</f>
        <v>1.3187896733282773</v>
      </c>
      <c r="P2269" s="3">
        <v>39.211109999999998</v>
      </c>
      <c r="Q2269" s="3">
        <v>-6.2175399999999996</v>
      </c>
      <c r="R2269" t="s">
        <v>452</v>
      </c>
    </row>
    <row r="2270" spans="1:18" x14ac:dyDescent="0.55000000000000004">
      <c r="A2270" s="1">
        <v>53024</v>
      </c>
      <c r="B2270" s="1" t="s">
        <v>3445</v>
      </c>
      <c r="C2270" s="1" t="s">
        <v>3477</v>
      </c>
      <c r="D2270" s="4">
        <v>2.5</v>
      </c>
      <c r="E2270" s="4">
        <v>1923</v>
      </c>
      <c r="F2270" s="4">
        <f>Table1[[#This Row],[MW]]*Table1[[#This Row],[MWh/MW]]</f>
        <v>4807.5</v>
      </c>
      <c r="G2270" s="1" t="s">
        <v>474</v>
      </c>
      <c r="H2270" s="1" t="s">
        <v>21</v>
      </c>
      <c r="I2270" s="1" t="s">
        <v>22</v>
      </c>
      <c r="J2270" s="1" t="s">
        <v>40</v>
      </c>
      <c r="K2270" s="3" t="s">
        <v>34</v>
      </c>
      <c r="L2270" s="3" t="s">
        <v>3478</v>
      </c>
      <c r="M2270" s="3" t="s">
        <v>34</v>
      </c>
      <c r="N2270" s="1">
        <f>Table1[[#This Row],[MWh]]*Water_intensities!$J$3</f>
        <v>779.93001995785721</v>
      </c>
      <c r="O2270" s="1">
        <f>Table1[[#This Row],[MWh]]*Water_intensities!$N$3</f>
        <v>545.95101397050007</v>
      </c>
      <c r="P2270" s="3">
        <v>34.788441424257996</v>
      </c>
      <c r="Q2270" s="32">
        <v>-9.1957257553354399</v>
      </c>
      <c r="R2270" t="s">
        <v>3479</v>
      </c>
    </row>
    <row r="2271" spans="1:18" x14ac:dyDescent="0.55000000000000004">
      <c r="A2271" s="1">
        <v>53025</v>
      </c>
      <c r="B2271" s="1" t="s">
        <v>3445</v>
      </c>
      <c r="C2271" s="1" t="s">
        <v>3480</v>
      </c>
      <c r="D2271" s="4">
        <v>200</v>
      </c>
      <c r="E2271" s="4">
        <v>4325.1000000000004</v>
      </c>
      <c r="F2271" s="4">
        <f>Table1[[#This Row],[MW]]*Table1[[#This Row],[MWh/MW]]</f>
        <v>865020.00000000012</v>
      </c>
      <c r="G2271" s="1" t="s">
        <v>107</v>
      </c>
      <c r="H2271" s="1" t="s">
        <v>108</v>
      </c>
      <c r="I2271" s="1" t="s">
        <v>34</v>
      </c>
      <c r="J2271" s="1" t="s">
        <v>34</v>
      </c>
      <c r="K2271" s="1" t="s">
        <v>34</v>
      </c>
      <c r="L2271" s="1" t="s">
        <v>34</v>
      </c>
      <c r="M2271" s="1" t="s">
        <v>34</v>
      </c>
      <c r="N2271" s="1">
        <v>4171169.5114849075</v>
      </c>
      <c r="O2271" s="1">
        <v>4171169.5114849075</v>
      </c>
      <c r="P2271" s="3">
        <v>36.886600000000001</v>
      </c>
      <c r="Q2271" s="3">
        <v>-7.6376999999999997</v>
      </c>
      <c r="R2271" t="s">
        <v>3481</v>
      </c>
    </row>
    <row r="2272" spans="1:18" x14ac:dyDescent="0.55000000000000004">
      <c r="A2272" s="1">
        <v>53026</v>
      </c>
      <c r="B2272" s="1" t="s">
        <v>3445</v>
      </c>
      <c r="C2272" s="1" t="s">
        <v>3482</v>
      </c>
      <c r="D2272" s="19">
        <v>0.04</v>
      </c>
      <c r="E2272" s="4">
        <v>4240.3</v>
      </c>
      <c r="F2272" s="4">
        <f>Table1[[#This Row],[MW]]*Table1[[#This Row],[MWh/MW]]</f>
        <v>169.61200000000002</v>
      </c>
      <c r="G2272" s="1" t="s">
        <v>107</v>
      </c>
      <c r="H2272" s="1" t="s">
        <v>133</v>
      </c>
      <c r="I2272" s="1" t="s">
        <v>34</v>
      </c>
      <c r="J2272" s="1" t="s">
        <v>34</v>
      </c>
      <c r="K2272" s="1" t="s">
        <v>34</v>
      </c>
      <c r="L2272" s="1" t="s">
        <v>34</v>
      </c>
      <c r="M2272" s="1" t="s">
        <v>34</v>
      </c>
      <c r="N2272" s="1">
        <v>0</v>
      </c>
      <c r="O2272" s="1">
        <v>0</v>
      </c>
      <c r="P2272" s="3">
        <v>34.537727199999999</v>
      </c>
      <c r="Q2272" s="3">
        <v>-9.1273353999999998</v>
      </c>
      <c r="R2272" t="s">
        <v>133</v>
      </c>
    </row>
    <row r="2273" spans="1:18" x14ac:dyDescent="0.55000000000000004">
      <c r="A2273" s="1">
        <v>53027</v>
      </c>
      <c r="B2273" s="1" t="s">
        <v>3445</v>
      </c>
      <c r="C2273" s="1" t="s">
        <v>3483</v>
      </c>
      <c r="D2273" s="4">
        <v>8.08</v>
      </c>
      <c r="E2273" s="4">
        <v>882</v>
      </c>
      <c r="F2273" s="4">
        <f>Table1[[#This Row],[MW]]*Table1[[#This Row],[MWh/MW]]</f>
        <v>7126.56</v>
      </c>
      <c r="G2273" s="1" t="s">
        <v>28</v>
      </c>
      <c r="H2273" s="1" t="s">
        <v>29</v>
      </c>
      <c r="I2273" s="1" t="s">
        <v>30</v>
      </c>
      <c r="J2273" s="1" t="s">
        <v>31</v>
      </c>
      <c r="K2273" s="3" t="s">
        <v>32</v>
      </c>
      <c r="L2273" s="3" t="s">
        <v>44</v>
      </c>
      <c r="M2273" s="3" t="s">
        <v>34</v>
      </c>
      <c r="N2273" s="1">
        <f>Table1[[#This Row],[MWh]]*Water_intensities!$J$56</f>
        <v>2309.0035927971257</v>
      </c>
      <c r="O2273" s="1">
        <f>Table1[[#This Row],[MWh]]*Water_intensities!$N$56</f>
        <v>1616.302514957988</v>
      </c>
      <c r="P2273" s="3">
        <v>29.621289999999998</v>
      </c>
      <c r="Q2273" s="3">
        <v>-4.8866100000000001</v>
      </c>
      <c r="R2273" t="s">
        <v>3484</v>
      </c>
    </row>
    <row r="2274" spans="1:18" x14ac:dyDescent="0.55000000000000004">
      <c r="A2274" s="1">
        <v>53028</v>
      </c>
      <c r="B2274" s="1" t="s">
        <v>3445</v>
      </c>
      <c r="C2274" s="1" t="s">
        <v>3485</v>
      </c>
      <c r="D2274" s="4">
        <v>0.08</v>
      </c>
      <c r="E2274" s="4">
        <v>4240.3</v>
      </c>
      <c r="F2274" s="4">
        <f>Table1[[#This Row],[MW]]*Table1[[#This Row],[MWh/MW]]</f>
        <v>339.22400000000005</v>
      </c>
      <c r="G2274" s="1" t="s">
        <v>107</v>
      </c>
      <c r="H2274" s="1" t="s">
        <v>133</v>
      </c>
      <c r="I2274" s="1" t="s">
        <v>34</v>
      </c>
      <c r="J2274" s="1" t="s">
        <v>34</v>
      </c>
      <c r="K2274" s="1" t="s">
        <v>34</v>
      </c>
      <c r="L2274" s="1" t="s">
        <v>34</v>
      </c>
      <c r="M2274" s="1" t="s">
        <v>34</v>
      </c>
      <c r="N2274" s="1">
        <v>0</v>
      </c>
      <c r="O2274" s="1">
        <v>0</v>
      </c>
      <c r="P2274" s="3">
        <v>29.661505500000001</v>
      </c>
      <c r="Q2274" s="3">
        <v>-4.8824091999999997</v>
      </c>
      <c r="R2274" t="s">
        <v>133</v>
      </c>
    </row>
    <row r="2275" spans="1:18" x14ac:dyDescent="0.55000000000000004">
      <c r="A2275" s="1">
        <v>53029</v>
      </c>
      <c r="B2275" s="1" t="s">
        <v>3445</v>
      </c>
      <c r="C2275" s="1" t="s">
        <v>5064</v>
      </c>
      <c r="D2275" s="4">
        <v>5</v>
      </c>
      <c r="E2275" s="4">
        <v>1760</v>
      </c>
      <c r="F2275" s="4">
        <f>Table1[[#This Row],[MW]]*Table1[[#This Row],[MWh/MW]]</f>
        <v>8800</v>
      </c>
      <c r="G2275" s="1" t="s">
        <v>37</v>
      </c>
      <c r="H2275" s="1" t="s">
        <v>38</v>
      </c>
      <c r="I2275" s="1" t="s">
        <v>39</v>
      </c>
      <c r="J2275" s="1" t="s">
        <v>40</v>
      </c>
      <c r="K2275" s="3" t="s">
        <v>34</v>
      </c>
      <c r="L2275" s="3" t="s">
        <v>41</v>
      </c>
      <c r="M2275" s="3" t="s">
        <v>420</v>
      </c>
      <c r="N2275" s="1">
        <f>Table1[[#This Row],[MWh]]*Water_intensities!$J$85</f>
        <v>866.10221526400005</v>
      </c>
      <c r="O2275" s="1">
        <f>Table1[[#This Row],[MWh]]*Water_intensities!$N$85</f>
        <v>606.27155068479999</v>
      </c>
      <c r="P2275" s="3">
        <v>29.6870545309711</v>
      </c>
      <c r="Q2275" s="3">
        <v>-4.8985134126617202</v>
      </c>
      <c r="R2275" t="s">
        <v>3486</v>
      </c>
    </row>
    <row r="2276" spans="1:18" x14ac:dyDescent="0.55000000000000004">
      <c r="A2276" s="1">
        <v>53030</v>
      </c>
      <c r="B2276" s="1" t="s">
        <v>3445</v>
      </c>
      <c r="C2276" s="1" t="s">
        <v>3487</v>
      </c>
      <c r="D2276" s="4">
        <v>9.9</v>
      </c>
      <c r="E2276" s="4">
        <v>1923</v>
      </c>
      <c r="F2276" s="4">
        <f>Table1[[#This Row],[MW]]*Table1[[#This Row],[MWh/MW]]</f>
        <v>19037.7</v>
      </c>
      <c r="G2276" s="1" t="s">
        <v>474</v>
      </c>
      <c r="H2276" s="1" t="s">
        <v>21</v>
      </c>
      <c r="I2276" s="1" t="s">
        <v>22</v>
      </c>
      <c r="J2276" s="1" t="s">
        <v>40</v>
      </c>
      <c r="K2276" s="3" t="s">
        <v>34</v>
      </c>
      <c r="L2276" s="3" t="s">
        <v>841</v>
      </c>
      <c r="M2276" s="3" t="s">
        <v>34</v>
      </c>
      <c r="N2276" s="1">
        <f>Table1[[#This Row],[MWh]]*Water_intensities!$J$3</f>
        <v>3088.5228790331148</v>
      </c>
      <c r="O2276" s="1">
        <f>Table1[[#This Row],[MWh]]*Water_intensities!$N$3</f>
        <v>2161.9660153231803</v>
      </c>
      <c r="P2276" s="3">
        <v>37.000000100000001</v>
      </c>
      <c r="Q2276" s="3">
        <v>-7.6901400000000004</v>
      </c>
      <c r="R2276" t="s">
        <v>3488</v>
      </c>
    </row>
    <row r="2277" spans="1:18" x14ac:dyDescent="0.55000000000000004">
      <c r="A2277" s="1">
        <v>53031</v>
      </c>
      <c r="B2277" s="1" t="s">
        <v>3445</v>
      </c>
      <c r="C2277" s="1" t="s">
        <v>3489</v>
      </c>
      <c r="D2277" s="19">
        <v>0.04</v>
      </c>
      <c r="E2277" s="4">
        <v>4240.3</v>
      </c>
      <c r="F2277" s="4">
        <f>Table1[[#This Row],[MW]]*Table1[[#This Row],[MWh/MW]]</f>
        <v>169.61200000000002</v>
      </c>
      <c r="G2277" s="1" t="s">
        <v>107</v>
      </c>
      <c r="H2277" s="1" t="s">
        <v>133</v>
      </c>
      <c r="I2277" s="1" t="s">
        <v>34</v>
      </c>
      <c r="J2277" s="1" t="s">
        <v>34</v>
      </c>
      <c r="K2277" s="1" t="s">
        <v>34</v>
      </c>
      <c r="L2277" s="1" t="s">
        <v>34</v>
      </c>
      <c r="M2277" s="1" t="s">
        <v>34</v>
      </c>
      <c r="N2277" s="1">
        <v>0</v>
      </c>
      <c r="O2277" s="1">
        <v>0</v>
      </c>
      <c r="P2277" s="3">
        <v>34.933332999999998</v>
      </c>
      <c r="Q2277" s="3">
        <v>-10.95</v>
      </c>
      <c r="R2277" t="s">
        <v>133</v>
      </c>
    </row>
    <row r="2278" spans="1:18" x14ac:dyDescent="0.55000000000000004">
      <c r="A2278" s="1">
        <v>53032</v>
      </c>
      <c r="B2278" s="1" t="s">
        <v>3445</v>
      </c>
      <c r="C2278" s="1" t="s">
        <v>3490</v>
      </c>
      <c r="D2278" s="19">
        <v>8.9999999999999993E-3</v>
      </c>
      <c r="E2278" s="4">
        <v>4240.3</v>
      </c>
      <c r="F2278" s="4">
        <f>Table1[[#This Row],[MW]]*Table1[[#This Row],[MWh/MW]]</f>
        <v>38.162700000000001</v>
      </c>
      <c r="G2278" s="1" t="s">
        <v>107</v>
      </c>
      <c r="H2278" s="1" t="s">
        <v>133</v>
      </c>
      <c r="I2278" s="1" t="s">
        <v>34</v>
      </c>
      <c r="J2278" s="1" t="s">
        <v>34</v>
      </c>
      <c r="K2278" s="1" t="s">
        <v>34</v>
      </c>
      <c r="L2278" s="1" t="s">
        <v>34</v>
      </c>
      <c r="M2278" s="1" t="s">
        <v>34</v>
      </c>
      <c r="N2278" s="1">
        <v>0</v>
      </c>
      <c r="O2278" s="1">
        <v>0</v>
      </c>
      <c r="P2278" s="3">
        <v>38.283332999999999</v>
      </c>
      <c r="Q2278" s="3">
        <v>-4.7833329999999998</v>
      </c>
      <c r="R2278" t="s">
        <v>133</v>
      </c>
    </row>
    <row r="2279" spans="1:18" x14ac:dyDescent="0.55000000000000004">
      <c r="A2279" s="1">
        <v>53033</v>
      </c>
      <c r="B2279" s="1" t="s">
        <v>3445</v>
      </c>
      <c r="C2279" s="1" t="s">
        <v>3491</v>
      </c>
      <c r="D2279" s="4">
        <v>150</v>
      </c>
      <c r="E2279" s="4">
        <v>5555</v>
      </c>
      <c r="F2279" s="4">
        <f>Table1[[#This Row],[MW]]*Table1[[#This Row],[MWh/MW]]</f>
        <v>833250</v>
      </c>
      <c r="G2279" s="1" t="s">
        <v>20</v>
      </c>
      <c r="H2279" s="1" t="s">
        <v>56</v>
      </c>
      <c r="I2279" s="1" t="s">
        <v>57</v>
      </c>
      <c r="J2279" s="1" t="s">
        <v>40</v>
      </c>
      <c r="K2279" s="3" t="s">
        <v>34</v>
      </c>
      <c r="L2279" s="3" t="s">
        <v>53</v>
      </c>
      <c r="M2279" s="3" t="s">
        <v>34</v>
      </c>
      <c r="N2279" s="1">
        <f>Table1[[#This Row],[MWh]]*Water_intensities!$J$36</f>
        <v>1340532.6054161252</v>
      </c>
      <c r="O2279" s="1">
        <f>Table1[[#This Row],[MWh]]*Water_intensities!$N$36</f>
        <v>1072426.0843328999</v>
      </c>
      <c r="P2279" s="3">
        <v>39.154445978166599</v>
      </c>
      <c r="Q2279" s="3">
        <v>-6.8586512162227597</v>
      </c>
      <c r="R2279" t="s">
        <v>3492</v>
      </c>
    </row>
    <row r="2280" spans="1:18" x14ac:dyDescent="0.55000000000000004">
      <c r="A2280" s="1">
        <v>53034</v>
      </c>
      <c r="B2280" s="1" t="s">
        <v>3445</v>
      </c>
      <c r="C2280" s="1" t="s">
        <v>3493</v>
      </c>
      <c r="D2280" s="4">
        <v>240</v>
      </c>
      <c r="E2280" s="4">
        <v>5555</v>
      </c>
      <c r="F2280" s="4">
        <f>Table1[[#This Row],[MW]]*Table1[[#This Row],[MWh/MW]]</f>
        <v>1333200</v>
      </c>
      <c r="G2280" s="1" t="s">
        <v>20</v>
      </c>
      <c r="H2280" s="1" t="s">
        <v>47</v>
      </c>
      <c r="I2280" s="1" t="s">
        <v>48</v>
      </c>
      <c r="J2280" s="1" t="s">
        <v>31</v>
      </c>
      <c r="K2280" s="3" t="s">
        <v>32</v>
      </c>
      <c r="L2280" s="3" t="s">
        <v>53</v>
      </c>
      <c r="M2280" s="3" t="s">
        <v>34</v>
      </c>
      <c r="N2280" s="1">
        <f>Table1[[#This Row],[MWh]]*Water_intensities!$J$37</f>
        <v>50467.109850960005</v>
      </c>
      <c r="O2280" s="1">
        <f>Table1[[#This Row],[MWh]]*Water_intensities!$N$37</f>
        <v>35326.976895672</v>
      </c>
      <c r="P2280" s="3">
        <v>39.150709999999997</v>
      </c>
      <c r="Q2280" s="3">
        <v>-6.8579800000000004</v>
      </c>
      <c r="R2280" t="s">
        <v>3494</v>
      </c>
    </row>
    <row r="2281" spans="1:18" x14ac:dyDescent="0.55000000000000004">
      <c r="A2281" s="1">
        <v>53035</v>
      </c>
      <c r="B2281" s="1" t="s">
        <v>3445</v>
      </c>
      <c r="C2281" s="1" t="s">
        <v>3495</v>
      </c>
      <c r="D2281" s="4">
        <v>5.5E-2</v>
      </c>
      <c r="E2281" s="4">
        <v>4240.3</v>
      </c>
      <c r="F2281" s="4">
        <f>Table1[[#This Row],[MW]]*Table1[[#This Row],[MWh/MW]]</f>
        <v>233.21650000000002</v>
      </c>
      <c r="G2281" s="1" t="s">
        <v>107</v>
      </c>
      <c r="H2281" s="1" t="s">
        <v>133</v>
      </c>
      <c r="I2281" s="1" t="s">
        <v>34</v>
      </c>
      <c r="J2281" s="1" t="s">
        <v>34</v>
      </c>
      <c r="K2281" s="1" t="s">
        <v>34</v>
      </c>
      <c r="L2281" s="1" t="s">
        <v>34</v>
      </c>
      <c r="M2281" s="1" t="s">
        <v>34</v>
      </c>
      <c r="N2281" s="1">
        <v>0</v>
      </c>
      <c r="O2281" s="1">
        <v>0</v>
      </c>
      <c r="P2281" s="3">
        <v>35.65</v>
      </c>
      <c r="Q2281" s="3">
        <v>-10.683332999999999</v>
      </c>
      <c r="R2281" t="s">
        <v>133</v>
      </c>
    </row>
    <row r="2282" spans="1:18" x14ac:dyDescent="0.55000000000000004">
      <c r="A2282" s="1">
        <v>53036</v>
      </c>
      <c r="B2282" s="1" t="s">
        <v>3445</v>
      </c>
      <c r="C2282" s="1" t="s">
        <v>3496</v>
      </c>
      <c r="D2282" s="4">
        <v>0.46100000000000002</v>
      </c>
      <c r="E2282" s="4">
        <v>4240.3</v>
      </c>
      <c r="F2282" s="4">
        <f>Table1[[#This Row],[MW]]*Table1[[#This Row],[MWh/MW]]</f>
        <v>1954.7783000000002</v>
      </c>
      <c r="G2282" s="1" t="s">
        <v>107</v>
      </c>
      <c r="H2282" s="1" t="s">
        <v>133</v>
      </c>
      <c r="I2282" s="1" t="s">
        <v>34</v>
      </c>
      <c r="J2282" s="1" t="s">
        <v>34</v>
      </c>
      <c r="K2282" s="1" t="s">
        <v>34</v>
      </c>
      <c r="L2282" s="1" t="s">
        <v>34</v>
      </c>
      <c r="M2282" s="1" t="s">
        <v>34</v>
      </c>
      <c r="N2282" s="1">
        <v>0</v>
      </c>
      <c r="O2282" s="1">
        <v>0</v>
      </c>
      <c r="P2282" s="3">
        <v>31.812221999999998</v>
      </c>
      <c r="Q2282" s="3">
        <v>-1.3316669999999999</v>
      </c>
      <c r="R2282" t="s">
        <v>133</v>
      </c>
    </row>
    <row r="2283" spans="1:18" x14ac:dyDescent="0.55000000000000004">
      <c r="A2283" s="1">
        <v>53037</v>
      </c>
      <c r="B2283" s="1" t="s">
        <v>3445</v>
      </c>
      <c r="C2283" s="1" t="s">
        <v>3497</v>
      </c>
      <c r="D2283" s="4">
        <v>0.95199999999999996</v>
      </c>
      <c r="E2283" s="4">
        <v>882</v>
      </c>
      <c r="F2283" s="4">
        <f>Table1[[#This Row],[MW]]*Table1[[#This Row],[MWh/MW]]</f>
        <v>839.66399999999999</v>
      </c>
      <c r="G2283" s="1" t="s">
        <v>28</v>
      </c>
      <c r="H2283" s="1" t="s">
        <v>29</v>
      </c>
      <c r="I2283" s="1" t="s">
        <v>30</v>
      </c>
      <c r="J2283" s="1" t="s">
        <v>31</v>
      </c>
      <c r="K2283" s="3" t="s">
        <v>32</v>
      </c>
      <c r="L2283" s="3" t="s">
        <v>44</v>
      </c>
      <c r="M2283" s="3" t="s">
        <v>34</v>
      </c>
      <c r="N2283" s="1">
        <f>Table1[[#This Row],[MWh]]*Water_intensities!$J$56</f>
        <v>272.05091835926527</v>
      </c>
      <c r="O2283" s="1">
        <f>Table1[[#This Row],[MWh]]*Water_intensities!$N$56</f>
        <v>190.43564285148571</v>
      </c>
      <c r="P2283" s="3">
        <v>35.783332999999999</v>
      </c>
      <c r="Q2283" s="3">
        <v>-4.9000000000000004</v>
      </c>
      <c r="R2283" t="s">
        <v>113</v>
      </c>
    </row>
    <row r="2284" spans="1:18" x14ac:dyDescent="0.55000000000000004">
      <c r="A2284" s="1">
        <v>53038</v>
      </c>
      <c r="B2284" s="1" t="s">
        <v>3445</v>
      </c>
      <c r="C2284" s="1" t="s">
        <v>3498</v>
      </c>
      <c r="D2284" s="4">
        <v>10</v>
      </c>
      <c r="E2284" s="4">
        <v>882</v>
      </c>
      <c r="F2284" s="4">
        <f>Table1[[#This Row],[MW]]*Table1[[#This Row],[MWh/MW]]</f>
        <v>8820</v>
      </c>
      <c r="G2284" s="1" t="s">
        <v>443</v>
      </c>
      <c r="H2284" s="1" t="s">
        <v>21</v>
      </c>
      <c r="I2284" s="1" t="s">
        <v>22</v>
      </c>
      <c r="J2284" s="1" t="s">
        <v>31</v>
      </c>
      <c r="K2284" s="3" t="s">
        <v>32</v>
      </c>
      <c r="L2284" s="3" t="s">
        <v>444</v>
      </c>
      <c r="M2284" s="3" t="s">
        <v>34</v>
      </c>
      <c r="N2284" s="1">
        <f>Table1[[#This Row],[MWh]]*Water_intensities!$J$18</f>
        <v>1430.8856528400001</v>
      </c>
      <c r="O2284" s="1">
        <f>Table1[[#This Row],[MWh]]*Water_intensities!$N$18</f>
        <v>1001.6199569880001</v>
      </c>
      <c r="P2284" s="3">
        <v>39.522862354000303</v>
      </c>
      <c r="Q2284" s="32">
        <v>-6.9931664298307998</v>
      </c>
      <c r="R2284" t="s">
        <v>3499</v>
      </c>
    </row>
    <row r="2285" spans="1:18" x14ac:dyDescent="0.55000000000000004">
      <c r="A2285" s="1">
        <v>53039</v>
      </c>
      <c r="B2285" s="1" t="s">
        <v>3445</v>
      </c>
      <c r="C2285" s="1" t="s">
        <v>3500</v>
      </c>
      <c r="D2285" s="4">
        <v>1.28</v>
      </c>
      <c r="E2285" s="4">
        <v>882</v>
      </c>
      <c r="F2285" s="4">
        <f>Table1[[#This Row],[MW]]*Table1[[#This Row],[MWh/MW]]</f>
        <v>1128.96</v>
      </c>
      <c r="G2285" s="1" t="s">
        <v>28</v>
      </c>
      <c r="H2285" s="1" t="s">
        <v>29</v>
      </c>
      <c r="I2285" s="1" t="s">
        <v>30</v>
      </c>
      <c r="J2285" s="1" t="s">
        <v>31</v>
      </c>
      <c r="K2285" s="3" t="s">
        <v>32</v>
      </c>
      <c r="L2285" s="3" t="s">
        <v>44</v>
      </c>
      <c r="M2285" s="3" t="s">
        <v>34</v>
      </c>
      <c r="N2285" s="1">
        <f>Table1[[#This Row],[MWh]]*Water_intensities!$J$56</f>
        <v>365.78274737380207</v>
      </c>
      <c r="O2285" s="1">
        <f>Table1[[#This Row],[MWh]]*Water_intensities!$N$56</f>
        <v>256.04792316166146</v>
      </c>
      <c r="P2285" s="3">
        <v>39.716667000000001</v>
      </c>
      <c r="Q2285" s="3">
        <v>-10</v>
      </c>
      <c r="R2285" t="s">
        <v>3501</v>
      </c>
    </row>
    <row r="2286" spans="1:18" x14ac:dyDescent="0.55000000000000004">
      <c r="A2286" s="1">
        <v>53040</v>
      </c>
      <c r="B2286" s="1" t="s">
        <v>3445</v>
      </c>
      <c r="C2286" s="1" t="s">
        <v>3502</v>
      </c>
      <c r="D2286" s="4">
        <v>6.7000000000000004E-2</v>
      </c>
      <c r="E2286" s="4">
        <v>4240.3</v>
      </c>
      <c r="F2286" s="4">
        <f>Table1[[#This Row],[MW]]*Table1[[#This Row],[MWh/MW]]</f>
        <v>284.10010000000005</v>
      </c>
      <c r="G2286" s="1" t="s">
        <v>107</v>
      </c>
      <c r="H2286" s="1" t="s">
        <v>133</v>
      </c>
      <c r="I2286" s="1" t="s">
        <v>34</v>
      </c>
      <c r="J2286" s="1" t="s">
        <v>34</v>
      </c>
      <c r="K2286" s="1" t="s">
        <v>34</v>
      </c>
      <c r="L2286" s="1" t="s">
        <v>34</v>
      </c>
      <c r="M2286" s="1" t="s">
        <v>34</v>
      </c>
      <c r="N2286" s="1">
        <v>0</v>
      </c>
      <c r="O2286" s="1">
        <v>0</v>
      </c>
      <c r="P2286" s="3">
        <v>39.710591999999998</v>
      </c>
      <c r="Q2286" s="3">
        <v>-10.013783</v>
      </c>
      <c r="R2286" t="s">
        <v>133</v>
      </c>
    </row>
    <row r="2287" spans="1:18" ht="15" customHeight="1" x14ac:dyDescent="0.55000000000000004">
      <c r="A2287" s="1">
        <v>53041</v>
      </c>
      <c r="B2287" s="1" t="s">
        <v>3445</v>
      </c>
      <c r="C2287" s="1" t="s">
        <v>3503</v>
      </c>
      <c r="D2287" s="4">
        <v>0.115</v>
      </c>
      <c r="E2287" s="4">
        <v>4240.3</v>
      </c>
      <c r="F2287" s="4">
        <f>Table1[[#This Row],[MW]]*Table1[[#This Row],[MWh/MW]]</f>
        <v>487.63450000000006</v>
      </c>
      <c r="G2287" s="1" t="s">
        <v>107</v>
      </c>
      <c r="H2287" s="1" t="s">
        <v>133</v>
      </c>
      <c r="I2287" s="1" t="s">
        <v>34</v>
      </c>
      <c r="J2287" s="1" t="s">
        <v>34</v>
      </c>
      <c r="K2287" s="1" t="s">
        <v>34</v>
      </c>
      <c r="L2287" s="1" t="s">
        <v>34</v>
      </c>
      <c r="M2287" s="1" t="s">
        <v>34</v>
      </c>
      <c r="N2287" s="1">
        <v>0</v>
      </c>
      <c r="O2287" s="1">
        <v>0</v>
      </c>
      <c r="P2287" s="3">
        <v>35.65</v>
      </c>
      <c r="Q2287" s="3">
        <v>-10.683332999999999</v>
      </c>
      <c r="R2287" t="s">
        <v>133</v>
      </c>
    </row>
    <row r="2288" spans="1:18" x14ac:dyDescent="0.55000000000000004">
      <c r="A2288" s="1">
        <v>53042</v>
      </c>
      <c r="B2288" s="1" t="s">
        <v>3445</v>
      </c>
      <c r="C2288" s="1" t="s">
        <v>3504</v>
      </c>
      <c r="D2288" s="4">
        <v>5.7000000000000002E-2</v>
      </c>
      <c r="E2288" s="4">
        <v>882</v>
      </c>
      <c r="F2288" s="4">
        <f>Table1[[#This Row],[MW]]*Table1[[#This Row],[MWh/MW]]</f>
        <v>50.274000000000001</v>
      </c>
      <c r="G2288" s="1" t="s">
        <v>28</v>
      </c>
      <c r="H2288" s="1" t="s">
        <v>29</v>
      </c>
      <c r="I2288" s="1" t="s">
        <v>30</v>
      </c>
      <c r="J2288" s="1" t="s">
        <v>31</v>
      </c>
      <c r="K2288" s="3" t="s">
        <v>32</v>
      </c>
      <c r="L2288" s="3" t="s">
        <v>44</v>
      </c>
      <c r="M2288" s="3" t="s">
        <v>34</v>
      </c>
      <c r="N2288" s="1">
        <f>Table1[[#This Row],[MWh]]*Water_intensities!$J$56</f>
        <v>16.288762968989623</v>
      </c>
      <c r="O2288" s="1">
        <f>Table1[[#This Row],[MWh]]*Water_intensities!$N$56</f>
        <v>11.402134078292736</v>
      </c>
      <c r="P2288" s="3">
        <v>37.933332999999998</v>
      </c>
      <c r="Q2288" s="3">
        <v>-9.766667</v>
      </c>
      <c r="R2288" t="s">
        <v>113</v>
      </c>
    </row>
    <row r="2289" spans="1:18" x14ac:dyDescent="0.55000000000000004">
      <c r="A2289" s="1">
        <v>53043</v>
      </c>
      <c r="B2289" s="1" t="s">
        <v>3445</v>
      </c>
      <c r="C2289" s="1" t="s">
        <v>3505</v>
      </c>
      <c r="D2289" s="4">
        <v>180</v>
      </c>
      <c r="E2289" s="4">
        <v>4444.3999999999996</v>
      </c>
      <c r="F2289" s="4">
        <f>Table1[[#This Row],[MW]]*Table1[[#This Row],[MWh/MW]]</f>
        <v>799991.99999999988</v>
      </c>
      <c r="G2289" s="1" t="s">
        <v>107</v>
      </c>
      <c r="H2289" s="1" t="s">
        <v>108</v>
      </c>
      <c r="I2289" s="1" t="s">
        <v>34</v>
      </c>
      <c r="J2289" s="1" t="s">
        <v>34</v>
      </c>
      <c r="K2289" s="1" t="s">
        <v>34</v>
      </c>
      <c r="L2289" s="1" t="s">
        <v>34</v>
      </c>
      <c r="M2289" s="1" t="s">
        <v>34</v>
      </c>
      <c r="N2289" s="1">
        <v>212119.59239999999</v>
      </c>
      <c r="O2289" s="1">
        <v>212119.59239999999</v>
      </c>
      <c r="P2289" s="3">
        <v>35.851280000000003</v>
      </c>
      <c r="Q2289" s="3">
        <v>-8.5751200000000001</v>
      </c>
      <c r="R2289" t="s">
        <v>3506</v>
      </c>
    </row>
    <row r="2290" spans="1:18" x14ac:dyDescent="0.55000000000000004">
      <c r="A2290" s="1">
        <v>53044</v>
      </c>
      <c r="B2290" s="1" t="s">
        <v>3445</v>
      </c>
      <c r="C2290" s="1" t="s">
        <v>3507</v>
      </c>
      <c r="D2290" s="4">
        <v>1.27</v>
      </c>
      <c r="E2290" s="4">
        <v>882</v>
      </c>
      <c r="F2290" s="4">
        <f>Table1[[#This Row],[MW]]*Table1[[#This Row],[MWh/MW]]</f>
        <v>1120.1400000000001</v>
      </c>
      <c r="G2290" s="1" t="s">
        <v>28</v>
      </c>
      <c r="H2290" s="1" t="s">
        <v>29</v>
      </c>
      <c r="I2290" s="1" t="s">
        <v>30</v>
      </c>
      <c r="J2290" s="1" t="s">
        <v>31</v>
      </c>
      <c r="K2290" s="3" t="s">
        <v>32</v>
      </c>
      <c r="L2290" s="3" t="s">
        <v>44</v>
      </c>
      <c r="M2290" s="3" t="s">
        <v>34</v>
      </c>
      <c r="N2290" s="1">
        <f>Table1[[#This Row],[MWh]]*Water_intensities!$J$56</f>
        <v>362.92506965994426</v>
      </c>
      <c r="O2290" s="1">
        <f>Table1[[#This Row],[MWh]]*Water_intensities!$N$56</f>
        <v>254.047548761961</v>
      </c>
      <c r="P2290" s="3">
        <v>34.685650899999999</v>
      </c>
      <c r="Q2290" s="3">
        <v>-9.8217341999999999</v>
      </c>
      <c r="R2290" t="s">
        <v>113</v>
      </c>
    </row>
    <row r="2291" spans="1:18" x14ac:dyDescent="0.55000000000000004">
      <c r="A2291" s="1">
        <v>53045</v>
      </c>
      <c r="B2291" s="1" t="s">
        <v>3445</v>
      </c>
      <c r="C2291" s="1" t="s">
        <v>3508</v>
      </c>
      <c r="D2291" s="4">
        <v>0.05</v>
      </c>
      <c r="E2291" s="4">
        <v>4240.3</v>
      </c>
      <c r="F2291" s="4">
        <f>Table1[[#This Row],[MW]]*Table1[[#This Row],[MWh/MW]]</f>
        <v>212.01500000000001</v>
      </c>
      <c r="G2291" s="1" t="s">
        <v>107</v>
      </c>
      <c r="H2291" s="1" t="s">
        <v>133</v>
      </c>
      <c r="I2291" s="1" t="s">
        <v>34</v>
      </c>
      <c r="J2291" s="1" t="s">
        <v>34</v>
      </c>
      <c r="K2291" s="1" t="s">
        <v>34</v>
      </c>
      <c r="L2291" s="1" t="s">
        <v>34</v>
      </c>
      <c r="M2291" s="1" t="s">
        <v>34</v>
      </c>
      <c r="N2291" s="1">
        <v>0</v>
      </c>
      <c r="O2291" s="1">
        <v>0</v>
      </c>
      <c r="P2291" s="3">
        <v>34.6</v>
      </c>
      <c r="Q2291" s="3">
        <v>-11</v>
      </c>
      <c r="R2291" t="s">
        <v>133</v>
      </c>
    </row>
    <row r="2292" spans="1:18" x14ac:dyDescent="0.55000000000000004">
      <c r="A2292" s="1">
        <v>53046</v>
      </c>
      <c r="B2292" s="1" t="s">
        <v>3445</v>
      </c>
      <c r="C2292" s="1" t="s">
        <v>3509</v>
      </c>
      <c r="D2292" s="4">
        <v>1.7</v>
      </c>
      <c r="E2292" s="4">
        <v>0</v>
      </c>
      <c r="F2292" s="4">
        <f>Table1[[#This Row],[MW]]*Table1[[#This Row],[MWh/MW]]</f>
        <v>0</v>
      </c>
      <c r="G2292" s="1" t="s">
        <v>107</v>
      </c>
      <c r="H2292" s="1" t="s">
        <v>133</v>
      </c>
      <c r="I2292" s="1" t="s">
        <v>34</v>
      </c>
      <c r="J2292" s="1" t="s">
        <v>34</v>
      </c>
      <c r="K2292" s="1" t="s">
        <v>34</v>
      </c>
      <c r="L2292" s="1" t="s">
        <v>34</v>
      </c>
      <c r="M2292" s="1" t="s">
        <v>34</v>
      </c>
      <c r="N2292" s="1">
        <v>0</v>
      </c>
      <c r="O2292" s="1">
        <v>0</v>
      </c>
      <c r="P2292" s="3">
        <v>34.71</v>
      </c>
      <c r="Q2292" s="3">
        <v>-9.81</v>
      </c>
      <c r="R2292" t="s">
        <v>3510</v>
      </c>
    </row>
    <row r="2293" spans="1:18" x14ac:dyDescent="0.55000000000000004">
      <c r="A2293" s="1">
        <v>53047</v>
      </c>
      <c r="B2293" s="1" t="s">
        <v>3445</v>
      </c>
      <c r="C2293" s="1" t="s">
        <v>3511</v>
      </c>
      <c r="D2293" s="4">
        <v>0.14000000000000001</v>
      </c>
      <c r="E2293" s="4">
        <v>4240.3</v>
      </c>
      <c r="F2293" s="4">
        <f>Table1[[#This Row],[MW]]*Table1[[#This Row],[MWh/MW]]</f>
        <v>593.64200000000005</v>
      </c>
      <c r="G2293" s="1" t="s">
        <v>107</v>
      </c>
      <c r="H2293" s="1" t="s">
        <v>133</v>
      </c>
      <c r="I2293" s="1" t="s">
        <v>34</v>
      </c>
      <c r="J2293" s="1" t="s">
        <v>34</v>
      </c>
      <c r="K2293" s="1" t="s">
        <v>34</v>
      </c>
      <c r="L2293" s="1" t="s">
        <v>34</v>
      </c>
      <c r="M2293" s="1" t="s">
        <v>34</v>
      </c>
      <c r="N2293" s="1">
        <v>0</v>
      </c>
      <c r="O2293" s="1">
        <v>0</v>
      </c>
      <c r="P2293" s="3">
        <v>34.685650899999999</v>
      </c>
      <c r="Q2293" s="3">
        <v>-8.9147528000000005</v>
      </c>
      <c r="R2293" t="s">
        <v>133</v>
      </c>
    </row>
    <row r="2294" spans="1:18" x14ac:dyDescent="0.55000000000000004">
      <c r="A2294" s="1">
        <v>53048</v>
      </c>
      <c r="B2294" s="1" t="s">
        <v>3445</v>
      </c>
      <c r="C2294" s="1" t="s">
        <v>3512</v>
      </c>
      <c r="D2294" s="4">
        <v>0.84799999999999998</v>
      </c>
      <c r="E2294" s="4">
        <v>882</v>
      </c>
      <c r="F2294" s="4">
        <f>Table1[[#This Row],[MW]]*Table1[[#This Row],[MWh/MW]]</f>
        <v>747.93600000000004</v>
      </c>
      <c r="G2294" s="1" t="s">
        <v>28</v>
      </c>
      <c r="H2294" s="1" t="s">
        <v>29</v>
      </c>
      <c r="I2294" s="1" t="s">
        <v>30</v>
      </c>
      <c r="J2294" s="1" t="s">
        <v>31</v>
      </c>
      <c r="K2294" s="3" t="s">
        <v>32</v>
      </c>
      <c r="L2294" s="3" t="s">
        <v>44</v>
      </c>
      <c r="M2294" s="3" t="s">
        <v>34</v>
      </c>
      <c r="N2294" s="1">
        <f>Table1[[#This Row],[MWh]]*Water_intensities!$J$56</f>
        <v>242.33107013514388</v>
      </c>
      <c r="O2294" s="1">
        <f>Table1[[#This Row],[MWh]]*Water_intensities!$N$56</f>
        <v>169.63174909460074</v>
      </c>
      <c r="P2294" s="3">
        <v>39.7549511</v>
      </c>
      <c r="Q2294" s="3">
        <v>-7.8698949999999996</v>
      </c>
      <c r="R2294" t="s">
        <v>113</v>
      </c>
    </row>
    <row r="2295" spans="1:18" x14ac:dyDescent="0.55000000000000004">
      <c r="A2295" s="1">
        <v>53049</v>
      </c>
      <c r="B2295" s="1" t="s">
        <v>3445</v>
      </c>
      <c r="C2295" s="1" t="s">
        <v>3513</v>
      </c>
      <c r="D2295" s="4">
        <v>6.4000000000000001E-2</v>
      </c>
      <c r="E2295" s="4">
        <v>4240.3</v>
      </c>
      <c r="F2295" s="4">
        <f>Table1[[#This Row],[MW]]*Table1[[#This Row],[MWh/MW]]</f>
        <v>271.37920000000003</v>
      </c>
      <c r="G2295" s="1" t="s">
        <v>107</v>
      </c>
      <c r="H2295" s="1" t="s">
        <v>133</v>
      </c>
      <c r="I2295" s="1" t="s">
        <v>34</v>
      </c>
      <c r="J2295" s="1" t="s">
        <v>34</v>
      </c>
      <c r="K2295" s="1" t="s">
        <v>34</v>
      </c>
      <c r="L2295" s="1" t="s">
        <v>34</v>
      </c>
      <c r="M2295" s="1" t="s">
        <v>34</v>
      </c>
      <c r="N2295" s="1">
        <v>0</v>
      </c>
      <c r="O2295" s="1">
        <v>0</v>
      </c>
      <c r="P2295" s="3">
        <v>35.450000000000003</v>
      </c>
      <c r="Q2295" s="3">
        <v>-10.65</v>
      </c>
      <c r="R2295" t="s">
        <v>133</v>
      </c>
    </row>
    <row r="2296" spans="1:18" x14ac:dyDescent="0.55000000000000004">
      <c r="A2296" s="1">
        <v>53050</v>
      </c>
      <c r="B2296" s="1" t="s">
        <v>3445</v>
      </c>
      <c r="C2296" s="1" t="s">
        <v>3514</v>
      </c>
      <c r="D2296" s="4">
        <v>0.36</v>
      </c>
      <c r="E2296" s="4">
        <v>882</v>
      </c>
      <c r="F2296" s="4">
        <f>Table1[[#This Row],[MW]]*Table1[[#This Row],[MWh/MW]]</f>
        <v>317.52</v>
      </c>
      <c r="G2296" s="1" t="s">
        <v>28</v>
      </c>
      <c r="H2296" s="1" t="s">
        <v>29</v>
      </c>
      <c r="I2296" s="1" t="s">
        <v>30</v>
      </c>
      <c r="J2296" s="1" t="s">
        <v>31</v>
      </c>
      <c r="K2296" s="3" t="s">
        <v>32</v>
      </c>
      <c r="L2296" s="3" t="s">
        <v>44</v>
      </c>
      <c r="M2296" s="3" t="s">
        <v>34</v>
      </c>
      <c r="N2296" s="1">
        <f>Table1[[#This Row],[MWh]]*Water_intensities!$J$56</f>
        <v>102.87639769888182</v>
      </c>
      <c r="O2296" s="1">
        <f>Table1[[#This Row],[MWh]]*Water_intensities!$N$56</f>
        <v>72.013478389217283</v>
      </c>
      <c r="P2296" s="3">
        <v>32.943766699999998</v>
      </c>
      <c r="Q2296" s="3">
        <v>-2.7015245000000001</v>
      </c>
      <c r="R2296" t="s">
        <v>113</v>
      </c>
    </row>
    <row r="2297" spans="1:18" x14ac:dyDescent="0.55000000000000004">
      <c r="A2297" s="1">
        <v>53051</v>
      </c>
      <c r="B2297" s="1" t="s">
        <v>3445</v>
      </c>
      <c r="C2297" s="1" t="s">
        <v>3515</v>
      </c>
      <c r="D2297" s="19">
        <v>2.5000000000000001E-2</v>
      </c>
      <c r="E2297" s="4">
        <v>1923</v>
      </c>
      <c r="F2297" s="4">
        <f>Table1[[#This Row],[MW]]*Table1[[#This Row],[MWh/MW]]</f>
        <v>48.075000000000003</v>
      </c>
      <c r="G2297" s="1" t="s">
        <v>474</v>
      </c>
      <c r="H2297" s="1" t="s">
        <v>29</v>
      </c>
      <c r="I2297" s="1" t="s">
        <v>52</v>
      </c>
      <c r="J2297" s="1" t="s">
        <v>31</v>
      </c>
      <c r="K2297" s="3" t="s">
        <v>32</v>
      </c>
      <c r="L2297" s="3" t="s">
        <v>1365</v>
      </c>
      <c r="M2297" s="3" t="s">
        <v>34</v>
      </c>
      <c r="N2297" s="1">
        <f>Table1[[#This Row],[MWh]]*Water_intensities!$J$16</f>
        <v>15.576287538969968</v>
      </c>
      <c r="O2297" s="1">
        <f>Table1[[#This Row],[MWh]]*Water_intensities!$N$16</f>
        <v>10.903401277278979</v>
      </c>
      <c r="P2297" s="3">
        <v>36.554082200000003</v>
      </c>
      <c r="Q2297" s="3">
        <v>-7.3170523999999997</v>
      </c>
      <c r="R2297" t="s">
        <v>3516</v>
      </c>
    </row>
    <row r="2298" spans="1:18" x14ac:dyDescent="0.55000000000000004">
      <c r="A2298" s="1">
        <v>53052</v>
      </c>
      <c r="B2298" s="1" t="s">
        <v>3445</v>
      </c>
      <c r="C2298" s="1" t="s">
        <v>3515</v>
      </c>
      <c r="D2298" s="19">
        <v>2.5000000000000001E-2</v>
      </c>
      <c r="E2298" s="4">
        <v>882</v>
      </c>
      <c r="F2298" s="4">
        <f>Table1[[#This Row],[MW]]*Table1[[#This Row],[MWh/MW]]</f>
        <v>22.05</v>
      </c>
      <c r="G2298" s="1" t="s">
        <v>28</v>
      </c>
      <c r="H2298" s="1" t="s">
        <v>29</v>
      </c>
      <c r="I2298" s="1" t="s">
        <v>30</v>
      </c>
      <c r="J2298" s="1" t="s">
        <v>31</v>
      </c>
      <c r="K2298" s="3" t="s">
        <v>32</v>
      </c>
      <c r="L2298" s="3" t="s">
        <v>44</v>
      </c>
      <c r="M2298" s="3" t="s">
        <v>34</v>
      </c>
      <c r="N2298" s="1">
        <f>Table1[[#This Row],[MWh]]*Water_intensities!$J$56</f>
        <v>7.1441942846445716</v>
      </c>
      <c r="O2298" s="1">
        <f>Table1[[#This Row],[MWh]]*Water_intensities!$N$56</f>
        <v>5.0009359992512001</v>
      </c>
      <c r="P2298" s="3">
        <v>36.554082200000003</v>
      </c>
      <c r="Q2298" s="3">
        <v>-7.3170523999999997</v>
      </c>
      <c r="R2298" t="s">
        <v>296</v>
      </c>
    </row>
    <row r="2299" spans="1:18" x14ac:dyDescent="0.55000000000000004">
      <c r="A2299" s="1">
        <v>53053</v>
      </c>
      <c r="B2299" s="1" t="s">
        <v>3445</v>
      </c>
      <c r="C2299" s="1" t="s">
        <v>3517</v>
      </c>
      <c r="D2299" s="19">
        <v>1.0999999999999999E-2</v>
      </c>
      <c r="E2299" s="4">
        <v>4240.3</v>
      </c>
      <c r="F2299" s="4">
        <f>Table1[[#This Row],[MW]]*Table1[[#This Row],[MWh/MW]]</f>
        <v>46.643299999999996</v>
      </c>
      <c r="G2299" s="1" t="s">
        <v>107</v>
      </c>
      <c r="H2299" s="1" t="s">
        <v>133</v>
      </c>
      <c r="I2299" s="1" t="s">
        <v>34</v>
      </c>
      <c r="J2299" s="1" t="s">
        <v>34</v>
      </c>
      <c r="K2299" s="1" t="s">
        <v>34</v>
      </c>
      <c r="L2299" s="1" t="s">
        <v>34</v>
      </c>
      <c r="M2299" s="1" t="s">
        <v>34</v>
      </c>
      <c r="N2299" s="1">
        <v>0</v>
      </c>
      <c r="O2299" s="1">
        <v>0</v>
      </c>
      <c r="P2299" s="3">
        <v>37.733333000000002</v>
      </c>
      <c r="Q2299" s="3">
        <v>-4.0666669999999998</v>
      </c>
      <c r="R2299" t="s">
        <v>133</v>
      </c>
    </row>
    <row r="2300" spans="1:18" x14ac:dyDescent="0.55000000000000004">
      <c r="A2300" s="1">
        <v>53054</v>
      </c>
      <c r="B2300" s="1" t="s">
        <v>3445</v>
      </c>
      <c r="C2300" s="1" t="s">
        <v>3518</v>
      </c>
      <c r="D2300" s="4">
        <v>3</v>
      </c>
      <c r="E2300" s="4">
        <v>882</v>
      </c>
      <c r="F2300" s="4">
        <f>Table1[[#This Row],[MW]]*Table1[[#This Row],[MWh/MW]]</f>
        <v>2646</v>
      </c>
      <c r="G2300" s="1" t="s">
        <v>28</v>
      </c>
      <c r="H2300" s="1" t="s">
        <v>29</v>
      </c>
      <c r="I2300" s="1" t="s">
        <v>30</v>
      </c>
      <c r="J2300" s="1" t="s">
        <v>31</v>
      </c>
      <c r="K2300" s="3" t="s">
        <v>32</v>
      </c>
      <c r="L2300" s="3" t="s">
        <v>44</v>
      </c>
      <c r="M2300" s="3" t="s">
        <v>34</v>
      </c>
      <c r="N2300" s="1">
        <f>Table1[[#This Row],[MWh]]*Water_intensities!$J$56</f>
        <v>857.30331415734861</v>
      </c>
      <c r="O2300" s="1">
        <f>Table1[[#This Row],[MWh]]*Water_intensities!$N$56</f>
        <v>600.11231991014404</v>
      </c>
      <c r="P2300" s="3">
        <v>38.799999999999997</v>
      </c>
      <c r="Q2300" s="3">
        <v>-10.716666999999999</v>
      </c>
      <c r="R2300" t="s">
        <v>3519</v>
      </c>
    </row>
    <row r="2301" spans="1:18" x14ac:dyDescent="0.55000000000000004">
      <c r="A2301" s="1">
        <v>53055</v>
      </c>
      <c r="B2301" s="1" t="s">
        <v>3445</v>
      </c>
      <c r="C2301" s="1" t="s">
        <v>3520</v>
      </c>
      <c r="D2301" s="4">
        <v>0.15</v>
      </c>
      <c r="E2301" s="4">
        <v>4240.3</v>
      </c>
      <c r="F2301" s="4">
        <f>Table1[[#This Row],[MW]]*Table1[[#This Row],[MWh/MW]]</f>
        <v>636.04499999999996</v>
      </c>
      <c r="G2301" s="1" t="s">
        <v>107</v>
      </c>
      <c r="H2301" s="1" t="s">
        <v>133</v>
      </c>
      <c r="I2301" s="1" t="s">
        <v>34</v>
      </c>
      <c r="J2301" s="1" t="s">
        <v>34</v>
      </c>
      <c r="K2301" s="1" t="s">
        <v>34</v>
      </c>
      <c r="L2301" s="1" t="s">
        <v>34</v>
      </c>
      <c r="M2301" s="1" t="s">
        <v>34</v>
      </c>
      <c r="N2301" s="1">
        <v>0</v>
      </c>
      <c r="O2301" s="1">
        <v>0</v>
      </c>
      <c r="P2301" s="3">
        <v>34.685650899999999</v>
      </c>
      <c r="Q2301" s="3">
        <v>-8.9147528000000005</v>
      </c>
      <c r="R2301" t="s">
        <v>133</v>
      </c>
    </row>
    <row r="2302" spans="1:18" x14ac:dyDescent="0.55000000000000004">
      <c r="A2302" s="1">
        <v>53056</v>
      </c>
      <c r="B2302" s="1" t="s">
        <v>3445</v>
      </c>
      <c r="C2302" s="1" t="s">
        <v>3521</v>
      </c>
      <c r="D2302" s="4">
        <v>0.15</v>
      </c>
      <c r="E2302" s="4">
        <v>4240.3</v>
      </c>
      <c r="F2302" s="4">
        <f>Table1[[#This Row],[MW]]*Table1[[#This Row],[MWh/MW]]</f>
        <v>636.04499999999996</v>
      </c>
      <c r="G2302" s="1" t="s">
        <v>107</v>
      </c>
      <c r="H2302" s="1" t="s">
        <v>133</v>
      </c>
      <c r="I2302" s="1" t="s">
        <v>34</v>
      </c>
      <c r="J2302" s="1" t="s">
        <v>34</v>
      </c>
      <c r="K2302" s="1" t="s">
        <v>34</v>
      </c>
      <c r="L2302" s="1" t="s">
        <v>34</v>
      </c>
      <c r="M2302" s="1" t="s">
        <v>34</v>
      </c>
      <c r="N2302" s="1">
        <v>0</v>
      </c>
      <c r="O2302" s="1">
        <v>0</v>
      </c>
      <c r="P2302" s="3">
        <v>34.685650899999999</v>
      </c>
      <c r="Q2302" s="3">
        <v>-9.8217341999999999</v>
      </c>
      <c r="R2302" t="s">
        <v>133</v>
      </c>
    </row>
    <row r="2303" spans="1:18" x14ac:dyDescent="0.55000000000000004">
      <c r="A2303" s="1">
        <v>53057</v>
      </c>
      <c r="B2303" s="1" t="s">
        <v>3445</v>
      </c>
      <c r="C2303" s="1" t="s">
        <v>3522</v>
      </c>
      <c r="D2303" s="4">
        <v>0.15</v>
      </c>
      <c r="E2303" s="4">
        <v>4240.3</v>
      </c>
      <c r="F2303" s="4">
        <f>Table1[[#This Row],[MW]]*Table1[[#This Row],[MWh/MW]]</f>
        <v>636.04499999999996</v>
      </c>
      <c r="G2303" s="1" t="s">
        <v>107</v>
      </c>
      <c r="H2303" s="1" t="s">
        <v>133</v>
      </c>
      <c r="I2303" s="1" t="s">
        <v>34</v>
      </c>
      <c r="J2303" s="1" t="s">
        <v>34</v>
      </c>
      <c r="K2303" s="1" t="s">
        <v>34</v>
      </c>
      <c r="L2303" s="1" t="s">
        <v>34</v>
      </c>
      <c r="M2303" s="1" t="s">
        <v>34</v>
      </c>
      <c r="N2303" s="1">
        <v>0</v>
      </c>
      <c r="O2303" s="1">
        <v>0</v>
      </c>
      <c r="P2303" s="3">
        <v>34.685650899999999</v>
      </c>
      <c r="Q2303" s="3">
        <v>-9.8217341999999999</v>
      </c>
      <c r="R2303" t="s">
        <v>133</v>
      </c>
    </row>
    <row r="2304" spans="1:18" x14ac:dyDescent="0.55000000000000004">
      <c r="A2304" s="1">
        <v>53058</v>
      </c>
      <c r="B2304" s="1" t="s">
        <v>3445</v>
      </c>
      <c r="C2304" s="1" t="s">
        <v>3523</v>
      </c>
      <c r="D2304" s="4">
        <v>0.34</v>
      </c>
      <c r="E2304" s="4">
        <v>4240.3</v>
      </c>
      <c r="F2304" s="4">
        <f>Table1[[#This Row],[MW]]*Table1[[#This Row],[MWh/MW]]</f>
        <v>1441.7020000000002</v>
      </c>
      <c r="G2304" s="1" t="s">
        <v>107</v>
      </c>
      <c r="H2304" s="1" t="s">
        <v>133</v>
      </c>
      <c r="I2304" s="1" t="s">
        <v>34</v>
      </c>
      <c r="J2304" s="1" t="s">
        <v>34</v>
      </c>
      <c r="K2304" s="1" t="s">
        <v>34</v>
      </c>
      <c r="L2304" s="1" t="s">
        <v>34</v>
      </c>
      <c r="M2304" s="1" t="s">
        <v>34</v>
      </c>
      <c r="N2304" s="1">
        <v>0</v>
      </c>
      <c r="O2304" s="1">
        <v>0</v>
      </c>
      <c r="P2304" s="3">
        <v>33.366667</v>
      </c>
      <c r="Q2304" s="3">
        <v>-8.9333329999999993</v>
      </c>
      <c r="R2304" t="s">
        <v>133</v>
      </c>
    </row>
    <row r="2305" spans="1:18" x14ac:dyDescent="0.55000000000000004">
      <c r="A2305" s="1">
        <v>53059</v>
      </c>
      <c r="B2305" s="1" t="s">
        <v>3445</v>
      </c>
      <c r="C2305" s="1" t="s">
        <v>3524</v>
      </c>
      <c r="D2305" s="4">
        <v>2.25</v>
      </c>
      <c r="E2305" s="4">
        <v>882</v>
      </c>
      <c r="F2305" s="4">
        <f>Table1[[#This Row],[MW]]*Table1[[#This Row],[MWh/MW]]</f>
        <v>1984.5</v>
      </c>
      <c r="G2305" s="1" t="s">
        <v>28</v>
      </c>
      <c r="H2305" s="1" t="s">
        <v>29</v>
      </c>
      <c r="I2305" s="1" t="s">
        <v>30</v>
      </c>
      <c r="J2305" s="1" t="s">
        <v>31</v>
      </c>
      <c r="K2305" s="3" t="s">
        <v>32</v>
      </c>
      <c r="L2305" s="3" t="s">
        <v>44</v>
      </c>
      <c r="M2305" s="3" t="s">
        <v>34</v>
      </c>
      <c r="N2305" s="1">
        <f>Table1[[#This Row],[MWh]]*Water_intensities!$J$56</f>
        <v>642.97748561801143</v>
      </c>
      <c r="O2305" s="1">
        <f>Table1[[#This Row],[MWh]]*Water_intensities!$N$56</f>
        <v>450.084239932608</v>
      </c>
      <c r="P2305" s="3">
        <v>35.016666999999998</v>
      </c>
      <c r="Q2305" s="3">
        <v>-10.933332999999999</v>
      </c>
      <c r="R2305" t="s">
        <v>296</v>
      </c>
    </row>
    <row r="2306" spans="1:18" x14ac:dyDescent="0.55000000000000004">
      <c r="A2306" s="1">
        <v>53060</v>
      </c>
      <c r="B2306" s="1" t="s">
        <v>3445</v>
      </c>
      <c r="C2306" s="1" t="s">
        <v>3525</v>
      </c>
      <c r="D2306" s="19">
        <v>0.03</v>
      </c>
      <c r="E2306" s="4">
        <v>1923</v>
      </c>
      <c r="F2306" s="4">
        <f>Table1[[#This Row],[MW]]*Table1[[#This Row],[MWh/MW]]</f>
        <v>57.69</v>
      </c>
      <c r="G2306" s="1" t="s">
        <v>474</v>
      </c>
      <c r="H2306" s="1" t="s">
        <v>29</v>
      </c>
      <c r="I2306" s="1" t="s">
        <v>52</v>
      </c>
      <c r="J2306" s="1" t="s">
        <v>31</v>
      </c>
      <c r="K2306" s="3" t="s">
        <v>32</v>
      </c>
      <c r="L2306" s="3" t="s">
        <v>1493</v>
      </c>
      <c r="M2306" s="3" t="s">
        <v>34</v>
      </c>
      <c r="N2306" s="1">
        <f>Table1[[#This Row],[MWh]]*Water_intensities!$J$16</f>
        <v>18.691545046763959</v>
      </c>
      <c r="O2306" s="1">
        <f>Table1[[#This Row],[MWh]]*Water_intensities!$N$16</f>
        <v>13.084081532734773</v>
      </c>
      <c r="P2306" s="3">
        <v>35.016666999999998</v>
      </c>
      <c r="Q2306" s="3">
        <v>-10.933332999999999</v>
      </c>
      <c r="R2306" t="s">
        <v>3526</v>
      </c>
    </row>
    <row r="2307" spans="1:18" x14ac:dyDescent="0.55000000000000004">
      <c r="A2307" s="1">
        <v>53061</v>
      </c>
      <c r="B2307" s="1" t="s">
        <v>3445</v>
      </c>
      <c r="C2307" s="1" t="s">
        <v>3525</v>
      </c>
      <c r="D2307" s="19">
        <v>8.0000000000000002E-3</v>
      </c>
      <c r="E2307" s="4">
        <v>1793.5</v>
      </c>
      <c r="F2307" s="4">
        <f>Table1[[#This Row],[MW]]*Table1[[#This Row],[MWh/MW]]</f>
        <v>14.348000000000001</v>
      </c>
      <c r="G2307" s="1" t="s">
        <v>37</v>
      </c>
      <c r="H2307" s="1" t="s">
        <v>38</v>
      </c>
      <c r="I2307" s="1" t="s">
        <v>130</v>
      </c>
      <c r="J2307" s="1" t="s">
        <v>40</v>
      </c>
      <c r="K2307" s="3" t="s">
        <v>34</v>
      </c>
      <c r="L2307" s="3" t="s">
        <v>41</v>
      </c>
      <c r="M2307" s="3" t="s">
        <v>3024</v>
      </c>
      <c r="N2307" s="1">
        <f>Table1[[#This Row],[MWh]]*Water_intensities!$J$81</f>
        <v>5.4313088219440003E-2</v>
      </c>
      <c r="O2307" s="1">
        <f>Table1[[#This Row],[MWh]]*Water_intensities!$N$81</f>
        <v>3.8019161753608005E-2</v>
      </c>
      <c r="P2307" s="3">
        <v>35.016666999999998</v>
      </c>
      <c r="Q2307" s="3">
        <v>-10.933332999999999</v>
      </c>
      <c r="R2307" t="s">
        <v>2506</v>
      </c>
    </row>
    <row r="2308" spans="1:18" x14ac:dyDescent="0.55000000000000004">
      <c r="A2308" s="1">
        <v>53062</v>
      </c>
      <c r="B2308" s="1" t="s">
        <v>3445</v>
      </c>
      <c r="C2308" s="1" t="s">
        <v>3527</v>
      </c>
      <c r="D2308" s="4">
        <v>18.495000000000001</v>
      </c>
      <c r="E2308" s="4">
        <v>5555</v>
      </c>
      <c r="F2308" s="4">
        <f>Table1[[#This Row],[MW]]*Table1[[#This Row],[MWh/MW]]</f>
        <v>102739.72500000001</v>
      </c>
      <c r="G2308" s="1" t="s">
        <v>20</v>
      </c>
      <c r="H2308" s="1" t="s">
        <v>56</v>
      </c>
      <c r="I2308" s="1" t="s">
        <v>57</v>
      </c>
      <c r="J2308" s="1" t="s">
        <v>40</v>
      </c>
      <c r="K2308" s="3" t="s">
        <v>34</v>
      </c>
      <c r="L2308" s="3" t="s">
        <v>53</v>
      </c>
      <c r="M2308" s="3" t="s">
        <v>34</v>
      </c>
      <c r="N2308" s="1">
        <f>Table1[[#This Row],[MWh]]*Water_intensities!$J$36</f>
        <v>165287.67024780824</v>
      </c>
      <c r="O2308" s="1">
        <f>Table1[[#This Row],[MWh]]*Water_intensities!$N$36</f>
        <v>132230.13619824656</v>
      </c>
      <c r="P2308" s="3">
        <v>40.386267273504302</v>
      </c>
      <c r="Q2308" s="3">
        <v>-10.3241444850129</v>
      </c>
      <c r="R2308" t="s">
        <v>3528</v>
      </c>
    </row>
    <row r="2309" spans="1:18" x14ac:dyDescent="0.55000000000000004">
      <c r="A2309" s="1">
        <v>53063</v>
      </c>
      <c r="B2309" s="1" t="s">
        <v>3445</v>
      </c>
      <c r="C2309" s="1" t="s">
        <v>3529</v>
      </c>
      <c r="D2309" s="19">
        <v>1.7999999999999999E-2</v>
      </c>
      <c r="E2309" s="4">
        <v>4240.3</v>
      </c>
      <c r="F2309" s="4">
        <f>Table1[[#This Row],[MW]]*Table1[[#This Row],[MWh/MW]]</f>
        <v>76.325400000000002</v>
      </c>
      <c r="G2309" s="1" t="s">
        <v>107</v>
      </c>
      <c r="H2309" s="1" t="s">
        <v>133</v>
      </c>
      <c r="I2309" s="1" t="s">
        <v>34</v>
      </c>
      <c r="J2309" s="1" t="s">
        <v>34</v>
      </c>
      <c r="K2309" s="1" t="s">
        <v>34</v>
      </c>
      <c r="L2309" s="1" t="s">
        <v>34</v>
      </c>
      <c r="M2309" s="1" t="s">
        <v>34</v>
      </c>
      <c r="N2309" s="1">
        <v>0</v>
      </c>
      <c r="O2309" s="1">
        <v>0</v>
      </c>
      <c r="P2309" s="3">
        <v>31.040911000000001</v>
      </c>
      <c r="Q2309" s="3">
        <v>-6.3654640000000002</v>
      </c>
      <c r="R2309" t="s">
        <v>133</v>
      </c>
    </row>
    <row r="2310" spans="1:18" x14ac:dyDescent="0.55000000000000004">
      <c r="A2310" s="1">
        <v>53064</v>
      </c>
      <c r="B2310" s="1" t="s">
        <v>3445</v>
      </c>
      <c r="C2310" s="1" t="s">
        <v>3530</v>
      </c>
      <c r="D2310" s="4">
        <v>1.1559999999999999</v>
      </c>
      <c r="E2310" s="4">
        <v>882</v>
      </c>
      <c r="F2310" s="4">
        <f>Table1[[#This Row],[MW]]*Table1[[#This Row],[MWh/MW]]</f>
        <v>1019.5919999999999</v>
      </c>
      <c r="G2310" s="1" t="s">
        <v>28</v>
      </c>
      <c r="H2310" s="1" t="s">
        <v>29</v>
      </c>
      <c r="I2310" s="1" t="s">
        <v>30</v>
      </c>
      <c r="J2310" s="1" t="s">
        <v>31</v>
      </c>
      <c r="K2310" s="3" t="s">
        <v>32</v>
      </c>
      <c r="L2310" s="3" t="s">
        <v>44</v>
      </c>
      <c r="M2310" s="3" t="s">
        <v>34</v>
      </c>
      <c r="N2310" s="1">
        <f>Table1[[#This Row],[MWh]]*Water_intensities!$J$56</f>
        <v>330.34754372196494</v>
      </c>
      <c r="O2310" s="1">
        <f>Table1[[#This Row],[MWh]]*Water_intensities!$N$56</f>
        <v>231.24328060537547</v>
      </c>
      <c r="P2310" s="3">
        <v>31.039269999999998</v>
      </c>
      <c r="Q2310" s="3">
        <v>-6.3618499999999996</v>
      </c>
      <c r="R2310" t="s">
        <v>230</v>
      </c>
    </row>
    <row r="2311" spans="1:18" x14ac:dyDescent="0.55000000000000004">
      <c r="A2311" s="1">
        <v>53065</v>
      </c>
      <c r="B2311" s="1" t="s">
        <v>3445</v>
      </c>
      <c r="C2311" s="1" t="s">
        <v>3531</v>
      </c>
      <c r="D2311" s="4">
        <v>1</v>
      </c>
      <c r="E2311" s="4">
        <v>882</v>
      </c>
      <c r="F2311" s="4">
        <f>Table1[[#This Row],[MW]]*Table1[[#This Row],[MWh/MW]]</f>
        <v>882</v>
      </c>
      <c r="G2311" s="1" t="s">
        <v>28</v>
      </c>
      <c r="H2311" s="1" t="s">
        <v>29</v>
      </c>
      <c r="I2311" s="1" t="s">
        <v>30</v>
      </c>
      <c r="J2311" s="1" t="s">
        <v>31</v>
      </c>
      <c r="K2311" s="3" t="s">
        <v>32</v>
      </c>
      <c r="L2311" s="3" t="s">
        <v>44</v>
      </c>
      <c r="M2311" s="3" t="s">
        <v>34</v>
      </c>
      <c r="N2311" s="1">
        <f>Table1[[#This Row],[MWh]]*Water_intensities!$J$56</f>
        <v>285.76777138578285</v>
      </c>
      <c r="O2311" s="1">
        <f>Table1[[#This Row],[MWh]]*Water_intensities!$N$56</f>
        <v>200.03743997004801</v>
      </c>
      <c r="P2311" s="3">
        <v>36.483333000000002</v>
      </c>
      <c r="Q2311" s="3">
        <v>-6.35</v>
      </c>
      <c r="R2311" t="s">
        <v>113</v>
      </c>
    </row>
    <row r="2312" spans="1:18" x14ac:dyDescent="0.55000000000000004">
      <c r="A2312" s="1">
        <v>53066</v>
      </c>
      <c r="B2312" s="1" t="s">
        <v>3445</v>
      </c>
      <c r="C2312" s="1" t="s">
        <v>3532</v>
      </c>
      <c r="D2312" s="4">
        <v>0.995</v>
      </c>
      <c r="E2312" s="4">
        <v>3608</v>
      </c>
      <c r="F2312" s="4">
        <f>Table1[[#This Row],[MW]]*Table1[[#This Row],[MWh/MW]]</f>
        <v>3589.96</v>
      </c>
      <c r="G2312" s="1" t="s">
        <v>107</v>
      </c>
      <c r="H2312" s="1" t="s">
        <v>133</v>
      </c>
      <c r="I2312" s="1" t="s">
        <v>34</v>
      </c>
      <c r="J2312" s="1" t="s">
        <v>34</v>
      </c>
      <c r="K2312" s="1" t="s">
        <v>34</v>
      </c>
      <c r="L2312" s="1" t="s">
        <v>34</v>
      </c>
      <c r="M2312" s="1" t="s">
        <v>34</v>
      </c>
      <c r="N2312" s="1">
        <v>0</v>
      </c>
      <c r="O2312" s="1">
        <v>0</v>
      </c>
      <c r="P2312" s="3">
        <v>38.240116999999998</v>
      </c>
      <c r="Q2312" s="3">
        <v>-6.6367820999999996</v>
      </c>
      <c r="R2312" t="s">
        <v>133</v>
      </c>
    </row>
    <row r="2313" spans="1:18" x14ac:dyDescent="0.55000000000000004">
      <c r="A2313" s="1">
        <v>53067</v>
      </c>
      <c r="B2313" s="1" t="s">
        <v>3445</v>
      </c>
      <c r="C2313" s="1" t="s">
        <v>3533</v>
      </c>
      <c r="D2313" s="4">
        <v>80</v>
      </c>
      <c r="E2313" s="4">
        <v>4240.3</v>
      </c>
      <c r="F2313" s="4">
        <f>Table1[[#This Row],[MW]]*Table1[[#This Row],[MWh/MW]]</f>
        <v>339224</v>
      </c>
      <c r="G2313" s="1" t="s">
        <v>107</v>
      </c>
      <c r="H2313" s="1" t="s">
        <v>108</v>
      </c>
      <c r="I2313" s="1" t="s">
        <v>34</v>
      </c>
      <c r="J2313" s="1" t="s">
        <v>34</v>
      </c>
      <c r="K2313" s="1" t="s">
        <v>34</v>
      </c>
      <c r="L2313" s="1" t="s">
        <v>34</v>
      </c>
      <c r="M2313" s="1" t="s">
        <v>34</v>
      </c>
      <c r="N2313" s="1">
        <v>342481533.8283</v>
      </c>
      <c r="O2313" s="1">
        <v>342481533.8283</v>
      </c>
      <c r="P2313" s="3">
        <v>35.988799999999998</v>
      </c>
      <c r="Q2313" s="3">
        <v>-7.1386000000000003</v>
      </c>
      <c r="R2313" t="s">
        <v>3534</v>
      </c>
    </row>
    <row r="2314" spans="1:18" x14ac:dyDescent="0.55000000000000004">
      <c r="A2314" s="1">
        <v>53068</v>
      </c>
      <c r="B2314" s="1" t="s">
        <v>3445</v>
      </c>
      <c r="C2314" s="1" t="s">
        <v>3535</v>
      </c>
      <c r="D2314" s="4">
        <v>13</v>
      </c>
      <c r="E2314" s="4">
        <v>1923</v>
      </c>
      <c r="F2314" s="4">
        <f>Table1[[#This Row],[MW]]*Table1[[#This Row],[MWh/MW]]</f>
        <v>24999</v>
      </c>
      <c r="G2314" s="1" t="s">
        <v>474</v>
      </c>
      <c r="H2314" s="1" t="s">
        <v>21</v>
      </c>
      <c r="I2314" s="1" t="s">
        <v>22</v>
      </c>
      <c r="J2314" s="1" t="s">
        <v>40</v>
      </c>
      <c r="K2314" s="3" t="s">
        <v>34</v>
      </c>
      <c r="L2314" s="3" t="s">
        <v>841</v>
      </c>
      <c r="M2314" s="3" t="s">
        <v>34</v>
      </c>
      <c r="N2314" s="1">
        <f>Table1[[#This Row],[MWh]]*Water_intensities!$J$3</f>
        <v>4055.6361037808579</v>
      </c>
      <c r="O2314" s="1">
        <f>Table1[[#This Row],[MWh]]*Water_intensities!$N$3</f>
        <v>2838.9452726466002</v>
      </c>
      <c r="P2314" s="3">
        <v>37.637382000000002</v>
      </c>
      <c r="Q2314" s="3">
        <v>-6.1711119999999999</v>
      </c>
      <c r="R2314" t="s">
        <v>3536</v>
      </c>
    </row>
    <row r="2315" spans="1:18" x14ac:dyDescent="0.55000000000000004">
      <c r="A2315" s="1">
        <v>53069</v>
      </c>
      <c r="B2315" s="1" t="s">
        <v>3445</v>
      </c>
      <c r="C2315" s="1" t="s">
        <v>3537</v>
      </c>
      <c r="D2315" s="4">
        <v>2.54</v>
      </c>
      <c r="E2315" s="4">
        <v>882</v>
      </c>
      <c r="F2315" s="4">
        <f>Table1[[#This Row],[MW]]*Table1[[#This Row],[MWh/MW]]</f>
        <v>2240.2800000000002</v>
      </c>
      <c r="G2315" s="1" t="s">
        <v>28</v>
      </c>
      <c r="H2315" s="1" t="s">
        <v>29</v>
      </c>
      <c r="I2315" s="1" t="s">
        <v>30</v>
      </c>
      <c r="J2315" s="1" t="s">
        <v>31</v>
      </c>
      <c r="K2315" s="3" t="s">
        <v>32</v>
      </c>
      <c r="L2315" s="3" t="s">
        <v>44</v>
      </c>
      <c r="M2315" s="3" t="s">
        <v>34</v>
      </c>
      <c r="N2315" s="1">
        <f>Table1[[#This Row],[MWh]]*Water_intensities!$J$56</f>
        <v>725.85013931988851</v>
      </c>
      <c r="O2315" s="1">
        <f>Table1[[#This Row],[MWh]]*Water_intensities!$N$56</f>
        <v>508.09509752392199</v>
      </c>
      <c r="P2315" s="3">
        <v>40.183332999999998</v>
      </c>
      <c r="Q2315" s="3">
        <v>-10.266667</v>
      </c>
      <c r="R2315" t="s">
        <v>296</v>
      </c>
    </row>
    <row r="2316" spans="1:18" x14ac:dyDescent="0.55000000000000004">
      <c r="A2316" s="1">
        <v>53070</v>
      </c>
      <c r="B2316" s="1" t="s">
        <v>3445</v>
      </c>
      <c r="C2316" s="1" t="s">
        <v>3538</v>
      </c>
      <c r="D2316" s="4">
        <v>10.5</v>
      </c>
      <c r="E2316" s="4">
        <v>1923</v>
      </c>
      <c r="F2316" s="4">
        <f>Table1[[#This Row],[MW]]*Table1[[#This Row],[MWh/MW]]</f>
        <v>20191.5</v>
      </c>
      <c r="G2316" s="1" t="s">
        <v>474</v>
      </c>
      <c r="H2316" s="1" t="s">
        <v>21</v>
      </c>
      <c r="I2316" s="1" t="s">
        <v>22</v>
      </c>
      <c r="J2316" s="1" t="s">
        <v>60</v>
      </c>
      <c r="K2316" s="3" t="s">
        <v>24</v>
      </c>
      <c r="L2316" s="3" t="s">
        <v>1065</v>
      </c>
      <c r="M2316" s="3" t="s">
        <v>420</v>
      </c>
      <c r="N2316" s="1">
        <f>Table1[[#This Row],[MWh]]*Water_intensities!$J$4</f>
        <v>3821657.0977934999</v>
      </c>
      <c r="O2316" s="1">
        <f>Table1[[#This Row],[MWh]]*Water_intensities!$N$4</f>
        <v>22929.942586761001</v>
      </c>
      <c r="P2316" s="3">
        <v>35.2911</v>
      </c>
      <c r="Q2316" s="3">
        <v>-8.7283000000000008</v>
      </c>
      <c r="R2316" t="s">
        <v>3539</v>
      </c>
    </row>
    <row r="2317" spans="1:18" x14ac:dyDescent="0.55000000000000004">
      <c r="A2317" s="1">
        <v>53071</v>
      </c>
      <c r="B2317" s="1" t="s">
        <v>3445</v>
      </c>
      <c r="C2317" s="1" t="s">
        <v>3540</v>
      </c>
      <c r="D2317" s="4">
        <v>3</v>
      </c>
      <c r="E2317" s="4">
        <v>882</v>
      </c>
      <c r="F2317" s="4">
        <f>Table1[[#This Row],[MW]]*Table1[[#This Row],[MWh/MW]]</f>
        <v>2646</v>
      </c>
      <c r="G2317" s="1" t="s">
        <v>28</v>
      </c>
      <c r="H2317" s="1" t="s">
        <v>29</v>
      </c>
      <c r="I2317" s="1" t="s">
        <v>30</v>
      </c>
      <c r="J2317" s="1" t="s">
        <v>31</v>
      </c>
      <c r="K2317" s="3" t="s">
        <v>32</v>
      </c>
      <c r="L2317" s="3" t="s">
        <v>44</v>
      </c>
      <c r="M2317" s="3" t="s">
        <v>34</v>
      </c>
      <c r="N2317" s="1">
        <f>Table1[[#This Row],[MWh]]*Water_intensities!$J$56</f>
        <v>857.30331415734861</v>
      </c>
      <c r="O2317" s="1">
        <f>Table1[[#This Row],[MWh]]*Water_intensities!$N$56</f>
        <v>600.11231991014404</v>
      </c>
      <c r="P2317" s="3">
        <v>33.819998281506201</v>
      </c>
      <c r="Q2317" s="3">
        <v>-1.52344178238658</v>
      </c>
      <c r="R2317" t="s">
        <v>3541</v>
      </c>
    </row>
    <row r="2318" spans="1:18" x14ac:dyDescent="0.55000000000000004">
      <c r="A2318" s="1">
        <v>53072</v>
      </c>
      <c r="B2318" s="1" t="s">
        <v>3445</v>
      </c>
      <c r="C2318" s="1" t="s">
        <v>3542</v>
      </c>
      <c r="D2318" s="4">
        <v>10.332000000000001</v>
      </c>
      <c r="E2318" s="4">
        <v>882</v>
      </c>
      <c r="F2318" s="4">
        <f>Table1[[#This Row],[MW]]*Table1[[#This Row],[MWh/MW]]</f>
        <v>9112.8240000000005</v>
      </c>
      <c r="G2318" s="1" t="s">
        <v>28</v>
      </c>
      <c r="H2318" s="1" t="s">
        <v>29</v>
      </c>
      <c r="I2318" s="1" t="s">
        <v>30</v>
      </c>
      <c r="J2318" s="1" t="s">
        <v>31</v>
      </c>
      <c r="K2318" s="3" t="s">
        <v>32</v>
      </c>
      <c r="L2318" s="3" t="s">
        <v>44</v>
      </c>
      <c r="M2318" s="3" t="s">
        <v>34</v>
      </c>
      <c r="N2318" s="1">
        <f>Table1[[#This Row],[MWh]]*Water_intensities!$J$56</f>
        <v>2952.5526139579088</v>
      </c>
      <c r="O2318" s="1">
        <f>Table1[[#This Row],[MWh]]*Water_intensities!$N$56</f>
        <v>2066.7868297705363</v>
      </c>
      <c r="P2318" s="3">
        <v>33.591165898814701</v>
      </c>
      <c r="Q2318" s="3">
        <v>-3.5248997696250002</v>
      </c>
      <c r="R2318" t="s">
        <v>3543</v>
      </c>
    </row>
    <row r="2319" spans="1:18" x14ac:dyDescent="0.55000000000000004">
      <c r="A2319" s="1">
        <v>53073</v>
      </c>
      <c r="B2319" s="1" t="s">
        <v>3445</v>
      </c>
      <c r="C2319" s="1" t="s">
        <v>3544</v>
      </c>
      <c r="D2319" s="4">
        <v>4</v>
      </c>
      <c r="E2319" s="4">
        <v>5375</v>
      </c>
      <c r="F2319" s="4">
        <f>Table1[[#This Row],[MW]]*Table1[[#This Row],[MWh/MW]]</f>
        <v>21500</v>
      </c>
      <c r="G2319" s="1" t="s">
        <v>107</v>
      </c>
      <c r="H2319" s="1" t="s">
        <v>133</v>
      </c>
      <c r="I2319" s="1" t="s">
        <v>34</v>
      </c>
      <c r="J2319" s="1" t="s">
        <v>34</v>
      </c>
      <c r="K2319" s="1" t="s">
        <v>34</v>
      </c>
      <c r="L2319" s="1" t="s">
        <v>34</v>
      </c>
      <c r="M2319" s="1" t="s">
        <v>34</v>
      </c>
      <c r="N2319" s="1">
        <v>0</v>
      </c>
      <c r="O2319" s="1">
        <v>0</v>
      </c>
      <c r="P2319" s="3">
        <v>35.284604399999999</v>
      </c>
      <c r="Q2319" s="3">
        <v>-8.3048082999999995</v>
      </c>
      <c r="R2319" t="s">
        <v>3545</v>
      </c>
    </row>
    <row r="2320" spans="1:18" x14ac:dyDescent="0.55000000000000004">
      <c r="A2320" s="1">
        <v>53074</v>
      </c>
      <c r="B2320" s="1" t="s">
        <v>3445</v>
      </c>
      <c r="C2320" s="1" t="s">
        <v>3546</v>
      </c>
      <c r="D2320" s="19">
        <v>1.4E-2</v>
      </c>
      <c r="E2320" s="4">
        <v>4240.3</v>
      </c>
      <c r="F2320" s="4">
        <f>Table1[[#This Row],[MW]]*Table1[[#This Row],[MWh/MW]]</f>
        <v>59.364200000000004</v>
      </c>
      <c r="G2320" s="1" t="s">
        <v>107</v>
      </c>
      <c r="H2320" s="1" t="s">
        <v>133</v>
      </c>
      <c r="I2320" s="1" t="s">
        <v>34</v>
      </c>
      <c r="J2320" s="1" t="s">
        <v>34</v>
      </c>
      <c r="K2320" s="1" t="s">
        <v>34</v>
      </c>
      <c r="L2320" s="1" t="s">
        <v>34</v>
      </c>
      <c r="M2320" s="1" t="s">
        <v>34</v>
      </c>
      <c r="N2320" s="1">
        <v>0</v>
      </c>
      <c r="O2320" s="1">
        <v>0</v>
      </c>
      <c r="P2320" s="3">
        <v>38.833333000000003</v>
      </c>
      <c r="Q2320" s="3">
        <v>-10.199999999999999</v>
      </c>
      <c r="R2320" t="s">
        <v>133</v>
      </c>
    </row>
    <row r="2321" spans="1:18" ht="15" customHeight="1" x14ac:dyDescent="0.55000000000000004">
      <c r="A2321" s="1">
        <v>53075</v>
      </c>
      <c r="B2321" s="1" t="s">
        <v>3445</v>
      </c>
      <c r="C2321" s="1" t="s">
        <v>3547</v>
      </c>
      <c r="D2321" s="4">
        <v>0.1</v>
      </c>
      <c r="E2321" s="4">
        <v>4240.3</v>
      </c>
      <c r="F2321" s="4">
        <f>Table1[[#This Row],[MW]]*Table1[[#This Row],[MWh/MW]]</f>
        <v>424.03000000000003</v>
      </c>
      <c r="G2321" s="1" t="s">
        <v>107</v>
      </c>
      <c r="H2321" s="1" t="s">
        <v>133</v>
      </c>
      <c r="I2321" s="1" t="s">
        <v>34</v>
      </c>
      <c r="J2321" s="1" t="s">
        <v>34</v>
      </c>
      <c r="K2321" s="1" t="s">
        <v>34</v>
      </c>
      <c r="L2321" s="1" t="s">
        <v>34</v>
      </c>
      <c r="M2321" s="1" t="s">
        <v>34</v>
      </c>
      <c r="N2321" s="1">
        <v>0</v>
      </c>
      <c r="O2321" s="1">
        <v>0</v>
      </c>
      <c r="P2321" s="3">
        <v>35.302722600000003</v>
      </c>
      <c r="Q2321" s="3">
        <v>-8.4772490000000005</v>
      </c>
      <c r="R2321" t="s">
        <v>133</v>
      </c>
    </row>
    <row r="2322" spans="1:18" x14ac:dyDescent="0.55000000000000004">
      <c r="A2322" s="1">
        <v>53076</v>
      </c>
      <c r="B2322" s="1" t="s">
        <v>3445</v>
      </c>
      <c r="C2322" s="1" t="s">
        <v>3548</v>
      </c>
      <c r="D2322" s="4">
        <v>0.7</v>
      </c>
      <c r="E2322" s="4">
        <v>2562.1</v>
      </c>
      <c r="F2322" s="4">
        <f>Table1[[#This Row],[MW]]*Table1[[#This Row],[MWh/MW]]</f>
        <v>1793.4699999999998</v>
      </c>
      <c r="G2322" s="1" t="s">
        <v>37</v>
      </c>
      <c r="H2322" s="1" t="s">
        <v>38</v>
      </c>
      <c r="I2322" s="1" t="s">
        <v>39</v>
      </c>
      <c r="J2322" s="1" t="s">
        <v>40</v>
      </c>
      <c r="K2322" s="3" t="s">
        <v>34</v>
      </c>
      <c r="L2322" s="3" t="s">
        <v>41</v>
      </c>
      <c r="M2322" s="3" t="s">
        <v>26</v>
      </c>
      <c r="N2322" s="1">
        <f>Table1[[#This Row],[MWh]]*Water_intensities!$J$88</f>
        <v>176.51458409199159</v>
      </c>
      <c r="O2322" s="1">
        <f>Table1[[#This Row],[MWh]]*Water_intensities!$N$88</f>
        <v>123.5602088643941</v>
      </c>
      <c r="P2322" s="3">
        <v>32.958524744374998</v>
      </c>
      <c r="Q2322" s="3">
        <v>-8.3697238750945804</v>
      </c>
      <c r="R2322" t="s">
        <v>3549</v>
      </c>
    </row>
    <row r="2323" spans="1:18" x14ac:dyDescent="0.55000000000000004">
      <c r="A2323" s="1">
        <v>53077</v>
      </c>
      <c r="B2323" s="1" t="s">
        <v>3445</v>
      </c>
      <c r="C2323" s="1" t="s">
        <v>3550</v>
      </c>
      <c r="D2323" s="4">
        <v>7.5</v>
      </c>
      <c r="E2323" s="4">
        <v>882</v>
      </c>
      <c r="F2323" s="4">
        <f>Table1[[#This Row],[MW]]*Table1[[#This Row],[MWh/MW]]</f>
        <v>6615</v>
      </c>
      <c r="G2323" s="1" t="s">
        <v>28</v>
      </c>
      <c r="H2323" s="1" t="s">
        <v>29</v>
      </c>
      <c r="I2323" s="1" t="s">
        <v>30</v>
      </c>
      <c r="J2323" s="1" t="s">
        <v>31</v>
      </c>
      <c r="K2323" s="3" t="s">
        <v>32</v>
      </c>
      <c r="L2323" s="3" t="s">
        <v>44</v>
      </c>
      <c r="M2323" s="3" t="s">
        <v>34</v>
      </c>
      <c r="N2323" s="1">
        <f>Table1[[#This Row],[MWh]]*Water_intensities!$J$56</f>
        <v>2143.2582853933714</v>
      </c>
      <c r="O2323" s="1">
        <f>Table1[[#This Row],[MWh]]*Water_intensities!$N$56</f>
        <v>1500.28079977536</v>
      </c>
      <c r="P2323" s="3">
        <v>32.957730010517501</v>
      </c>
      <c r="Q2323" s="3">
        <v>-8.36922958788222</v>
      </c>
      <c r="R2323" t="s">
        <v>1993</v>
      </c>
    </row>
    <row r="2324" spans="1:18" ht="15" customHeight="1" x14ac:dyDescent="0.55000000000000004">
      <c r="A2324" s="1">
        <v>53078</v>
      </c>
      <c r="B2324" s="1" t="s">
        <v>3445</v>
      </c>
      <c r="C2324" s="1" t="s">
        <v>3551</v>
      </c>
      <c r="D2324" s="4">
        <v>0.95199999999999996</v>
      </c>
      <c r="E2324" s="4">
        <v>882</v>
      </c>
      <c r="F2324" s="4">
        <f>Table1[[#This Row],[MW]]*Table1[[#This Row],[MWh/MW]]</f>
        <v>839.66399999999999</v>
      </c>
      <c r="G2324" s="1" t="s">
        <v>28</v>
      </c>
      <c r="H2324" s="1" t="s">
        <v>29</v>
      </c>
      <c r="I2324" s="1" t="s">
        <v>30</v>
      </c>
      <c r="J2324" s="1" t="s">
        <v>31</v>
      </c>
      <c r="K2324" s="3" t="s">
        <v>32</v>
      </c>
      <c r="L2324" s="3" t="s">
        <v>44</v>
      </c>
      <c r="M2324" s="3" t="s">
        <v>34</v>
      </c>
      <c r="N2324" s="1">
        <f>Table1[[#This Row],[MWh]]*Water_intensities!$J$56</f>
        <v>272.05091835926527</v>
      </c>
      <c r="O2324" s="1">
        <f>Table1[[#This Row],[MWh]]*Water_intensities!$N$56</f>
        <v>190.43564285148571</v>
      </c>
      <c r="P2324" s="3">
        <v>30.645874899999999</v>
      </c>
      <c r="Q2324" s="3">
        <v>-2.4956269999999998</v>
      </c>
      <c r="R2324" t="s">
        <v>113</v>
      </c>
    </row>
    <row r="2325" spans="1:18" x14ac:dyDescent="0.55000000000000004">
      <c r="A2325" s="1">
        <v>53079</v>
      </c>
      <c r="B2325" s="1" t="s">
        <v>3445</v>
      </c>
      <c r="C2325" s="1" t="s">
        <v>3552</v>
      </c>
      <c r="D2325" s="4">
        <v>0.5</v>
      </c>
      <c r="E2325" s="4">
        <v>4240.3</v>
      </c>
      <c r="F2325" s="4">
        <f>Table1[[#This Row],[MW]]*Table1[[#This Row],[MWh/MW]]</f>
        <v>2120.15</v>
      </c>
      <c r="G2325" s="1" t="s">
        <v>107</v>
      </c>
      <c r="H2325" s="1" t="s">
        <v>133</v>
      </c>
      <c r="I2325" s="1" t="s">
        <v>34</v>
      </c>
      <c r="J2325" s="1" t="s">
        <v>34</v>
      </c>
      <c r="K2325" s="1" t="s">
        <v>34</v>
      </c>
      <c r="L2325" s="1" t="s">
        <v>34</v>
      </c>
      <c r="M2325" s="1" t="s">
        <v>34</v>
      </c>
      <c r="N2325" s="1">
        <v>0</v>
      </c>
      <c r="O2325" s="1">
        <v>0</v>
      </c>
      <c r="P2325" s="3">
        <v>38.416666999999997</v>
      </c>
      <c r="Q2325" s="3">
        <v>-5.1666670000000003</v>
      </c>
      <c r="R2325" t="s">
        <v>133</v>
      </c>
    </row>
    <row r="2326" spans="1:18" x14ac:dyDescent="0.55000000000000004">
      <c r="A2326" s="1">
        <v>53080</v>
      </c>
      <c r="B2326" s="1" t="s">
        <v>3445</v>
      </c>
      <c r="C2326" s="1" t="s">
        <v>3553</v>
      </c>
      <c r="D2326" s="4">
        <v>1.28</v>
      </c>
      <c r="E2326" s="4">
        <v>882</v>
      </c>
      <c r="F2326" s="4">
        <f>Table1[[#This Row],[MW]]*Table1[[#This Row],[MWh/MW]]</f>
        <v>1128.96</v>
      </c>
      <c r="G2326" s="1" t="s">
        <v>28</v>
      </c>
      <c r="H2326" s="1" t="s">
        <v>29</v>
      </c>
      <c r="I2326" s="1" t="s">
        <v>30</v>
      </c>
      <c r="J2326" s="1" t="s">
        <v>31</v>
      </c>
      <c r="K2326" s="3" t="s">
        <v>32</v>
      </c>
      <c r="L2326" s="3" t="s">
        <v>44</v>
      </c>
      <c r="M2326" s="3" t="s">
        <v>34</v>
      </c>
      <c r="N2326" s="1">
        <f>Table1[[#This Row],[MWh]]*Water_intensities!$J$56</f>
        <v>365.78274737380207</v>
      </c>
      <c r="O2326" s="1">
        <f>Table1[[#This Row],[MWh]]*Water_intensities!$N$56</f>
        <v>256.04792316166146</v>
      </c>
      <c r="P2326" s="3">
        <v>34.6</v>
      </c>
      <c r="Q2326" s="3">
        <v>-11</v>
      </c>
      <c r="R2326" t="s">
        <v>113</v>
      </c>
    </row>
    <row r="2327" spans="1:18" x14ac:dyDescent="0.55000000000000004">
      <c r="A2327" s="1">
        <v>53081</v>
      </c>
      <c r="B2327" s="1" t="s">
        <v>3445</v>
      </c>
      <c r="C2327" s="1" t="s">
        <v>3554</v>
      </c>
      <c r="D2327" s="4">
        <v>12</v>
      </c>
      <c r="E2327" s="4">
        <v>882</v>
      </c>
      <c r="F2327" s="4">
        <f>Table1[[#This Row],[MW]]*Table1[[#This Row],[MWh/MW]]</f>
        <v>10584</v>
      </c>
      <c r="G2327" s="1" t="s">
        <v>28</v>
      </c>
      <c r="H2327" s="1" t="s">
        <v>29</v>
      </c>
      <c r="I2327" s="1" t="s">
        <v>30</v>
      </c>
      <c r="J2327" s="1" t="s">
        <v>31</v>
      </c>
      <c r="K2327" s="3" t="s">
        <v>32</v>
      </c>
      <c r="L2327" s="3" t="s">
        <v>44</v>
      </c>
      <c r="M2327" s="3" t="s">
        <v>34</v>
      </c>
      <c r="N2327" s="1">
        <f>Table1[[#This Row],[MWh]]*Water_intensities!$J$56</f>
        <v>3429.2132566293944</v>
      </c>
      <c r="O2327" s="1">
        <f>Table1[[#This Row],[MWh]]*Water_intensities!$N$56</f>
        <v>2400.4492796405762</v>
      </c>
      <c r="P2327" s="3">
        <v>34.511569999999999</v>
      </c>
      <c r="Q2327" s="3">
        <v>-1.4753000000000001</v>
      </c>
      <c r="R2327" t="s">
        <v>3555</v>
      </c>
    </row>
    <row r="2328" spans="1:18" x14ac:dyDescent="0.55000000000000004">
      <c r="A2328" s="1">
        <v>53082</v>
      </c>
      <c r="B2328" s="1" t="s">
        <v>3445</v>
      </c>
      <c r="C2328" s="1" t="s">
        <v>3556</v>
      </c>
      <c r="D2328" s="4">
        <v>69.189999999999898</v>
      </c>
      <c r="E2328" s="4">
        <v>882</v>
      </c>
      <c r="F2328" s="4">
        <f>Table1[[#This Row],[MW]]*Table1[[#This Row],[MWh/MW]]</f>
        <v>61025.579999999907</v>
      </c>
      <c r="G2328" s="1" t="s">
        <v>28</v>
      </c>
      <c r="H2328" s="1" t="s">
        <v>29</v>
      </c>
      <c r="I2328" s="1" t="s">
        <v>30</v>
      </c>
      <c r="J2328" s="1" t="s">
        <v>31</v>
      </c>
      <c r="K2328" s="3" t="s">
        <v>32</v>
      </c>
      <c r="L2328" s="3" t="s">
        <v>44</v>
      </c>
      <c r="M2328" s="3" t="s">
        <v>34</v>
      </c>
      <c r="N2328" s="1">
        <f>Table1[[#This Row],[MWh]]*Water_intensities!$J$56</f>
        <v>19772.272102182287</v>
      </c>
      <c r="O2328" s="1">
        <f>Table1[[#This Row],[MWh]]*Water_intensities!$N$56</f>
        <v>13840.590471527601</v>
      </c>
      <c r="P2328" s="3">
        <v>32.966292729505902</v>
      </c>
      <c r="Q2328" s="3">
        <v>-2.5425855722515802</v>
      </c>
      <c r="R2328" t="s">
        <v>3557</v>
      </c>
    </row>
    <row r="2329" spans="1:18" x14ac:dyDescent="0.55000000000000004">
      <c r="A2329" s="1">
        <v>53083</v>
      </c>
      <c r="B2329" s="1" t="s">
        <v>3445</v>
      </c>
      <c r="C2329" s="1" t="s">
        <v>3558</v>
      </c>
      <c r="D2329" s="4">
        <v>8</v>
      </c>
      <c r="E2329" s="4">
        <v>4240.3</v>
      </c>
      <c r="F2329" s="4">
        <f>Table1[[#This Row],[MW]]*Table1[[#This Row],[MWh/MW]]</f>
        <v>33922.400000000001</v>
      </c>
      <c r="G2329" s="1" t="s">
        <v>107</v>
      </c>
      <c r="H2329" s="1" t="s">
        <v>108</v>
      </c>
      <c r="I2329" s="1" t="s">
        <v>34</v>
      </c>
      <c r="J2329" s="1" t="s">
        <v>34</v>
      </c>
      <c r="K2329" s="1" t="s">
        <v>34</v>
      </c>
      <c r="L2329" s="1" t="s">
        <v>34</v>
      </c>
      <c r="M2329" s="1" t="s">
        <v>34</v>
      </c>
      <c r="N2329" s="1">
        <v>118179756.52279997</v>
      </c>
      <c r="O2329" s="1">
        <v>118179756.52279997</v>
      </c>
      <c r="P2329" s="3">
        <v>37.533332999999999</v>
      </c>
      <c r="Q2329" s="3">
        <v>-3.8333330000000001</v>
      </c>
      <c r="R2329" t="s">
        <v>589</v>
      </c>
    </row>
    <row r="2330" spans="1:18" x14ac:dyDescent="0.55000000000000004">
      <c r="A2330" s="1">
        <v>53084</v>
      </c>
      <c r="B2330" s="1" t="s">
        <v>3445</v>
      </c>
      <c r="C2330" s="1" t="s">
        <v>3559</v>
      </c>
      <c r="D2330" s="4">
        <v>68</v>
      </c>
      <c r="E2330" s="4">
        <v>5397.1</v>
      </c>
      <c r="F2330" s="4">
        <f>Table1[[#This Row],[MW]]*Table1[[#This Row],[MWh/MW]]</f>
        <v>367002.80000000005</v>
      </c>
      <c r="G2330" s="1" t="s">
        <v>107</v>
      </c>
      <c r="H2330" s="1" t="s">
        <v>108</v>
      </c>
      <c r="I2330" s="1" t="s">
        <v>34</v>
      </c>
      <c r="J2330" s="1" t="s">
        <v>34</v>
      </c>
      <c r="K2330" s="1" t="s">
        <v>34</v>
      </c>
      <c r="L2330" s="1" t="s">
        <v>34</v>
      </c>
      <c r="M2330" s="1" t="s">
        <v>34</v>
      </c>
      <c r="N2330" s="1">
        <v>228290.59109999999</v>
      </c>
      <c r="O2330" s="1">
        <v>228290.59109999999</v>
      </c>
      <c r="P2330" s="3">
        <v>38.65</v>
      </c>
      <c r="Q2330" s="3">
        <v>-5.35</v>
      </c>
      <c r="R2330" t="s">
        <v>3560</v>
      </c>
    </row>
    <row r="2331" spans="1:18" x14ac:dyDescent="0.55000000000000004">
      <c r="A2331" s="1">
        <v>53085</v>
      </c>
      <c r="B2331" s="1" t="s">
        <v>3445</v>
      </c>
      <c r="C2331" s="1" t="s">
        <v>3561</v>
      </c>
      <c r="D2331" s="4">
        <v>0.33300000000000002</v>
      </c>
      <c r="E2331" s="4">
        <v>4240.3</v>
      </c>
      <c r="F2331" s="4">
        <f>Table1[[#This Row],[MW]]*Table1[[#This Row],[MWh/MW]]</f>
        <v>1412.0199000000002</v>
      </c>
      <c r="G2331" s="1" t="s">
        <v>107</v>
      </c>
      <c r="H2331" s="1" t="s">
        <v>133</v>
      </c>
      <c r="I2331" s="1" t="s">
        <v>34</v>
      </c>
      <c r="J2331" s="1" t="s">
        <v>34</v>
      </c>
      <c r="K2331" s="1" t="s">
        <v>34</v>
      </c>
      <c r="L2331" s="1" t="s">
        <v>34</v>
      </c>
      <c r="M2331" s="1" t="s">
        <v>34</v>
      </c>
      <c r="N2331" s="1">
        <v>0</v>
      </c>
      <c r="O2331" s="1">
        <v>0</v>
      </c>
      <c r="P2331" s="3">
        <v>35.666666999999997</v>
      </c>
      <c r="Q2331" s="3">
        <v>-10.616667</v>
      </c>
      <c r="R2331" t="s">
        <v>133</v>
      </c>
    </row>
    <row r="2332" spans="1:18" x14ac:dyDescent="0.55000000000000004">
      <c r="A2332" s="1">
        <v>53086</v>
      </c>
      <c r="B2332" s="1" t="s">
        <v>3445</v>
      </c>
      <c r="C2332" s="1" t="s">
        <v>3562</v>
      </c>
      <c r="D2332" s="4">
        <v>0.72</v>
      </c>
      <c r="E2332" s="4">
        <v>882</v>
      </c>
      <c r="F2332" s="4">
        <f>Table1[[#This Row],[MW]]*Table1[[#This Row],[MWh/MW]]</f>
        <v>635.04</v>
      </c>
      <c r="G2332" s="1" t="s">
        <v>28</v>
      </c>
      <c r="H2332" s="1" t="s">
        <v>29</v>
      </c>
      <c r="I2332" s="1" t="s">
        <v>30</v>
      </c>
      <c r="J2332" s="1" t="s">
        <v>31</v>
      </c>
      <c r="K2332" s="3" t="s">
        <v>32</v>
      </c>
      <c r="L2332" s="3" t="s">
        <v>44</v>
      </c>
      <c r="M2332" s="3" t="s">
        <v>34</v>
      </c>
      <c r="N2332" s="1">
        <f>Table1[[#This Row],[MWh]]*Water_intensities!$J$56</f>
        <v>205.75279539776363</v>
      </c>
      <c r="O2332" s="1">
        <f>Table1[[#This Row],[MWh]]*Water_intensities!$N$56</f>
        <v>144.02695677843457</v>
      </c>
      <c r="P2332" s="3">
        <v>39.208328399999999</v>
      </c>
      <c r="Q2332" s="3">
        <v>-6.7923539999999996</v>
      </c>
      <c r="R2332" t="s">
        <v>113</v>
      </c>
    </row>
    <row r="2333" spans="1:18" x14ac:dyDescent="0.55000000000000004">
      <c r="A2333" s="1">
        <v>53087</v>
      </c>
      <c r="B2333" s="1" t="s">
        <v>3445</v>
      </c>
      <c r="C2333" s="1" t="s">
        <v>3563</v>
      </c>
      <c r="D2333" s="4">
        <v>1.35</v>
      </c>
      <c r="E2333" s="4">
        <v>882</v>
      </c>
      <c r="F2333" s="4">
        <f>Table1[[#This Row],[MW]]*Table1[[#This Row],[MWh/MW]]</f>
        <v>1190.7</v>
      </c>
      <c r="G2333" s="1" t="s">
        <v>28</v>
      </c>
      <c r="H2333" s="1" t="s">
        <v>29</v>
      </c>
      <c r="I2333" s="1" t="s">
        <v>30</v>
      </c>
      <c r="J2333" s="1" t="s">
        <v>31</v>
      </c>
      <c r="K2333" s="3" t="s">
        <v>32</v>
      </c>
      <c r="L2333" s="3" t="s">
        <v>44</v>
      </c>
      <c r="M2333" s="3" t="s">
        <v>34</v>
      </c>
      <c r="N2333" s="1">
        <f>Table1[[#This Row],[MWh]]*Water_intensities!$J$56</f>
        <v>385.78649137080686</v>
      </c>
      <c r="O2333" s="1">
        <f>Table1[[#This Row],[MWh]]*Water_intensities!$N$56</f>
        <v>270.05054395956483</v>
      </c>
      <c r="P2333" s="3">
        <v>39.208328399999999</v>
      </c>
      <c r="Q2333" s="3">
        <v>-6.7923539999999996</v>
      </c>
      <c r="R2333" t="s">
        <v>3064</v>
      </c>
    </row>
    <row r="2334" spans="1:18" x14ac:dyDescent="0.55000000000000004">
      <c r="A2334" s="1">
        <v>53088</v>
      </c>
      <c r="B2334" s="1" t="s">
        <v>3445</v>
      </c>
      <c r="C2334" s="1" t="s">
        <v>3564</v>
      </c>
      <c r="D2334" s="19">
        <v>2.5999999999999999E-2</v>
      </c>
      <c r="E2334" s="4">
        <v>4240.3</v>
      </c>
      <c r="F2334" s="4">
        <f>Table1[[#This Row],[MW]]*Table1[[#This Row],[MWh/MW]]</f>
        <v>110.2478</v>
      </c>
      <c r="G2334" s="1" t="s">
        <v>107</v>
      </c>
      <c r="H2334" s="1" t="s">
        <v>133</v>
      </c>
      <c r="I2334" s="1" t="s">
        <v>34</v>
      </c>
      <c r="J2334" s="1" t="s">
        <v>34</v>
      </c>
      <c r="K2334" s="1" t="s">
        <v>34</v>
      </c>
      <c r="L2334" s="1" t="s">
        <v>34</v>
      </c>
      <c r="M2334" s="1" t="s">
        <v>34</v>
      </c>
      <c r="N2334" s="1">
        <v>0</v>
      </c>
      <c r="O2334" s="1">
        <v>0</v>
      </c>
      <c r="P2334" s="3">
        <v>33.65</v>
      </c>
      <c r="Q2334" s="3">
        <v>-9.25</v>
      </c>
      <c r="R2334" t="s">
        <v>133</v>
      </c>
    </row>
    <row r="2335" spans="1:18" x14ac:dyDescent="0.55000000000000004">
      <c r="A2335" s="1">
        <v>53089</v>
      </c>
      <c r="B2335" s="1" t="s">
        <v>3445</v>
      </c>
      <c r="C2335" s="1" t="s">
        <v>3565</v>
      </c>
      <c r="D2335" s="4">
        <v>14</v>
      </c>
      <c r="E2335" s="4">
        <v>1923</v>
      </c>
      <c r="F2335" s="4">
        <f>Table1[[#This Row],[MW]]*Table1[[#This Row],[MWh/MW]]</f>
        <v>26922</v>
      </c>
      <c r="G2335" s="1" t="s">
        <v>474</v>
      </c>
      <c r="H2335" s="1" t="s">
        <v>21</v>
      </c>
      <c r="I2335" s="1" t="s">
        <v>22</v>
      </c>
      <c r="J2335" s="1" t="s">
        <v>40</v>
      </c>
      <c r="K2335" s="3" t="s">
        <v>34</v>
      </c>
      <c r="L2335" s="3" t="s">
        <v>1182</v>
      </c>
      <c r="M2335" s="3" t="s">
        <v>34</v>
      </c>
      <c r="N2335" s="1">
        <f>Table1[[#This Row],[MWh]]*Water_intensities!$J$3</f>
        <v>4367.6081117640006</v>
      </c>
      <c r="O2335" s="1">
        <f>Table1[[#This Row],[MWh]]*Water_intensities!$N$3</f>
        <v>3057.3256782348003</v>
      </c>
      <c r="P2335" s="3">
        <v>35.215416473112299</v>
      </c>
      <c r="Q2335" s="32">
        <v>-8.4060025660603497</v>
      </c>
      <c r="R2335" t="s">
        <v>3566</v>
      </c>
    </row>
    <row r="2336" spans="1:18" x14ac:dyDescent="0.55000000000000004">
      <c r="A2336" s="1">
        <v>53090</v>
      </c>
      <c r="B2336" s="1" t="s">
        <v>3445</v>
      </c>
      <c r="C2336" s="1" t="s">
        <v>3567</v>
      </c>
      <c r="D2336" s="4">
        <v>2.2999999999999998</v>
      </c>
      <c r="E2336" s="4">
        <v>882</v>
      </c>
      <c r="F2336" s="4">
        <f>Table1[[#This Row],[MW]]*Table1[[#This Row],[MWh/MW]]</f>
        <v>2028.6</v>
      </c>
      <c r="G2336" s="1" t="s">
        <v>28</v>
      </c>
      <c r="H2336" s="1" t="s">
        <v>29</v>
      </c>
      <c r="I2336" s="1" t="s">
        <v>30</v>
      </c>
      <c r="J2336" s="1" t="s">
        <v>31</v>
      </c>
      <c r="K2336" s="3" t="s">
        <v>32</v>
      </c>
      <c r="L2336" s="3" t="s">
        <v>44</v>
      </c>
      <c r="M2336" s="3" t="s">
        <v>34</v>
      </c>
      <c r="N2336" s="1">
        <f>Table1[[#This Row],[MWh]]*Water_intensities!$J$56</f>
        <v>657.2658741873006</v>
      </c>
      <c r="O2336" s="1">
        <f>Table1[[#This Row],[MWh]]*Water_intensities!$N$56</f>
        <v>460.08611193111039</v>
      </c>
      <c r="P2336" s="3">
        <v>35.62471</v>
      </c>
      <c r="Q2336" s="3">
        <v>-10.67794</v>
      </c>
      <c r="R2336" t="s">
        <v>3501</v>
      </c>
    </row>
    <row r="2337" spans="1:18" x14ac:dyDescent="0.55000000000000004">
      <c r="A2337" s="1">
        <v>53091</v>
      </c>
      <c r="B2337" s="1" t="s">
        <v>3445</v>
      </c>
      <c r="C2337" s="1" t="s">
        <v>3568</v>
      </c>
      <c r="D2337" s="4">
        <v>5.1999999999999998E-2</v>
      </c>
      <c r="E2337" s="4">
        <v>4240.3</v>
      </c>
      <c r="F2337" s="4">
        <f>Table1[[#This Row],[MW]]*Table1[[#This Row],[MWh/MW]]</f>
        <v>220.4956</v>
      </c>
      <c r="G2337" s="1" t="s">
        <v>107</v>
      </c>
      <c r="H2337" s="1" t="s">
        <v>133</v>
      </c>
      <c r="I2337" s="1" t="s">
        <v>34</v>
      </c>
      <c r="J2337" s="1" t="s">
        <v>34</v>
      </c>
      <c r="K2337" s="1" t="s">
        <v>34</v>
      </c>
      <c r="L2337" s="1" t="s">
        <v>34</v>
      </c>
      <c r="M2337" s="1" t="s">
        <v>34</v>
      </c>
      <c r="N2337" s="1">
        <v>0</v>
      </c>
      <c r="O2337" s="1">
        <v>0</v>
      </c>
      <c r="P2337" s="3">
        <v>35.65</v>
      </c>
      <c r="Q2337" s="3">
        <v>-10.683332999999999</v>
      </c>
      <c r="R2337" t="s">
        <v>133</v>
      </c>
    </row>
    <row r="2338" spans="1:18" x14ac:dyDescent="0.55000000000000004">
      <c r="A2338" s="1">
        <v>53092</v>
      </c>
      <c r="B2338" s="1" t="s">
        <v>3445</v>
      </c>
      <c r="C2338" s="1" t="s">
        <v>3569</v>
      </c>
      <c r="D2338" s="4">
        <v>0.54</v>
      </c>
      <c r="E2338" s="4">
        <v>882</v>
      </c>
      <c r="F2338" s="4">
        <f>Table1[[#This Row],[MW]]*Table1[[#This Row],[MWh/MW]]</f>
        <v>476.28000000000003</v>
      </c>
      <c r="G2338" s="1" t="s">
        <v>28</v>
      </c>
      <c r="H2338" s="1" t="s">
        <v>29</v>
      </c>
      <c r="I2338" s="1" t="s">
        <v>30</v>
      </c>
      <c r="J2338" s="1" t="s">
        <v>31</v>
      </c>
      <c r="K2338" s="3" t="s">
        <v>32</v>
      </c>
      <c r="L2338" s="3" t="s">
        <v>44</v>
      </c>
      <c r="M2338" s="3" t="s">
        <v>34</v>
      </c>
      <c r="N2338" s="1">
        <f>Table1[[#This Row],[MWh]]*Water_intensities!$J$56</f>
        <v>154.31459654832275</v>
      </c>
      <c r="O2338" s="1">
        <f>Table1[[#This Row],[MWh]]*Water_intensities!$N$56</f>
        <v>108.02021758382594</v>
      </c>
      <c r="P2338" s="3">
        <v>39.208328399999999</v>
      </c>
      <c r="Q2338" s="3">
        <v>-6.7923539999999996</v>
      </c>
      <c r="R2338" t="s">
        <v>3570</v>
      </c>
    </row>
    <row r="2339" spans="1:18" x14ac:dyDescent="0.55000000000000004">
      <c r="A2339" s="1">
        <v>53093</v>
      </c>
      <c r="B2339" s="1" t="s">
        <v>3445</v>
      </c>
      <c r="C2339" s="1" t="s">
        <v>3571</v>
      </c>
      <c r="D2339" s="4">
        <v>5</v>
      </c>
      <c r="E2339" s="4">
        <v>882</v>
      </c>
      <c r="F2339" s="4">
        <f>Table1[[#This Row],[MW]]*Table1[[#This Row],[MWh/MW]]</f>
        <v>4410</v>
      </c>
      <c r="G2339" s="1" t="s">
        <v>28</v>
      </c>
      <c r="H2339" s="1" t="s">
        <v>29</v>
      </c>
      <c r="I2339" s="1" t="s">
        <v>30</v>
      </c>
      <c r="J2339" s="1" t="s">
        <v>31</v>
      </c>
      <c r="K2339" s="3" t="s">
        <v>32</v>
      </c>
      <c r="L2339" s="3" t="s">
        <v>44</v>
      </c>
      <c r="M2339" s="3" t="s">
        <v>34</v>
      </c>
      <c r="N2339" s="1">
        <f>Table1[[#This Row],[MWh]]*Water_intensities!$J$56</f>
        <v>1428.8388569289143</v>
      </c>
      <c r="O2339" s="1">
        <f>Table1[[#This Row],[MWh]]*Water_intensities!$N$56</f>
        <v>1000.1871998502401</v>
      </c>
      <c r="P2339" s="3">
        <v>31.623200000000001</v>
      </c>
      <c r="Q2339" s="3">
        <v>-7.9459600000000004</v>
      </c>
      <c r="R2339" t="s">
        <v>3572</v>
      </c>
    </row>
    <row r="2340" spans="1:18" x14ac:dyDescent="0.55000000000000004">
      <c r="A2340" s="1">
        <v>53094</v>
      </c>
      <c r="B2340" s="1" t="s">
        <v>3445</v>
      </c>
      <c r="C2340" s="1" t="s">
        <v>3573</v>
      </c>
      <c r="D2340" s="4">
        <v>7.1999999999999995E-2</v>
      </c>
      <c r="E2340" s="4">
        <v>4240.3</v>
      </c>
      <c r="F2340" s="4">
        <f>Table1[[#This Row],[MW]]*Table1[[#This Row],[MWh/MW]]</f>
        <v>305.30160000000001</v>
      </c>
      <c r="G2340" s="1" t="s">
        <v>107</v>
      </c>
      <c r="H2340" s="1" t="s">
        <v>133</v>
      </c>
      <c r="I2340" s="1" t="s">
        <v>34</v>
      </c>
      <c r="J2340" s="1" t="s">
        <v>34</v>
      </c>
      <c r="K2340" s="1" t="s">
        <v>34</v>
      </c>
      <c r="L2340" s="1" t="s">
        <v>34</v>
      </c>
      <c r="M2340" s="1" t="s">
        <v>34</v>
      </c>
      <c r="N2340" s="1">
        <v>0</v>
      </c>
      <c r="O2340" s="1">
        <v>0</v>
      </c>
      <c r="P2340" s="3">
        <v>31.616667</v>
      </c>
      <c r="Q2340" s="3">
        <v>-7.9666670000000002</v>
      </c>
      <c r="R2340" t="s">
        <v>133</v>
      </c>
    </row>
    <row r="2341" spans="1:18" x14ac:dyDescent="0.55000000000000004">
      <c r="A2341" s="1">
        <v>53095</v>
      </c>
      <c r="B2341" s="1" t="s">
        <v>3445</v>
      </c>
      <c r="C2341" s="1" t="s">
        <v>3574</v>
      </c>
      <c r="D2341" s="4">
        <v>120</v>
      </c>
      <c r="E2341" s="4">
        <v>5555</v>
      </c>
      <c r="F2341" s="4">
        <f>Table1[[#This Row],[MW]]*Table1[[#This Row],[MWh/MW]]</f>
        <v>666600</v>
      </c>
      <c r="G2341" s="1" t="s">
        <v>20</v>
      </c>
      <c r="H2341" s="1" t="s">
        <v>56</v>
      </c>
      <c r="I2341" s="1" t="s">
        <v>57</v>
      </c>
      <c r="J2341" s="1" t="s">
        <v>40</v>
      </c>
      <c r="K2341" s="3" t="s">
        <v>34</v>
      </c>
      <c r="L2341" s="3" t="s">
        <v>53</v>
      </c>
      <c r="M2341" s="3" t="s">
        <v>34</v>
      </c>
      <c r="N2341" s="1">
        <f>Table1[[#This Row],[MWh]]*Water_intensities!$J$36</f>
        <v>1072426.0843329001</v>
      </c>
      <c r="O2341" s="1">
        <f>Table1[[#This Row],[MWh]]*Water_intensities!$N$36</f>
        <v>857940.86746631993</v>
      </c>
      <c r="P2341" s="3">
        <v>39.200000000000003</v>
      </c>
      <c r="Q2341" s="3">
        <v>-6.7833329999999998</v>
      </c>
      <c r="R2341" t="s">
        <v>3575</v>
      </c>
    </row>
    <row r="2342" spans="1:18" x14ac:dyDescent="0.55000000000000004">
      <c r="A2342" s="1">
        <v>53096</v>
      </c>
      <c r="B2342" s="1" t="s">
        <v>3445</v>
      </c>
      <c r="C2342" s="1" t="s">
        <v>3574</v>
      </c>
      <c r="D2342" s="4">
        <v>20</v>
      </c>
      <c r="E2342" s="4">
        <v>882</v>
      </c>
      <c r="F2342" s="4">
        <f>Table1[[#This Row],[MW]]*Table1[[#This Row],[MWh/MW]]</f>
        <v>17640</v>
      </c>
      <c r="G2342" s="1" t="s">
        <v>28</v>
      </c>
      <c r="H2342" s="1" t="s">
        <v>56</v>
      </c>
      <c r="I2342" s="1" t="s">
        <v>57</v>
      </c>
      <c r="J2342" s="1" t="s">
        <v>40</v>
      </c>
      <c r="K2342" s="3" t="s">
        <v>34</v>
      </c>
      <c r="L2342" s="3" t="s">
        <v>1727</v>
      </c>
      <c r="M2342" s="3" t="s">
        <v>34</v>
      </c>
      <c r="N2342" s="1">
        <f>Table1[[#This Row],[MWh]]*Water_intensities!$J$53</f>
        <v>28379.232114660001</v>
      </c>
      <c r="O2342" s="1">
        <f>Table1[[#This Row],[MWh]]*Water_intensities!$N$53</f>
        <v>22703.385691727999</v>
      </c>
      <c r="P2342" s="3">
        <v>39.200000000000003</v>
      </c>
      <c r="Q2342" s="3">
        <v>-6.7833329999999998</v>
      </c>
      <c r="R2342" t="s">
        <v>2622</v>
      </c>
    </row>
    <row r="2343" spans="1:18" x14ac:dyDescent="0.55000000000000004">
      <c r="A2343" s="1">
        <v>53097</v>
      </c>
      <c r="B2343" s="1" t="s">
        <v>3445</v>
      </c>
      <c r="C2343" s="1" t="s">
        <v>3576</v>
      </c>
      <c r="D2343" s="4">
        <v>10.5</v>
      </c>
      <c r="E2343" s="4">
        <v>882</v>
      </c>
      <c r="F2343" s="4">
        <f>Table1[[#This Row],[MW]]*Table1[[#This Row],[MWh/MW]]</f>
        <v>9261</v>
      </c>
      <c r="G2343" s="1" t="s">
        <v>28</v>
      </c>
      <c r="H2343" s="1" t="s">
        <v>29</v>
      </c>
      <c r="I2343" s="1" t="s">
        <v>30</v>
      </c>
      <c r="J2343" s="1" t="s">
        <v>31</v>
      </c>
      <c r="K2343" s="3" t="s">
        <v>32</v>
      </c>
      <c r="L2343" s="3" t="s">
        <v>44</v>
      </c>
      <c r="M2343" s="3" t="s">
        <v>34</v>
      </c>
      <c r="N2343" s="1">
        <f>Table1[[#This Row],[MWh]]*Water_intensities!$J$56</f>
        <v>3000.5615995507201</v>
      </c>
      <c r="O2343" s="1">
        <f>Table1[[#This Row],[MWh]]*Water_intensities!$N$56</f>
        <v>2100.3931196855042</v>
      </c>
      <c r="P2343" s="3">
        <v>32.810695994760898</v>
      </c>
      <c r="Q2343" s="3">
        <v>-4.9996909704267498</v>
      </c>
      <c r="R2343" t="s">
        <v>3577</v>
      </c>
    </row>
    <row r="2344" spans="1:18" x14ac:dyDescent="0.55000000000000004">
      <c r="A2344" s="1">
        <v>53098</v>
      </c>
      <c r="B2344" s="1" t="s">
        <v>3445</v>
      </c>
      <c r="C2344" s="1" t="s">
        <v>3578</v>
      </c>
      <c r="D2344" s="4">
        <v>45</v>
      </c>
      <c r="E2344" s="4">
        <v>5555</v>
      </c>
      <c r="F2344" s="4">
        <f>Table1[[#This Row],[MW]]*Table1[[#This Row],[MWh/MW]]</f>
        <v>249975</v>
      </c>
      <c r="G2344" s="1" t="s">
        <v>20</v>
      </c>
      <c r="H2344" s="1" t="s">
        <v>29</v>
      </c>
      <c r="I2344" s="1" t="s">
        <v>52</v>
      </c>
      <c r="J2344" s="1" t="s">
        <v>31</v>
      </c>
      <c r="K2344" s="3" t="s">
        <v>32</v>
      </c>
      <c r="L2344" s="3" t="s">
        <v>53</v>
      </c>
      <c r="M2344" s="3" t="s">
        <v>34</v>
      </c>
      <c r="N2344" s="1">
        <f>Table1[[#This Row],[MWh]]*Water_intensities!$J$46</f>
        <v>80991.835206531832</v>
      </c>
      <c r="O2344" s="1">
        <f>Table1[[#This Row],[MWh]]*Water_intensities!$N$46</f>
        <v>56694.284644572283</v>
      </c>
      <c r="P2344" s="3">
        <v>39.184069999999998</v>
      </c>
      <c r="Q2344" s="3">
        <v>-6.6739300000000004</v>
      </c>
      <c r="R2344" t="s">
        <v>3579</v>
      </c>
    </row>
    <row r="2345" spans="1:18" x14ac:dyDescent="0.55000000000000004">
      <c r="A2345" s="1">
        <v>53099</v>
      </c>
      <c r="B2345" s="1" t="s">
        <v>3445</v>
      </c>
      <c r="C2345" s="1" t="s">
        <v>3580</v>
      </c>
      <c r="D2345" s="4">
        <v>1.22</v>
      </c>
      <c r="E2345" s="4">
        <v>4240.3</v>
      </c>
      <c r="F2345" s="4">
        <f>Table1[[#This Row],[MW]]*Table1[[#This Row],[MWh/MW]]</f>
        <v>5173.1660000000002</v>
      </c>
      <c r="G2345" s="1" t="s">
        <v>107</v>
      </c>
      <c r="H2345" s="1" t="s">
        <v>133</v>
      </c>
      <c r="I2345" s="1" t="s">
        <v>34</v>
      </c>
      <c r="J2345" s="1" t="s">
        <v>34</v>
      </c>
      <c r="K2345" s="1" t="s">
        <v>34</v>
      </c>
      <c r="L2345" s="1" t="s">
        <v>34</v>
      </c>
      <c r="M2345" s="1" t="s">
        <v>34</v>
      </c>
      <c r="N2345" s="1">
        <v>5826.500399999999</v>
      </c>
      <c r="O2345" s="1">
        <v>5826.500399999999</v>
      </c>
      <c r="P2345" s="3">
        <v>35.588830000000002</v>
      </c>
      <c r="Q2345" s="3">
        <v>-7.8448039999999999</v>
      </c>
      <c r="R2345" t="s">
        <v>3581</v>
      </c>
    </row>
    <row r="2346" spans="1:18" x14ac:dyDescent="0.55000000000000004">
      <c r="A2346" s="1">
        <v>53100</v>
      </c>
      <c r="B2346" s="1" t="s">
        <v>3445</v>
      </c>
      <c r="C2346" s="1" t="s">
        <v>3582</v>
      </c>
      <c r="D2346" s="4">
        <v>17.299999999999901</v>
      </c>
      <c r="E2346" s="4">
        <v>1923</v>
      </c>
      <c r="F2346" s="4">
        <f>Table1[[#This Row],[MW]]*Table1[[#This Row],[MWh/MW]]</f>
        <v>33267.899999999812</v>
      </c>
      <c r="G2346" s="1" t="s">
        <v>474</v>
      </c>
      <c r="H2346" s="1" t="s">
        <v>21</v>
      </c>
      <c r="I2346" s="1" t="s">
        <v>22</v>
      </c>
      <c r="J2346" s="1" t="s">
        <v>23</v>
      </c>
      <c r="K2346" s="3" t="s">
        <v>24</v>
      </c>
      <c r="L2346" s="1" t="s">
        <v>841</v>
      </c>
      <c r="M2346" s="3" t="s">
        <v>26</v>
      </c>
      <c r="N2346" s="1">
        <f>Table1[[#This Row],[MWh]]*Water_intensities!$J$10</f>
        <v>151119.24066703356</v>
      </c>
      <c r="O2346" s="1">
        <f>Table1[[#This Row],[MWh]]*Water_intensities!$N$10</f>
        <v>138525.97061144744</v>
      </c>
      <c r="P2346" s="3">
        <v>37.327511999999999</v>
      </c>
      <c r="Q2346" s="3">
        <v>-3.5321769999999999</v>
      </c>
      <c r="R2346" t="s">
        <v>3583</v>
      </c>
    </row>
    <row r="2347" spans="1:18" x14ac:dyDescent="0.55000000000000004">
      <c r="A2347" s="1">
        <v>53101</v>
      </c>
      <c r="B2347" s="1" t="s">
        <v>3445</v>
      </c>
      <c r="C2347" s="1" t="s">
        <v>3584</v>
      </c>
      <c r="D2347" s="19">
        <v>2.3E-2</v>
      </c>
      <c r="E2347" s="4">
        <v>4240.3</v>
      </c>
      <c r="F2347" s="4">
        <f>Table1[[#This Row],[MW]]*Table1[[#This Row],[MWh/MW]]</f>
        <v>97.526899999999998</v>
      </c>
      <c r="G2347" s="1" t="s">
        <v>107</v>
      </c>
      <c r="H2347" s="1" t="s">
        <v>133</v>
      </c>
      <c r="I2347" s="1" t="s">
        <v>34</v>
      </c>
      <c r="J2347" s="1" t="s">
        <v>34</v>
      </c>
      <c r="K2347" s="1" t="s">
        <v>34</v>
      </c>
      <c r="L2347" s="1" t="s">
        <v>34</v>
      </c>
      <c r="M2347" s="1" t="s">
        <v>34</v>
      </c>
      <c r="N2347" s="1">
        <v>0</v>
      </c>
      <c r="O2347" s="1">
        <v>0</v>
      </c>
      <c r="P2347" s="3">
        <v>33.65</v>
      </c>
      <c r="Q2347" s="3">
        <v>-9.25</v>
      </c>
      <c r="R2347" t="s">
        <v>133</v>
      </c>
    </row>
    <row r="2348" spans="1:18" x14ac:dyDescent="0.55000000000000004">
      <c r="A2348" s="1">
        <v>53102</v>
      </c>
      <c r="B2348" s="1" t="s">
        <v>3445</v>
      </c>
      <c r="C2348" s="1" t="s">
        <v>3585</v>
      </c>
      <c r="D2348" s="4">
        <v>13</v>
      </c>
      <c r="E2348" s="4">
        <v>882</v>
      </c>
      <c r="F2348" s="4">
        <f>Table1[[#This Row],[MW]]*Table1[[#This Row],[MWh/MW]]</f>
        <v>11466</v>
      </c>
      <c r="G2348" s="1" t="s">
        <v>28</v>
      </c>
      <c r="H2348" s="1" t="s">
        <v>29</v>
      </c>
      <c r="I2348" s="1" t="s">
        <v>30</v>
      </c>
      <c r="J2348" s="1" t="s">
        <v>31</v>
      </c>
      <c r="K2348" s="3" t="s">
        <v>32</v>
      </c>
      <c r="L2348" s="3" t="s">
        <v>44</v>
      </c>
      <c r="M2348" s="3" t="s">
        <v>34</v>
      </c>
      <c r="N2348" s="1">
        <f>Table1[[#This Row],[MWh]]*Water_intensities!$J$56</f>
        <v>3714.9810280151773</v>
      </c>
      <c r="O2348" s="1">
        <f>Table1[[#This Row],[MWh]]*Water_intensities!$N$56</f>
        <v>2600.4867196106243</v>
      </c>
      <c r="P2348" s="3">
        <v>31.5412925416367</v>
      </c>
      <c r="Q2348" s="3">
        <v>-3.20539607382841</v>
      </c>
      <c r="R2348" t="s">
        <v>3586</v>
      </c>
    </row>
    <row r="2349" spans="1:18" x14ac:dyDescent="0.55000000000000004">
      <c r="A2349" s="1">
        <v>53103</v>
      </c>
      <c r="B2349" s="1" t="s">
        <v>3445</v>
      </c>
      <c r="C2349" s="1" t="s">
        <v>3587</v>
      </c>
      <c r="D2349" s="4">
        <v>10</v>
      </c>
      <c r="E2349" s="4">
        <v>3600</v>
      </c>
      <c r="F2349" s="4">
        <f>Table1[[#This Row],[MW]]*Table1[[#This Row],[MWh/MW]]</f>
        <v>36000</v>
      </c>
      <c r="G2349" s="1" t="s">
        <v>107</v>
      </c>
      <c r="H2349" s="1" t="s">
        <v>133</v>
      </c>
      <c r="I2349" s="1" t="s">
        <v>34</v>
      </c>
      <c r="J2349" s="1" t="s">
        <v>34</v>
      </c>
      <c r="K2349" s="1" t="s">
        <v>34</v>
      </c>
      <c r="L2349" s="1" t="s">
        <v>34</v>
      </c>
      <c r="M2349" s="1" t="s">
        <v>34</v>
      </c>
      <c r="N2349" s="1">
        <v>785532.48463166272</v>
      </c>
      <c r="O2349" s="1">
        <v>785532.48463166272</v>
      </c>
      <c r="P2349" s="3">
        <v>35.278959999999998</v>
      </c>
      <c r="Q2349" s="3">
        <v>-11.09479</v>
      </c>
      <c r="R2349" t="s">
        <v>3588</v>
      </c>
    </row>
    <row r="2350" spans="1:18" x14ac:dyDescent="0.55000000000000004">
      <c r="A2350" s="1">
        <v>53104</v>
      </c>
      <c r="B2350" s="1" t="s">
        <v>3445</v>
      </c>
      <c r="C2350" s="1" t="s">
        <v>3589</v>
      </c>
      <c r="D2350" s="4">
        <v>0.35</v>
      </c>
      <c r="E2350" s="4">
        <v>882</v>
      </c>
      <c r="F2350" s="4">
        <f>Table1[[#This Row],[MW]]*Table1[[#This Row],[MWh/MW]]</f>
        <v>308.7</v>
      </c>
      <c r="G2350" s="1" t="s">
        <v>28</v>
      </c>
      <c r="H2350" s="1" t="s">
        <v>29</v>
      </c>
      <c r="I2350" s="1" t="s">
        <v>30</v>
      </c>
      <c r="J2350" s="1" t="s">
        <v>31</v>
      </c>
      <c r="K2350" s="3" t="s">
        <v>32</v>
      </c>
      <c r="L2350" s="3" t="s">
        <v>44</v>
      </c>
      <c r="M2350" s="3" t="s">
        <v>34</v>
      </c>
      <c r="N2350" s="1">
        <f>Table1[[#This Row],[MWh]]*Water_intensities!$J$56</f>
        <v>100.01871998502399</v>
      </c>
      <c r="O2350" s="1">
        <f>Table1[[#This Row],[MWh]]*Water_intensities!$N$56</f>
        <v>70.013103989516807</v>
      </c>
      <c r="P2350" s="3">
        <v>37.325279999999999</v>
      </c>
      <c r="Q2350" s="3">
        <v>-11.03862</v>
      </c>
      <c r="R2350" t="str">
        <f>R2338</f>
        <v>Hotel. By the size and fuel, it must be a small MCI generator</v>
      </c>
    </row>
    <row r="2351" spans="1:18" x14ac:dyDescent="0.55000000000000004">
      <c r="A2351" s="1">
        <v>53105</v>
      </c>
      <c r="B2351" s="1" t="s">
        <v>3445</v>
      </c>
      <c r="C2351" s="1" t="s">
        <v>3590</v>
      </c>
      <c r="D2351" s="4">
        <v>192</v>
      </c>
      <c r="E2351" s="4">
        <v>5555</v>
      </c>
      <c r="F2351" s="4">
        <f>Table1[[#This Row],[MW]]*Table1[[#This Row],[MWh/MW]]</f>
        <v>1066560</v>
      </c>
      <c r="G2351" s="1" t="s">
        <v>20</v>
      </c>
      <c r="H2351" s="1" t="s">
        <v>56</v>
      </c>
      <c r="I2351" s="1" t="s">
        <v>57</v>
      </c>
      <c r="J2351" s="1" t="s">
        <v>40</v>
      </c>
      <c r="K2351" s="3" t="s">
        <v>34</v>
      </c>
      <c r="L2351" s="3" t="s">
        <v>53</v>
      </c>
      <c r="M2351" s="3" t="s">
        <v>34</v>
      </c>
      <c r="N2351" s="1">
        <f>Table1[[#This Row],[MWh]]*Water_intensities!$J$36</f>
        <v>1715881.7349326401</v>
      </c>
      <c r="O2351" s="1">
        <f>Table1[[#This Row],[MWh]]*Water_intensities!$N$36</f>
        <v>1372705.3879461118</v>
      </c>
      <c r="P2351" s="3">
        <v>39.208370000000002</v>
      </c>
      <c r="Q2351" s="3">
        <v>-6.7940100000000001</v>
      </c>
      <c r="R2351" t="s">
        <v>3591</v>
      </c>
    </row>
    <row r="2352" spans="1:18" x14ac:dyDescent="0.55000000000000004">
      <c r="A2352" s="1">
        <v>53106</v>
      </c>
      <c r="B2352" s="1" t="s">
        <v>3445</v>
      </c>
      <c r="C2352" s="1" t="s">
        <v>3592</v>
      </c>
      <c r="D2352" s="4">
        <v>19.41</v>
      </c>
      <c r="E2352" s="4">
        <v>882</v>
      </c>
      <c r="F2352" s="4">
        <f>Table1[[#This Row],[MW]]*Table1[[#This Row],[MWh/MW]]</f>
        <v>17119.62</v>
      </c>
      <c r="G2352" s="1" t="s">
        <v>28</v>
      </c>
      <c r="H2352" s="1" t="s">
        <v>29</v>
      </c>
      <c r="I2352" s="1" t="s">
        <v>30</v>
      </c>
      <c r="J2352" s="1" t="s">
        <v>31</v>
      </c>
      <c r="K2352" s="3" t="s">
        <v>32</v>
      </c>
      <c r="L2352" s="3" t="s">
        <v>44</v>
      </c>
      <c r="M2352" s="3" t="s">
        <v>34</v>
      </c>
      <c r="N2352" s="1">
        <f>Table1[[#This Row],[MWh]]*Water_intensities!$J$56</f>
        <v>5546.7524425980446</v>
      </c>
      <c r="O2352" s="1">
        <f>Table1[[#This Row],[MWh]]*Water_intensities!$N$56</f>
        <v>3882.7267098186317</v>
      </c>
      <c r="P2352" s="3">
        <v>39.233333299999998</v>
      </c>
      <c r="Q2352" s="3">
        <v>-6.8166666999999999</v>
      </c>
      <c r="R2352" t="s">
        <v>3593</v>
      </c>
    </row>
    <row r="2353" spans="1:18" x14ac:dyDescent="0.55000000000000004">
      <c r="A2353" s="1">
        <v>53107</v>
      </c>
      <c r="B2353" s="1" t="s">
        <v>3445</v>
      </c>
      <c r="C2353" s="1" t="s">
        <v>3594</v>
      </c>
      <c r="D2353" s="4">
        <v>99</v>
      </c>
      <c r="E2353" s="4">
        <v>5555</v>
      </c>
      <c r="F2353" s="4">
        <f>Table1[[#This Row],[MW]]*Table1[[#This Row],[MWh/MW]]</f>
        <v>549945</v>
      </c>
      <c r="G2353" s="1" t="s">
        <v>20</v>
      </c>
      <c r="H2353" s="1" t="s">
        <v>56</v>
      </c>
      <c r="I2353" s="1" t="s">
        <v>57</v>
      </c>
      <c r="J2353" s="1" t="s">
        <v>40</v>
      </c>
      <c r="K2353" s="3" t="s">
        <v>34</v>
      </c>
      <c r="L2353" s="3" t="s">
        <v>53</v>
      </c>
      <c r="M2353" s="3" t="s">
        <v>34</v>
      </c>
      <c r="N2353" s="1">
        <f>Table1[[#This Row],[MWh]]*Water_intensities!$J$36</f>
        <v>884751.51957464253</v>
      </c>
      <c r="O2353" s="1">
        <f>Table1[[#This Row],[MWh]]*Water_intensities!$N$36</f>
        <v>707801.21565971395</v>
      </c>
      <c r="P2353" s="3">
        <v>39.205399999999997</v>
      </c>
      <c r="Q2353" s="3">
        <v>-6.7933000000000003</v>
      </c>
      <c r="R2353" t="s">
        <v>2622</v>
      </c>
    </row>
    <row r="2354" spans="1:18" x14ac:dyDescent="0.55000000000000004">
      <c r="A2354" s="1">
        <v>53108</v>
      </c>
      <c r="B2354" s="1" t="s">
        <v>3445</v>
      </c>
      <c r="C2354" s="1" t="s">
        <v>3595</v>
      </c>
      <c r="D2354" s="4">
        <v>0.23400000000000001</v>
      </c>
      <c r="E2354" s="4">
        <v>4240.3</v>
      </c>
      <c r="F2354" s="4">
        <f>Table1[[#This Row],[MW]]*Table1[[#This Row],[MWh/MW]]</f>
        <v>992.23020000000008</v>
      </c>
      <c r="G2354" s="1" t="s">
        <v>107</v>
      </c>
      <c r="H2354" s="1" t="s">
        <v>133</v>
      </c>
      <c r="I2354" s="1" t="s">
        <v>34</v>
      </c>
      <c r="J2354" s="1" t="s">
        <v>34</v>
      </c>
      <c r="K2354" s="1" t="s">
        <v>34</v>
      </c>
      <c r="L2354" s="1" t="s">
        <v>34</v>
      </c>
      <c r="M2354" s="1" t="s">
        <v>34</v>
      </c>
      <c r="N2354" s="1">
        <v>0</v>
      </c>
      <c r="O2354" s="1">
        <v>0</v>
      </c>
      <c r="P2354" s="3">
        <v>35.689715999999997</v>
      </c>
      <c r="Q2354" s="3">
        <v>-7.7613409999999998</v>
      </c>
      <c r="R2354" t="s">
        <v>133</v>
      </c>
    </row>
    <row r="2355" spans="1:18" x14ac:dyDescent="0.55000000000000004">
      <c r="A2355" s="1">
        <v>53109</v>
      </c>
      <c r="B2355" s="1" t="s">
        <v>3445</v>
      </c>
      <c r="C2355" s="1" t="s">
        <v>3596</v>
      </c>
      <c r="D2355" s="4">
        <v>0.108</v>
      </c>
      <c r="E2355" s="4">
        <v>882</v>
      </c>
      <c r="F2355" s="4">
        <f>Table1[[#This Row],[MW]]*Table1[[#This Row],[MWh/MW]]</f>
        <v>95.256</v>
      </c>
      <c r="G2355" s="1" t="s">
        <v>28</v>
      </c>
      <c r="H2355" s="1" t="s">
        <v>29</v>
      </c>
      <c r="I2355" s="1" t="s">
        <v>30</v>
      </c>
      <c r="J2355" s="1" t="s">
        <v>31</v>
      </c>
      <c r="K2355" s="3" t="s">
        <v>32</v>
      </c>
      <c r="L2355" s="3" t="s">
        <v>44</v>
      </c>
      <c r="M2355" s="3" t="s">
        <v>34</v>
      </c>
      <c r="N2355" s="1">
        <f>Table1[[#This Row],[MWh]]*Water_intensities!$J$56</f>
        <v>30.862919309664548</v>
      </c>
      <c r="O2355" s="1">
        <f>Table1[[#This Row],[MWh]]*Water_intensities!$N$56</f>
        <v>21.604043516765184</v>
      </c>
      <c r="P2355" s="3">
        <v>32.049999999999997</v>
      </c>
      <c r="Q2355" s="3">
        <v>-5.0666669999999998</v>
      </c>
      <c r="R2355" t="s">
        <v>113</v>
      </c>
    </row>
    <row r="2356" spans="1:18" x14ac:dyDescent="0.55000000000000004">
      <c r="A2356" s="1">
        <v>53110</v>
      </c>
      <c r="B2356" s="1" t="s">
        <v>3445</v>
      </c>
      <c r="C2356" s="1" t="s">
        <v>3597</v>
      </c>
      <c r="D2356" s="4">
        <v>0.84</v>
      </c>
      <c r="E2356" s="4">
        <v>4240.3</v>
      </c>
      <c r="F2356" s="4">
        <f>Table1[[#This Row],[MW]]*Table1[[#This Row],[MWh/MW]]</f>
        <v>3561.8519999999999</v>
      </c>
      <c r="G2356" s="1" t="s">
        <v>107</v>
      </c>
      <c r="H2356" s="1" t="s">
        <v>133</v>
      </c>
      <c r="I2356" s="1" t="s">
        <v>34</v>
      </c>
      <c r="J2356" s="1" t="s">
        <v>34</v>
      </c>
      <c r="K2356" s="1" t="s">
        <v>34</v>
      </c>
      <c r="L2356" s="1" t="s">
        <v>34</v>
      </c>
      <c r="M2356" s="1" t="s">
        <v>34</v>
      </c>
      <c r="N2356" s="1">
        <v>0</v>
      </c>
      <c r="O2356" s="1">
        <v>0</v>
      </c>
      <c r="P2356" s="3">
        <v>34.6</v>
      </c>
      <c r="Q2356" s="3">
        <v>-11</v>
      </c>
      <c r="R2356" t="str">
        <f>R2355</f>
        <v>By the size and fuel, it must be a small MCI generator</v>
      </c>
    </row>
    <row r="2357" spans="1:18" x14ac:dyDescent="0.55000000000000004">
      <c r="A2357" s="1">
        <v>53111</v>
      </c>
      <c r="B2357" s="1" t="s">
        <v>3445</v>
      </c>
      <c r="C2357" s="1" t="s">
        <v>3598</v>
      </c>
      <c r="D2357" s="4">
        <v>0.124</v>
      </c>
      <c r="E2357" s="4">
        <v>4240.3</v>
      </c>
      <c r="F2357" s="4">
        <f>Table1[[#This Row],[MW]]*Table1[[#This Row],[MWh/MW]]</f>
        <v>525.79719999999998</v>
      </c>
      <c r="G2357" s="1" t="s">
        <v>107</v>
      </c>
      <c r="H2357" s="1" t="s">
        <v>133</v>
      </c>
      <c r="I2357" s="1" t="s">
        <v>34</v>
      </c>
      <c r="J2357" s="1" t="s">
        <v>34</v>
      </c>
      <c r="K2357" s="1" t="s">
        <v>34</v>
      </c>
      <c r="L2357" s="1" t="s">
        <v>34</v>
      </c>
      <c r="M2357" s="1" t="s">
        <v>34</v>
      </c>
      <c r="N2357" s="1">
        <v>0</v>
      </c>
      <c r="O2357" s="1">
        <v>0</v>
      </c>
      <c r="P2357" s="3">
        <v>34.6</v>
      </c>
      <c r="Q2357" s="3">
        <v>-11</v>
      </c>
      <c r="R2357" t="s">
        <v>133</v>
      </c>
    </row>
    <row r="2358" spans="1:18" x14ac:dyDescent="0.55000000000000004">
      <c r="A2358" s="1">
        <v>53112</v>
      </c>
      <c r="B2358" s="1" t="s">
        <v>3445</v>
      </c>
      <c r="C2358" s="1" t="s">
        <v>3599</v>
      </c>
      <c r="D2358" s="19">
        <v>5.0000000000000001E-3</v>
      </c>
      <c r="E2358" s="4">
        <v>1793.5</v>
      </c>
      <c r="F2358" s="4">
        <f>Table1[[#This Row],[MW]]*Table1[[#This Row],[MWh/MW]]</f>
        <v>8.9674999999999994</v>
      </c>
      <c r="G2358" s="1" t="s">
        <v>37</v>
      </c>
      <c r="H2358" s="1" t="s">
        <v>38</v>
      </c>
      <c r="I2358" s="1" t="s">
        <v>130</v>
      </c>
      <c r="J2358" s="1" t="s">
        <v>40</v>
      </c>
      <c r="K2358" s="3" t="s">
        <v>34</v>
      </c>
      <c r="L2358" s="3" t="s">
        <v>41</v>
      </c>
      <c r="M2358" s="3" t="s">
        <v>420</v>
      </c>
      <c r="N2358" s="1">
        <f>Table1[[#This Row],[MWh]]*Water_intensities!$J$75</f>
        <v>0.125599016507455</v>
      </c>
      <c r="O2358" s="1">
        <f>Table1[[#This Row],[MWh]]*Water_intensities!$N$75</f>
        <v>8.7919311555218496E-2</v>
      </c>
      <c r="P2358" s="3">
        <v>38.9876741</v>
      </c>
      <c r="Q2358" s="3">
        <v>-8.0086975999999996</v>
      </c>
      <c r="R2358" t="s">
        <v>3600</v>
      </c>
    </row>
    <row r="2359" spans="1:18" x14ac:dyDescent="0.55000000000000004">
      <c r="A2359" s="1">
        <v>53113</v>
      </c>
      <c r="B2359" s="1" t="s">
        <v>3445</v>
      </c>
      <c r="C2359" s="1" t="s">
        <v>3601</v>
      </c>
      <c r="D2359" s="4">
        <v>10.332000000000001</v>
      </c>
      <c r="E2359" s="4">
        <v>882</v>
      </c>
      <c r="F2359" s="4">
        <f>Table1[[#This Row],[MW]]*Table1[[#This Row],[MWh/MW]]</f>
        <v>9112.8240000000005</v>
      </c>
      <c r="G2359" s="1" t="s">
        <v>28</v>
      </c>
      <c r="H2359" s="1" t="s">
        <v>29</v>
      </c>
      <c r="I2359" s="1" t="s">
        <v>30</v>
      </c>
      <c r="J2359" s="1" t="s">
        <v>31</v>
      </c>
      <c r="K2359" s="3" t="s">
        <v>32</v>
      </c>
      <c r="L2359" s="3" t="s">
        <v>44</v>
      </c>
      <c r="M2359" s="3" t="s">
        <v>34</v>
      </c>
      <c r="N2359" s="1">
        <f>Table1[[#This Row],[MWh]]*Water_intensities!$J$56</f>
        <v>2952.5526139579088</v>
      </c>
      <c r="O2359" s="1">
        <f>Table1[[#This Row],[MWh]]*Water_intensities!$N$56</f>
        <v>2066.7868297705363</v>
      </c>
      <c r="P2359" s="3">
        <v>39.727298390254902</v>
      </c>
      <c r="Q2359" s="3">
        <v>-5.2347861480786397</v>
      </c>
      <c r="R2359" t="s">
        <v>282</v>
      </c>
    </row>
    <row r="2360" spans="1:18" x14ac:dyDescent="0.55000000000000004">
      <c r="A2360" s="1">
        <v>53114</v>
      </c>
      <c r="B2360" s="1" t="s">
        <v>3445</v>
      </c>
      <c r="C2360" s="1" t="s">
        <v>3602</v>
      </c>
      <c r="D2360" s="4">
        <v>7.35</v>
      </c>
      <c r="E2360" s="4">
        <v>882</v>
      </c>
      <c r="F2360" s="4">
        <f>Table1[[#This Row],[MW]]*Table1[[#This Row],[MWh/MW]]</f>
        <v>6482.7</v>
      </c>
      <c r="G2360" s="1" t="s">
        <v>28</v>
      </c>
      <c r="H2360" s="1" t="s">
        <v>29</v>
      </c>
      <c r="I2360" s="1" t="s">
        <v>30</v>
      </c>
      <c r="J2360" s="1" t="s">
        <v>31</v>
      </c>
      <c r="K2360" s="3" t="s">
        <v>32</v>
      </c>
      <c r="L2360" s="3" t="s">
        <v>44</v>
      </c>
      <c r="M2360" s="3" t="s">
        <v>34</v>
      </c>
      <c r="N2360" s="1">
        <f>Table1[[#This Row],[MWh]]*Water_intensities!$J$56</f>
        <v>2100.3931196855042</v>
      </c>
      <c r="O2360" s="1">
        <f>Table1[[#This Row],[MWh]]*Water_intensities!$N$56</f>
        <v>1470.2751837798528</v>
      </c>
      <c r="P2360" s="3">
        <v>35.697709550079601</v>
      </c>
      <c r="Q2360" s="3">
        <v>-6.1805033979184296</v>
      </c>
      <c r="R2360" t="s">
        <v>2759</v>
      </c>
    </row>
    <row r="2361" spans="1:18" x14ac:dyDescent="0.55000000000000004">
      <c r="A2361" s="1">
        <v>54001</v>
      </c>
      <c r="B2361" s="1" t="s">
        <v>3603</v>
      </c>
      <c r="C2361" s="1" t="s">
        <v>3604</v>
      </c>
      <c r="D2361" s="4">
        <v>18</v>
      </c>
      <c r="E2361" s="4">
        <v>95</v>
      </c>
      <c r="F2361" s="4">
        <f>Table1[[#This Row],[MW]]*Table1[[#This Row],[MWh/MW]]</f>
        <v>1710</v>
      </c>
      <c r="G2361" s="1" t="s">
        <v>28</v>
      </c>
      <c r="H2361" s="1" t="s">
        <v>29</v>
      </c>
      <c r="I2361" s="1" t="s">
        <v>30</v>
      </c>
      <c r="J2361" s="1" t="s">
        <v>31</v>
      </c>
      <c r="K2361" s="3" t="s">
        <v>32</v>
      </c>
      <c r="L2361" s="3" t="s">
        <v>44</v>
      </c>
      <c r="M2361" s="3" t="s">
        <v>34</v>
      </c>
      <c r="N2361" s="1">
        <f>Table1[[#This Row],[MWh]]*Water_intensities!$J$56</f>
        <v>554.03955676835449</v>
      </c>
      <c r="O2361" s="1">
        <f>Table1[[#This Row],[MWh]]*Water_intensities!$N$56</f>
        <v>387.82768973784817</v>
      </c>
      <c r="P2361" s="3">
        <v>1.5128054344086801</v>
      </c>
      <c r="Q2361" s="3">
        <v>6.2118129203588603</v>
      </c>
      <c r="R2361" t="s">
        <v>3605</v>
      </c>
    </row>
    <row r="2362" spans="1:18" x14ac:dyDescent="0.55000000000000004">
      <c r="A2362" s="1">
        <v>54002</v>
      </c>
      <c r="B2362" s="1" t="s">
        <v>3603</v>
      </c>
      <c r="C2362" s="1" t="s">
        <v>3606</v>
      </c>
      <c r="D2362" s="4">
        <v>1.72</v>
      </c>
      <c r="E2362" s="4">
        <v>3063.1</v>
      </c>
      <c r="F2362" s="4">
        <f>Table1[[#This Row],[MW]]*Table1[[#This Row],[MWh/MW]]</f>
        <v>5268.5320000000002</v>
      </c>
      <c r="G2362" s="1" t="s">
        <v>107</v>
      </c>
      <c r="H2362" s="1" t="s">
        <v>133</v>
      </c>
      <c r="I2362" s="1" t="s">
        <v>34</v>
      </c>
      <c r="J2362" s="1" t="s">
        <v>34</v>
      </c>
      <c r="K2362" s="1" t="s">
        <v>34</v>
      </c>
      <c r="L2362" s="1" t="s">
        <v>34</v>
      </c>
      <c r="M2362" s="1" t="s">
        <v>34</v>
      </c>
      <c r="N2362" s="1">
        <v>41771.211299999995</v>
      </c>
      <c r="O2362" s="1">
        <v>41771.211299999995</v>
      </c>
      <c r="P2362" s="3">
        <v>0.64445300000000005</v>
      </c>
      <c r="Q2362" s="3">
        <v>7.0100470000000001</v>
      </c>
      <c r="R2362" t="s">
        <v>133</v>
      </c>
    </row>
    <row r="2363" spans="1:18" x14ac:dyDescent="0.55000000000000004">
      <c r="A2363" s="1">
        <v>54003</v>
      </c>
      <c r="B2363" s="1" t="s">
        <v>3603</v>
      </c>
      <c r="C2363" s="1" t="s">
        <v>3607</v>
      </c>
      <c r="D2363" s="4">
        <v>100.02</v>
      </c>
      <c r="E2363" s="4">
        <v>95</v>
      </c>
      <c r="F2363" s="4">
        <f>Table1[[#This Row],[MW]]*Table1[[#This Row],[MWh/MW]]</f>
        <v>9501.9</v>
      </c>
      <c r="G2363" s="1" t="s">
        <v>28</v>
      </c>
      <c r="H2363" s="1" t="s">
        <v>29</v>
      </c>
      <c r="I2363" s="1" t="s">
        <v>30</v>
      </c>
      <c r="J2363" s="1" t="s">
        <v>31</v>
      </c>
      <c r="K2363" s="3" t="s">
        <v>32</v>
      </c>
      <c r="L2363" s="3" t="s">
        <v>119</v>
      </c>
      <c r="M2363" s="3" t="s">
        <v>34</v>
      </c>
      <c r="N2363" s="1">
        <f>Table1[[#This Row],[MWh]]*Water_intensities!$J$56</f>
        <v>3078.6131371094898</v>
      </c>
      <c r="O2363" s="1">
        <f>Table1[[#This Row],[MWh]]*Water_intensities!$N$56</f>
        <v>2155.0291959766432</v>
      </c>
      <c r="P2363" s="3">
        <v>1.3029900000000001</v>
      </c>
      <c r="Q2363" s="3">
        <v>6.1588700000000003</v>
      </c>
      <c r="R2363" t="s">
        <v>3608</v>
      </c>
    </row>
    <row r="2364" spans="1:18" x14ac:dyDescent="0.55000000000000004">
      <c r="A2364" s="1">
        <v>54004</v>
      </c>
      <c r="B2364" s="1" t="s">
        <v>3603</v>
      </c>
      <c r="C2364" s="1" t="s">
        <v>3609</v>
      </c>
      <c r="D2364" s="4">
        <v>65.599999999999895</v>
      </c>
      <c r="E2364" s="4">
        <v>3063.1</v>
      </c>
      <c r="F2364" s="4">
        <f>Table1[[#This Row],[MW]]*Table1[[#This Row],[MWh/MW]]</f>
        <v>200939.35999999967</v>
      </c>
      <c r="G2364" s="1" t="s">
        <v>107</v>
      </c>
      <c r="H2364" s="1" t="s">
        <v>108</v>
      </c>
      <c r="I2364" s="1" t="s">
        <v>34</v>
      </c>
      <c r="J2364" s="1" t="s">
        <v>34</v>
      </c>
      <c r="K2364" s="1" t="s">
        <v>34</v>
      </c>
      <c r="L2364" s="1" t="s">
        <v>34</v>
      </c>
      <c r="M2364" s="1" t="s">
        <v>34</v>
      </c>
      <c r="N2364" s="1">
        <v>30674113.272404995</v>
      </c>
      <c r="O2364" s="1">
        <v>30674113.272404995</v>
      </c>
      <c r="P2364" s="3">
        <v>1.43503</v>
      </c>
      <c r="Q2364" s="3">
        <v>7.4236399999999998</v>
      </c>
      <c r="R2364" t="s">
        <v>3610</v>
      </c>
    </row>
    <row r="2365" spans="1:18" x14ac:dyDescent="0.55000000000000004">
      <c r="A2365" s="1">
        <v>54005</v>
      </c>
      <c r="B2365" s="1" t="s">
        <v>3603</v>
      </c>
      <c r="C2365" s="1" t="s">
        <v>3611</v>
      </c>
      <c r="D2365" s="4">
        <v>2.15</v>
      </c>
      <c r="E2365" s="4">
        <v>95</v>
      </c>
      <c r="F2365" s="4">
        <f>Table1[[#This Row],[MW]]*Table1[[#This Row],[MWh/MW]]</f>
        <v>204.25</v>
      </c>
      <c r="G2365" s="1" t="s">
        <v>28</v>
      </c>
      <c r="H2365" s="1" t="s">
        <v>29</v>
      </c>
      <c r="I2365" s="1" t="s">
        <v>30</v>
      </c>
      <c r="J2365" s="1" t="s">
        <v>31</v>
      </c>
      <c r="K2365" s="3" t="s">
        <v>32</v>
      </c>
      <c r="L2365" s="3" t="s">
        <v>44</v>
      </c>
      <c r="M2365" s="3" t="s">
        <v>34</v>
      </c>
      <c r="N2365" s="1">
        <f>Table1[[#This Row],[MWh]]*Water_intensities!$J$56</f>
        <v>66.176947058442352</v>
      </c>
      <c r="O2365" s="1">
        <f>Table1[[#This Row],[MWh]]*Water_intensities!$N$56</f>
        <v>46.323862940909642</v>
      </c>
      <c r="P2365" s="3">
        <v>1.2919954840721299</v>
      </c>
      <c r="Q2365" s="3">
        <v>6.1512049765938901</v>
      </c>
      <c r="R2365" t="s">
        <v>3612</v>
      </c>
    </row>
    <row r="2366" spans="1:18" x14ac:dyDescent="0.55000000000000004">
      <c r="A2366" s="1">
        <v>55001</v>
      </c>
      <c r="B2366" s="1" t="s">
        <v>3613</v>
      </c>
      <c r="C2366" s="1" t="s">
        <v>3614</v>
      </c>
      <c r="D2366" s="4">
        <v>1.26</v>
      </c>
      <c r="E2366" s="4">
        <v>2141</v>
      </c>
      <c r="F2366" s="4">
        <f>Table1[[#This Row],[MW]]*Table1[[#This Row],[MWh/MW]]</f>
        <v>2697.66</v>
      </c>
      <c r="G2366" s="1" t="s">
        <v>28</v>
      </c>
      <c r="H2366" s="1" t="s">
        <v>29</v>
      </c>
      <c r="I2366" s="1" t="s">
        <v>30</v>
      </c>
      <c r="J2366" s="1" t="s">
        <v>31</v>
      </c>
      <c r="K2366" s="3" t="s">
        <v>32</v>
      </c>
      <c r="L2366" s="3" t="s">
        <v>44</v>
      </c>
      <c r="M2366" s="3" t="s">
        <v>34</v>
      </c>
      <c r="N2366" s="1">
        <f>Table1[[#This Row],[MWh]]*Water_intensities!$J$56</f>
        <v>874.0411407670872</v>
      </c>
      <c r="O2366" s="1">
        <f>Table1[[#This Row],[MWh]]*Water_intensities!$N$56</f>
        <v>611.82879853696113</v>
      </c>
      <c r="P2366" s="3">
        <v>-12.313775</v>
      </c>
      <c r="Q2366" s="3">
        <v>-37.064825999999996</v>
      </c>
      <c r="R2366" t="s">
        <v>113</v>
      </c>
    </row>
    <row r="2367" spans="1:18" x14ac:dyDescent="0.55000000000000004">
      <c r="A2367" s="1">
        <v>56001</v>
      </c>
      <c r="B2367" s="1" t="s">
        <v>3615</v>
      </c>
      <c r="C2367" s="1" t="s">
        <v>3616</v>
      </c>
      <c r="D2367" s="4">
        <v>0.107</v>
      </c>
      <c r="E2367" s="4">
        <v>881.4</v>
      </c>
      <c r="F2367" s="4">
        <f>Table1[[#This Row],[MW]]*Table1[[#This Row],[MWh/MW]]</f>
        <v>94.309799999999996</v>
      </c>
      <c r="G2367" s="1" t="s">
        <v>28</v>
      </c>
      <c r="H2367" s="1" t="s">
        <v>29</v>
      </c>
      <c r="I2367" s="1" t="s">
        <v>30</v>
      </c>
      <c r="J2367" s="1" t="s">
        <v>31</v>
      </c>
      <c r="K2367" s="3" t="s">
        <v>32</v>
      </c>
      <c r="L2367" s="3" t="s">
        <v>44</v>
      </c>
      <c r="M2367" s="3" t="s">
        <v>34</v>
      </c>
      <c r="N2367" s="1">
        <f>Table1[[#This Row],[MWh]]*Water_intensities!$J$56</f>
        <v>30.556350754919393</v>
      </c>
      <c r="O2367" s="1">
        <f>Table1[[#This Row],[MWh]]*Water_intensities!$N$56</f>
        <v>21.389445528443574</v>
      </c>
      <c r="P2367" s="3">
        <v>31.809722000000001</v>
      </c>
      <c r="Q2367" s="3">
        <v>3.361389</v>
      </c>
      <c r="R2367" t="s">
        <v>113</v>
      </c>
    </row>
    <row r="2368" spans="1:18" x14ac:dyDescent="0.55000000000000004">
      <c r="A2368" s="1">
        <v>56002</v>
      </c>
      <c r="B2368" s="1" t="s">
        <v>3615</v>
      </c>
      <c r="C2368" s="1" t="s">
        <v>3617</v>
      </c>
      <c r="D2368" s="4">
        <v>3.9</v>
      </c>
      <c r="E2368" s="4">
        <v>5853</v>
      </c>
      <c r="F2368" s="4">
        <f>Table1[[#This Row],[MW]]*Table1[[#This Row],[MWh/MW]]</f>
        <v>22826.7</v>
      </c>
      <c r="G2368" s="1" t="s">
        <v>20</v>
      </c>
      <c r="H2368" s="1" t="s">
        <v>29</v>
      </c>
      <c r="I2368" s="1" t="s">
        <v>52</v>
      </c>
      <c r="J2368" s="1" t="s">
        <v>31</v>
      </c>
      <c r="K2368" s="3" t="s">
        <v>32</v>
      </c>
      <c r="L2368" s="3" t="s">
        <v>53</v>
      </c>
      <c r="M2368" s="3" t="s">
        <v>34</v>
      </c>
      <c r="N2368" s="1">
        <f>Table1[[#This Row],[MWh]]*Water_intensities!$J$46</f>
        <v>7395.8448833240927</v>
      </c>
      <c r="O2368" s="1">
        <f>Table1[[#This Row],[MWh]]*Water_intensities!$N$46</f>
        <v>5177.0914183268651</v>
      </c>
      <c r="P2368" s="3">
        <v>10.1997465424061</v>
      </c>
      <c r="Q2368" s="3">
        <v>36.360865672430897</v>
      </c>
      <c r="R2368" t="s">
        <v>3618</v>
      </c>
    </row>
    <row r="2369" spans="1:18" x14ac:dyDescent="0.55000000000000004">
      <c r="A2369" s="1">
        <v>56003</v>
      </c>
      <c r="B2369" s="1" t="s">
        <v>3615</v>
      </c>
      <c r="C2369" s="1" t="s">
        <v>3619</v>
      </c>
      <c r="D2369" s="4">
        <v>5.2</v>
      </c>
      <c r="E2369" s="4">
        <v>5853</v>
      </c>
      <c r="F2369" s="4">
        <f>Table1[[#This Row],[MW]]*Table1[[#This Row],[MWh/MW]]</f>
        <v>30435.600000000002</v>
      </c>
      <c r="G2369" s="1" t="s">
        <v>20</v>
      </c>
      <c r="H2369" s="1" t="s">
        <v>29</v>
      </c>
      <c r="I2369" s="1" t="s">
        <v>52</v>
      </c>
      <c r="J2369" s="1" t="s">
        <v>31</v>
      </c>
      <c r="K2369" s="3" t="s">
        <v>32</v>
      </c>
      <c r="L2369" s="3" t="s">
        <v>53</v>
      </c>
      <c r="M2369" s="3" t="s">
        <v>34</v>
      </c>
      <c r="N2369" s="1">
        <f>Table1[[#This Row],[MWh]]*Water_intensities!$J$46</f>
        <v>9861.1265110987915</v>
      </c>
      <c r="O2369" s="1">
        <f>Table1[[#This Row],[MWh]]*Water_intensities!$N$46</f>
        <v>6902.7885577691541</v>
      </c>
      <c r="P2369" s="3">
        <v>9.9548904999999994</v>
      </c>
      <c r="Q2369" s="3">
        <v>36.518699599999998</v>
      </c>
      <c r="R2369" t="s">
        <v>3620</v>
      </c>
    </row>
    <row r="2370" spans="1:18" x14ac:dyDescent="0.55000000000000004">
      <c r="A2370" s="1">
        <v>56004</v>
      </c>
      <c r="B2370" s="1" t="s">
        <v>3615</v>
      </c>
      <c r="C2370" s="1" t="s">
        <v>3621</v>
      </c>
      <c r="D2370" s="4">
        <v>10.4</v>
      </c>
      <c r="E2370" s="4">
        <v>5853</v>
      </c>
      <c r="F2370" s="4">
        <f>Table1[[#This Row],[MW]]*Table1[[#This Row],[MWh/MW]]</f>
        <v>60871.200000000004</v>
      </c>
      <c r="G2370" s="1" t="s">
        <v>20</v>
      </c>
      <c r="H2370" s="1" t="s">
        <v>29</v>
      </c>
      <c r="I2370" s="1" t="s">
        <v>52</v>
      </c>
      <c r="J2370" s="1" t="s">
        <v>31</v>
      </c>
      <c r="K2370" s="3" t="s">
        <v>32</v>
      </c>
      <c r="L2370" s="3" t="s">
        <v>53</v>
      </c>
      <c r="M2370" s="3" t="s">
        <v>34</v>
      </c>
      <c r="N2370" s="1">
        <f>Table1[[#This Row],[MWh]]*Water_intensities!$J$46</f>
        <v>19722.253022197583</v>
      </c>
      <c r="O2370" s="1">
        <f>Table1[[#This Row],[MWh]]*Water_intensities!$N$46</f>
        <v>13805.577115538308</v>
      </c>
      <c r="P2370" s="3">
        <v>10.555329529242799</v>
      </c>
      <c r="Q2370" s="3">
        <v>36.5712727234284</v>
      </c>
      <c r="R2370" t="s">
        <v>3622</v>
      </c>
    </row>
    <row r="2371" spans="1:18" x14ac:dyDescent="0.55000000000000004">
      <c r="A2371" s="1">
        <v>56005</v>
      </c>
      <c r="B2371" s="1" t="s">
        <v>3615</v>
      </c>
      <c r="C2371" s="1" t="s">
        <v>3623</v>
      </c>
      <c r="D2371" s="4">
        <v>496</v>
      </c>
      <c r="E2371" s="4">
        <v>5853</v>
      </c>
      <c r="F2371" s="4">
        <f>Table1[[#This Row],[MW]]*Table1[[#This Row],[MWh/MW]]</f>
        <v>2903088</v>
      </c>
      <c r="G2371" s="1" t="s">
        <v>20</v>
      </c>
      <c r="H2371" s="1" t="s">
        <v>56</v>
      </c>
      <c r="I2371" s="1" t="s">
        <v>57</v>
      </c>
      <c r="J2371" s="1" t="s">
        <v>40</v>
      </c>
      <c r="K2371" s="3" t="s">
        <v>34</v>
      </c>
      <c r="L2371" s="3" t="s">
        <v>25</v>
      </c>
      <c r="M2371" s="3" t="s">
        <v>34</v>
      </c>
      <c r="N2371" s="1">
        <f>Table1[[#This Row],[MWh]]*Water_intensities!$J$36</f>
        <v>4670487.9932700722</v>
      </c>
      <c r="O2371" s="1">
        <f>Table1[[#This Row],[MWh]]*Water_intensities!$N$36</f>
        <v>3736390.3946160576</v>
      </c>
      <c r="P2371" s="3">
        <v>10.054550000000001</v>
      </c>
      <c r="Q2371" s="3">
        <v>36.462470000000003</v>
      </c>
      <c r="R2371" t="s">
        <v>3624</v>
      </c>
    </row>
    <row r="2372" spans="1:18" x14ac:dyDescent="0.55000000000000004">
      <c r="A2372" s="1">
        <v>56006</v>
      </c>
      <c r="B2372" s="1" t="s">
        <v>3615</v>
      </c>
      <c r="C2372" s="1" t="s">
        <v>3625</v>
      </c>
      <c r="D2372" s="4">
        <v>93.719999999999899</v>
      </c>
      <c r="E2372" s="4">
        <v>1935</v>
      </c>
      <c r="F2372" s="4">
        <f>Table1[[#This Row],[MW]]*Table1[[#This Row],[MWh/MW]]</f>
        <v>181348.19999999981</v>
      </c>
      <c r="G2372" s="1" t="s">
        <v>176</v>
      </c>
      <c r="H2372" s="1" t="s">
        <v>177</v>
      </c>
      <c r="I2372" s="1" t="s">
        <v>178</v>
      </c>
      <c r="J2372" s="1" t="s">
        <v>40</v>
      </c>
      <c r="K2372" s="3" t="s">
        <v>34</v>
      </c>
      <c r="L2372" s="3" t="s">
        <v>34</v>
      </c>
      <c r="M2372" s="3" t="s">
        <v>34</v>
      </c>
      <c r="N2372" s="1">
        <f>Table1[[#This Row],[MWh]]*Water_intensities!$J$101</f>
        <v>2.402671643966283E-2</v>
      </c>
      <c r="O2372" s="1">
        <f>Table1[[#This Row],[MWh]]*Water_intensities!$N$101</f>
        <v>2.402671643966283E-2</v>
      </c>
      <c r="P2372" s="3">
        <v>10.083788656827499</v>
      </c>
      <c r="Q2372" s="3">
        <v>37.201027804400098</v>
      </c>
      <c r="R2372" t="s">
        <v>3626</v>
      </c>
    </row>
    <row r="2373" spans="1:18" x14ac:dyDescent="0.55000000000000004">
      <c r="A2373" s="1">
        <v>56007</v>
      </c>
      <c r="B2373" s="1" t="s">
        <v>3615</v>
      </c>
      <c r="C2373" s="1" t="s">
        <v>3627</v>
      </c>
      <c r="D2373" s="4">
        <v>95.04</v>
      </c>
      <c r="E2373" s="4">
        <v>1935</v>
      </c>
      <c r="F2373" s="4">
        <f>Table1[[#This Row],[MW]]*Table1[[#This Row],[MWh/MW]]</f>
        <v>183902.40000000002</v>
      </c>
      <c r="G2373" s="1" t="s">
        <v>176</v>
      </c>
      <c r="H2373" s="1" t="s">
        <v>177</v>
      </c>
      <c r="I2373" s="1" t="s">
        <v>178</v>
      </c>
      <c r="J2373" s="1" t="s">
        <v>40</v>
      </c>
      <c r="K2373" s="3" t="s">
        <v>34</v>
      </c>
      <c r="L2373" s="3" t="s">
        <v>34</v>
      </c>
      <c r="M2373" s="3" t="s">
        <v>34</v>
      </c>
      <c r="N2373" s="1">
        <f>Table1[[#This Row],[MWh]]*Water_intensities!$J$101</f>
        <v>2.4365120896559522E-2</v>
      </c>
      <c r="O2373" s="1">
        <f>Table1[[#This Row],[MWh]]*Water_intensities!$N$101</f>
        <v>2.4365120896559522E-2</v>
      </c>
      <c r="P2373" s="3">
        <v>10.065956955929099</v>
      </c>
      <c r="Q2373" s="3">
        <v>37.218075416771597</v>
      </c>
      <c r="R2373" t="s">
        <v>3628</v>
      </c>
    </row>
    <row r="2374" spans="1:18" x14ac:dyDescent="0.55000000000000004">
      <c r="A2374" s="1">
        <v>56008</v>
      </c>
      <c r="B2374" s="1" t="s">
        <v>3615</v>
      </c>
      <c r="C2374" s="1" t="s">
        <v>3629</v>
      </c>
      <c r="D2374" s="4">
        <v>370</v>
      </c>
      <c r="E2374" s="4">
        <v>5853</v>
      </c>
      <c r="F2374" s="4">
        <f>Table1[[#This Row],[MW]]*Table1[[#This Row],[MWh/MW]]</f>
        <v>2165610</v>
      </c>
      <c r="G2374" s="1" t="s">
        <v>20</v>
      </c>
      <c r="H2374" s="1" t="s">
        <v>56</v>
      </c>
      <c r="I2374" s="1" t="s">
        <v>57</v>
      </c>
      <c r="J2374" s="1" t="s">
        <v>40</v>
      </c>
      <c r="K2374" s="3" t="s">
        <v>34</v>
      </c>
      <c r="L2374" s="3" t="s">
        <v>53</v>
      </c>
      <c r="M2374" s="3" t="s">
        <v>34</v>
      </c>
      <c r="N2374" s="1">
        <f>Table1[[#This Row],[MWh]]*Water_intensities!$J$36</f>
        <v>3484033.3820764651</v>
      </c>
      <c r="O2374" s="1">
        <f>Table1[[#This Row],[MWh]]*Water_intensities!$N$36</f>
        <v>2787226.705661172</v>
      </c>
      <c r="P2374" s="3">
        <v>10.036342490134899</v>
      </c>
      <c r="Q2374" s="3">
        <v>33.918699901918799</v>
      </c>
      <c r="R2374" t="s">
        <v>3630</v>
      </c>
    </row>
    <row r="2375" spans="1:18" x14ac:dyDescent="0.55000000000000004">
      <c r="A2375" s="1">
        <v>56009</v>
      </c>
      <c r="B2375" s="1" t="s">
        <v>3615</v>
      </c>
      <c r="C2375" s="1" t="s">
        <v>3631</v>
      </c>
      <c r="D2375" s="4">
        <v>1.2</v>
      </c>
      <c r="E2375" s="4">
        <v>686</v>
      </c>
      <c r="F2375" s="4">
        <f>Table1[[#This Row],[MW]]*Table1[[#This Row],[MWh/MW]]</f>
        <v>823.19999999999993</v>
      </c>
      <c r="G2375" s="1" t="s">
        <v>107</v>
      </c>
      <c r="H2375" s="1" t="s">
        <v>108</v>
      </c>
      <c r="I2375" s="1" t="s">
        <v>34</v>
      </c>
      <c r="J2375" s="1" t="s">
        <v>34</v>
      </c>
      <c r="K2375" s="1" t="s">
        <v>34</v>
      </c>
      <c r="L2375" s="1" t="s">
        <v>34</v>
      </c>
      <c r="M2375" s="1" t="s">
        <v>34</v>
      </c>
      <c r="N2375" s="1">
        <v>8053.0933600000008</v>
      </c>
      <c r="O2375" s="1">
        <v>8053.0933600000008</v>
      </c>
      <c r="P2375" s="3">
        <v>8.7881199999999993</v>
      </c>
      <c r="Q2375" s="3">
        <v>36.671309999999998</v>
      </c>
      <c r="R2375" t="s">
        <v>3632</v>
      </c>
    </row>
    <row r="2376" spans="1:18" x14ac:dyDescent="0.55000000000000004">
      <c r="A2376" s="1">
        <v>56010</v>
      </c>
      <c r="B2376" s="1" t="s">
        <v>3615</v>
      </c>
      <c r="C2376" s="1" t="s">
        <v>3633</v>
      </c>
      <c r="D2376" s="4">
        <v>19.28</v>
      </c>
      <c r="E2376" s="4">
        <v>1935</v>
      </c>
      <c r="F2376" s="4">
        <f>Table1[[#This Row],[MW]]*Table1[[#This Row],[MWh/MW]]</f>
        <v>37306.800000000003</v>
      </c>
      <c r="G2376" s="1" t="s">
        <v>176</v>
      </c>
      <c r="H2376" s="1" t="s">
        <v>177</v>
      </c>
      <c r="I2376" s="1" t="s">
        <v>178</v>
      </c>
      <c r="J2376" s="1" t="s">
        <v>40</v>
      </c>
      <c r="K2376" s="3" t="s">
        <v>34</v>
      </c>
      <c r="L2376" s="3" t="s">
        <v>34</v>
      </c>
      <c r="M2376" s="3" t="s">
        <v>34</v>
      </c>
      <c r="N2376" s="1">
        <f>Table1[[#This Row],[MWh]]*Water_intensities!$J$101</f>
        <v>4.9427560067936398E-3</v>
      </c>
      <c r="O2376" s="1">
        <f>Table1[[#This Row],[MWh]]*Water_intensities!$N$101</f>
        <v>4.9427560067936398E-3</v>
      </c>
      <c r="P2376" s="3">
        <v>10.061</v>
      </c>
      <c r="Q2376" s="3">
        <v>37.194600000000001</v>
      </c>
      <c r="R2376" t="s">
        <v>3634</v>
      </c>
    </row>
    <row r="2377" spans="1:18" x14ac:dyDescent="0.55000000000000004">
      <c r="A2377" s="1">
        <v>56011</v>
      </c>
      <c r="B2377" s="1" t="s">
        <v>3615</v>
      </c>
      <c r="C2377" s="1" t="s">
        <v>3635</v>
      </c>
      <c r="D2377" s="4">
        <v>4.8</v>
      </c>
      <c r="E2377" s="4">
        <v>543.1</v>
      </c>
      <c r="F2377" s="4">
        <f>Table1[[#This Row],[MW]]*Table1[[#This Row],[MWh/MW]]</f>
        <v>2606.88</v>
      </c>
      <c r="G2377" s="1" t="s">
        <v>107</v>
      </c>
      <c r="H2377" s="1" t="s">
        <v>133</v>
      </c>
      <c r="I2377" s="1" t="s">
        <v>34</v>
      </c>
      <c r="J2377" s="1" t="s">
        <v>34</v>
      </c>
      <c r="K2377" s="1" t="s">
        <v>34</v>
      </c>
      <c r="L2377" s="1" t="s">
        <v>34</v>
      </c>
      <c r="M2377" s="1" t="s">
        <v>34</v>
      </c>
      <c r="N2377" s="1">
        <v>12058.121999999998</v>
      </c>
      <c r="O2377" s="1">
        <v>12058.121999999998</v>
      </c>
      <c r="P2377" s="3">
        <v>9.7726199999999999</v>
      </c>
      <c r="Q2377" s="3">
        <v>36.79956</v>
      </c>
      <c r="R2377" t="s">
        <v>3636</v>
      </c>
    </row>
    <row r="2378" spans="1:18" x14ac:dyDescent="0.55000000000000004">
      <c r="A2378" s="1">
        <v>56012</v>
      </c>
      <c r="B2378" s="1" t="s">
        <v>3615</v>
      </c>
      <c r="C2378" s="1" t="s">
        <v>3637</v>
      </c>
      <c r="D2378" s="4">
        <v>27</v>
      </c>
      <c r="E2378" s="4">
        <v>5853</v>
      </c>
      <c r="F2378" s="4">
        <f>Table1[[#This Row],[MW]]*Table1[[#This Row],[MWh/MW]]</f>
        <v>158031</v>
      </c>
      <c r="G2378" s="1" t="s">
        <v>20</v>
      </c>
      <c r="H2378" s="1" t="s">
        <v>56</v>
      </c>
      <c r="I2378" s="1" t="s">
        <v>57</v>
      </c>
      <c r="J2378" s="1" t="s">
        <v>40</v>
      </c>
      <c r="K2378" s="3" t="s">
        <v>34</v>
      </c>
      <c r="L2378" s="3" t="s">
        <v>53</v>
      </c>
      <c r="M2378" s="3" t="s">
        <v>34</v>
      </c>
      <c r="N2378" s="1">
        <f>Table1[[#This Row],[MWh]]*Water_intensities!$J$36</f>
        <v>254240.27382720151</v>
      </c>
      <c r="O2378" s="1">
        <f>Table1[[#This Row],[MWh]]*Water_intensities!$N$36</f>
        <v>203392.21906176119</v>
      </c>
      <c r="P2378" s="3">
        <v>11.110114649676801</v>
      </c>
      <c r="Q2378" s="3">
        <v>33.4788142281784</v>
      </c>
      <c r="R2378" t="s">
        <v>3638</v>
      </c>
    </row>
    <row r="2379" spans="1:18" x14ac:dyDescent="0.55000000000000004">
      <c r="A2379" s="1">
        <v>56013</v>
      </c>
      <c r="B2379" s="1" t="s">
        <v>3615</v>
      </c>
      <c r="C2379" s="1" t="s">
        <v>3639</v>
      </c>
      <c r="D2379" s="4">
        <v>20</v>
      </c>
      <c r="E2379" s="4">
        <v>5853</v>
      </c>
      <c r="F2379" s="4">
        <f>Table1[[#This Row],[MW]]*Table1[[#This Row],[MWh/MW]]</f>
        <v>117060</v>
      </c>
      <c r="G2379" s="1" t="s">
        <v>20</v>
      </c>
      <c r="H2379" s="1" t="s">
        <v>29</v>
      </c>
      <c r="I2379" s="1" t="s">
        <v>52</v>
      </c>
      <c r="J2379" s="1" t="s">
        <v>31</v>
      </c>
      <c r="K2379" s="3" t="s">
        <v>32</v>
      </c>
      <c r="L2379" s="3" t="s">
        <v>53</v>
      </c>
      <c r="M2379" s="3" t="s">
        <v>34</v>
      </c>
      <c r="N2379" s="1">
        <f>Table1[[#This Row],[MWh]]*Water_intensities!$J$46</f>
        <v>37927.409658072269</v>
      </c>
      <c r="O2379" s="1">
        <f>Table1[[#This Row],[MWh]]*Water_intensities!$N$46</f>
        <v>26549.186760650591</v>
      </c>
      <c r="P2379" s="3">
        <v>9.8195899999999998</v>
      </c>
      <c r="Q2379" s="3">
        <v>37.137070000000001</v>
      </c>
      <c r="R2379" s="3" t="s">
        <v>3640</v>
      </c>
    </row>
    <row r="2380" spans="1:18" x14ac:dyDescent="0.55000000000000004">
      <c r="A2380" s="1">
        <v>56014</v>
      </c>
      <c r="B2380" s="1" t="s">
        <v>3615</v>
      </c>
      <c r="C2380" s="1" t="s">
        <v>3641</v>
      </c>
      <c r="D2380" s="4">
        <v>240</v>
      </c>
      <c r="E2380" s="4">
        <v>5853</v>
      </c>
      <c r="F2380" s="4">
        <f>Table1[[#This Row],[MW]]*Table1[[#This Row],[MWh/MW]]</f>
        <v>1404720</v>
      </c>
      <c r="G2380" s="1" t="s">
        <v>20</v>
      </c>
      <c r="H2380" s="1" t="s">
        <v>56</v>
      </c>
      <c r="I2380" s="1" t="s">
        <v>57</v>
      </c>
      <c r="J2380" s="1" t="s">
        <v>40</v>
      </c>
      <c r="K2380" s="3" t="s">
        <v>34</v>
      </c>
      <c r="L2380" s="3" t="s">
        <v>53</v>
      </c>
      <c r="M2380" s="3" t="s">
        <v>34</v>
      </c>
      <c r="N2380" s="1">
        <f>Table1[[#This Row],[MWh]]*Water_intensities!$J$36</f>
        <v>2259913.5451306803</v>
      </c>
      <c r="O2380" s="1">
        <f>Table1[[#This Row],[MWh]]*Water_intensities!$N$36</f>
        <v>1807930.8361045439</v>
      </c>
      <c r="P2380" s="3">
        <v>8.5408000000000008</v>
      </c>
      <c r="Q2380" s="3">
        <v>34.9054</v>
      </c>
      <c r="R2380" t="s">
        <v>3642</v>
      </c>
    </row>
    <row r="2381" spans="1:18" x14ac:dyDescent="0.55000000000000004">
      <c r="A2381" s="1">
        <v>56015</v>
      </c>
      <c r="B2381" s="1" t="s">
        <v>3615</v>
      </c>
      <c r="C2381" s="1" t="s">
        <v>3643</v>
      </c>
      <c r="D2381" s="4">
        <v>1.48</v>
      </c>
      <c r="E2381" s="4">
        <v>5853</v>
      </c>
      <c r="F2381" s="4">
        <f>Table1[[#This Row],[MW]]*Table1[[#This Row],[MWh/MW]]</f>
        <v>8662.44</v>
      </c>
      <c r="G2381" s="1" t="s">
        <v>20</v>
      </c>
      <c r="H2381" s="1" t="s">
        <v>29</v>
      </c>
      <c r="I2381" s="1" t="s">
        <v>52</v>
      </c>
      <c r="J2381" s="1" t="s">
        <v>31</v>
      </c>
      <c r="K2381" s="3" t="s">
        <v>32</v>
      </c>
      <c r="L2381" s="3" t="s">
        <v>53</v>
      </c>
      <c r="M2381" s="3" t="s">
        <v>34</v>
      </c>
      <c r="N2381" s="1">
        <f>Table1[[#This Row],[MWh]]*Water_intensities!$J$46</f>
        <v>2806.6283146973483</v>
      </c>
      <c r="O2381" s="1">
        <f>Table1[[#This Row],[MWh]]*Water_intensities!$N$46</f>
        <v>1964.6398202881437</v>
      </c>
      <c r="P2381" s="3">
        <f>P2359</f>
        <v>39.727298390254902</v>
      </c>
      <c r="Q2381" s="3">
        <f>Q2359</f>
        <v>-5.2347861480786397</v>
      </c>
      <c r="R2381" t="s">
        <v>1282</v>
      </c>
    </row>
    <row r="2382" spans="1:18" x14ac:dyDescent="0.55000000000000004">
      <c r="A2382" s="1">
        <v>56016</v>
      </c>
      <c r="B2382" s="1" t="s">
        <v>3615</v>
      </c>
      <c r="C2382" s="1" t="s">
        <v>3644</v>
      </c>
      <c r="D2382" s="4">
        <v>1.2</v>
      </c>
      <c r="E2382" s="4">
        <v>5545</v>
      </c>
      <c r="F2382" s="4">
        <f>Table1[[#This Row],[MW]]*Table1[[#This Row],[MWh/MW]]</f>
        <v>6654</v>
      </c>
      <c r="G2382" s="1" t="s">
        <v>107</v>
      </c>
      <c r="H2382" s="1" t="s">
        <v>133</v>
      </c>
      <c r="I2382" s="1" t="s">
        <v>34</v>
      </c>
      <c r="J2382" s="1" t="s">
        <v>34</v>
      </c>
      <c r="K2382" s="1" t="s">
        <v>34</v>
      </c>
      <c r="L2382" s="1" t="s">
        <v>34</v>
      </c>
      <c r="M2382" s="1" t="s">
        <v>34</v>
      </c>
      <c r="N2382" s="1">
        <v>10403.097600000001</v>
      </c>
      <c r="O2382" s="1">
        <v>10403.097600000001</v>
      </c>
      <c r="P2382" s="3">
        <v>8.6848147000000004</v>
      </c>
      <c r="Q2382" s="3">
        <v>36.661287399999999</v>
      </c>
      <c r="R2382" t="s">
        <v>3645</v>
      </c>
    </row>
    <row r="2383" spans="1:18" x14ac:dyDescent="0.55000000000000004">
      <c r="A2383" s="1">
        <v>56017</v>
      </c>
      <c r="B2383" s="1" t="s">
        <v>3615</v>
      </c>
      <c r="C2383" s="1" t="s">
        <v>3646</v>
      </c>
      <c r="D2383" s="4">
        <v>400</v>
      </c>
      <c r="E2383" s="4">
        <v>5853</v>
      </c>
      <c r="F2383" s="4">
        <f>Table1[[#This Row],[MW]]*Table1[[#This Row],[MWh/MW]]</f>
        <v>2341200</v>
      </c>
      <c r="G2383" s="1" t="s">
        <v>20</v>
      </c>
      <c r="H2383" s="1" t="s">
        <v>47</v>
      </c>
      <c r="I2383" s="1" t="s">
        <v>48</v>
      </c>
      <c r="J2383" s="1" t="s">
        <v>60</v>
      </c>
      <c r="K2383" s="3" t="s">
        <v>61</v>
      </c>
      <c r="L2383" s="3" t="s">
        <v>53</v>
      </c>
      <c r="M2383" s="3" t="s">
        <v>34</v>
      </c>
      <c r="N2383" s="1">
        <f>Table1[[#This Row],[MWh]]*Water_intensities!$J$38</f>
        <v>88624.060593360002</v>
      </c>
      <c r="O2383" s="1">
        <f>Table1[[#This Row],[MWh]]*Water_intensities!$N$38</f>
        <v>62036.842415352003</v>
      </c>
      <c r="P2383" s="3">
        <v>10.0932</v>
      </c>
      <c r="Q2383" s="3">
        <v>33.926299999999998</v>
      </c>
      <c r="R2383" t="s">
        <v>3647</v>
      </c>
    </row>
    <row r="2384" spans="1:18" x14ac:dyDescent="0.55000000000000004">
      <c r="A2384" s="1">
        <v>56018</v>
      </c>
      <c r="B2384" s="1" t="s">
        <v>3615</v>
      </c>
      <c r="C2384" s="1" t="s">
        <v>3646</v>
      </c>
      <c r="D2384" s="4">
        <v>15</v>
      </c>
      <c r="E2384" s="4">
        <v>881.4</v>
      </c>
      <c r="F2384" s="4">
        <f>Table1[[#This Row],[MW]]*Table1[[#This Row],[MWh/MW]]</f>
        <v>13221</v>
      </c>
      <c r="G2384" s="1" t="s">
        <v>28</v>
      </c>
      <c r="H2384" s="1" t="s">
        <v>29</v>
      </c>
      <c r="I2384" s="1" t="s">
        <v>30</v>
      </c>
      <c r="J2384" s="1" t="s">
        <v>31</v>
      </c>
      <c r="K2384" s="3" t="s">
        <v>32</v>
      </c>
      <c r="L2384" s="3" t="s">
        <v>1692</v>
      </c>
      <c r="M2384" s="3" t="s">
        <v>34</v>
      </c>
      <c r="N2384" s="1">
        <f>Table1[[#This Row],[MWh]]*Water_intensities!$J$56</f>
        <v>4283.600573119541</v>
      </c>
      <c r="O2384" s="1">
        <f>Table1[[#This Row],[MWh]]*Water_intensities!$N$56</f>
        <v>2998.520401183679</v>
      </c>
      <c r="P2384" s="3">
        <v>10.0819710019307</v>
      </c>
      <c r="Q2384" s="3">
        <v>33.9308986737433</v>
      </c>
      <c r="R2384" t="s">
        <v>3648</v>
      </c>
    </row>
    <row r="2385" spans="1:18" x14ac:dyDescent="0.55000000000000004">
      <c r="A2385" s="1">
        <v>56019</v>
      </c>
      <c r="B2385" s="1" t="s">
        <v>3615</v>
      </c>
      <c r="C2385" s="1" t="s">
        <v>3649</v>
      </c>
      <c r="D2385" s="19">
        <v>0.03</v>
      </c>
      <c r="E2385" s="4">
        <v>2350</v>
      </c>
      <c r="F2385" s="4">
        <f>Table1[[#This Row],[MW]]*Table1[[#This Row],[MWh/MW]]</f>
        <v>70.5</v>
      </c>
      <c r="G2385" s="1" t="s">
        <v>37</v>
      </c>
      <c r="H2385" s="1" t="s">
        <v>38</v>
      </c>
      <c r="I2385" s="1" t="s">
        <v>39</v>
      </c>
      <c r="J2385" s="1" t="s">
        <v>40</v>
      </c>
      <c r="K2385" s="3" t="s">
        <v>34</v>
      </c>
      <c r="L2385" s="3" t="s">
        <v>41</v>
      </c>
      <c r="M2385" s="3" t="s">
        <v>26</v>
      </c>
      <c r="N2385" s="1">
        <f>Table1[[#This Row],[MWh]]*Water_intensities!$J$88</f>
        <v>6.9386597927400002</v>
      </c>
      <c r="O2385" s="1">
        <f>Table1[[#This Row],[MWh]]*Water_intensities!$N$88</f>
        <v>4.8570618549180002</v>
      </c>
      <c r="P2385" s="3">
        <v>8.9813751409209193</v>
      </c>
      <c r="Q2385" s="3">
        <v>36.397261819496698</v>
      </c>
      <c r="R2385" t="s">
        <v>42</v>
      </c>
    </row>
    <row r="2386" spans="1:18" x14ac:dyDescent="0.55000000000000004">
      <c r="A2386" s="1">
        <v>56020</v>
      </c>
      <c r="B2386" s="1" t="s">
        <v>3615</v>
      </c>
      <c r="C2386" s="1" t="s">
        <v>3650</v>
      </c>
      <c r="D2386" s="4">
        <v>1</v>
      </c>
      <c r="E2386" s="4">
        <v>565.9</v>
      </c>
      <c r="F2386" s="4">
        <f>Table1[[#This Row],[MW]]*Table1[[#This Row],[MWh/MW]]</f>
        <v>565.9</v>
      </c>
      <c r="G2386" s="1" t="s">
        <v>107</v>
      </c>
      <c r="H2386" s="1" t="s">
        <v>108</v>
      </c>
      <c r="I2386" s="1" t="s">
        <v>34</v>
      </c>
      <c r="J2386" s="1" t="s">
        <v>34</v>
      </c>
      <c r="K2386" s="1" t="s">
        <v>34</v>
      </c>
      <c r="L2386" s="1" t="s">
        <v>34</v>
      </c>
      <c r="M2386" s="1" t="s">
        <v>34</v>
      </c>
      <c r="N2386" s="1">
        <v>1251057.5678999997</v>
      </c>
      <c r="O2386" s="1">
        <v>1251057.5678999997</v>
      </c>
      <c r="P2386" s="3">
        <v>9.1843675999999999</v>
      </c>
      <c r="Q2386" s="3">
        <v>36.733319299999998</v>
      </c>
      <c r="R2386" t="s">
        <v>3645</v>
      </c>
    </row>
    <row r="2387" spans="1:18" x14ac:dyDescent="0.55000000000000004">
      <c r="A2387" s="1">
        <v>56021</v>
      </c>
      <c r="B2387" s="1" t="s">
        <v>3615</v>
      </c>
      <c r="C2387" s="1" t="s">
        <v>3651</v>
      </c>
      <c r="D2387" s="4">
        <v>34</v>
      </c>
      <c r="E2387" s="4">
        <v>5853</v>
      </c>
      <c r="F2387" s="4">
        <f>Table1[[#This Row],[MW]]*Table1[[#This Row],[MWh/MW]]</f>
        <v>199002</v>
      </c>
      <c r="G2387" s="1" t="s">
        <v>20</v>
      </c>
      <c r="H2387" s="1" t="s">
        <v>56</v>
      </c>
      <c r="I2387" s="1" t="s">
        <v>57</v>
      </c>
      <c r="J2387" s="1" t="s">
        <v>40</v>
      </c>
      <c r="K2387" s="3" t="s">
        <v>34</v>
      </c>
      <c r="L2387" s="3" t="s">
        <v>53</v>
      </c>
      <c r="M2387" s="3" t="s">
        <v>34</v>
      </c>
      <c r="N2387" s="1">
        <f>Table1[[#This Row],[MWh]]*Water_intensities!$J$36</f>
        <v>320154.41889351304</v>
      </c>
      <c r="O2387" s="1">
        <f>Table1[[#This Row],[MWh]]*Water_intensities!$N$36</f>
        <v>256123.53511481039</v>
      </c>
      <c r="P2387" s="3">
        <v>8.7708880932031494</v>
      </c>
      <c r="Q2387" s="3">
        <v>35.203092825968596</v>
      </c>
      <c r="R2387" t="s">
        <v>3652</v>
      </c>
    </row>
    <row r="2388" spans="1:18" x14ac:dyDescent="0.55000000000000004">
      <c r="A2388" s="1">
        <v>56022</v>
      </c>
      <c r="B2388" s="1" t="s">
        <v>3615</v>
      </c>
      <c r="C2388" s="1" t="s">
        <v>3653</v>
      </c>
      <c r="D2388" s="4">
        <v>52</v>
      </c>
      <c r="E2388" s="4">
        <v>5853</v>
      </c>
      <c r="F2388" s="4">
        <f>Table1[[#This Row],[MW]]*Table1[[#This Row],[MWh/MW]]</f>
        <v>304356</v>
      </c>
      <c r="G2388" s="1" t="s">
        <v>20</v>
      </c>
      <c r="H2388" s="1" t="s">
        <v>56</v>
      </c>
      <c r="I2388" s="1" t="s">
        <v>57</v>
      </c>
      <c r="J2388" s="1" t="s">
        <v>40</v>
      </c>
      <c r="K2388" s="3" t="s">
        <v>34</v>
      </c>
      <c r="L2388" s="3" t="s">
        <v>53</v>
      </c>
      <c r="M2388" s="3" t="s">
        <v>34</v>
      </c>
      <c r="N2388" s="1">
        <f>Table1[[#This Row],[MWh]]*Water_intensities!$J$36</f>
        <v>489647.93477831403</v>
      </c>
      <c r="O2388" s="1">
        <f>Table1[[#This Row],[MWh]]*Water_intensities!$N$36</f>
        <v>391718.34782265121</v>
      </c>
      <c r="P2388" s="3">
        <v>10.829399610146901</v>
      </c>
      <c r="Q2388" s="3">
        <v>36.580901040537398</v>
      </c>
      <c r="R2388" t="s">
        <v>3654</v>
      </c>
    </row>
    <row r="2389" spans="1:18" x14ac:dyDescent="0.55000000000000004">
      <c r="A2389" s="1">
        <v>56023</v>
      </c>
      <c r="B2389" s="1" t="s">
        <v>3615</v>
      </c>
      <c r="C2389" s="1" t="s">
        <v>3655</v>
      </c>
      <c r="D2389" s="4">
        <v>240</v>
      </c>
      <c r="E2389" s="4">
        <v>5853</v>
      </c>
      <c r="F2389" s="4">
        <f>Table1[[#This Row],[MW]]*Table1[[#This Row],[MWh/MW]]</f>
        <v>1404720</v>
      </c>
      <c r="G2389" s="1" t="s">
        <v>20</v>
      </c>
      <c r="H2389" s="1" t="s">
        <v>56</v>
      </c>
      <c r="I2389" s="1" t="s">
        <v>57</v>
      </c>
      <c r="J2389" s="1" t="s">
        <v>40</v>
      </c>
      <c r="K2389" s="3" t="s">
        <v>34</v>
      </c>
      <c r="L2389" s="3" t="s">
        <v>53</v>
      </c>
      <c r="M2389" s="3" t="s">
        <v>34</v>
      </c>
      <c r="N2389" s="1">
        <f>Table1[[#This Row],[MWh]]*Water_intensities!$J$36</f>
        <v>2259913.5451306803</v>
      </c>
      <c r="O2389" s="1">
        <f>Table1[[#This Row],[MWh]]*Water_intensities!$N$36</f>
        <v>1807930.8361045439</v>
      </c>
      <c r="P2389" s="3">
        <v>10.305</v>
      </c>
      <c r="Q2389" s="3">
        <v>36.814799999999998</v>
      </c>
      <c r="R2389" t="s">
        <v>3656</v>
      </c>
    </row>
    <row r="2390" spans="1:18" x14ac:dyDescent="0.55000000000000004">
      <c r="A2390" s="1">
        <v>56024</v>
      </c>
      <c r="B2390" s="1" t="s">
        <v>3615</v>
      </c>
      <c r="C2390" s="1" t="s">
        <v>3657</v>
      </c>
      <c r="D2390" s="4">
        <v>18.399999999999899</v>
      </c>
      <c r="E2390" s="4">
        <v>881.4</v>
      </c>
      <c r="F2390" s="4">
        <f>Table1[[#This Row],[MW]]*Table1[[#This Row],[MWh/MW]]</f>
        <v>16217.759999999911</v>
      </c>
      <c r="G2390" s="1" t="s">
        <v>28</v>
      </c>
      <c r="H2390" s="1" t="s">
        <v>21</v>
      </c>
      <c r="I2390" s="1" t="s">
        <v>22</v>
      </c>
      <c r="J2390" s="1" t="s">
        <v>23</v>
      </c>
      <c r="K2390" s="3" t="s">
        <v>24</v>
      </c>
      <c r="L2390" s="3" t="s">
        <v>3389</v>
      </c>
      <c r="M2390" s="3" t="s">
        <v>26</v>
      </c>
      <c r="N2390" s="1">
        <f>Table1[[#This Row],[MWh]]*Water_intensities!$J$63</f>
        <v>73669.079699054957</v>
      </c>
      <c r="O2390" s="1">
        <f>Table1[[#This Row],[MWh]]*Water_intensities!$N$63</f>
        <v>67529.989724133717</v>
      </c>
      <c r="P2390" s="3">
        <v>10.15132</v>
      </c>
      <c r="Q2390" s="3">
        <v>34.347769999999997</v>
      </c>
      <c r="R2390" t="s">
        <v>3658</v>
      </c>
    </row>
    <row r="2391" spans="1:18" x14ac:dyDescent="0.55000000000000004">
      <c r="A2391" s="1">
        <v>56025</v>
      </c>
      <c r="B2391" s="1" t="s">
        <v>3615</v>
      </c>
      <c r="C2391" s="1" t="s">
        <v>3659</v>
      </c>
      <c r="D2391" s="4">
        <v>30.399999999999899</v>
      </c>
      <c r="E2391" s="4">
        <v>5853</v>
      </c>
      <c r="F2391" s="4">
        <f>Table1[[#This Row],[MW]]*Table1[[#This Row],[MWh/MW]]</f>
        <v>177931.1999999994</v>
      </c>
      <c r="G2391" s="1" t="s">
        <v>20</v>
      </c>
      <c r="H2391" s="1" t="s">
        <v>21</v>
      </c>
      <c r="I2391" s="1" t="s">
        <v>22</v>
      </c>
      <c r="J2391" s="1" t="s">
        <v>23</v>
      </c>
      <c r="K2391" s="3" t="s">
        <v>24</v>
      </c>
      <c r="L2391" s="3" t="s">
        <v>53</v>
      </c>
      <c r="M2391" s="3" t="s">
        <v>26</v>
      </c>
      <c r="N2391" s="1">
        <f>Table1[[#This Row],[MWh]]*Water_intensities!$J$51</f>
        <v>814986.86121653591</v>
      </c>
      <c r="O2391" s="1">
        <f>Table1[[#This Row],[MWh]]*Water_intensities!$N$51</f>
        <v>649968.86039170006</v>
      </c>
      <c r="P2391" s="3">
        <v>8.7811800000000009</v>
      </c>
      <c r="Q2391" s="3">
        <v>34.311399999999999</v>
      </c>
      <c r="R2391" s="3" t="s">
        <v>3660</v>
      </c>
    </row>
    <row r="2392" spans="1:18" x14ac:dyDescent="0.55000000000000004">
      <c r="A2392" s="1">
        <v>56026</v>
      </c>
      <c r="B2392" s="1" t="s">
        <v>3615</v>
      </c>
      <c r="C2392" s="1" t="s">
        <v>3661</v>
      </c>
      <c r="D2392" s="4">
        <v>44</v>
      </c>
      <c r="E2392" s="4">
        <v>5853</v>
      </c>
      <c r="F2392" s="4">
        <f>Table1[[#This Row],[MW]]*Table1[[#This Row],[MWh/MW]]</f>
        <v>257532</v>
      </c>
      <c r="G2392" s="1" t="s">
        <v>20</v>
      </c>
      <c r="H2392" s="1" t="s">
        <v>56</v>
      </c>
      <c r="I2392" s="1" t="s">
        <v>57</v>
      </c>
      <c r="J2392" s="1" t="s">
        <v>40</v>
      </c>
      <c r="K2392" s="3" t="s">
        <v>34</v>
      </c>
      <c r="L2392" s="3" t="s">
        <v>53</v>
      </c>
      <c r="M2392" s="3" t="s">
        <v>34</v>
      </c>
      <c r="N2392" s="1">
        <f>Table1[[#This Row],[MWh]]*Water_intensities!$J$36</f>
        <v>414317.48327395803</v>
      </c>
      <c r="O2392" s="1">
        <f>Table1[[#This Row],[MWh]]*Water_intensities!$N$36</f>
        <v>331453.98661916639</v>
      </c>
      <c r="P2392" s="3">
        <v>9.8006971464624097</v>
      </c>
      <c r="Q2392" s="3">
        <v>37.148114833675002</v>
      </c>
      <c r="R2392" t="s">
        <v>3662</v>
      </c>
    </row>
    <row r="2393" spans="1:18" x14ac:dyDescent="0.55000000000000004">
      <c r="A2393" s="1">
        <v>56027</v>
      </c>
      <c r="B2393" s="1" t="s">
        <v>3615</v>
      </c>
      <c r="C2393" s="1" t="s">
        <v>3663</v>
      </c>
      <c r="D2393" s="4">
        <v>624</v>
      </c>
      <c r="E2393" s="4">
        <v>5853</v>
      </c>
      <c r="F2393" s="4">
        <f>Table1[[#This Row],[MW]]*Table1[[#This Row],[MWh/MW]]</f>
        <v>3652272</v>
      </c>
      <c r="G2393" s="1" t="s">
        <v>20</v>
      </c>
      <c r="H2393" s="1" t="s">
        <v>56</v>
      </c>
      <c r="I2393" s="1" t="s">
        <v>57</v>
      </c>
      <c r="J2393" s="1" t="s">
        <v>40</v>
      </c>
      <c r="K2393" s="3" t="s">
        <v>34</v>
      </c>
      <c r="L2393" s="3" t="s">
        <v>53</v>
      </c>
      <c r="M2393" s="3" t="s">
        <v>34</v>
      </c>
      <c r="N2393" s="1">
        <f>Table1[[#This Row],[MWh]]*Water_intensities!$J$36</f>
        <v>5875775.2173397681</v>
      </c>
      <c r="O2393" s="1">
        <f>Table1[[#This Row],[MWh]]*Water_intensities!$N$36</f>
        <v>4700620.1738718143</v>
      </c>
      <c r="P2393" s="3">
        <v>9.9208999999999996</v>
      </c>
      <c r="Q2393" s="3">
        <v>36.677300000000002</v>
      </c>
      <c r="R2393" t="s">
        <v>3664</v>
      </c>
    </row>
    <row r="2394" spans="1:18" x14ac:dyDescent="0.55000000000000004">
      <c r="A2394" s="1">
        <v>56028</v>
      </c>
      <c r="B2394" s="1" t="s">
        <v>3615</v>
      </c>
      <c r="C2394" s="1" t="s">
        <v>3665</v>
      </c>
      <c r="D2394" s="4">
        <v>13.1999999999999</v>
      </c>
      <c r="E2394" s="4">
        <v>686</v>
      </c>
      <c r="F2394" s="4">
        <f>Table1[[#This Row],[MW]]*Table1[[#This Row],[MWh/MW]]</f>
        <v>9055.1999999999316</v>
      </c>
      <c r="G2394" s="1" t="s">
        <v>107</v>
      </c>
      <c r="H2394" s="1" t="s">
        <v>133</v>
      </c>
      <c r="I2394" s="1" t="s">
        <v>34</v>
      </c>
      <c r="J2394" s="1" t="s">
        <v>34</v>
      </c>
      <c r="K2394" s="1" t="s">
        <v>34</v>
      </c>
      <c r="L2394" s="1" t="s">
        <v>34</v>
      </c>
      <c r="M2394" s="1" t="s">
        <v>34</v>
      </c>
      <c r="N2394" s="1">
        <v>3791.4938050000001</v>
      </c>
      <c r="O2394" s="1">
        <v>3791.4938050000001</v>
      </c>
      <c r="P2394" s="3">
        <v>8.7673929000000008</v>
      </c>
      <c r="Q2394" s="3">
        <v>36.295641199999999</v>
      </c>
      <c r="R2394" t="s">
        <v>133</v>
      </c>
    </row>
    <row r="2395" spans="1:18" x14ac:dyDescent="0.55000000000000004">
      <c r="A2395" s="1">
        <v>56029</v>
      </c>
      <c r="B2395" s="1" t="s">
        <v>3615</v>
      </c>
      <c r="C2395" s="1" t="s">
        <v>3666</v>
      </c>
      <c r="D2395" s="4">
        <v>22</v>
      </c>
      <c r="E2395" s="4">
        <v>5853</v>
      </c>
      <c r="F2395" s="4">
        <f>Table1[[#This Row],[MW]]*Table1[[#This Row],[MWh/MW]]</f>
        <v>128766</v>
      </c>
      <c r="G2395" s="1" t="s">
        <v>20</v>
      </c>
      <c r="H2395" s="1" t="s">
        <v>29</v>
      </c>
      <c r="I2395" s="1" t="s">
        <v>52</v>
      </c>
      <c r="J2395" s="1" t="s">
        <v>31</v>
      </c>
      <c r="K2395" s="3" t="s">
        <v>32</v>
      </c>
      <c r="L2395" s="3" t="s">
        <v>53</v>
      </c>
      <c r="M2395" s="3" t="s">
        <v>34</v>
      </c>
      <c r="N2395" s="1">
        <f>Table1[[#This Row],[MWh]]*Water_intensities!$J$46</f>
        <v>41720.150623879497</v>
      </c>
      <c r="O2395" s="1">
        <f>Table1[[#This Row],[MWh]]*Water_intensities!$N$46</f>
        <v>29204.10543671565</v>
      </c>
      <c r="P2395" s="3">
        <v>10.024160688463599</v>
      </c>
      <c r="Q2395" s="3">
        <v>31.394828334702499</v>
      </c>
      <c r="R2395" t="s">
        <v>3667</v>
      </c>
    </row>
    <row r="2396" spans="1:18" x14ac:dyDescent="0.55000000000000004">
      <c r="A2396" s="1">
        <v>56030</v>
      </c>
      <c r="B2396" s="1" t="s">
        <v>3615</v>
      </c>
      <c r="C2396" s="1" t="s">
        <v>3666</v>
      </c>
      <c r="D2396" s="4">
        <v>0.28499999999999998</v>
      </c>
      <c r="E2396" s="4">
        <v>881.4</v>
      </c>
      <c r="F2396" s="4">
        <f>Table1[[#This Row],[MW]]*Table1[[#This Row],[MWh/MW]]</f>
        <v>251.19899999999998</v>
      </c>
      <c r="G2396" s="1" t="s">
        <v>28</v>
      </c>
      <c r="H2396" s="1" t="s">
        <v>29</v>
      </c>
      <c r="I2396" s="1" t="s">
        <v>30</v>
      </c>
      <c r="J2396" s="1" t="s">
        <v>31</v>
      </c>
      <c r="K2396" s="3" t="s">
        <v>32</v>
      </c>
      <c r="L2396" s="3" t="s">
        <v>44</v>
      </c>
      <c r="M2396" s="3" t="s">
        <v>34</v>
      </c>
      <c r="N2396" s="1">
        <f>Table1[[#This Row],[MWh]]*Water_intensities!$J$56</f>
        <v>81.38841088927127</v>
      </c>
      <c r="O2396" s="1">
        <f>Table1[[#This Row],[MWh]]*Water_intensities!$N$56</f>
        <v>56.971887622489895</v>
      </c>
      <c r="P2396" s="3">
        <v>10.028804299999999</v>
      </c>
      <c r="Q2396" s="3">
        <v>31.394905300000001</v>
      </c>
      <c r="R2396" t="s">
        <v>113</v>
      </c>
    </row>
    <row r="2397" spans="1:18" x14ac:dyDescent="0.55000000000000004">
      <c r="A2397" s="1">
        <v>56031</v>
      </c>
      <c r="B2397" s="1" t="s">
        <v>3615</v>
      </c>
      <c r="C2397" s="1" t="s">
        <v>3666</v>
      </c>
      <c r="D2397" s="4">
        <v>10</v>
      </c>
      <c r="E2397" s="4">
        <v>2350</v>
      </c>
      <c r="F2397" s="4">
        <f>Table1[[#This Row],[MW]]*Table1[[#This Row],[MWh/MW]]</f>
        <v>23500</v>
      </c>
      <c r="G2397" s="1" t="s">
        <v>37</v>
      </c>
      <c r="H2397" s="1" t="s">
        <v>38</v>
      </c>
      <c r="I2397" s="1" t="s">
        <v>39</v>
      </c>
      <c r="J2397" s="1" t="s">
        <v>40</v>
      </c>
      <c r="K2397" s="3" t="s">
        <v>34</v>
      </c>
      <c r="L2397" s="3" t="s">
        <v>41</v>
      </c>
      <c r="M2397" s="3" t="s">
        <v>26</v>
      </c>
      <c r="N2397" s="1">
        <f>Table1[[#This Row],[MWh]]*Water_intensities!$J$88</f>
        <v>2312.8865975799999</v>
      </c>
      <c r="O2397" s="1">
        <f>Table1[[#This Row],[MWh]]*Water_intensities!$N$88</f>
        <v>1619.020618306</v>
      </c>
      <c r="P2397" s="3">
        <v>10.04217</v>
      </c>
      <c r="Q2397" s="3">
        <v>31.389199999999999</v>
      </c>
      <c r="R2397" t="s">
        <v>3668</v>
      </c>
    </row>
    <row r="2398" spans="1:18" x14ac:dyDescent="0.55000000000000004">
      <c r="A2398" s="1">
        <v>56032</v>
      </c>
      <c r="B2398" s="1" t="s">
        <v>3615</v>
      </c>
      <c r="C2398" s="1" t="s">
        <v>3669</v>
      </c>
      <c r="D2398" s="4">
        <v>5.2</v>
      </c>
      <c r="E2398" s="4">
        <v>5853</v>
      </c>
      <c r="F2398" s="4">
        <f>Table1[[#This Row],[MW]]*Table1[[#This Row],[MWh/MW]]</f>
        <v>30435.600000000002</v>
      </c>
      <c r="G2398" s="1" t="s">
        <v>20</v>
      </c>
      <c r="H2398" s="1" t="s">
        <v>29</v>
      </c>
      <c r="I2398" s="1" t="s">
        <v>52</v>
      </c>
      <c r="J2398" s="1" t="s">
        <v>31</v>
      </c>
      <c r="K2398" s="3" t="s">
        <v>32</v>
      </c>
      <c r="L2398" s="3" t="s">
        <v>53</v>
      </c>
      <c r="M2398" s="3" t="s">
        <v>34</v>
      </c>
      <c r="N2398" s="1">
        <f>Table1[[#This Row],[MWh]]*Water_intensities!$J$46</f>
        <v>9861.1265110987915</v>
      </c>
      <c r="O2398" s="1">
        <f>Table1[[#This Row],[MWh]]*Water_intensities!$N$46</f>
        <v>6902.7885577691541</v>
      </c>
      <c r="P2398" s="3">
        <v>10.1187</v>
      </c>
      <c r="Q2398" s="3">
        <v>36.672789999999999</v>
      </c>
      <c r="R2398" t="s">
        <v>3670</v>
      </c>
    </row>
    <row r="2399" spans="1:18" x14ac:dyDescent="0.55000000000000004">
      <c r="A2399" s="1">
        <v>56033</v>
      </c>
      <c r="B2399" s="1" t="s">
        <v>3615</v>
      </c>
      <c r="C2399" s="1" t="s">
        <v>3671</v>
      </c>
      <c r="D2399" s="4">
        <v>220</v>
      </c>
      <c r="E2399" s="4">
        <v>881.4</v>
      </c>
      <c r="F2399" s="4">
        <f>Table1[[#This Row],[MW]]*Table1[[#This Row],[MWh/MW]]</f>
        <v>193908</v>
      </c>
      <c r="G2399" s="1" t="s">
        <v>28</v>
      </c>
      <c r="H2399" s="1" t="s">
        <v>21</v>
      </c>
      <c r="I2399" s="1" t="s">
        <v>22</v>
      </c>
      <c r="J2399" s="1" t="s">
        <v>60</v>
      </c>
      <c r="K2399" s="3" t="s">
        <v>61</v>
      </c>
      <c r="L2399" s="3" t="s">
        <v>49</v>
      </c>
      <c r="M2399" s="3" t="s">
        <v>34</v>
      </c>
      <c r="N2399" s="1">
        <f>Table1[[#This Row],[MWh]]*Water_intensities!$J$58</f>
        <v>31458.069747267433</v>
      </c>
      <c r="O2399" s="1">
        <f>Table1[[#This Row],[MWh]]*Water_intensities!$N$58</f>
        <v>20942.047246362199</v>
      </c>
      <c r="P2399" s="3">
        <v>10.2831577369006</v>
      </c>
      <c r="Q2399" s="3">
        <v>36.797081871847702</v>
      </c>
      <c r="R2399" t="s">
        <v>3672</v>
      </c>
    </row>
    <row r="2400" spans="1:18" x14ac:dyDescent="0.55000000000000004">
      <c r="A2400" s="1">
        <v>56034</v>
      </c>
      <c r="B2400" s="1" t="s">
        <v>3615</v>
      </c>
      <c r="C2400" s="1" t="s">
        <v>3673</v>
      </c>
      <c r="D2400" s="4">
        <v>480</v>
      </c>
      <c r="E2400" s="4">
        <v>5853</v>
      </c>
      <c r="F2400" s="4">
        <f>Table1[[#This Row],[MW]]*Table1[[#This Row],[MWh/MW]]</f>
        <v>2809440</v>
      </c>
      <c r="G2400" s="1" t="s">
        <v>20</v>
      </c>
      <c r="H2400" s="1" t="s">
        <v>47</v>
      </c>
      <c r="I2400" s="1" t="s">
        <v>48</v>
      </c>
      <c r="J2400" s="1" t="s">
        <v>60</v>
      </c>
      <c r="K2400" s="3" t="s">
        <v>61</v>
      </c>
      <c r="L2400" s="3" t="s">
        <v>53</v>
      </c>
      <c r="M2400" s="3" t="s">
        <v>34</v>
      </c>
      <c r="N2400" s="1">
        <f>Table1[[#This Row],[MWh]]*Water_intensities!$J$38</f>
        <v>106348.87271203201</v>
      </c>
      <c r="O2400" s="1">
        <f>Table1[[#This Row],[MWh]]*Water_intensities!$N$38</f>
        <v>74444.210898422403</v>
      </c>
      <c r="P2400" s="3">
        <v>10.2865</v>
      </c>
      <c r="Q2400" s="3">
        <v>36.798999999999999</v>
      </c>
      <c r="R2400" t="s">
        <v>3674</v>
      </c>
    </row>
    <row r="2401" spans="1:18" x14ac:dyDescent="0.55000000000000004">
      <c r="A2401" s="1">
        <v>56035</v>
      </c>
      <c r="B2401" s="1" t="s">
        <v>3615</v>
      </c>
      <c r="C2401" s="1" t="s">
        <v>3675</v>
      </c>
      <c r="D2401" s="4">
        <v>31</v>
      </c>
      <c r="E2401" s="4">
        <v>881.4</v>
      </c>
      <c r="F2401" s="4">
        <f>Table1[[#This Row],[MW]]*Table1[[#This Row],[MWh/MW]]</f>
        <v>27323.399999999998</v>
      </c>
      <c r="G2401" s="1" t="s">
        <v>28</v>
      </c>
      <c r="H2401" s="1" t="s">
        <v>29</v>
      </c>
      <c r="I2401" s="1" t="s">
        <v>30</v>
      </c>
      <c r="J2401" s="1" t="s">
        <v>31</v>
      </c>
      <c r="K2401" s="3" t="s">
        <v>32</v>
      </c>
      <c r="L2401" s="3" t="s">
        <v>3389</v>
      </c>
      <c r="M2401" s="3" t="s">
        <v>34</v>
      </c>
      <c r="N2401" s="1">
        <f>Table1[[#This Row],[MWh]]*Water_intensities!$J$56</f>
        <v>8852.7745177803845</v>
      </c>
      <c r="O2401" s="1">
        <f>Table1[[#This Row],[MWh]]*Water_intensities!$N$56</f>
        <v>6196.9421624462693</v>
      </c>
      <c r="P2401" s="3">
        <v>10.8691250471062</v>
      </c>
      <c r="Q2401" s="3">
        <v>33.749479903923003</v>
      </c>
      <c r="R2401" t="s">
        <v>3676</v>
      </c>
    </row>
    <row r="2402" spans="1:18" x14ac:dyDescent="0.55000000000000004">
      <c r="A2402" s="1">
        <v>56036</v>
      </c>
      <c r="B2402" s="1" t="s">
        <v>3615</v>
      </c>
      <c r="C2402" s="1" t="s">
        <v>3677</v>
      </c>
      <c r="D2402" s="4">
        <v>0.6</v>
      </c>
      <c r="E2402" s="4">
        <v>686</v>
      </c>
      <c r="F2402" s="4">
        <f>Table1[[#This Row],[MW]]*Table1[[#This Row],[MWh/MW]]</f>
        <v>411.59999999999997</v>
      </c>
      <c r="G2402" s="1" t="s">
        <v>107</v>
      </c>
      <c r="H2402" s="1" t="s">
        <v>108</v>
      </c>
      <c r="I2402" s="1" t="s">
        <v>34</v>
      </c>
      <c r="J2402" s="1" t="s">
        <v>34</v>
      </c>
      <c r="K2402" s="1" t="s">
        <v>34</v>
      </c>
      <c r="L2402" s="1" t="s">
        <v>34</v>
      </c>
      <c r="M2402" s="1" t="s">
        <v>34</v>
      </c>
      <c r="N2402" s="1">
        <v>0</v>
      </c>
      <c r="O2402" s="1">
        <v>0</v>
      </c>
      <c r="P2402" s="3">
        <v>9.4755699999999994</v>
      </c>
      <c r="Q2402" s="3">
        <v>37.181229999999999</v>
      </c>
      <c r="R2402" t="s">
        <v>589</v>
      </c>
    </row>
    <row r="2403" spans="1:18" x14ac:dyDescent="0.55000000000000004">
      <c r="A2403" s="1">
        <v>56037</v>
      </c>
      <c r="B2403" s="1" t="s">
        <v>3615</v>
      </c>
      <c r="C2403" s="1" t="s">
        <v>3678</v>
      </c>
      <c r="D2403" s="4">
        <v>5.2</v>
      </c>
      <c r="E2403" s="4">
        <v>5853</v>
      </c>
      <c r="F2403" s="4">
        <f>Table1[[#This Row],[MW]]*Table1[[#This Row],[MWh/MW]]</f>
        <v>30435.600000000002</v>
      </c>
      <c r="G2403" s="1" t="s">
        <v>20</v>
      </c>
      <c r="H2403" s="1" t="s">
        <v>29</v>
      </c>
      <c r="I2403" s="1" t="s">
        <v>52</v>
      </c>
      <c r="J2403" s="1" t="s">
        <v>31</v>
      </c>
      <c r="K2403" s="3" t="s">
        <v>32</v>
      </c>
      <c r="L2403" s="3" t="s">
        <v>53</v>
      </c>
      <c r="M2403" s="3" t="s">
        <v>34</v>
      </c>
      <c r="N2403" s="1">
        <f>Table1[[#This Row],[MWh]]*Water_intensities!$J$46</f>
        <v>9861.1265110987915</v>
      </c>
      <c r="O2403" s="1">
        <f>Table1[[#This Row],[MWh]]*Water_intensities!$N$46</f>
        <v>6902.7885577691541</v>
      </c>
      <c r="P2403" s="3">
        <v>10.5163444151263</v>
      </c>
      <c r="Q2403" s="3">
        <v>34.722586557570303</v>
      </c>
      <c r="R2403" t="s">
        <v>3679</v>
      </c>
    </row>
    <row r="2404" spans="1:18" x14ac:dyDescent="0.55000000000000004">
      <c r="A2404" s="1">
        <v>56038</v>
      </c>
      <c r="B2404" s="1" t="s">
        <v>3615</v>
      </c>
      <c r="C2404" s="1" t="s">
        <v>3680</v>
      </c>
      <c r="D2404" s="4">
        <v>54.799999999999898</v>
      </c>
      <c r="E2404" s="4">
        <v>5853</v>
      </c>
      <c r="F2404" s="4">
        <f>Table1[[#This Row],[MW]]*Table1[[#This Row],[MWh/MW]]</f>
        <v>320744.39999999938</v>
      </c>
      <c r="G2404" s="1" t="s">
        <v>20</v>
      </c>
      <c r="H2404" s="1" t="s">
        <v>56</v>
      </c>
      <c r="I2404" s="1" t="s">
        <v>57</v>
      </c>
      <c r="J2404" s="1" t="s">
        <v>40</v>
      </c>
      <c r="K2404" s="3" t="s">
        <v>34</v>
      </c>
      <c r="L2404" s="3" t="s">
        <v>53</v>
      </c>
      <c r="M2404" s="3" t="s">
        <v>34</v>
      </c>
      <c r="N2404" s="1">
        <f>Table1[[#This Row],[MWh]]*Water_intensities!$J$36</f>
        <v>516013.59280483762</v>
      </c>
      <c r="O2404" s="1">
        <f>Table1[[#This Row],[MWh]]*Water_intensities!$N$36</f>
        <v>412810.87424387009</v>
      </c>
      <c r="P2404" s="3">
        <v>10.5881455465343</v>
      </c>
      <c r="Q2404" s="3">
        <v>34.599798085748098</v>
      </c>
      <c r="R2404" t="s">
        <v>3681</v>
      </c>
    </row>
    <row r="2405" spans="1:18" x14ac:dyDescent="0.55000000000000004">
      <c r="A2405" s="1">
        <v>56039</v>
      </c>
      <c r="B2405" s="1" t="s">
        <v>3615</v>
      </c>
      <c r="C2405" s="1" t="s">
        <v>3682</v>
      </c>
      <c r="D2405" s="4">
        <v>44</v>
      </c>
      <c r="E2405" s="4">
        <v>881.4</v>
      </c>
      <c r="F2405" s="4">
        <f>Table1[[#This Row],[MW]]*Table1[[#This Row],[MWh/MW]]</f>
        <v>38781.599999999999</v>
      </c>
      <c r="G2405" s="1" t="s">
        <v>28</v>
      </c>
      <c r="H2405" s="1" t="s">
        <v>56</v>
      </c>
      <c r="I2405" s="1" t="s">
        <v>57</v>
      </c>
      <c r="J2405" s="1" t="s">
        <v>40</v>
      </c>
      <c r="K2405" s="3" t="s">
        <v>34</v>
      </c>
      <c r="L2405" s="3" t="s">
        <v>44</v>
      </c>
      <c r="M2405" s="3" t="s">
        <v>34</v>
      </c>
      <c r="N2405" s="1">
        <f>Table1[[#This Row],[MWh]]*Water_intensities!$J$53</f>
        <v>62391.838332080399</v>
      </c>
      <c r="O2405" s="1">
        <f>Table1[[#This Row],[MWh]]*Water_intensities!$N$53</f>
        <v>49913.470665664317</v>
      </c>
      <c r="P2405" s="3">
        <v>10.703107864751299</v>
      </c>
      <c r="Q2405" s="3">
        <v>34.807263633488702</v>
      </c>
      <c r="R2405" t="s">
        <v>2696</v>
      </c>
    </row>
    <row r="2406" spans="1:18" ht="15" customHeight="1" x14ac:dyDescent="0.55000000000000004">
      <c r="A2406" s="1">
        <v>56040</v>
      </c>
      <c r="B2406" s="1" t="s">
        <v>3615</v>
      </c>
      <c r="C2406" s="1" t="s">
        <v>3683</v>
      </c>
      <c r="D2406" s="4">
        <v>5.2</v>
      </c>
      <c r="E2406" s="4">
        <v>5853</v>
      </c>
      <c r="F2406" s="4">
        <f>Table1[[#This Row],[MW]]*Table1[[#This Row],[MWh/MW]]</f>
        <v>30435.600000000002</v>
      </c>
      <c r="G2406" s="1" t="s">
        <v>20</v>
      </c>
      <c r="H2406" s="1" t="s">
        <v>29</v>
      </c>
      <c r="I2406" s="1" t="s">
        <v>52</v>
      </c>
      <c r="J2406" s="1" t="s">
        <v>31</v>
      </c>
      <c r="K2406" s="3" t="s">
        <v>32</v>
      </c>
      <c r="L2406" s="3" t="s">
        <v>53</v>
      </c>
      <c r="M2406" s="3" t="s">
        <v>34</v>
      </c>
      <c r="N2406" s="1">
        <f>Table1[[#This Row],[MWh]]*Water_intensities!$J$46</f>
        <v>9861.1265110987915</v>
      </c>
      <c r="O2406" s="1">
        <f>Table1[[#This Row],[MWh]]*Water_intensities!$N$46</f>
        <v>6902.7885577691541</v>
      </c>
      <c r="P2406" s="3">
        <v>10.5227348644079</v>
      </c>
      <c r="Q2406" s="3">
        <v>34.728998881734199</v>
      </c>
      <c r="R2406" t="s">
        <v>3684</v>
      </c>
    </row>
    <row r="2407" spans="1:18" ht="15" customHeight="1" x14ac:dyDescent="0.55000000000000004">
      <c r="A2407" s="1">
        <v>56041</v>
      </c>
      <c r="B2407" s="1" t="s">
        <v>3615</v>
      </c>
      <c r="C2407" s="1" t="s">
        <v>3685</v>
      </c>
      <c r="D2407" s="4">
        <v>33</v>
      </c>
      <c r="E2407" s="4">
        <v>686</v>
      </c>
      <c r="F2407" s="4">
        <f>Table1[[#This Row],[MW]]*Table1[[#This Row],[MWh/MW]]</f>
        <v>22638</v>
      </c>
      <c r="G2407" s="1" t="s">
        <v>107</v>
      </c>
      <c r="H2407" s="1" t="s">
        <v>108</v>
      </c>
      <c r="I2407" s="1" t="s">
        <v>34</v>
      </c>
      <c r="J2407" s="1" t="s">
        <v>34</v>
      </c>
      <c r="K2407" s="1" t="s">
        <v>34</v>
      </c>
      <c r="L2407" s="1" t="s">
        <v>34</v>
      </c>
      <c r="M2407" s="1" t="s">
        <v>34</v>
      </c>
      <c r="N2407" s="1">
        <v>4206046.5065410007</v>
      </c>
      <c r="O2407" s="1">
        <v>4206046.5065410007</v>
      </c>
      <c r="P2407" s="3">
        <v>9.3967200000000002</v>
      </c>
      <c r="Q2407" s="3">
        <v>36.59055</v>
      </c>
      <c r="R2407" t="s">
        <v>589</v>
      </c>
    </row>
    <row r="2408" spans="1:18" x14ac:dyDescent="0.55000000000000004">
      <c r="A2408" s="1">
        <v>56042</v>
      </c>
      <c r="B2408" s="1" t="s">
        <v>3615</v>
      </c>
      <c r="C2408" s="1" t="s">
        <v>3686</v>
      </c>
      <c r="D2408" s="4">
        <v>320</v>
      </c>
      <c r="E2408" s="4">
        <v>5853</v>
      </c>
      <c r="F2408" s="4">
        <f>Table1[[#This Row],[MW]]*Table1[[#This Row],[MWh/MW]]</f>
        <v>1872960</v>
      </c>
      <c r="G2408" s="1" t="s">
        <v>20</v>
      </c>
      <c r="H2408" s="1" t="s">
        <v>21</v>
      </c>
      <c r="I2408" s="1" t="s">
        <v>22</v>
      </c>
      <c r="J2408" s="1" t="s">
        <v>60</v>
      </c>
      <c r="K2408" s="3" t="s">
        <v>61</v>
      </c>
      <c r="L2408" s="3" t="s">
        <v>25</v>
      </c>
      <c r="M2408" s="3" t="s">
        <v>34</v>
      </c>
      <c r="N2408" s="1">
        <f>Table1[[#This Row],[MWh]]*Water_intensities!$J$47</f>
        <v>70899.248474688007</v>
      </c>
      <c r="O2408" s="1">
        <f>Table1[[#This Row],[MWh]]*Water_intensities!$N$47</f>
        <v>47198.554241156606</v>
      </c>
      <c r="P2408" s="3">
        <v>10.67915</v>
      </c>
      <c r="Q2408" s="3">
        <v>35.7849</v>
      </c>
      <c r="R2408" t="s">
        <v>3687</v>
      </c>
    </row>
    <row r="2409" spans="1:18" x14ac:dyDescent="0.55000000000000004">
      <c r="A2409" s="1">
        <v>56043</v>
      </c>
      <c r="B2409" s="1" t="s">
        <v>3615</v>
      </c>
      <c r="C2409" s="1" t="s">
        <v>3688</v>
      </c>
      <c r="D2409" s="4">
        <v>1205</v>
      </c>
      <c r="E2409" s="4">
        <v>5853</v>
      </c>
      <c r="F2409" s="4">
        <f>Table1[[#This Row],[MW]]*Table1[[#This Row],[MWh/MW]]</f>
        <v>7052865</v>
      </c>
      <c r="G2409" s="1" t="s">
        <v>20</v>
      </c>
      <c r="H2409" s="1" t="s">
        <v>47</v>
      </c>
      <c r="I2409" s="1" t="s">
        <v>48</v>
      </c>
      <c r="J2409" s="1" t="s">
        <v>60</v>
      </c>
      <c r="K2409" s="3" t="s">
        <v>61</v>
      </c>
      <c r="L2409" s="3" t="s">
        <v>53</v>
      </c>
      <c r="M2409" s="3" t="s">
        <v>34</v>
      </c>
      <c r="N2409" s="1">
        <f>Table1[[#This Row],[MWh]]*Water_intensities!$J$38</f>
        <v>266979.98253749701</v>
      </c>
      <c r="O2409" s="1">
        <f>Table1[[#This Row],[MWh]]*Water_intensities!$N$38</f>
        <v>186885.9877762479</v>
      </c>
      <c r="P2409" s="3">
        <v>10.67915</v>
      </c>
      <c r="Q2409" s="3">
        <v>35.7849</v>
      </c>
      <c r="R2409" t="s">
        <v>3689</v>
      </c>
    </row>
    <row r="2410" spans="1:18" x14ac:dyDescent="0.55000000000000004">
      <c r="A2410" s="1">
        <v>56044</v>
      </c>
      <c r="B2410" s="1" t="s">
        <v>3615</v>
      </c>
      <c r="C2410" s="1" t="s">
        <v>3690</v>
      </c>
      <c r="D2410" s="4">
        <v>366</v>
      </c>
      <c r="E2410" s="4">
        <v>5853</v>
      </c>
      <c r="F2410" s="4">
        <f>Table1[[#This Row],[MW]]*Table1[[#This Row],[MWh/MW]]</f>
        <v>2142198</v>
      </c>
      <c r="G2410" s="1" t="s">
        <v>20</v>
      </c>
      <c r="H2410" s="1" t="s">
        <v>56</v>
      </c>
      <c r="I2410" s="1" t="s">
        <v>57</v>
      </c>
      <c r="J2410" s="1" t="s">
        <v>40</v>
      </c>
      <c r="K2410" s="3" t="s">
        <v>34</v>
      </c>
      <c r="L2410" s="3" t="s">
        <v>25</v>
      </c>
      <c r="M2410" s="3" t="s">
        <v>34</v>
      </c>
      <c r="N2410" s="1">
        <f>Table1[[#This Row],[MWh]]*Water_intensities!$J$36</f>
        <v>3446368.1563242874</v>
      </c>
      <c r="O2410" s="1">
        <f>Table1[[#This Row],[MWh]]*Water_intensities!$N$36</f>
        <v>2757094.5250594295</v>
      </c>
      <c r="P2410" s="3">
        <v>10.6424</v>
      </c>
      <c r="Q2410" s="3">
        <v>34.686799999999998</v>
      </c>
      <c r="R2410" t="s">
        <v>3691</v>
      </c>
    </row>
    <row r="2411" spans="1:18" x14ac:dyDescent="0.55000000000000004">
      <c r="A2411" s="1">
        <v>56045</v>
      </c>
      <c r="B2411" s="1" t="s">
        <v>3615</v>
      </c>
      <c r="C2411" s="1" t="s">
        <v>3692</v>
      </c>
      <c r="D2411" s="4">
        <v>10</v>
      </c>
      <c r="E2411" s="4">
        <v>2350</v>
      </c>
      <c r="F2411" s="4">
        <f>Table1[[#This Row],[MW]]*Table1[[#This Row],[MWh/MW]]</f>
        <v>23500</v>
      </c>
      <c r="G2411" s="1" t="s">
        <v>37</v>
      </c>
      <c r="H2411" s="1" t="s">
        <v>38</v>
      </c>
      <c r="I2411" s="1" t="s">
        <v>39</v>
      </c>
      <c r="J2411" s="1" t="s">
        <v>40</v>
      </c>
      <c r="K2411" s="3" t="s">
        <v>34</v>
      </c>
      <c r="L2411" s="3" t="s">
        <v>41</v>
      </c>
      <c r="M2411" s="3" t="s">
        <v>26</v>
      </c>
      <c r="N2411" s="1">
        <f>Table1[[#This Row],[MWh]]*Water_intensities!$J$88</f>
        <v>2312.8865975799999</v>
      </c>
      <c r="O2411" s="1">
        <f>Table1[[#This Row],[MWh]]*Water_intensities!$N$88</f>
        <v>1619.020618306</v>
      </c>
      <c r="P2411" s="3">
        <v>8.0466999999999995</v>
      </c>
      <c r="Q2411" s="3">
        <v>33.908099999999997</v>
      </c>
      <c r="R2411" t="s">
        <v>3693</v>
      </c>
    </row>
    <row r="2412" spans="1:18" x14ac:dyDescent="0.55000000000000004">
      <c r="A2412" s="1">
        <v>56046</v>
      </c>
      <c r="B2412" s="1" t="s">
        <v>3615</v>
      </c>
      <c r="C2412" s="1" t="s">
        <v>3694</v>
      </c>
      <c r="D2412" s="4">
        <v>6</v>
      </c>
      <c r="E2412" s="4">
        <v>881.4</v>
      </c>
      <c r="F2412" s="4">
        <f>Table1[[#This Row],[MW]]*Table1[[#This Row],[MWh/MW]]</f>
        <v>5288.4</v>
      </c>
      <c r="G2412" s="1" t="s">
        <v>28</v>
      </c>
      <c r="H2412" s="1" t="s">
        <v>29</v>
      </c>
      <c r="I2412" s="1" t="s">
        <v>30</v>
      </c>
      <c r="J2412" s="1" t="s">
        <v>31</v>
      </c>
      <c r="K2412" s="3" t="s">
        <v>32</v>
      </c>
      <c r="L2412" s="3" t="s">
        <v>44</v>
      </c>
      <c r="M2412" s="3" t="s">
        <v>34</v>
      </c>
      <c r="N2412" s="1">
        <f>Table1[[#This Row],[MWh]]*Water_intensities!$J$56</f>
        <v>1713.4402292478162</v>
      </c>
      <c r="O2412" s="1">
        <f>Table1[[#This Row],[MWh]]*Water_intensities!$N$56</f>
        <v>1199.4081604734715</v>
      </c>
      <c r="P2412" s="3">
        <v>10.213301889003001</v>
      </c>
      <c r="Q2412" s="3">
        <v>36.834020374228999</v>
      </c>
      <c r="R2412" t="s">
        <v>3695</v>
      </c>
    </row>
    <row r="2413" spans="1:18" x14ac:dyDescent="0.55000000000000004">
      <c r="A2413" s="1">
        <v>56047</v>
      </c>
      <c r="B2413" s="1" t="s">
        <v>3615</v>
      </c>
      <c r="C2413" s="1" t="s">
        <v>3696</v>
      </c>
      <c r="D2413" s="4">
        <v>67</v>
      </c>
      <c r="E2413" s="4">
        <v>5853</v>
      </c>
      <c r="F2413" s="4">
        <f>Table1[[#This Row],[MW]]*Table1[[#This Row],[MWh/MW]]</f>
        <v>392151</v>
      </c>
      <c r="G2413" s="1" t="s">
        <v>20</v>
      </c>
      <c r="H2413" s="1" t="s">
        <v>56</v>
      </c>
      <c r="I2413" s="1" t="s">
        <v>57</v>
      </c>
      <c r="J2413" s="1" t="s">
        <v>40</v>
      </c>
      <c r="K2413" s="3" t="s">
        <v>34</v>
      </c>
      <c r="L2413" s="3" t="s">
        <v>53</v>
      </c>
      <c r="M2413" s="3" t="s">
        <v>34</v>
      </c>
      <c r="N2413" s="1">
        <f>Table1[[#This Row],[MWh]]*Water_intensities!$J$36</f>
        <v>630892.53134898155</v>
      </c>
      <c r="O2413" s="1">
        <f>Table1[[#This Row],[MWh]]*Water_intensities!$N$36</f>
        <v>504714.0250791852</v>
      </c>
      <c r="P2413" s="3">
        <v>10.1797222</v>
      </c>
      <c r="Q2413" s="3">
        <v>36.802777800000001</v>
      </c>
      <c r="R2413" t="s">
        <v>3697</v>
      </c>
    </row>
    <row r="2414" spans="1:18" x14ac:dyDescent="0.55000000000000004">
      <c r="A2414" s="1">
        <v>56048</v>
      </c>
      <c r="B2414" s="1" t="s">
        <v>3615</v>
      </c>
      <c r="C2414" s="1" t="s">
        <v>3698</v>
      </c>
      <c r="D2414" s="4">
        <v>4</v>
      </c>
      <c r="E2414" s="4">
        <v>5853</v>
      </c>
      <c r="F2414" s="4">
        <f>Table1[[#This Row],[MW]]*Table1[[#This Row],[MWh/MW]]</f>
        <v>23412</v>
      </c>
      <c r="G2414" s="1" t="s">
        <v>20</v>
      </c>
      <c r="H2414" s="1" t="s">
        <v>29</v>
      </c>
      <c r="I2414" s="1" t="s">
        <v>52</v>
      </c>
      <c r="J2414" s="1" t="s">
        <v>31</v>
      </c>
      <c r="K2414" s="3" t="s">
        <v>32</v>
      </c>
      <c r="L2414" s="3" t="s">
        <v>53</v>
      </c>
      <c r="M2414" s="3" t="s">
        <v>34</v>
      </c>
      <c r="N2414" s="1">
        <f>Table1[[#This Row],[MWh]]*Water_intensities!$J$46</f>
        <v>7585.481931614454</v>
      </c>
      <c r="O2414" s="1">
        <f>Table1[[#This Row],[MWh]]*Water_intensities!$N$46</f>
        <v>5309.8373521301182</v>
      </c>
      <c r="P2414" s="3">
        <v>11.045721</v>
      </c>
      <c r="Q2414" s="3">
        <v>35.5024461</v>
      </c>
      <c r="R2414" t="s">
        <v>3699</v>
      </c>
    </row>
    <row r="2415" spans="1:18" x14ac:dyDescent="0.55000000000000004">
      <c r="A2415" s="1">
        <v>56049</v>
      </c>
      <c r="B2415" s="1" t="s">
        <v>3615</v>
      </c>
      <c r="C2415" s="1" t="s">
        <v>3700</v>
      </c>
      <c r="D2415" s="4">
        <v>1.4970000000000001</v>
      </c>
      <c r="E2415" s="4">
        <v>5853</v>
      </c>
      <c r="F2415" s="4">
        <f>Table1[[#This Row],[MW]]*Table1[[#This Row],[MWh/MW]]</f>
        <v>8761.9410000000007</v>
      </c>
      <c r="G2415" s="1" t="s">
        <v>20</v>
      </c>
      <c r="H2415" s="1" t="s">
        <v>29</v>
      </c>
      <c r="I2415" s="1" t="s">
        <v>52</v>
      </c>
      <c r="J2415" s="1" t="s">
        <v>31</v>
      </c>
      <c r="K2415" s="3" t="s">
        <v>32</v>
      </c>
      <c r="L2415" s="3" t="s">
        <v>53</v>
      </c>
      <c r="M2415" s="3" t="s">
        <v>34</v>
      </c>
      <c r="N2415" s="1">
        <f>Table1[[#This Row],[MWh]]*Water_intensities!$J$46</f>
        <v>2838.8666129067096</v>
      </c>
      <c r="O2415" s="1">
        <f>Table1[[#This Row],[MWh]]*Water_intensities!$N$46</f>
        <v>1987.2066290346968</v>
      </c>
      <c r="P2415" s="3">
        <v>10.695697900000001</v>
      </c>
      <c r="Q2415" s="3">
        <v>32.013449399999999</v>
      </c>
      <c r="R2415" t="s">
        <v>3701</v>
      </c>
    </row>
    <row r="2416" spans="1:18" x14ac:dyDescent="0.55000000000000004">
      <c r="A2416" s="1">
        <v>56050</v>
      </c>
      <c r="B2416" s="1" t="s">
        <v>3615</v>
      </c>
      <c r="C2416" s="1" t="s">
        <v>3702</v>
      </c>
      <c r="D2416" s="4">
        <v>34</v>
      </c>
      <c r="E2416" s="4">
        <v>5853</v>
      </c>
      <c r="F2416" s="4">
        <f>Table1[[#This Row],[MW]]*Table1[[#This Row],[MWh/MW]]</f>
        <v>199002</v>
      </c>
      <c r="G2416" s="1" t="s">
        <v>20</v>
      </c>
      <c r="H2416" s="1" t="s">
        <v>56</v>
      </c>
      <c r="I2416" s="1" t="s">
        <v>57</v>
      </c>
      <c r="J2416" s="1" t="s">
        <v>40</v>
      </c>
      <c r="K2416" s="3" t="s">
        <v>34</v>
      </c>
      <c r="L2416" s="3" t="s">
        <v>53</v>
      </c>
      <c r="M2416" s="3" t="s">
        <v>34</v>
      </c>
      <c r="N2416" s="1">
        <f>Table1[[#This Row],[MWh]]*Water_intensities!$J$36</f>
        <v>320154.41889351304</v>
      </c>
      <c r="O2416" s="1">
        <f>Table1[[#This Row],[MWh]]*Water_intensities!$N$36</f>
        <v>256123.53511481039</v>
      </c>
      <c r="P2416" s="3">
        <v>10.890919999999999</v>
      </c>
      <c r="Q2416" s="3">
        <v>33.769260000000003</v>
      </c>
      <c r="R2416" t="s">
        <v>3703</v>
      </c>
    </row>
    <row r="2417" spans="1:18" x14ac:dyDescent="0.55000000000000004">
      <c r="A2417" s="1">
        <v>57001</v>
      </c>
      <c r="B2417" s="1" t="s">
        <v>3704</v>
      </c>
      <c r="C2417" s="1" t="s">
        <v>5065</v>
      </c>
      <c r="D2417" s="4">
        <v>41</v>
      </c>
      <c r="E2417" s="4">
        <v>4865.8999999999996</v>
      </c>
      <c r="F2417" s="4">
        <f>Table1[[#This Row],[MW]]*Table1[[#This Row],[MWh/MW]]</f>
        <v>199501.9</v>
      </c>
      <c r="G2417" s="1" t="s">
        <v>107</v>
      </c>
      <c r="H2417" s="1" t="s">
        <v>133</v>
      </c>
      <c r="I2417" s="1" t="s">
        <v>34</v>
      </c>
      <c r="J2417" s="1" t="s">
        <v>34</v>
      </c>
      <c r="K2417" s="1" t="s">
        <v>34</v>
      </c>
      <c r="L2417" s="1" t="s">
        <v>34</v>
      </c>
      <c r="M2417" s="1" t="s">
        <v>34</v>
      </c>
      <c r="N2417" s="1">
        <v>73978.884549077411</v>
      </c>
      <c r="O2417" s="1">
        <v>73978.884549077411</v>
      </c>
      <c r="P2417" s="3">
        <v>32.51444</v>
      </c>
      <c r="Q2417" s="3">
        <v>3.1294439999999999</v>
      </c>
      <c r="R2417" t="s">
        <v>3706</v>
      </c>
    </row>
    <row r="2418" spans="1:18" x14ac:dyDescent="0.55000000000000004">
      <c r="A2418" s="1">
        <v>57002</v>
      </c>
      <c r="B2418" s="1" t="s">
        <v>3704</v>
      </c>
      <c r="C2418" s="1" t="s">
        <v>5066</v>
      </c>
      <c r="D2418" s="4">
        <v>0.1</v>
      </c>
      <c r="E2418" s="4">
        <v>4865.8999999999996</v>
      </c>
      <c r="F2418" s="4">
        <f>Table1[[#This Row],[MW]]*Table1[[#This Row],[MWh/MW]]</f>
        <v>486.59</v>
      </c>
      <c r="G2418" s="1" t="s">
        <v>107</v>
      </c>
      <c r="H2418" s="1" t="s">
        <v>133</v>
      </c>
      <c r="I2418" s="1" t="s">
        <v>34</v>
      </c>
      <c r="J2418" s="1" t="s">
        <v>34</v>
      </c>
      <c r="K2418" s="1" t="s">
        <v>34</v>
      </c>
      <c r="L2418" s="1" t="s">
        <v>34</v>
      </c>
      <c r="M2418" s="1" t="s">
        <v>34</v>
      </c>
      <c r="N2418" s="1">
        <v>0</v>
      </c>
      <c r="O2418" s="1">
        <v>0</v>
      </c>
      <c r="P2418" s="3">
        <v>30.928977073904001</v>
      </c>
      <c r="Q2418" s="3">
        <v>3.1131006376997199</v>
      </c>
      <c r="R2418" t="s">
        <v>3708</v>
      </c>
    </row>
    <row r="2419" spans="1:18" x14ac:dyDescent="0.55000000000000004">
      <c r="A2419" s="1">
        <v>57003</v>
      </c>
      <c r="B2419" s="1" t="s">
        <v>3704</v>
      </c>
      <c r="C2419" s="1" t="s">
        <v>3709</v>
      </c>
      <c r="D2419" s="4">
        <v>0.52200000000000002</v>
      </c>
      <c r="E2419" s="4">
        <v>881.4</v>
      </c>
      <c r="F2419" s="4">
        <f>Table1[[#This Row],[MW]]*Table1[[#This Row],[MWh/MW]]</f>
        <v>460.0908</v>
      </c>
      <c r="G2419" s="1" t="s">
        <v>28</v>
      </c>
      <c r="H2419" s="1" t="s">
        <v>29</v>
      </c>
      <c r="I2419" s="1" t="s">
        <v>30</v>
      </c>
      <c r="J2419" s="1" t="s">
        <v>31</v>
      </c>
      <c r="K2419" s="3" t="s">
        <v>32</v>
      </c>
      <c r="L2419" s="3" t="s">
        <v>44</v>
      </c>
      <c r="M2419" s="3" t="s">
        <v>34</v>
      </c>
      <c r="N2419" s="1">
        <f>Table1[[#This Row],[MWh]]*Water_intensities!$J$56</f>
        <v>149.06929994456002</v>
      </c>
      <c r="O2419" s="1">
        <f>Table1[[#This Row],[MWh]]*Water_intensities!$N$56</f>
        <v>104.34850996119202</v>
      </c>
      <c r="P2419" s="3">
        <v>30.909762000000001</v>
      </c>
      <c r="Q2419" s="3">
        <v>3.0321829999999999</v>
      </c>
      <c r="R2419" t="s">
        <v>113</v>
      </c>
    </row>
    <row r="2420" spans="1:18" x14ac:dyDescent="0.55000000000000004">
      <c r="A2420" s="1">
        <v>57004</v>
      </c>
      <c r="B2420" s="1" t="s">
        <v>3704</v>
      </c>
      <c r="C2420" s="1" t="s">
        <v>3710</v>
      </c>
      <c r="D2420" s="4">
        <v>6</v>
      </c>
      <c r="E2420" s="4">
        <v>2820</v>
      </c>
      <c r="F2420" s="4">
        <f>Table1[[#This Row],[MW]]*Table1[[#This Row],[MWh/MW]]</f>
        <v>16920</v>
      </c>
      <c r="G2420" s="1" t="s">
        <v>474</v>
      </c>
      <c r="H2420" s="1" t="s">
        <v>21</v>
      </c>
      <c r="I2420" s="1" t="s">
        <v>22</v>
      </c>
      <c r="J2420" s="1" t="s">
        <v>40</v>
      </c>
      <c r="K2420" s="3" t="s">
        <v>34</v>
      </c>
      <c r="L2420" s="3" t="s">
        <v>841</v>
      </c>
      <c r="M2420" s="3" t="s">
        <v>34</v>
      </c>
      <c r="N2420" s="1">
        <f>Table1[[#This Row],[MWh]]*Water_intensities!$J$3</f>
        <v>2744.9643136114291</v>
      </c>
      <c r="O2420" s="1">
        <f>Table1[[#This Row],[MWh]]*Water_intensities!$N$3</f>
        <v>1921.4750195280001</v>
      </c>
      <c r="P2420" s="3">
        <v>32.131050000000002</v>
      </c>
      <c r="Q2420" s="3">
        <v>3.4181900000000001</v>
      </c>
      <c r="R2420" t="s">
        <v>3711</v>
      </c>
    </row>
    <row r="2421" spans="1:18" x14ac:dyDescent="0.55000000000000004">
      <c r="A2421" s="1">
        <v>57005</v>
      </c>
      <c r="B2421" s="1" t="s">
        <v>3704</v>
      </c>
      <c r="C2421" s="1" t="s">
        <v>3712</v>
      </c>
      <c r="D2421" s="4">
        <v>13</v>
      </c>
      <c r="E2421" s="4">
        <v>4865.8999999999996</v>
      </c>
      <c r="F2421" s="4">
        <f>Table1[[#This Row],[MW]]*Table1[[#This Row],[MWh/MW]]</f>
        <v>63256.7</v>
      </c>
      <c r="G2421" s="1" t="s">
        <v>107</v>
      </c>
      <c r="H2421" s="1" t="s">
        <v>133</v>
      </c>
      <c r="I2421" s="1" t="s">
        <v>34</v>
      </c>
      <c r="J2421" s="1" t="s">
        <v>34</v>
      </c>
      <c r="K2421" s="1" t="s">
        <v>34</v>
      </c>
      <c r="L2421" s="1" t="s">
        <v>34</v>
      </c>
      <c r="M2421" s="1" t="s">
        <v>34</v>
      </c>
      <c r="N2421" s="1">
        <v>10934.040340561911</v>
      </c>
      <c r="O2421" s="1">
        <v>10934.040340561911</v>
      </c>
      <c r="P2421" s="3">
        <v>30.077222200000001</v>
      </c>
      <c r="Q2421" s="3">
        <v>0.3383333</v>
      </c>
      <c r="R2421" t="s">
        <v>133</v>
      </c>
    </row>
    <row r="2422" spans="1:18" x14ac:dyDescent="0.55000000000000004">
      <c r="A2422" s="1">
        <v>57006</v>
      </c>
      <c r="B2422" s="1" t="s">
        <v>3704</v>
      </c>
      <c r="C2422" s="1" t="s">
        <v>3713</v>
      </c>
      <c r="D2422" s="4">
        <v>250</v>
      </c>
      <c r="E2422" s="4">
        <v>4400</v>
      </c>
      <c r="F2422" s="4">
        <f>Table1[[#This Row],[MW]]*Table1[[#This Row],[MWh/MW]]</f>
        <v>1100000</v>
      </c>
      <c r="G2422" s="1" t="s">
        <v>107</v>
      </c>
      <c r="H2422" s="1" t="s">
        <v>108</v>
      </c>
      <c r="I2422" s="1" t="s">
        <v>34</v>
      </c>
      <c r="J2422" s="1" t="s">
        <v>34</v>
      </c>
      <c r="K2422" s="1" t="s">
        <v>34</v>
      </c>
      <c r="L2422" s="1" t="s">
        <v>34</v>
      </c>
      <c r="M2422" s="1" t="s">
        <v>34</v>
      </c>
      <c r="N2422" s="1">
        <v>1750900.9134632021</v>
      </c>
      <c r="O2422" s="1">
        <v>1750900.9134632021</v>
      </c>
      <c r="P2422" s="3">
        <v>33.138800000000003</v>
      </c>
      <c r="Q2422" s="3">
        <v>0.50070000000000003</v>
      </c>
      <c r="R2422" t="s">
        <v>3714</v>
      </c>
    </row>
    <row r="2423" spans="1:18" x14ac:dyDescent="0.55000000000000004">
      <c r="A2423" s="1">
        <v>57007</v>
      </c>
      <c r="B2423" s="1" t="s">
        <v>3704</v>
      </c>
      <c r="C2423" s="1" t="s">
        <v>3715</v>
      </c>
      <c r="D2423" s="4">
        <v>10</v>
      </c>
      <c r="E2423" s="4">
        <v>1800</v>
      </c>
      <c r="F2423" s="4">
        <f>Table1[[#This Row],[MW]]*Table1[[#This Row],[MWh/MW]]</f>
        <v>18000</v>
      </c>
      <c r="G2423" s="1" t="s">
        <v>37</v>
      </c>
      <c r="H2423" s="1" t="s">
        <v>38</v>
      </c>
      <c r="I2423" s="1" t="s">
        <v>39</v>
      </c>
      <c r="J2423" s="1" t="s">
        <v>40</v>
      </c>
      <c r="K2423" s="3" t="s">
        <v>34</v>
      </c>
      <c r="L2423" s="3" t="s">
        <v>41</v>
      </c>
      <c r="M2423" s="3" t="s">
        <v>582</v>
      </c>
      <c r="N2423" s="1">
        <f>Table1[[#This Row],[MWh]]*Water_intensities!$J$84</f>
        <v>1771.5727130400001</v>
      </c>
      <c r="O2423" s="1">
        <f>Table1[[#This Row],[MWh]]*Water_intensities!$N$84</f>
        <v>1240.100899128</v>
      </c>
      <c r="P2423" s="3">
        <v>33.427860000000003</v>
      </c>
      <c r="Q2423" s="3">
        <v>0.48981000000000002</v>
      </c>
      <c r="R2423" t="s">
        <v>3716</v>
      </c>
    </row>
    <row r="2424" spans="1:18" x14ac:dyDescent="0.55000000000000004">
      <c r="A2424" s="1">
        <v>57008</v>
      </c>
      <c r="B2424" s="1" t="s">
        <v>3704</v>
      </c>
      <c r="C2424" s="1" t="s">
        <v>3717</v>
      </c>
      <c r="D2424" s="4">
        <v>0.05</v>
      </c>
      <c r="E2424" s="4">
        <v>4865.8999999999996</v>
      </c>
      <c r="F2424" s="4">
        <f>Table1[[#This Row],[MW]]*Table1[[#This Row],[MWh/MW]]</f>
        <v>243.29499999999999</v>
      </c>
      <c r="G2424" s="1" t="s">
        <v>107</v>
      </c>
      <c r="H2424" s="1" t="s">
        <v>133</v>
      </c>
      <c r="I2424" s="1" t="s">
        <v>34</v>
      </c>
      <c r="J2424" s="1" t="s">
        <v>34</v>
      </c>
      <c r="K2424" s="1" t="s">
        <v>34</v>
      </c>
      <c r="L2424" s="1" t="s">
        <v>34</v>
      </c>
      <c r="M2424" s="1" t="s">
        <v>34</v>
      </c>
      <c r="N2424" s="1">
        <v>0</v>
      </c>
      <c r="O2424" s="1">
        <v>0</v>
      </c>
      <c r="P2424" s="3">
        <v>29.707317</v>
      </c>
      <c r="Q2424" s="3">
        <v>-1.014122</v>
      </c>
      <c r="R2424" t="s">
        <v>133</v>
      </c>
    </row>
    <row r="2425" spans="1:18" x14ac:dyDescent="0.55000000000000004">
      <c r="A2425" s="1">
        <v>57009</v>
      </c>
      <c r="B2425" s="1" t="s">
        <v>3704</v>
      </c>
      <c r="C2425" s="1" t="s">
        <v>3718</v>
      </c>
      <c r="D2425" s="4">
        <v>1.4</v>
      </c>
      <c r="E2425" s="4">
        <v>881.4</v>
      </c>
      <c r="F2425" s="4">
        <f>Table1[[#This Row],[MW]]*Table1[[#This Row],[MWh/MW]]</f>
        <v>1233.9599999999998</v>
      </c>
      <c r="G2425" s="1" t="s">
        <v>28</v>
      </c>
      <c r="H2425" s="1" t="s">
        <v>29</v>
      </c>
      <c r="I2425" s="1" t="s">
        <v>30</v>
      </c>
      <c r="J2425" s="1" t="s">
        <v>31</v>
      </c>
      <c r="K2425" s="3" t="s">
        <v>32</v>
      </c>
      <c r="L2425" s="3" t="s">
        <v>44</v>
      </c>
      <c r="M2425" s="3" t="s">
        <v>34</v>
      </c>
      <c r="N2425" s="1">
        <f>Table1[[#This Row],[MWh]]*Water_intensities!$J$56</f>
        <v>399.80272015782379</v>
      </c>
      <c r="O2425" s="1">
        <f>Table1[[#This Row],[MWh]]*Water_intensities!$N$56</f>
        <v>279.86190411047664</v>
      </c>
      <c r="P2425" s="3">
        <v>32.582188000000002</v>
      </c>
      <c r="Q2425" s="3">
        <v>0.31628400000000001</v>
      </c>
      <c r="R2425" t="s">
        <v>113</v>
      </c>
    </row>
    <row r="2426" spans="1:18" x14ac:dyDescent="0.55000000000000004">
      <c r="A2426" s="1">
        <v>57010</v>
      </c>
      <c r="B2426" s="1" t="s">
        <v>3704</v>
      </c>
      <c r="C2426" s="1" t="s">
        <v>3719</v>
      </c>
      <c r="D2426" s="4">
        <v>6.6</v>
      </c>
      <c r="E2426" s="4">
        <v>4865.8999999999996</v>
      </c>
      <c r="F2426" s="4">
        <f>Table1[[#This Row],[MW]]*Table1[[#This Row],[MWh/MW]]</f>
        <v>32114.939999999995</v>
      </c>
      <c r="G2426" s="1" t="s">
        <v>107</v>
      </c>
      <c r="H2426" s="1" t="s">
        <v>133</v>
      </c>
      <c r="I2426" s="1" t="s">
        <v>34</v>
      </c>
      <c r="J2426" s="1" t="s">
        <v>34</v>
      </c>
      <c r="K2426" s="1" t="s">
        <v>34</v>
      </c>
      <c r="L2426" s="1" t="s">
        <v>34</v>
      </c>
      <c r="M2426" s="1" t="s">
        <v>34</v>
      </c>
      <c r="N2426" s="1">
        <v>21745.417224582536</v>
      </c>
      <c r="O2426" s="1">
        <v>21745.417224582536</v>
      </c>
      <c r="P2426" s="3">
        <v>29.66388542</v>
      </c>
      <c r="Q2426" s="3">
        <v>-0.86807259000000003</v>
      </c>
      <c r="R2426" t="s">
        <v>3720</v>
      </c>
    </row>
    <row r="2427" spans="1:18" x14ac:dyDescent="0.55000000000000004">
      <c r="A2427" s="1">
        <v>57011</v>
      </c>
      <c r="B2427" s="1" t="s">
        <v>3704</v>
      </c>
      <c r="C2427" s="1" t="s">
        <v>3721</v>
      </c>
      <c r="D2427" s="4">
        <v>183.2</v>
      </c>
      <c r="E2427" s="4">
        <v>4865.8999999999996</v>
      </c>
      <c r="F2427" s="4">
        <f>Table1[[#This Row],[MW]]*Table1[[#This Row],[MWh/MW]]</f>
        <v>891432.87999999989</v>
      </c>
      <c r="G2427" s="1" t="s">
        <v>107</v>
      </c>
      <c r="H2427" s="1" t="s">
        <v>108</v>
      </c>
      <c r="I2427" s="1" t="s">
        <v>34</v>
      </c>
      <c r="J2427" s="1" t="s">
        <v>34</v>
      </c>
      <c r="K2427" s="1" t="s">
        <v>34</v>
      </c>
      <c r="L2427" s="1" t="s">
        <v>34</v>
      </c>
      <c r="M2427" s="1" t="s">
        <v>34</v>
      </c>
      <c r="N2427" s="1">
        <v>7328992.5295979492</v>
      </c>
      <c r="O2427" s="1">
        <v>7328992.5295979492</v>
      </c>
      <c r="P2427" s="3">
        <v>32.910081499999997</v>
      </c>
      <c r="Q2427" s="3">
        <v>0.70570659999999996</v>
      </c>
      <c r="R2427" t="s">
        <v>3722</v>
      </c>
    </row>
    <row r="2428" spans="1:18" x14ac:dyDescent="0.55000000000000004">
      <c r="A2428" s="1">
        <v>57012</v>
      </c>
      <c r="B2428" s="1" t="s">
        <v>3704</v>
      </c>
      <c r="C2428" s="1" t="s">
        <v>3723</v>
      </c>
      <c r="D2428" s="4">
        <v>9</v>
      </c>
      <c r="E2428" s="4">
        <v>4865.8999999999996</v>
      </c>
      <c r="F2428" s="4">
        <f>Table1[[#This Row],[MW]]*Table1[[#This Row],[MWh/MW]]</f>
        <v>43793.1</v>
      </c>
      <c r="G2428" s="1" t="s">
        <v>107</v>
      </c>
      <c r="H2428" s="1" t="s">
        <v>133</v>
      </c>
      <c r="I2428" s="1" t="s">
        <v>34</v>
      </c>
      <c r="J2428" s="1" t="s">
        <v>34</v>
      </c>
      <c r="K2428" s="1" t="s">
        <v>34</v>
      </c>
      <c r="L2428" s="1" t="s">
        <v>34</v>
      </c>
      <c r="M2428" s="1" t="s">
        <v>34</v>
      </c>
      <c r="N2428" s="1">
        <v>49851.991770453205</v>
      </c>
      <c r="O2428" s="1">
        <v>49851.991770453205</v>
      </c>
      <c r="P2428" s="3">
        <v>31.110800000000001</v>
      </c>
      <c r="Q2428" s="3">
        <v>1.54382</v>
      </c>
      <c r="R2428" t="s">
        <v>133</v>
      </c>
    </row>
    <row r="2429" spans="1:18" x14ac:dyDescent="0.55000000000000004">
      <c r="A2429" s="1">
        <v>57013</v>
      </c>
      <c r="B2429" s="1" t="s">
        <v>3704</v>
      </c>
      <c r="C2429" s="1" t="s">
        <v>3724</v>
      </c>
      <c r="D2429" s="4">
        <v>20</v>
      </c>
      <c r="E2429" s="4">
        <v>1800</v>
      </c>
      <c r="F2429" s="4">
        <f>Table1[[#This Row],[MW]]*Table1[[#This Row],[MWh/MW]]</f>
        <v>36000</v>
      </c>
      <c r="G2429" s="1" t="s">
        <v>37</v>
      </c>
      <c r="H2429" s="1" t="s">
        <v>38</v>
      </c>
      <c r="I2429" s="1" t="s">
        <v>39</v>
      </c>
      <c r="J2429" s="1" t="s">
        <v>40</v>
      </c>
      <c r="K2429" s="3" t="s">
        <v>34</v>
      </c>
      <c r="L2429" s="3" t="s">
        <v>41</v>
      </c>
      <c r="M2429" s="3" t="s">
        <v>420</v>
      </c>
      <c r="N2429" s="1">
        <f>Table1[[#This Row],[MWh]]*Water_intensities!$J$85</f>
        <v>3543.1454260800001</v>
      </c>
      <c r="O2429" s="1">
        <f>Table1[[#This Row],[MWh]]*Water_intensities!$N$85</f>
        <v>2480.2017982560001</v>
      </c>
      <c r="P2429" s="3">
        <v>31.820509999999999</v>
      </c>
      <c r="Q2429" s="3">
        <v>0.14990000000000001</v>
      </c>
      <c r="R2429" t="s">
        <v>3725</v>
      </c>
    </row>
    <row r="2430" spans="1:18" x14ac:dyDescent="0.55000000000000004">
      <c r="A2430" s="1">
        <v>57014</v>
      </c>
      <c r="B2430" s="1" t="s">
        <v>3704</v>
      </c>
      <c r="C2430" s="1" t="s">
        <v>3726</v>
      </c>
      <c r="D2430" s="4">
        <v>0.06</v>
      </c>
      <c r="E2430" s="4">
        <v>4865.8999999999996</v>
      </c>
      <c r="F2430" s="4">
        <f>Table1[[#This Row],[MW]]*Table1[[#This Row],[MWh/MW]]</f>
        <v>291.95399999999995</v>
      </c>
      <c r="G2430" s="1" t="s">
        <v>107</v>
      </c>
      <c r="H2430" s="1" t="s">
        <v>133</v>
      </c>
      <c r="I2430" s="1" t="s">
        <v>34</v>
      </c>
      <c r="J2430" s="1" t="s">
        <v>34</v>
      </c>
      <c r="K2430" s="1" t="s">
        <v>34</v>
      </c>
      <c r="L2430" s="1" t="s">
        <v>34</v>
      </c>
      <c r="M2430" s="1" t="s">
        <v>34</v>
      </c>
      <c r="N2430" s="1">
        <v>0</v>
      </c>
      <c r="O2430" s="1">
        <v>0</v>
      </c>
      <c r="P2430" s="3">
        <v>29.9</v>
      </c>
      <c r="Q2430" s="3">
        <v>6.6667000000000004E-2</v>
      </c>
      <c r="R2430" t="s">
        <v>133</v>
      </c>
    </row>
    <row r="2431" spans="1:18" x14ac:dyDescent="0.55000000000000004">
      <c r="A2431" s="1">
        <v>57015</v>
      </c>
      <c r="B2431" s="1" t="s">
        <v>3704</v>
      </c>
      <c r="C2431" s="1" t="s">
        <v>3727</v>
      </c>
      <c r="D2431" s="4">
        <v>52</v>
      </c>
      <c r="E2431" s="4">
        <v>2820</v>
      </c>
      <c r="F2431" s="4">
        <f>Table1[[#This Row],[MW]]*Table1[[#This Row],[MWh/MW]]</f>
        <v>146640</v>
      </c>
      <c r="G2431" s="1" t="s">
        <v>474</v>
      </c>
      <c r="H2431" s="1" t="s">
        <v>21</v>
      </c>
      <c r="I2431" s="1" t="s">
        <v>22</v>
      </c>
      <c r="J2431" s="1" t="s">
        <v>23</v>
      </c>
      <c r="K2431" s="3" t="s">
        <v>24</v>
      </c>
      <c r="L2431" s="1" t="s">
        <v>841</v>
      </c>
      <c r="M2431" s="3" t="s">
        <v>582</v>
      </c>
      <c r="N2431" s="1">
        <f>Table1[[#This Row],[MWh]]*Water_intensities!$J$7</f>
        <v>666111.34010303998</v>
      </c>
      <c r="O2431" s="1">
        <f>Table1[[#This Row],[MWh]]*Water_intensities!$N$7</f>
        <v>610602.0617611201</v>
      </c>
      <c r="P2431" s="3">
        <v>33.292259999999999</v>
      </c>
      <c r="Q2431" s="3">
        <v>0.51007999999999998</v>
      </c>
      <c r="R2431" t="s">
        <v>3728</v>
      </c>
    </row>
    <row r="2432" spans="1:18" x14ac:dyDescent="0.55000000000000004">
      <c r="A2432" s="1">
        <v>57016</v>
      </c>
      <c r="B2432" s="1" t="s">
        <v>3704</v>
      </c>
      <c r="C2432" s="1" t="s">
        <v>3727</v>
      </c>
      <c r="D2432" s="4">
        <v>2.5</v>
      </c>
      <c r="E2432" s="4">
        <v>881.4</v>
      </c>
      <c r="F2432" s="4">
        <f>Table1[[#This Row],[MW]]*Table1[[#This Row],[MWh/MW]]</f>
        <v>2203.5</v>
      </c>
      <c r="G2432" s="1" t="s">
        <v>28</v>
      </c>
      <c r="H2432" s="1" t="s">
        <v>29</v>
      </c>
      <c r="I2432" s="1" t="s">
        <v>30</v>
      </c>
      <c r="J2432" s="1" t="s">
        <v>31</v>
      </c>
      <c r="K2432" s="3" t="s">
        <v>32</v>
      </c>
      <c r="L2432" s="3" t="s">
        <v>44</v>
      </c>
      <c r="M2432" s="3" t="s">
        <v>34</v>
      </c>
      <c r="N2432" s="1">
        <f>Table1[[#This Row],[MWh]]*Water_intensities!$J$56</f>
        <v>713.93342885325683</v>
      </c>
      <c r="O2432" s="1">
        <f>Table1[[#This Row],[MWh]]*Water_intensities!$N$56</f>
        <v>499.7534001972798</v>
      </c>
      <c r="P2432" s="3">
        <f>P2424</f>
        <v>29.707317</v>
      </c>
      <c r="Q2432" s="3">
        <f>Q2424</f>
        <v>-1.014122</v>
      </c>
      <c r="R2432" s="21" t="s">
        <v>3729</v>
      </c>
    </row>
    <row r="2433" spans="1:18" x14ac:dyDescent="0.55000000000000004">
      <c r="A2433" s="1">
        <v>57017</v>
      </c>
      <c r="B2433" s="1" t="s">
        <v>3704</v>
      </c>
      <c r="C2433" s="1" t="s">
        <v>3730</v>
      </c>
      <c r="D2433" s="4">
        <v>0.107</v>
      </c>
      <c r="E2433" s="4">
        <v>881.4</v>
      </c>
      <c r="F2433" s="4">
        <f>Table1[[#This Row],[MW]]*Table1[[#This Row],[MWh/MW]]</f>
        <v>94.309799999999996</v>
      </c>
      <c r="G2433" s="1" t="s">
        <v>28</v>
      </c>
      <c r="H2433" s="1" t="s">
        <v>29</v>
      </c>
      <c r="I2433" s="1" t="s">
        <v>30</v>
      </c>
      <c r="J2433" s="1" t="s">
        <v>31</v>
      </c>
      <c r="K2433" s="3" t="s">
        <v>32</v>
      </c>
      <c r="L2433" s="3" t="s">
        <v>44</v>
      </c>
      <c r="M2433" s="3" t="s">
        <v>34</v>
      </c>
      <c r="N2433" s="1">
        <f>Table1[[#This Row],[MWh]]*Water_intensities!$J$56</f>
        <v>30.556350754919393</v>
      </c>
      <c r="O2433" s="1">
        <f>Table1[[#This Row],[MWh]]*Water_intensities!$N$56</f>
        <v>21.389445528443574</v>
      </c>
      <c r="P2433" s="3">
        <v>34.450929000000002</v>
      </c>
      <c r="Q2433" s="3">
        <v>1.396509</v>
      </c>
      <c r="R2433" t="s">
        <v>113</v>
      </c>
    </row>
    <row r="2434" spans="1:18" x14ac:dyDescent="0.55000000000000004">
      <c r="A2434" s="1">
        <v>57018</v>
      </c>
      <c r="B2434" s="1" t="s">
        <v>3704</v>
      </c>
      <c r="C2434" s="1" t="s">
        <v>3731</v>
      </c>
      <c r="D2434" s="4">
        <v>200</v>
      </c>
      <c r="E2434" s="4">
        <v>4865.8999999999996</v>
      </c>
      <c r="F2434" s="4">
        <f>Table1[[#This Row],[MW]]*Table1[[#This Row],[MWh/MW]]</f>
        <v>973179.99999999988</v>
      </c>
      <c r="G2434" s="1" t="s">
        <v>107</v>
      </c>
      <c r="H2434" s="1" t="s">
        <v>108</v>
      </c>
      <c r="I2434" s="1" t="s">
        <v>34</v>
      </c>
      <c r="J2434" s="1" t="s">
        <v>34</v>
      </c>
      <c r="K2434" s="1" t="s">
        <v>34</v>
      </c>
      <c r="L2434" s="1" t="s">
        <v>34</v>
      </c>
      <c r="M2434" s="1" t="s">
        <v>34</v>
      </c>
      <c r="N2434" s="1">
        <v>168787.74695313885</v>
      </c>
      <c r="O2434" s="1">
        <v>168787.74695313885</v>
      </c>
      <c r="P2434" s="3">
        <v>33.186100000000003</v>
      </c>
      <c r="Q2434" s="3">
        <v>0.4501</v>
      </c>
      <c r="R2434" t="s">
        <v>3732</v>
      </c>
    </row>
    <row r="2435" spans="1:18" x14ac:dyDescent="0.55000000000000004">
      <c r="A2435" s="1">
        <v>57019</v>
      </c>
      <c r="B2435" s="1" t="s">
        <v>3704</v>
      </c>
      <c r="C2435" s="1" t="s">
        <v>3733</v>
      </c>
      <c r="D2435" s="4">
        <v>40.799999999999997</v>
      </c>
      <c r="E2435" s="4">
        <v>2820</v>
      </c>
      <c r="F2435" s="4">
        <f>Table1[[#This Row],[MW]]*Table1[[#This Row],[MWh/MW]]</f>
        <v>115055.99999999999</v>
      </c>
      <c r="G2435" s="1" t="s">
        <v>474</v>
      </c>
      <c r="H2435" s="1" t="s">
        <v>21</v>
      </c>
      <c r="I2435" s="1" t="s">
        <v>22</v>
      </c>
      <c r="J2435" s="1" t="s">
        <v>118</v>
      </c>
      <c r="K2435" s="3" t="s">
        <v>24</v>
      </c>
      <c r="L2435" s="1" t="s">
        <v>841</v>
      </c>
      <c r="M2435" s="3" t="s">
        <v>420</v>
      </c>
      <c r="N2435" s="1">
        <f>Table1[[#This Row],[MWh]]*Water_intensities!$J$8</f>
        <v>522641.20531161595</v>
      </c>
      <c r="O2435" s="1">
        <f>Table1[[#This Row],[MWh]]*Water_intensities!$N$8</f>
        <v>479087.77153564797</v>
      </c>
      <c r="P2435" s="3">
        <v>31.606667000000002</v>
      </c>
      <c r="Q2435" s="3">
        <v>1.6366670000000001</v>
      </c>
      <c r="R2435" t="s">
        <v>3734</v>
      </c>
    </row>
    <row r="2436" spans="1:18" x14ac:dyDescent="0.55000000000000004">
      <c r="A2436" s="1">
        <v>57020</v>
      </c>
      <c r="B2436" s="1" t="s">
        <v>3704</v>
      </c>
      <c r="C2436" s="1" t="s">
        <v>3735</v>
      </c>
      <c r="D2436" s="4">
        <v>7.0999999999999994E-2</v>
      </c>
      <c r="E2436" s="4">
        <v>4865.8999999999996</v>
      </c>
      <c r="F2436" s="4">
        <f>Table1[[#This Row],[MW]]*Table1[[#This Row],[MWh/MW]]</f>
        <v>345.47889999999995</v>
      </c>
      <c r="G2436" s="1" t="s">
        <v>107</v>
      </c>
      <c r="H2436" s="1" t="s">
        <v>133</v>
      </c>
      <c r="I2436" s="1" t="s">
        <v>34</v>
      </c>
      <c r="J2436" s="1" t="s">
        <v>34</v>
      </c>
      <c r="K2436" s="1" t="s">
        <v>34</v>
      </c>
      <c r="L2436" s="1" t="s">
        <v>34</v>
      </c>
      <c r="M2436" s="1" t="s">
        <v>34</v>
      </c>
      <c r="N2436" s="1">
        <v>0</v>
      </c>
      <c r="O2436" s="1">
        <v>0</v>
      </c>
      <c r="P2436" s="3">
        <v>29.961359999999999</v>
      </c>
      <c r="Q2436" s="3">
        <v>-0.99558000000000002</v>
      </c>
      <c r="R2436" t="s">
        <v>133</v>
      </c>
    </row>
    <row r="2437" spans="1:18" x14ac:dyDescent="0.55000000000000004">
      <c r="A2437" s="1">
        <v>57021</v>
      </c>
      <c r="B2437" s="1" t="s">
        <v>3704</v>
      </c>
      <c r="C2437" s="1" t="s">
        <v>3736</v>
      </c>
      <c r="D2437" s="4">
        <v>0.501</v>
      </c>
      <c r="E2437" s="4">
        <v>881.4</v>
      </c>
      <c r="F2437" s="4">
        <f>Table1[[#This Row],[MW]]*Table1[[#This Row],[MWh/MW]]</f>
        <v>441.58139999999997</v>
      </c>
      <c r="G2437" s="1" t="s">
        <v>28</v>
      </c>
      <c r="H2437" s="1" t="s">
        <v>29</v>
      </c>
      <c r="I2437" s="1" t="s">
        <v>30</v>
      </c>
      <c r="J2437" s="1" t="s">
        <v>31</v>
      </c>
      <c r="K2437" s="3" t="s">
        <v>32</v>
      </c>
      <c r="L2437" s="3" t="s">
        <v>44</v>
      </c>
      <c r="M2437" s="3" t="s">
        <v>34</v>
      </c>
      <c r="N2437" s="1">
        <f>Table1[[#This Row],[MWh]]*Water_intensities!$J$56</f>
        <v>143.07225914219265</v>
      </c>
      <c r="O2437" s="1">
        <f>Table1[[#This Row],[MWh]]*Water_intensities!$N$56</f>
        <v>100.15058139953487</v>
      </c>
      <c r="P2437" s="3">
        <v>32.886667000000003</v>
      </c>
      <c r="Q2437" s="3">
        <v>3.2783329999999999</v>
      </c>
      <c r="R2437" t="s">
        <v>113</v>
      </c>
    </row>
    <row r="2438" spans="1:18" x14ac:dyDescent="0.55000000000000004">
      <c r="A2438" s="1">
        <v>57022</v>
      </c>
      <c r="B2438" s="1" t="s">
        <v>3704</v>
      </c>
      <c r="C2438" s="1" t="s">
        <v>3737</v>
      </c>
      <c r="D2438" s="19">
        <v>0.01</v>
      </c>
      <c r="E2438" s="4">
        <v>1800</v>
      </c>
      <c r="F2438" s="4">
        <f>Table1[[#This Row],[MW]]*Table1[[#This Row],[MWh/MW]]</f>
        <v>18</v>
      </c>
      <c r="G2438" s="1" t="s">
        <v>37</v>
      </c>
      <c r="H2438" s="1" t="s">
        <v>38</v>
      </c>
      <c r="I2438" s="1" t="s">
        <v>130</v>
      </c>
      <c r="J2438" s="1" t="s">
        <v>40</v>
      </c>
      <c r="K2438" s="3" t="s">
        <v>34</v>
      </c>
      <c r="L2438" s="3" t="s">
        <v>41</v>
      </c>
      <c r="M2438" s="3" t="s">
        <v>420</v>
      </c>
      <c r="N2438" s="1">
        <f>Table1[[#This Row],[MWh]]*Water_intensities!$J$75</f>
        <v>0.25210842454800003</v>
      </c>
      <c r="O2438" s="1">
        <f>Table1[[#This Row],[MWh]]*Water_intensities!$N$75</f>
        <v>0.17647589718359999</v>
      </c>
      <c r="P2438" s="3">
        <v>31.308408799999999</v>
      </c>
      <c r="Q2438" s="3">
        <v>-0.67610400000000004</v>
      </c>
      <c r="R2438" t="s">
        <v>3205</v>
      </c>
    </row>
    <row r="2439" spans="1:18" x14ac:dyDescent="0.55000000000000004">
      <c r="A2439" s="1">
        <v>57023</v>
      </c>
      <c r="B2439" s="1" t="s">
        <v>3704</v>
      </c>
      <c r="C2439" s="1" t="s">
        <v>3738</v>
      </c>
      <c r="D2439" s="4">
        <v>0.12</v>
      </c>
      <c r="E2439" s="4">
        <v>4865.8999999999996</v>
      </c>
      <c r="F2439" s="4">
        <f>Table1[[#This Row],[MW]]*Table1[[#This Row],[MWh/MW]]</f>
        <v>583.9079999999999</v>
      </c>
      <c r="G2439" s="1" t="s">
        <v>107</v>
      </c>
      <c r="H2439" s="1" t="s">
        <v>133</v>
      </c>
      <c r="I2439" s="1" t="s">
        <v>34</v>
      </c>
      <c r="J2439" s="1" t="s">
        <v>34</v>
      </c>
      <c r="K2439" s="1" t="s">
        <v>34</v>
      </c>
      <c r="L2439" s="1" t="s">
        <v>34</v>
      </c>
      <c r="M2439" s="1" t="s">
        <v>34</v>
      </c>
      <c r="N2439" s="1">
        <v>0</v>
      </c>
      <c r="O2439" s="1">
        <v>0</v>
      </c>
      <c r="P2439" s="3">
        <v>31.728095499999998</v>
      </c>
      <c r="Q2439" s="3">
        <v>3.6527376</v>
      </c>
      <c r="R2439" t="s">
        <v>133</v>
      </c>
    </row>
    <row r="2440" spans="1:18" x14ac:dyDescent="0.55000000000000004">
      <c r="A2440" s="1">
        <v>57024</v>
      </c>
      <c r="B2440" s="1" t="s">
        <v>3704</v>
      </c>
      <c r="C2440" s="1" t="s">
        <v>3739</v>
      </c>
      <c r="D2440" s="4">
        <v>7.6</v>
      </c>
      <c r="E2440" s="4">
        <v>4865.8999999999996</v>
      </c>
      <c r="F2440" s="4">
        <f>Table1[[#This Row],[MW]]*Table1[[#This Row],[MWh/MW]]</f>
        <v>36980.839999999997</v>
      </c>
      <c r="G2440" s="1" t="s">
        <v>107</v>
      </c>
      <c r="H2440" s="1" t="s">
        <v>133</v>
      </c>
      <c r="I2440" s="1" t="s">
        <v>34</v>
      </c>
      <c r="J2440" s="1" t="s">
        <v>34</v>
      </c>
      <c r="K2440" s="1" t="s">
        <v>34</v>
      </c>
      <c r="L2440" s="1" t="s">
        <v>34</v>
      </c>
      <c r="M2440" s="1" t="s">
        <v>34</v>
      </c>
      <c r="N2440" s="1">
        <v>29823.204332709323</v>
      </c>
      <c r="O2440" s="1">
        <v>29823.204332709323</v>
      </c>
      <c r="P2440" s="3">
        <v>30.2051096</v>
      </c>
      <c r="Q2440" s="3">
        <v>-0.48709180000000002</v>
      </c>
      <c r="R2440" t="s">
        <v>3740</v>
      </c>
    </row>
    <row r="2441" spans="1:18" x14ac:dyDescent="0.55000000000000004">
      <c r="A2441" s="1">
        <v>57025</v>
      </c>
      <c r="B2441" s="1" t="s">
        <v>3704</v>
      </c>
      <c r="C2441" s="1" t="s">
        <v>3741</v>
      </c>
      <c r="D2441" s="4">
        <v>5.4</v>
      </c>
      <c r="E2441" s="4">
        <v>4865.8999999999996</v>
      </c>
      <c r="F2441" s="4">
        <f>Table1[[#This Row],[MW]]*Table1[[#This Row],[MWh/MW]]</f>
        <v>26275.86</v>
      </c>
      <c r="G2441" s="1" t="s">
        <v>107</v>
      </c>
      <c r="H2441" s="1" t="s">
        <v>133</v>
      </c>
      <c r="I2441" s="1" t="s">
        <v>34</v>
      </c>
      <c r="J2441" s="1" t="s">
        <v>34</v>
      </c>
      <c r="K2441" s="1" t="s">
        <v>34</v>
      </c>
      <c r="L2441" s="1" t="s">
        <v>34</v>
      </c>
      <c r="M2441" s="1" t="s">
        <v>34</v>
      </c>
      <c r="N2441" s="1">
        <v>408523.15512363316</v>
      </c>
      <c r="O2441" s="1">
        <v>408523.15512363316</v>
      </c>
      <c r="P2441" s="3">
        <v>30.126518000000001</v>
      </c>
      <c r="Q2441" s="3">
        <v>0.75195719999999999</v>
      </c>
      <c r="R2441" t="s">
        <v>3740</v>
      </c>
    </row>
    <row r="2442" spans="1:18" x14ac:dyDescent="0.55000000000000004">
      <c r="A2442" s="1">
        <v>57026</v>
      </c>
      <c r="B2442" s="1" t="s">
        <v>3704</v>
      </c>
      <c r="C2442" s="1" t="s">
        <v>3742</v>
      </c>
      <c r="D2442" s="4">
        <v>7.5</v>
      </c>
      <c r="E2442" s="4">
        <v>2820</v>
      </c>
      <c r="F2442" s="4">
        <f>Table1[[#This Row],[MW]]*Table1[[#This Row],[MWh/MW]]</f>
        <v>21150</v>
      </c>
      <c r="G2442" s="1" t="s">
        <v>474</v>
      </c>
      <c r="H2442" s="1" t="s">
        <v>21</v>
      </c>
      <c r="I2442" s="1" t="s">
        <v>22</v>
      </c>
      <c r="J2442" s="1" t="s">
        <v>118</v>
      </c>
      <c r="K2442" s="3" t="s">
        <v>24</v>
      </c>
      <c r="L2442" s="1" t="s">
        <v>841</v>
      </c>
      <c r="M2442" s="3" t="s">
        <v>420</v>
      </c>
      <c r="N2442" s="1">
        <f>Table1[[#This Row],[MWh]]*Water_intensities!$J$8</f>
        <v>96073.750976399999</v>
      </c>
      <c r="O2442" s="1">
        <f>Table1[[#This Row],[MWh]]*Water_intensities!$N$8</f>
        <v>88067.6050617</v>
      </c>
      <c r="P2442" s="3">
        <v>32.945762999999999</v>
      </c>
      <c r="Q2442" s="3">
        <v>0.380442</v>
      </c>
      <c r="R2442" t="s">
        <v>3743</v>
      </c>
    </row>
    <row r="2443" spans="1:18" x14ac:dyDescent="0.55000000000000004">
      <c r="A2443" s="1">
        <v>57027</v>
      </c>
      <c r="B2443" s="1" t="s">
        <v>3704</v>
      </c>
      <c r="C2443" s="1" t="s">
        <v>3744</v>
      </c>
      <c r="D2443" s="4">
        <v>50</v>
      </c>
      <c r="E2443" s="4">
        <v>881.4</v>
      </c>
      <c r="F2443" s="4">
        <f>Table1[[#This Row],[MW]]*Table1[[#This Row],[MWh/MW]]</f>
        <v>44070</v>
      </c>
      <c r="G2443" s="1" t="s">
        <v>28</v>
      </c>
      <c r="H2443" s="1" t="s">
        <v>29</v>
      </c>
      <c r="I2443" s="1" t="s">
        <v>30</v>
      </c>
      <c r="J2443" s="1" t="s">
        <v>31</v>
      </c>
      <c r="K2443" s="3" t="s">
        <v>32</v>
      </c>
      <c r="L2443" s="3" t="s">
        <v>44</v>
      </c>
      <c r="M2443" s="3" t="s">
        <v>34</v>
      </c>
      <c r="N2443" s="1">
        <f>Table1[[#This Row],[MWh]]*Water_intensities!$J$56</f>
        <v>14278.668577065137</v>
      </c>
      <c r="O2443" s="1">
        <f>Table1[[#This Row],[MWh]]*Water_intensities!$N$56</f>
        <v>9995.0680039455965</v>
      </c>
      <c r="P2443" s="3">
        <v>32.5833333</v>
      </c>
      <c r="Q2443" s="3">
        <v>0.31666670000000002</v>
      </c>
      <c r="R2443" t="s">
        <v>3745</v>
      </c>
    </row>
    <row r="2444" spans="1:18" x14ac:dyDescent="0.55000000000000004">
      <c r="A2444" s="1">
        <v>57028</v>
      </c>
      <c r="B2444" s="1" t="s">
        <v>3704</v>
      </c>
      <c r="C2444" s="1" t="s">
        <v>5067</v>
      </c>
      <c r="D2444" s="4">
        <v>3</v>
      </c>
      <c r="E2444" s="4">
        <v>4865.8999999999996</v>
      </c>
      <c r="F2444" s="4">
        <f>Table1[[#This Row],[MW]]*Table1[[#This Row],[MWh/MW]]</f>
        <v>14597.699999999999</v>
      </c>
      <c r="G2444" s="1" t="s">
        <v>107</v>
      </c>
      <c r="H2444" s="1" t="s">
        <v>133</v>
      </c>
      <c r="I2444" s="1" t="s">
        <v>34</v>
      </c>
      <c r="J2444" s="1" t="s">
        <v>34</v>
      </c>
      <c r="K2444" s="1" t="s">
        <v>34</v>
      </c>
      <c r="L2444" s="1" t="s">
        <v>34</v>
      </c>
      <c r="M2444" s="1" t="s">
        <v>34</v>
      </c>
      <c r="N2444" s="1">
        <v>60958.288399999998</v>
      </c>
      <c r="O2444" s="1">
        <v>60958.288399999998</v>
      </c>
      <c r="P2444" s="3">
        <v>30.272950000000002</v>
      </c>
      <c r="Q2444" s="3">
        <v>0.47854999999999998</v>
      </c>
      <c r="R2444" t="s">
        <v>3747</v>
      </c>
    </row>
    <row r="2445" spans="1:18" x14ac:dyDescent="0.55000000000000004">
      <c r="A2445" s="1">
        <v>57029</v>
      </c>
      <c r="B2445" s="1" t="s">
        <v>3704</v>
      </c>
      <c r="C2445" s="1" t="s">
        <v>3748</v>
      </c>
      <c r="D2445" s="4">
        <v>1.6</v>
      </c>
      <c r="E2445" s="4">
        <v>2820</v>
      </c>
      <c r="F2445" s="4">
        <f>Table1[[#This Row],[MW]]*Table1[[#This Row],[MWh/MW]]</f>
        <v>4512</v>
      </c>
      <c r="G2445" s="1" t="s">
        <v>474</v>
      </c>
      <c r="H2445" s="1" t="s">
        <v>21</v>
      </c>
      <c r="I2445" s="1" t="s">
        <v>22</v>
      </c>
      <c r="J2445" s="1" t="s">
        <v>118</v>
      </c>
      <c r="K2445" s="3" t="s">
        <v>24</v>
      </c>
      <c r="L2445" s="1" t="s">
        <v>841</v>
      </c>
      <c r="M2445" s="3" t="s">
        <v>582</v>
      </c>
      <c r="N2445" s="1">
        <f>Table1[[#This Row],[MWh]]*Water_intensities!$J$7</f>
        <v>20495.733541632002</v>
      </c>
      <c r="O2445" s="1">
        <f>Table1[[#This Row],[MWh]]*Water_intensities!$N$7</f>
        <v>18787.755746496001</v>
      </c>
      <c r="P2445" s="3">
        <v>33.413429999999998</v>
      </c>
      <c r="Q2445" s="3">
        <v>0.50643000000000005</v>
      </c>
      <c r="R2445" t="s">
        <v>3749</v>
      </c>
    </row>
    <row r="2446" spans="1:18" x14ac:dyDescent="0.55000000000000004">
      <c r="A2446" s="1">
        <v>57030</v>
      </c>
      <c r="B2446" s="1" t="s">
        <v>3704</v>
      </c>
      <c r="C2446" s="1" t="s">
        <v>3750</v>
      </c>
      <c r="D2446" s="4">
        <v>1</v>
      </c>
      <c r="E2446" s="4">
        <v>4865.8999999999996</v>
      </c>
      <c r="F2446" s="4">
        <f>Table1[[#This Row],[MW]]*Table1[[#This Row],[MWh/MW]]</f>
        <v>4865.8999999999996</v>
      </c>
      <c r="G2446" s="1" t="s">
        <v>107</v>
      </c>
      <c r="H2446" s="1" t="s">
        <v>133</v>
      </c>
      <c r="I2446" s="1" t="s">
        <v>34</v>
      </c>
      <c r="J2446" s="1" t="s">
        <v>34</v>
      </c>
      <c r="K2446" s="1" t="s">
        <v>34</v>
      </c>
      <c r="L2446" s="1" t="s">
        <v>34</v>
      </c>
      <c r="M2446" s="1" t="s">
        <v>34</v>
      </c>
      <c r="N2446" s="1">
        <v>0</v>
      </c>
      <c r="O2446" s="1">
        <v>0</v>
      </c>
      <c r="P2446" s="3">
        <v>29.9856157</v>
      </c>
      <c r="Q2446" s="3">
        <v>-1.2419560000000001</v>
      </c>
      <c r="R2446" t="s">
        <v>3751</v>
      </c>
    </row>
    <row r="2447" spans="1:18" x14ac:dyDescent="0.55000000000000004">
      <c r="A2447" s="1">
        <v>57031</v>
      </c>
      <c r="B2447" s="1" t="s">
        <v>3704</v>
      </c>
      <c r="C2447" s="1" t="s">
        <v>3752</v>
      </c>
      <c r="D2447" s="4">
        <v>5</v>
      </c>
      <c r="E2447" s="4">
        <v>4865.8999999999996</v>
      </c>
      <c r="F2447" s="4">
        <f>Table1[[#This Row],[MW]]*Table1[[#This Row],[MWh/MW]]</f>
        <v>24329.5</v>
      </c>
      <c r="G2447" s="1" t="s">
        <v>107</v>
      </c>
      <c r="H2447" s="1" t="s">
        <v>133</v>
      </c>
      <c r="I2447" s="1" t="s">
        <v>34</v>
      </c>
      <c r="J2447" s="1" t="s">
        <v>34</v>
      </c>
      <c r="K2447" s="1" t="s">
        <v>34</v>
      </c>
      <c r="L2447" s="1" t="s">
        <v>34</v>
      </c>
      <c r="M2447" s="1" t="s">
        <v>34</v>
      </c>
      <c r="N2447" s="1">
        <v>83414.519788381134</v>
      </c>
      <c r="O2447" s="1">
        <v>83414.519788381134</v>
      </c>
      <c r="P2447" s="3">
        <v>30.081111</v>
      </c>
      <c r="Q2447" s="3">
        <v>0.36</v>
      </c>
      <c r="R2447" t="s">
        <v>133</v>
      </c>
    </row>
    <row r="2448" spans="1:18" x14ac:dyDescent="0.55000000000000004">
      <c r="A2448" s="1">
        <v>57032</v>
      </c>
      <c r="B2448" s="1" t="s">
        <v>3704</v>
      </c>
      <c r="C2448" s="1" t="s">
        <v>3753</v>
      </c>
      <c r="D2448" s="4">
        <v>13</v>
      </c>
      <c r="E2448" s="4">
        <v>4865.8999999999996</v>
      </c>
      <c r="F2448" s="4">
        <f>Table1[[#This Row],[MW]]*Table1[[#This Row],[MWh/MW]]</f>
        <v>63256.7</v>
      </c>
      <c r="G2448" s="1" t="s">
        <v>107</v>
      </c>
      <c r="H2448" s="1" t="s">
        <v>133</v>
      </c>
      <c r="I2448" s="1" t="s">
        <v>34</v>
      </c>
      <c r="J2448" s="1" t="s">
        <v>34</v>
      </c>
      <c r="K2448" s="1" t="s">
        <v>34</v>
      </c>
      <c r="L2448" s="1" t="s">
        <v>34</v>
      </c>
      <c r="M2448" s="1" t="s">
        <v>34</v>
      </c>
      <c r="N2448" s="1">
        <v>11778.727947234735</v>
      </c>
      <c r="O2448" s="1">
        <v>11778.727947234735</v>
      </c>
      <c r="P2448" s="3">
        <v>30.100307000000001</v>
      </c>
      <c r="Q2448" s="3">
        <v>0.30019099999999999</v>
      </c>
      <c r="R2448" t="s">
        <v>3754</v>
      </c>
    </row>
    <row r="2449" spans="1:18" x14ac:dyDescent="0.55000000000000004">
      <c r="A2449" s="1">
        <v>57033</v>
      </c>
      <c r="B2449" s="1" t="s">
        <v>3704</v>
      </c>
      <c r="C2449" s="1" t="s">
        <v>3755</v>
      </c>
      <c r="D2449" s="4">
        <v>10.5</v>
      </c>
      <c r="E2449" s="4">
        <v>4865.8999999999996</v>
      </c>
      <c r="F2449" s="4">
        <f>Table1[[#This Row],[MW]]*Table1[[#This Row],[MWh/MW]]</f>
        <v>51091.95</v>
      </c>
      <c r="G2449" s="1" t="s">
        <v>107</v>
      </c>
      <c r="H2449" s="1" t="s">
        <v>133</v>
      </c>
      <c r="I2449" s="1" t="s">
        <v>34</v>
      </c>
      <c r="J2449" s="1" t="s">
        <v>34</v>
      </c>
      <c r="K2449" s="1" t="s">
        <v>34</v>
      </c>
      <c r="L2449" s="1" t="s">
        <v>34</v>
      </c>
      <c r="M2449" s="1" t="s">
        <v>34</v>
      </c>
      <c r="N2449" s="1">
        <v>21736.175712273383</v>
      </c>
      <c r="O2449" s="1">
        <v>21736.175712273383</v>
      </c>
      <c r="P2449" s="3">
        <v>30.045999999999999</v>
      </c>
      <c r="Q2449" s="3">
        <v>0.3241</v>
      </c>
      <c r="R2449" t="s">
        <v>133</v>
      </c>
    </row>
    <row r="2450" spans="1:18" x14ac:dyDescent="0.55000000000000004">
      <c r="A2450" s="1">
        <v>57034</v>
      </c>
      <c r="B2450" s="1" t="s">
        <v>3704</v>
      </c>
      <c r="C2450" s="1" t="s">
        <v>3756</v>
      </c>
      <c r="D2450" s="4">
        <v>0.44800000000000001</v>
      </c>
      <c r="E2450" s="4">
        <v>881.4</v>
      </c>
      <c r="F2450" s="4">
        <f>Table1[[#This Row],[MW]]*Table1[[#This Row],[MWh/MW]]</f>
        <v>394.86720000000003</v>
      </c>
      <c r="G2450" s="1" t="s">
        <v>28</v>
      </c>
      <c r="H2450" s="1" t="s">
        <v>29</v>
      </c>
      <c r="I2450" s="1" t="s">
        <v>30</v>
      </c>
      <c r="J2450" s="1" t="s">
        <v>31</v>
      </c>
      <c r="K2450" s="3" t="s">
        <v>32</v>
      </c>
      <c r="L2450" s="3" t="s">
        <v>44</v>
      </c>
      <c r="M2450" s="3" t="s">
        <v>34</v>
      </c>
      <c r="N2450" s="1">
        <f>Table1[[#This Row],[MWh]]*Water_intensities!$J$56</f>
        <v>127.93687045050363</v>
      </c>
      <c r="O2450" s="1">
        <f>Table1[[#This Row],[MWh]]*Water_intensities!$N$56</f>
        <v>89.555809315352548</v>
      </c>
      <c r="P2450" s="3">
        <v>34.658940803794898</v>
      </c>
      <c r="Q2450" s="3">
        <v>2.5301510375360601</v>
      </c>
      <c r="R2450" t="s">
        <v>113</v>
      </c>
    </row>
    <row r="2451" spans="1:18" x14ac:dyDescent="0.55000000000000004">
      <c r="A2451" s="1">
        <v>57035</v>
      </c>
      <c r="B2451" s="1" t="s">
        <v>3704</v>
      </c>
      <c r="C2451" s="1" t="s">
        <v>3757</v>
      </c>
      <c r="D2451" s="4">
        <v>0.107</v>
      </c>
      <c r="E2451" s="4">
        <v>881.4</v>
      </c>
      <c r="F2451" s="4">
        <f>Table1[[#This Row],[MW]]*Table1[[#This Row],[MWh/MW]]</f>
        <v>94.309799999999996</v>
      </c>
      <c r="G2451" s="1" t="s">
        <v>28</v>
      </c>
      <c r="H2451" s="1" t="s">
        <v>29</v>
      </c>
      <c r="I2451" s="1" t="s">
        <v>30</v>
      </c>
      <c r="J2451" s="1" t="s">
        <v>31</v>
      </c>
      <c r="K2451" s="3" t="s">
        <v>32</v>
      </c>
      <c r="L2451" s="3" t="s">
        <v>44</v>
      </c>
      <c r="M2451" s="3" t="s">
        <v>34</v>
      </c>
      <c r="N2451" s="1">
        <f>Table1[[#This Row],[MWh]]*Water_intensities!$J$56</f>
        <v>30.556350754919393</v>
      </c>
      <c r="O2451" s="1">
        <f>Table1[[#This Row],[MWh]]*Water_intensities!$N$56</f>
        <v>21.389445528443574</v>
      </c>
      <c r="P2451" s="3">
        <v>31.753610999999999</v>
      </c>
      <c r="Q2451" s="3">
        <v>3.6280559999999999</v>
      </c>
      <c r="R2451" t="s">
        <v>113</v>
      </c>
    </row>
    <row r="2452" spans="1:18" x14ac:dyDescent="0.55000000000000004">
      <c r="A2452" s="1">
        <v>57036</v>
      </c>
      <c r="B2452" s="1" t="s">
        <v>3704</v>
      </c>
      <c r="C2452" s="1" t="s">
        <v>3758</v>
      </c>
      <c r="D2452" s="4">
        <v>18.600000000000001</v>
      </c>
      <c r="E2452" s="4">
        <v>4865.8999999999996</v>
      </c>
      <c r="F2452" s="4">
        <f>Table1[[#This Row],[MW]]*Table1[[#This Row],[MWh/MW]]</f>
        <v>90505.74</v>
      </c>
      <c r="G2452" s="1" t="s">
        <v>107</v>
      </c>
      <c r="H2452" s="1" t="s">
        <v>133</v>
      </c>
      <c r="I2452" s="1" t="s">
        <v>34</v>
      </c>
      <c r="J2452" s="1" t="s">
        <v>34</v>
      </c>
      <c r="K2452" s="1" t="s">
        <v>34</v>
      </c>
      <c r="L2452" s="1" t="s">
        <v>34</v>
      </c>
      <c r="M2452" s="1" t="s">
        <v>34</v>
      </c>
      <c r="N2452" s="1">
        <v>101759.36399999999</v>
      </c>
      <c r="O2452" s="1">
        <v>101759.36399999999</v>
      </c>
      <c r="P2452" s="3">
        <v>30.481844599999999</v>
      </c>
      <c r="Q2452" s="3">
        <v>0.22579299999999999</v>
      </c>
      <c r="R2452" t="s">
        <v>133</v>
      </c>
    </row>
    <row r="2453" spans="1:18" x14ac:dyDescent="0.55000000000000004">
      <c r="A2453" s="1">
        <v>57037</v>
      </c>
      <c r="B2453" s="1" t="s">
        <v>3704</v>
      </c>
      <c r="C2453" s="1" t="s">
        <v>5068</v>
      </c>
      <c r="D2453">
        <v>6.5</v>
      </c>
      <c r="E2453" s="4">
        <v>4865.8999999999996</v>
      </c>
      <c r="F2453" s="1">
        <f>Table1[[#This Row],[MW]]*Table1[[#This Row],[MWh/MW]]</f>
        <v>31628.35</v>
      </c>
      <c r="G2453" s="1" t="s">
        <v>107</v>
      </c>
      <c r="H2453" s="1" t="s">
        <v>133</v>
      </c>
      <c r="I2453" s="1" t="s">
        <v>34</v>
      </c>
      <c r="J2453" s="1" t="s">
        <v>34</v>
      </c>
      <c r="K2453" s="1" t="s">
        <v>34</v>
      </c>
      <c r="L2453" s="1" t="s">
        <v>34</v>
      </c>
      <c r="M2453" s="1" t="s">
        <v>34</v>
      </c>
      <c r="N2453" s="1">
        <v>21749.835175944103</v>
      </c>
      <c r="O2453" s="1">
        <v>21749.835175944103</v>
      </c>
      <c r="P2453" s="3">
        <v>30.078889</v>
      </c>
      <c r="Q2453" s="3">
        <v>-1.318611</v>
      </c>
      <c r="R2453" t="s">
        <v>3760</v>
      </c>
    </row>
    <row r="2454" spans="1:18" x14ac:dyDescent="0.55000000000000004">
      <c r="A2454" s="1">
        <v>57038</v>
      </c>
      <c r="B2454" s="1" t="s">
        <v>3704</v>
      </c>
      <c r="C2454" s="1" t="s">
        <v>3761</v>
      </c>
      <c r="D2454" s="4">
        <v>180</v>
      </c>
      <c r="E2454" s="4">
        <v>4865.8999999999996</v>
      </c>
      <c r="F2454" s="4">
        <f>Table1[[#This Row],[MW]]*Table1[[#This Row],[MWh/MW]]</f>
        <v>875861.99999999988</v>
      </c>
      <c r="G2454" s="1" t="s">
        <v>107</v>
      </c>
      <c r="H2454" s="1" t="s">
        <v>108</v>
      </c>
      <c r="I2454" s="1" t="s">
        <v>34</v>
      </c>
      <c r="J2454" s="1" t="s">
        <v>34</v>
      </c>
      <c r="K2454" s="1" t="s">
        <v>34</v>
      </c>
      <c r="L2454" s="1" t="s">
        <v>34</v>
      </c>
      <c r="M2454" s="1" t="s">
        <v>34</v>
      </c>
      <c r="N2454" s="1">
        <v>465021.85510681104</v>
      </c>
      <c r="O2454" s="1">
        <v>465021.85510681104</v>
      </c>
      <c r="P2454" s="3">
        <v>33.185200000000002</v>
      </c>
      <c r="Q2454" s="3">
        <v>0.44319999999999998</v>
      </c>
      <c r="R2454" t="s">
        <v>133</v>
      </c>
    </row>
    <row r="2455" spans="1:18" x14ac:dyDescent="0.55000000000000004">
      <c r="A2455" s="1">
        <v>57039</v>
      </c>
      <c r="B2455" s="1" t="s">
        <v>3704</v>
      </c>
      <c r="C2455" s="1" t="s">
        <v>3762</v>
      </c>
      <c r="D2455" s="4">
        <v>50</v>
      </c>
      <c r="E2455" s="4">
        <v>881.4</v>
      </c>
      <c r="F2455" s="4">
        <f>Table1[[#This Row],[MW]]*Table1[[#This Row],[MWh/MW]]</f>
        <v>44070</v>
      </c>
      <c r="G2455" s="1" t="s">
        <v>28</v>
      </c>
      <c r="H2455" s="1" t="s">
        <v>29</v>
      </c>
      <c r="I2455" s="1" t="s">
        <v>30</v>
      </c>
      <c r="J2455" s="1" t="s">
        <v>31</v>
      </c>
      <c r="K2455" s="3" t="s">
        <v>32</v>
      </c>
      <c r="L2455" s="3" t="s">
        <v>44</v>
      </c>
      <c r="M2455" s="3" t="s">
        <v>34</v>
      </c>
      <c r="N2455" s="1">
        <f>Table1[[#This Row],[MWh]]*Water_intensities!$J$56</f>
        <v>14278.668577065137</v>
      </c>
      <c r="O2455" s="1">
        <f>Table1[[#This Row],[MWh]]*Water_intensities!$N$56</f>
        <v>9995.0680039455965</v>
      </c>
      <c r="P2455" s="3">
        <v>32.67859</v>
      </c>
      <c r="Q2455" s="3">
        <v>0.38173000000000001</v>
      </c>
      <c r="R2455" t="s">
        <v>3763</v>
      </c>
    </row>
    <row r="2456" spans="1:18" x14ac:dyDescent="0.55000000000000004">
      <c r="A2456" s="1">
        <v>57040</v>
      </c>
      <c r="B2456" s="1" t="s">
        <v>3704</v>
      </c>
      <c r="C2456" s="1" t="s">
        <v>3764</v>
      </c>
      <c r="D2456" s="4">
        <v>5.9</v>
      </c>
      <c r="E2456" s="4">
        <v>4865.8999999999996</v>
      </c>
      <c r="F2456" s="4">
        <f>Table1[[#This Row],[MW]]*Table1[[#This Row],[MWh/MW]]</f>
        <v>28708.81</v>
      </c>
      <c r="G2456" s="1" t="s">
        <v>107</v>
      </c>
      <c r="H2456" s="1" t="s">
        <v>133</v>
      </c>
      <c r="I2456" s="1" t="s">
        <v>34</v>
      </c>
      <c r="J2456" s="1" t="s">
        <v>34</v>
      </c>
      <c r="K2456" s="1" t="s">
        <v>34</v>
      </c>
      <c r="L2456" s="1" t="s">
        <v>34</v>
      </c>
      <c r="M2456" s="1" t="s">
        <v>34</v>
      </c>
      <c r="N2456" s="1">
        <v>13693.958108993844</v>
      </c>
      <c r="O2456" s="1">
        <v>13693.958108993844</v>
      </c>
      <c r="P2456" s="3">
        <v>29.966667000000001</v>
      </c>
      <c r="Q2456" s="3">
        <v>0.7</v>
      </c>
      <c r="R2456" t="s">
        <v>3722</v>
      </c>
    </row>
    <row r="2457" spans="1:18" x14ac:dyDescent="0.55000000000000004">
      <c r="A2457" s="1">
        <v>57041</v>
      </c>
      <c r="B2457" s="1" t="s">
        <v>3704</v>
      </c>
      <c r="C2457" s="1" t="s">
        <v>3765</v>
      </c>
      <c r="D2457" s="4">
        <v>0.107</v>
      </c>
      <c r="E2457" s="4">
        <v>881.4</v>
      </c>
      <c r="F2457" s="4">
        <f>Table1[[#This Row],[MW]]*Table1[[#This Row],[MWh/MW]]</f>
        <v>94.309799999999996</v>
      </c>
      <c r="G2457" s="1" t="s">
        <v>28</v>
      </c>
      <c r="H2457" s="1" t="s">
        <v>29</v>
      </c>
      <c r="I2457" s="1" t="s">
        <v>30</v>
      </c>
      <c r="J2457" s="1" t="s">
        <v>31</v>
      </c>
      <c r="K2457" s="3" t="s">
        <v>32</v>
      </c>
      <c r="L2457" s="3" t="s">
        <v>44</v>
      </c>
      <c r="M2457" s="3" t="s">
        <v>34</v>
      </c>
      <c r="N2457" s="1">
        <f>Table1[[#This Row],[MWh]]*Water_intensities!$J$56</f>
        <v>30.556350754919393</v>
      </c>
      <c r="O2457" s="1">
        <f>Table1[[#This Row],[MWh]]*Water_intensities!$N$56</f>
        <v>21.389445528443574</v>
      </c>
      <c r="P2457" s="3">
        <v>31.102499999999999</v>
      </c>
      <c r="Q2457" s="3">
        <v>2.4758330000000002</v>
      </c>
      <c r="R2457" t="s">
        <v>113</v>
      </c>
    </row>
    <row r="2458" spans="1:18" x14ac:dyDescent="0.55000000000000004">
      <c r="A2458" s="1">
        <v>57042</v>
      </c>
      <c r="B2458" s="1" t="s">
        <v>3704</v>
      </c>
      <c r="C2458" s="1" t="s">
        <v>5069</v>
      </c>
      <c r="D2458" s="4">
        <v>9.6</v>
      </c>
      <c r="E2458" s="4">
        <v>4865.8999999999996</v>
      </c>
      <c r="F2458" s="4">
        <f>Table1[[#This Row],[MW]]*Table1[[#This Row],[MWh/MW]]</f>
        <v>46712.639999999992</v>
      </c>
      <c r="G2458" s="1" t="str">
        <f>G2457</f>
        <v>Oil</v>
      </c>
      <c r="H2458" s="1" t="s">
        <v>108</v>
      </c>
      <c r="I2458" s="1" t="s">
        <v>34</v>
      </c>
      <c r="J2458" s="1" t="s">
        <v>34</v>
      </c>
      <c r="K2458" s="1" t="s">
        <v>34</v>
      </c>
      <c r="L2458" s="1" t="s">
        <v>34</v>
      </c>
      <c r="M2458" s="1" t="s">
        <v>34</v>
      </c>
      <c r="N2458" s="1">
        <v>4722963.4003656898</v>
      </c>
      <c r="O2458" s="1">
        <v>4722963.4003656898</v>
      </c>
      <c r="P2458" s="3">
        <v>30.668056</v>
      </c>
      <c r="Q2458" s="3">
        <v>1.1194440000000001</v>
      </c>
      <c r="R2458" t="s">
        <v>3767</v>
      </c>
    </row>
    <row r="2459" spans="1:18" x14ac:dyDescent="0.55000000000000004">
      <c r="A2459" s="1">
        <v>57043</v>
      </c>
      <c r="B2459" s="1" t="s">
        <v>3704</v>
      </c>
      <c r="C2459" s="1" t="s">
        <v>3768</v>
      </c>
      <c r="D2459" s="4">
        <v>3.5</v>
      </c>
      <c r="E2459" s="4">
        <v>4865.8999999999996</v>
      </c>
      <c r="F2459" s="4">
        <f>Table1[[#This Row],[MW]]*Table1[[#This Row],[MWh/MW]]</f>
        <v>17030.649999999998</v>
      </c>
      <c r="G2459" s="1" t="s">
        <v>107</v>
      </c>
      <c r="H2459" s="1" t="s">
        <v>133</v>
      </c>
      <c r="I2459" s="1" t="s">
        <v>34</v>
      </c>
      <c r="J2459" s="1" t="s">
        <v>34</v>
      </c>
      <c r="K2459" s="1" t="s">
        <v>34</v>
      </c>
      <c r="L2459" s="1" t="s">
        <v>34</v>
      </c>
      <c r="M2459" s="1" t="s">
        <v>34</v>
      </c>
      <c r="N2459" s="1">
        <v>157641.27068217541</v>
      </c>
      <c r="O2459" s="1">
        <v>157641.27068217541</v>
      </c>
      <c r="P2459" s="3">
        <v>30.974443999999998</v>
      </c>
      <c r="Q2459" s="3">
        <v>2.431111</v>
      </c>
      <c r="R2459" t="s">
        <v>133</v>
      </c>
    </row>
    <row r="2460" spans="1:18" x14ac:dyDescent="0.55000000000000004">
      <c r="A2460" s="1">
        <v>57044</v>
      </c>
      <c r="B2460" s="1" t="s">
        <v>3704</v>
      </c>
      <c r="C2460" s="21" t="s">
        <v>5070</v>
      </c>
      <c r="D2460" s="4">
        <v>15</v>
      </c>
      <c r="E2460" s="4">
        <v>4865.8999999999996</v>
      </c>
      <c r="F2460" s="4">
        <f>Table1[[#This Row],[MW]]*Table1[[#This Row],[MWh/MW]]</f>
        <v>72988.5</v>
      </c>
      <c r="G2460" s="1" t="str">
        <f>G2459</f>
        <v>Hydropower</v>
      </c>
      <c r="H2460" s="1" t="s">
        <v>133</v>
      </c>
      <c r="I2460" s="1" t="s">
        <v>34</v>
      </c>
      <c r="J2460" s="1" t="s">
        <v>34</v>
      </c>
      <c r="K2460" s="1" t="s">
        <v>34</v>
      </c>
      <c r="L2460" s="1" t="s">
        <v>34</v>
      </c>
      <c r="M2460" s="1" t="s">
        <v>34</v>
      </c>
      <c r="N2460" s="1">
        <v>22943.474237261686</v>
      </c>
      <c r="O2460" s="1">
        <v>22943.474237261686</v>
      </c>
      <c r="P2460" s="3">
        <v>29.931640000000002</v>
      </c>
      <c r="Q2460" s="3">
        <v>0.14154</v>
      </c>
      <c r="R2460" t="s">
        <v>3770</v>
      </c>
    </row>
    <row r="2461" spans="1:18" x14ac:dyDescent="0.55000000000000004">
      <c r="A2461" s="1">
        <v>57045</v>
      </c>
      <c r="B2461" s="1" t="s">
        <v>3704</v>
      </c>
      <c r="C2461" s="1" t="s">
        <v>5071</v>
      </c>
      <c r="D2461" s="4">
        <v>9.1999999999999993</v>
      </c>
      <c r="E2461" s="4">
        <v>4865.8999999999996</v>
      </c>
      <c r="F2461" s="4">
        <f>Table1[[#This Row],[MW]]*Table1[[#This Row],[MWh/MW]]</f>
        <v>44766.279999999992</v>
      </c>
      <c r="G2461" s="1" t="s">
        <v>107</v>
      </c>
      <c r="H2461" s="1" t="s">
        <v>133</v>
      </c>
      <c r="I2461" s="1" t="s">
        <v>34</v>
      </c>
      <c r="J2461" s="1" t="s">
        <v>34</v>
      </c>
      <c r="K2461" s="1" t="s">
        <v>34</v>
      </c>
      <c r="L2461" s="1" t="s">
        <v>34</v>
      </c>
      <c r="M2461" s="1" t="s">
        <v>34</v>
      </c>
      <c r="N2461" s="1">
        <v>17726.616032290498</v>
      </c>
      <c r="O2461" s="1">
        <v>17726.616032290498</v>
      </c>
      <c r="P2461" s="3">
        <v>30.00543</v>
      </c>
      <c r="Q2461" s="3">
        <v>0.21229000000000001</v>
      </c>
      <c r="R2461" t="s">
        <v>3772</v>
      </c>
    </row>
    <row r="2462" spans="1:18" x14ac:dyDescent="0.55000000000000004">
      <c r="A2462" s="1">
        <v>57046</v>
      </c>
      <c r="B2462" s="1" t="s">
        <v>3704</v>
      </c>
      <c r="C2462" s="1" t="s">
        <v>5072</v>
      </c>
      <c r="D2462" s="4">
        <v>5.25</v>
      </c>
      <c r="E2462" s="4">
        <v>4865.8999999999996</v>
      </c>
      <c r="F2462" s="4">
        <f>Table1[[#This Row],[MW]]*Table1[[#This Row],[MWh/MW]]</f>
        <v>25545.974999999999</v>
      </c>
      <c r="G2462" s="1" t="s">
        <v>107</v>
      </c>
      <c r="H2462" s="1" t="s">
        <v>133</v>
      </c>
      <c r="I2462" s="1" t="s">
        <v>34</v>
      </c>
      <c r="J2462" s="1" t="s">
        <v>34</v>
      </c>
      <c r="K2462" s="1" t="s">
        <v>34</v>
      </c>
      <c r="L2462" s="1" t="s">
        <v>34</v>
      </c>
      <c r="M2462" s="1" t="s">
        <v>34</v>
      </c>
      <c r="N2462" s="1">
        <v>853.93189538602553</v>
      </c>
      <c r="O2462" s="1">
        <v>853.93189538602553</v>
      </c>
      <c r="P2462" s="3">
        <v>29.978055999999999</v>
      </c>
      <c r="Q2462" s="3">
        <v>0.63</v>
      </c>
      <c r="R2462" t="s">
        <v>3722</v>
      </c>
    </row>
    <row r="2463" spans="1:18" x14ac:dyDescent="0.55000000000000004">
      <c r="A2463" s="1">
        <v>57047</v>
      </c>
      <c r="B2463" s="1" t="s">
        <v>3704</v>
      </c>
      <c r="C2463" s="1" t="s">
        <v>3774</v>
      </c>
      <c r="D2463" s="4">
        <v>16.5</v>
      </c>
      <c r="E2463" s="4">
        <v>4865.8999999999996</v>
      </c>
      <c r="F2463" s="4">
        <f>Table1[[#This Row],[MW]]*Table1[[#This Row],[MWh/MW]]</f>
        <v>80287.349999999991</v>
      </c>
      <c r="G2463" s="1" t="s">
        <v>107</v>
      </c>
      <c r="H2463" s="1" t="s">
        <v>133</v>
      </c>
      <c r="I2463" s="1" t="s">
        <v>34</v>
      </c>
      <c r="J2463" s="1" t="s">
        <v>34</v>
      </c>
      <c r="K2463" s="1" t="s">
        <v>34</v>
      </c>
      <c r="L2463" s="1" t="s">
        <v>34</v>
      </c>
      <c r="M2463" s="1" t="s">
        <v>34</v>
      </c>
      <c r="N2463" s="1">
        <v>27486.304847536569</v>
      </c>
      <c r="O2463" s="1">
        <v>27486.304847536569</v>
      </c>
      <c r="P2463" s="3">
        <v>34.658239999999999</v>
      </c>
      <c r="Q2463" s="3">
        <v>1.27674</v>
      </c>
      <c r="R2463" t="s">
        <v>3775</v>
      </c>
    </row>
    <row r="2464" spans="1:18" x14ac:dyDescent="0.55000000000000004">
      <c r="A2464" s="1">
        <v>57048</v>
      </c>
      <c r="B2464" s="1" t="s">
        <v>3704</v>
      </c>
      <c r="C2464" s="1" t="s">
        <v>3776</v>
      </c>
      <c r="D2464" s="4">
        <v>5</v>
      </c>
      <c r="E2464" s="4">
        <v>4865.8999999999996</v>
      </c>
      <c r="F2464" s="4">
        <f>Table1[[#This Row],[MW]]*Table1[[#This Row],[MWh/MW]]</f>
        <v>24329.5</v>
      </c>
      <c r="G2464" s="1" t="s">
        <v>107</v>
      </c>
      <c r="H2464" s="1" t="s">
        <v>133</v>
      </c>
      <c r="I2464" s="1" t="s">
        <v>34</v>
      </c>
      <c r="J2464" s="1" t="s">
        <v>34</v>
      </c>
      <c r="K2464" s="1" t="s">
        <v>34</v>
      </c>
      <c r="L2464" s="1" t="s">
        <v>34</v>
      </c>
      <c r="M2464" s="1" t="s">
        <v>34</v>
      </c>
      <c r="N2464" s="1">
        <v>7503.226147986692</v>
      </c>
      <c r="O2464" s="1">
        <v>7503.226147986692</v>
      </c>
      <c r="P2464" s="3">
        <v>34.659210000000002</v>
      </c>
      <c r="Q2464" s="3">
        <v>1.2772300000000001</v>
      </c>
      <c r="R2464" t="s">
        <v>3775</v>
      </c>
    </row>
    <row r="2465" spans="1:18" x14ac:dyDescent="0.55000000000000004">
      <c r="A2465" s="1">
        <v>57049</v>
      </c>
      <c r="B2465" s="1" t="s">
        <v>3704</v>
      </c>
      <c r="C2465" s="1" t="s">
        <v>3777</v>
      </c>
      <c r="D2465" s="4">
        <v>10</v>
      </c>
      <c r="E2465" s="4">
        <v>1800</v>
      </c>
      <c r="F2465" s="4">
        <f>Table1[[#This Row],[MW]]*Table1[[#This Row],[MWh/MW]]</f>
        <v>18000</v>
      </c>
      <c r="G2465" s="1" t="s">
        <v>37</v>
      </c>
      <c r="H2465" s="1" t="s">
        <v>38</v>
      </c>
      <c r="I2465" s="1" t="s">
        <v>39</v>
      </c>
      <c r="J2465" s="1" t="s">
        <v>40</v>
      </c>
      <c r="K2465" s="3" t="s">
        <v>34</v>
      </c>
      <c r="L2465" s="3" t="s">
        <v>41</v>
      </c>
      <c r="M2465" s="3" t="s">
        <v>420</v>
      </c>
      <c r="N2465" s="1">
        <f>Table1[[#This Row],[MWh]]*Water_intensities!$J$85</f>
        <v>1771.5727130400001</v>
      </c>
      <c r="O2465" s="1">
        <f>Table1[[#This Row],[MWh]]*Water_intensities!$N$85</f>
        <v>1240.100899128</v>
      </c>
      <c r="P2465" s="3">
        <v>33.657969999999999</v>
      </c>
      <c r="Q2465" s="3">
        <v>1.6863699999999999</v>
      </c>
      <c r="R2465" t="s">
        <v>3778</v>
      </c>
    </row>
    <row r="2466" spans="1:18" x14ac:dyDescent="0.55000000000000004">
      <c r="A2466" s="1">
        <v>57050</v>
      </c>
      <c r="B2466" s="1" t="s">
        <v>3704</v>
      </c>
      <c r="C2466" s="1" t="s">
        <v>3779</v>
      </c>
      <c r="D2466" s="4">
        <v>10</v>
      </c>
      <c r="E2466" s="4">
        <v>1800</v>
      </c>
      <c r="F2466" s="4">
        <f>Table1[[#This Row],[MW]]*Table1[[#This Row],[MWh/MW]]</f>
        <v>18000</v>
      </c>
      <c r="G2466" s="1" t="s">
        <v>37</v>
      </c>
      <c r="H2466" s="1" t="s">
        <v>38</v>
      </c>
      <c r="I2466" s="1" t="s">
        <v>39</v>
      </c>
      <c r="J2466" s="1" t="s">
        <v>40</v>
      </c>
      <c r="K2466" s="3" t="s">
        <v>34</v>
      </c>
      <c r="L2466" s="3" t="s">
        <v>41</v>
      </c>
      <c r="M2466" s="3" t="s">
        <v>582</v>
      </c>
      <c r="N2466" s="1">
        <f>Table1[[#This Row],[MWh]]*Water_intensities!$J$84</f>
        <v>1771.5727130400001</v>
      </c>
      <c r="O2466" s="1">
        <f>Table1[[#This Row],[MWh]]*Water_intensities!$N$84</f>
        <v>1240.100899128</v>
      </c>
      <c r="P2466" s="3">
        <v>34.111111000000001</v>
      </c>
      <c r="Q2466" s="3">
        <v>0.63055600000000001</v>
      </c>
      <c r="R2466" t="s">
        <v>3780</v>
      </c>
    </row>
    <row r="2467" spans="1:18" x14ac:dyDescent="0.55000000000000004">
      <c r="A2467" s="1">
        <v>57051</v>
      </c>
      <c r="B2467" s="1" t="s">
        <v>3704</v>
      </c>
      <c r="C2467" s="1" t="s">
        <v>3781</v>
      </c>
      <c r="D2467" s="4">
        <v>89</v>
      </c>
      <c r="E2467" s="4">
        <v>881.4</v>
      </c>
      <c r="F2467" s="4">
        <f>Table1[[#This Row],[MW]]*Table1[[#This Row],[MWh/MW]]</f>
        <v>78444.599999999991</v>
      </c>
      <c r="G2467" s="1" t="s">
        <v>28</v>
      </c>
      <c r="H2467" s="1" t="s">
        <v>29</v>
      </c>
      <c r="I2467" s="1" t="s">
        <v>30</v>
      </c>
      <c r="J2467" s="1" t="s">
        <v>31</v>
      </c>
      <c r="K2467" s="3" t="s">
        <v>32</v>
      </c>
      <c r="L2467" s="3" t="s">
        <v>44</v>
      </c>
      <c r="M2467" s="3" t="s">
        <v>34</v>
      </c>
      <c r="N2467" s="1">
        <f>Table1[[#This Row],[MWh]]*Water_intensities!$J$56</f>
        <v>25416.03006717594</v>
      </c>
      <c r="O2467" s="1">
        <f>Table1[[#This Row],[MWh]]*Water_intensities!$N$56</f>
        <v>17791.221047023158</v>
      </c>
      <c r="P2467" s="3">
        <v>34.116999999999997</v>
      </c>
      <c r="Q2467" s="3">
        <v>0.63668000000000002</v>
      </c>
      <c r="R2467" t="s">
        <v>3745</v>
      </c>
    </row>
    <row r="2468" spans="1:18" x14ac:dyDescent="0.55000000000000004">
      <c r="A2468" s="1">
        <v>57052</v>
      </c>
      <c r="B2468" s="1" t="s">
        <v>3704</v>
      </c>
      <c r="C2468" s="1" t="s">
        <v>3782</v>
      </c>
      <c r="D2468" s="4">
        <v>4.8</v>
      </c>
      <c r="E2468" s="4">
        <v>4865.8999999999996</v>
      </c>
      <c r="F2468" s="4">
        <f>Table1[[#This Row],[MW]]*Table1[[#This Row],[MWh/MW]]</f>
        <v>23356.319999999996</v>
      </c>
      <c r="G2468" s="1" t="s">
        <v>107</v>
      </c>
      <c r="H2468" s="1" t="s">
        <v>133</v>
      </c>
      <c r="I2468" s="1" t="s">
        <v>34</v>
      </c>
      <c r="J2468" s="1" t="s">
        <v>34</v>
      </c>
      <c r="K2468" s="1" t="s">
        <v>34</v>
      </c>
      <c r="L2468" s="1" t="s">
        <v>34</v>
      </c>
      <c r="M2468" s="1" t="s">
        <v>34</v>
      </c>
      <c r="N2468" s="1">
        <v>15906.955481303856</v>
      </c>
      <c r="O2468" s="1">
        <v>15906.955481303856</v>
      </c>
      <c r="P2468" s="3">
        <v>30.982818999999999</v>
      </c>
      <c r="Q2468" s="3">
        <v>1.425157</v>
      </c>
      <c r="R2468" t="s">
        <v>3747</v>
      </c>
    </row>
    <row r="2469" spans="1:18" x14ac:dyDescent="0.55000000000000004">
      <c r="A2469" s="1">
        <v>58001</v>
      </c>
      <c r="B2469" s="1" t="s">
        <v>3783</v>
      </c>
      <c r="C2469" s="1" t="s">
        <v>3784</v>
      </c>
      <c r="D2469" s="4">
        <v>20</v>
      </c>
      <c r="E2469" s="4">
        <v>1510</v>
      </c>
      <c r="F2469" s="4">
        <f>Table1[[#This Row],[MW]]*Table1[[#This Row],[MWh/MW]]</f>
        <v>30200</v>
      </c>
      <c r="G2469" s="1" t="s">
        <v>37</v>
      </c>
      <c r="H2469" s="1" t="s">
        <v>38</v>
      </c>
      <c r="I2469" s="1" t="s">
        <v>39</v>
      </c>
      <c r="J2469" s="1" t="s">
        <v>40</v>
      </c>
      <c r="K2469" s="3" t="s">
        <v>34</v>
      </c>
      <c r="L2469" s="3" t="s">
        <v>41</v>
      </c>
      <c r="M2469" s="3" t="s">
        <v>26</v>
      </c>
      <c r="N2469" s="1">
        <f>Table1[[#This Row],[MWh]]*Water_intensities!$J$88</f>
        <v>2972.3053296560001</v>
      </c>
      <c r="O2469" s="1">
        <f>Table1[[#This Row],[MWh]]*Water_intensities!$N$88</f>
        <v>2080.6137307591998</v>
      </c>
      <c r="P2469" s="3">
        <v>-14.3590185956224</v>
      </c>
      <c r="Q2469" s="3">
        <v>26.1620907446774</v>
      </c>
      <c r="R2469" t="s">
        <v>3785</v>
      </c>
    </row>
    <row r="2470" spans="1:18" x14ac:dyDescent="0.55000000000000004">
      <c r="A2470" s="1">
        <v>58002</v>
      </c>
      <c r="B2470" s="1" t="s">
        <v>3783</v>
      </c>
      <c r="C2470" s="1" t="s">
        <v>3786</v>
      </c>
      <c r="D2470" s="4">
        <v>51</v>
      </c>
      <c r="E2470" s="4">
        <v>3361</v>
      </c>
      <c r="F2470" s="4">
        <f>Table1[[#This Row],[MW]]*Table1[[#This Row],[MWh/MW]]</f>
        <v>171411</v>
      </c>
      <c r="G2470" s="1" t="s">
        <v>176</v>
      </c>
      <c r="H2470" s="1" t="s">
        <v>177</v>
      </c>
      <c r="I2470" s="1" t="s">
        <v>178</v>
      </c>
      <c r="J2470" s="1" t="s">
        <v>40</v>
      </c>
      <c r="K2470" s="3" t="s">
        <v>34</v>
      </c>
      <c r="L2470" s="3" t="s">
        <v>34</v>
      </c>
      <c r="M2470" s="3" t="s">
        <v>34</v>
      </c>
      <c r="N2470" s="1">
        <f>Table1[[#This Row],[MWh]]*Water_intensities!$J$101</f>
        <v>2.2710142651755298E-2</v>
      </c>
      <c r="O2470" s="1">
        <f>Table1[[#This Row],[MWh]]*Water_intensities!$N$101</f>
        <v>2.2710142651755298E-2</v>
      </c>
      <c r="P2470" s="3">
        <v>-13.383800000000001</v>
      </c>
      <c r="Q2470" s="3">
        <v>27.0182</v>
      </c>
      <c r="R2470" t="s">
        <v>3787</v>
      </c>
    </row>
    <row r="2471" spans="1:18" x14ac:dyDescent="0.55000000000000004">
      <c r="A2471" s="1">
        <v>58003</v>
      </c>
      <c r="B2471" s="1" t="s">
        <v>3783</v>
      </c>
      <c r="C2471" s="1" t="s">
        <v>3788</v>
      </c>
      <c r="D2471" s="4">
        <v>72</v>
      </c>
      <c r="E2471" s="4">
        <v>1626</v>
      </c>
      <c r="F2471" s="4">
        <f>Table1[[#This Row],[MW]]*Table1[[#This Row],[MWh/MW]]</f>
        <v>117072</v>
      </c>
      <c r="G2471" s="1" t="s">
        <v>28</v>
      </c>
      <c r="H2471" s="1" t="s">
        <v>29</v>
      </c>
      <c r="I2471" s="1" t="s">
        <v>30</v>
      </c>
      <c r="J2471" s="1" t="s">
        <v>31</v>
      </c>
      <c r="K2471" s="3" t="s">
        <v>32</v>
      </c>
      <c r="L2471" s="3" t="s">
        <v>3789</v>
      </c>
      <c r="M2471" s="3" t="s">
        <v>34</v>
      </c>
      <c r="N2471" s="1">
        <f>Table1[[#This Row],[MWh]]*Water_intensities!$J$56</f>
        <v>37931.297654961869</v>
      </c>
      <c r="O2471" s="1">
        <f>Table1[[#This Row],[MWh]]*Water_intensities!$N$56</f>
        <v>26551.908358473313</v>
      </c>
      <c r="P2471" s="3">
        <v>-13.233415536779001</v>
      </c>
      <c r="Q2471" s="3">
        <v>27.154238086560898</v>
      </c>
      <c r="R2471" t="s">
        <v>3790</v>
      </c>
    </row>
    <row r="2472" spans="1:18" x14ac:dyDescent="0.55000000000000004">
      <c r="A2472" s="1">
        <v>58004</v>
      </c>
      <c r="B2472" s="1" t="s">
        <v>3783</v>
      </c>
      <c r="C2472" s="1" t="s">
        <v>5073</v>
      </c>
      <c r="D2472">
        <v>85</v>
      </c>
      <c r="E2472" s="4">
        <v>1510</v>
      </c>
      <c r="F2472" s="1">
        <f>Table1[[#This Row],[MW]]*Table1[[#This Row],[MWh/MW]]</f>
        <v>128350</v>
      </c>
      <c r="G2472" s="1" t="s">
        <v>37</v>
      </c>
      <c r="H2472" s="1" t="s">
        <v>38</v>
      </c>
      <c r="I2472" s="1" t="s">
        <v>39</v>
      </c>
      <c r="J2472" s="1" t="s">
        <v>40</v>
      </c>
      <c r="K2472" s="3" t="s">
        <v>34</v>
      </c>
      <c r="L2472" s="3" t="s">
        <v>41</v>
      </c>
      <c r="M2472" s="3" t="s">
        <v>26</v>
      </c>
      <c r="N2472" s="1">
        <f>Table1[[#This Row],[MWh]]*Water_intensities!$J$88</f>
        <v>12632.297651038001</v>
      </c>
      <c r="O2472" s="1">
        <f>Table1[[#This Row],[MWh]]*Water_intensities!$N$88</f>
        <v>8842.6083557265993</v>
      </c>
      <c r="P2472" s="3">
        <v>-12.9543</v>
      </c>
      <c r="Q2472" s="3">
        <v>26.9941</v>
      </c>
      <c r="R2472" t="s">
        <v>3791</v>
      </c>
    </row>
    <row r="2473" spans="1:18" x14ac:dyDescent="0.55000000000000004">
      <c r="A2473" s="1">
        <v>59001</v>
      </c>
      <c r="B2473" s="1" t="s">
        <v>3792</v>
      </c>
      <c r="C2473" s="1" t="s">
        <v>3793</v>
      </c>
      <c r="D2473" s="4">
        <v>0.35</v>
      </c>
      <c r="E2473" s="4">
        <v>4616.7</v>
      </c>
      <c r="F2473" s="4">
        <f>Table1[[#This Row],[MW]]*Table1[[#This Row],[MWh/MW]]</f>
        <v>1615.8449999999998</v>
      </c>
      <c r="G2473" s="1" t="s">
        <v>107</v>
      </c>
      <c r="H2473" s="1" t="s">
        <v>133</v>
      </c>
      <c r="I2473" s="1" t="s">
        <v>34</v>
      </c>
      <c r="J2473" s="1" t="s">
        <v>34</v>
      </c>
      <c r="K2473" s="1" t="s">
        <v>34</v>
      </c>
      <c r="L2473" s="1" t="s">
        <v>34</v>
      </c>
      <c r="M2473" s="1" t="s">
        <v>34</v>
      </c>
      <c r="N2473" s="1">
        <v>0</v>
      </c>
      <c r="O2473" s="1">
        <v>0</v>
      </c>
      <c r="P2473" s="3">
        <v>32.968465000000002</v>
      </c>
      <c r="Q2473" s="3">
        <v>-18.294232000000001</v>
      </c>
      <c r="R2473" t="s">
        <v>133</v>
      </c>
    </row>
    <row r="2474" spans="1:18" x14ac:dyDescent="0.55000000000000004">
      <c r="A2474" s="1">
        <v>59002</v>
      </c>
      <c r="B2474" s="1" t="s">
        <v>3792</v>
      </c>
      <c r="C2474" s="1" t="s">
        <v>3794</v>
      </c>
      <c r="D2474" s="19">
        <v>0.02</v>
      </c>
      <c r="E2474" s="4">
        <v>1733.3</v>
      </c>
      <c r="F2474" s="4">
        <f>Table1[[#This Row],[MW]]*Table1[[#This Row],[MWh/MW]]</f>
        <v>34.665999999999997</v>
      </c>
      <c r="G2474" s="1" t="s">
        <v>37</v>
      </c>
      <c r="H2474" s="1" t="s">
        <v>38</v>
      </c>
      <c r="I2474" s="1" t="s">
        <v>130</v>
      </c>
      <c r="J2474" s="1" t="s">
        <v>40</v>
      </c>
      <c r="K2474" s="3" t="s">
        <v>34</v>
      </c>
      <c r="L2474" s="3" t="s">
        <v>41</v>
      </c>
      <c r="M2474" s="3" t="s">
        <v>420</v>
      </c>
      <c r="N2474" s="1">
        <f>Table1[[#This Row],[MWh]]*Water_intensities!$J$75</f>
        <v>0.48553281363227602</v>
      </c>
      <c r="O2474" s="1">
        <f>Table1[[#This Row],[MWh]]*Water_intensities!$N$75</f>
        <v>0.33987296954259316</v>
      </c>
      <c r="P2474" s="3">
        <v>22.5</v>
      </c>
      <c r="Q2474" s="3">
        <v>-14.5</v>
      </c>
      <c r="R2474" t="s">
        <v>3205</v>
      </c>
    </row>
    <row r="2475" spans="1:18" x14ac:dyDescent="0.55000000000000004">
      <c r="A2475" s="1">
        <v>59003</v>
      </c>
      <c r="B2475" s="1" t="s">
        <v>3792</v>
      </c>
      <c r="C2475" s="1" t="s">
        <v>3795</v>
      </c>
      <c r="D2475" s="19">
        <v>1.2E-2</v>
      </c>
      <c r="E2475" s="4">
        <v>4616.7</v>
      </c>
      <c r="F2475" s="4">
        <f>Table1[[#This Row],[MW]]*Table1[[#This Row],[MWh/MW]]</f>
        <v>55.400399999999998</v>
      </c>
      <c r="G2475" s="1" t="s">
        <v>107</v>
      </c>
      <c r="H2475" s="1" t="s">
        <v>133</v>
      </c>
      <c r="I2475" s="1" t="s">
        <v>34</v>
      </c>
      <c r="J2475" s="1" t="s">
        <v>34</v>
      </c>
      <c r="K2475" s="1" t="s">
        <v>34</v>
      </c>
      <c r="L2475" s="1" t="s">
        <v>34</v>
      </c>
      <c r="M2475" s="1" t="s">
        <v>34</v>
      </c>
      <c r="N2475" s="1">
        <v>0</v>
      </c>
      <c r="O2475" s="1">
        <v>0</v>
      </c>
      <c r="P2475" s="3">
        <v>22.949539999999999</v>
      </c>
      <c r="Q2475" s="3">
        <v>-13.317209999999999</v>
      </c>
      <c r="R2475" t="s">
        <v>4980</v>
      </c>
    </row>
    <row r="2476" spans="1:18" x14ac:dyDescent="0.55000000000000004">
      <c r="A2476" s="1">
        <v>59004</v>
      </c>
      <c r="B2476" s="1" t="s">
        <v>3792</v>
      </c>
      <c r="C2476" s="1" t="s">
        <v>3796</v>
      </c>
      <c r="D2476" s="4">
        <v>15</v>
      </c>
      <c r="E2476" s="4">
        <v>4616.7</v>
      </c>
      <c r="F2476" s="4">
        <f>Table1[[#This Row],[MW]]*Table1[[#This Row],[MWh/MW]]</f>
        <v>69250.5</v>
      </c>
      <c r="G2476" s="1" t="s">
        <v>107</v>
      </c>
      <c r="H2476" s="1" t="s">
        <v>108</v>
      </c>
      <c r="I2476" s="1" t="s">
        <v>34</v>
      </c>
      <c r="J2476" s="1" t="s">
        <v>34</v>
      </c>
      <c r="K2476" s="1" t="s">
        <v>34</v>
      </c>
      <c r="L2476" s="1" t="s">
        <v>34</v>
      </c>
      <c r="M2476" s="1" t="s">
        <v>34</v>
      </c>
      <c r="N2476" s="1">
        <v>511419.32416826213</v>
      </c>
      <c r="O2476" s="1">
        <v>511419.32416826213</v>
      </c>
      <c r="P2476" s="3">
        <v>30.914444</v>
      </c>
      <c r="Q2476" s="3">
        <v>-10.118888999999999</v>
      </c>
      <c r="R2476" t="s">
        <v>3797</v>
      </c>
    </row>
    <row r="2477" spans="1:18" x14ac:dyDescent="0.55000000000000004">
      <c r="A2477" s="1">
        <v>59005</v>
      </c>
      <c r="B2477" s="1" t="s">
        <v>3792</v>
      </c>
      <c r="C2477" s="1" t="s">
        <v>3798</v>
      </c>
      <c r="D2477" s="4">
        <v>120</v>
      </c>
      <c r="E2477" s="4">
        <v>4616.7</v>
      </c>
      <c r="F2477" s="4">
        <f>Table1[[#This Row],[MW]]*Table1[[#This Row],[MWh/MW]]</f>
        <v>554004</v>
      </c>
      <c r="G2477" s="1" t="s">
        <v>107</v>
      </c>
      <c r="H2477" s="1" t="s">
        <v>108</v>
      </c>
      <c r="I2477" s="1" t="s">
        <v>34</v>
      </c>
      <c r="J2477" s="1" t="s">
        <v>34</v>
      </c>
      <c r="K2477" s="1" t="s">
        <v>34</v>
      </c>
      <c r="L2477" s="1" t="s">
        <v>34</v>
      </c>
      <c r="M2477" s="1" t="s">
        <v>34</v>
      </c>
      <c r="N2477" s="1">
        <v>344437470</v>
      </c>
      <c r="O2477" s="1">
        <v>344437470</v>
      </c>
      <c r="P2477" s="3">
        <v>26.017199999999999</v>
      </c>
      <c r="Q2477" s="3">
        <v>-15.766500000000001</v>
      </c>
      <c r="R2477" t="s">
        <v>3799</v>
      </c>
    </row>
    <row r="2478" spans="1:18" x14ac:dyDescent="0.55000000000000004">
      <c r="A2478" s="1">
        <v>59006</v>
      </c>
      <c r="B2478" s="1" t="s">
        <v>3792</v>
      </c>
      <c r="C2478" s="1" t="s">
        <v>3800</v>
      </c>
      <c r="D2478" s="4">
        <v>0.44</v>
      </c>
      <c r="E2478" s="4">
        <v>1607</v>
      </c>
      <c r="F2478" s="4">
        <f>Table1[[#This Row],[MW]]*Table1[[#This Row],[MWh/MW]]</f>
        <v>707.08</v>
      </c>
      <c r="G2478" s="1" t="s">
        <v>28</v>
      </c>
      <c r="H2478" s="1" t="s">
        <v>29</v>
      </c>
      <c r="I2478" s="1" t="s">
        <v>30</v>
      </c>
      <c r="J2478" s="1" t="s">
        <v>31</v>
      </c>
      <c r="K2478" s="3" t="s">
        <v>32</v>
      </c>
      <c r="L2478" s="3" t="s">
        <v>44</v>
      </c>
      <c r="M2478" s="3" t="s">
        <v>34</v>
      </c>
      <c r="N2478" s="1">
        <f>Table1[[#This Row],[MWh]]*Water_intensities!$J$56</f>
        <v>229.09373672501061</v>
      </c>
      <c r="O2478" s="1">
        <f>Table1[[#This Row],[MWh]]*Water_intensities!$N$56</f>
        <v>160.36561570750743</v>
      </c>
      <c r="P2478" s="3">
        <v>24.200811000000002</v>
      </c>
      <c r="Q2478" s="3">
        <v>-13.592677999999999</v>
      </c>
      <c r="R2478" t="s">
        <v>113</v>
      </c>
    </row>
    <row r="2479" spans="1:18" x14ac:dyDescent="0.55000000000000004">
      <c r="A2479" s="1">
        <v>59007</v>
      </c>
      <c r="B2479" s="1" t="s">
        <v>3792</v>
      </c>
      <c r="C2479" s="1" t="s">
        <v>3801</v>
      </c>
      <c r="D2479" s="4">
        <v>990</v>
      </c>
      <c r="E2479" s="4">
        <v>4616.7</v>
      </c>
      <c r="F2479" s="4">
        <f>Table1[[#This Row],[MW]]*Table1[[#This Row],[MWh/MW]]</f>
        <v>4570533</v>
      </c>
      <c r="G2479" s="1" t="s">
        <v>107</v>
      </c>
      <c r="H2479" s="1" t="s">
        <v>108</v>
      </c>
      <c r="I2479" s="1" t="s">
        <v>34</v>
      </c>
      <c r="J2479" s="1" t="s">
        <v>34</v>
      </c>
      <c r="K2479" s="1" t="s">
        <v>34</v>
      </c>
      <c r="L2479" s="1" t="s">
        <v>34</v>
      </c>
      <c r="M2479" s="1" t="s">
        <v>34</v>
      </c>
      <c r="N2479" s="1">
        <v>6294329.4839194855</v>
      </c>
      <c r="O2479" s="1">
        <v>6294329.4839194855</v>
      </c>
      <c r="P2479" s="3">
        <v>28.420780000000001</v>
      </c>
      <c r="Q2479" s="3">
        <v>-15.80706</v>
      </c>
      <c r="R2479" t="s">
        <v>3802</v>
      </c>
    </row>
    <row r="2480" spans="1:18" x14ac:dyDescent="0.55000000000000004">
      <c r="A2480" s="1">
        <v>59008</v>
      </c>
      <c r="B2480" s="1" t="s">
        <v>3792</v>
      </c>
      <c r="C2480" s="1" t="s">
        <v>3803</v>
      </c>
      <c r="D2480" s="4">
        <v>2.84</v>
      </c>
      <c r="E2480" s="4">
        <v>1607</v>
      </c>
      <c r="F2480" s="4">
        <f>Table1[[#This Row],[MW]]*Table1[[#This Row],[MWh/MW]]</f>
        <v>4563.88</v>
      </c>
      <c r="G2480" s="1" t="s">
        <v>28</v>
      </c>
      <c r="H2480" s="1" t="s">
        <v>29</v>
      </c>
      <c r="I2480" s="1" t="s">
        <v>30</v>
      </c>
      <c r="J2480" s="1" t="s">
        <v>31</v>
      </c>
      <c r="K2480" s="3" t="s">
        <v>32</v>
      </c>
      <c r="L2480" s="3" t="s">
        <v>44</v>
      </c>
      <c r="M2480" s="3" t="s">
        <v>34</v>
      </c>
      <c r="N2480" s="1">
        <f>Table1[[#This Row],[MWh]]*Water_intensities!$J$56</f>
        <v>1478.6959370432503</v>
      </c>
      <c r="O2480" s="1">
        <f>Table1[[#This Row],[MWh]]*Water_intensities!$N$56</f>
        <v>1035.0871559302752</v>
      </c>
      <c r="P2480" s="3">
        <v>24.8</v>
      </c>
      <c r="Q2480" s="3">
        <v>-14.783333000000001</v>
      </c>
      <c r="R2480" t="s">
        <v>296</v>
      </c>
    </row>
    <row r="2481" spans="1:18" x14ac:dyDescent="0.55000000000000004">
      <c r="A2481" s="1">
        <v>59009</v>
      </c>
      <c r="B2481" s="1" t="s">
        <v>3792</v>
      </c>
      <c r="C2481" s="1" t="s">
        <v>3804</v>
      </c>
      <c r="D2481" s="4">
        <v>1.532</v>
      </c>
      <c r="E2481" s="4">
        <v>1607</v>
      </c>
      <c r="F2481" s="4">
        <f>Table1[[#This Row],[MW]]*Table1[[#This Row],[MWh/MW]]</f>
        <v>2461.924</v>
      </c>
      <c r="G2481" s="1" t="s">
        <v>28</v>
      </c>
      <c r="H2481" s="1" t="s">
        <v>29</v>
      </c>
      <c r="I2481" s="1" t="s">
        <v>30</v>
      </c>
      <c r="J2481" s="1" t="s">
        <v>31</v>
      </c>
      <c r="K2481" s="3" t="s">
        <v>32</v>
      </c>
      <c r="L2481" s="3" t="s">
        <v>44</v>
      </c>
      <c r="M2481" s="3" t="s">
        <v>34</v>
      </c>
      <c r="N2481" s="1">
        <f>Table1[[#This Row],[MWh]]*Water_intensities!$J$56</f>
        <v>797.66273786980958</v>
      </c>
      <c r="O2481" s="1">
        <f>Table1[[#This Row],[MWh]]*Water_intensities!$N$56</f>
        <v>558.36391650886674</v>
      </c>
      <c r="P2481" s="3">
        <v>29.661925</v>
      </c>
      <c r="Q2481" s="3">
        <v>-8.4688660000000002</v>
      </c>
      <c r="R2481" t="s">
        <v>113</v>
      </c>
    </row>
    <row r="2482" spans="1:18" x14ac:dyDescent="0.55000000000000004">
      <c r="A2482" s="1">
        <v>59010</v>
      </c>
      <c r="B2482" s="1" t="s">
        <v>3792</v>
      </c>
      <c r="C2482" s="1" t="s">
        <v>3805</v>
      </c>
      <c r="D2482" s="4">
        <v>1080</v>
      </c>
      <c r="E2482" s="4">
        <v>4616.7</v>
      </c>
      <c r="F2482" s="4">
        <f>Table1[[#This Row],[MW]]*Table1[[#This Row],[MWh/MW]]</f>
        <v>4986036</v>
      </c>
      <c r="G2482" s="1" t="s">
        <v>107</v>
      </c>
      <c r="H2482" s="1" t="s">
        <v>108</v>
      </c>
      <c r="I2482" s="1" t="s">
        <v>34</v>
      </c>
      <c r="J2482" s="1" t="s">
        <v>34</v>
      </c>
      <c r="K2482" s="1" t="s">
        <v>34</v>
      </c>
      <c r="L2482" s="1" t="s">
        <v>34</v>
      </c>
      <c r="M2482" s="1" t="s">
        <v>34</v>
      </c>
      <c r="N2482" s="1">
        <v>4904015400</v>
      </c>
      <c r="O2482" s="1">
        <v>4904015400</v>
      </c>
      <c r="P2482" s="3">
        <v>28.761099999999999</v>
      </c>
      <c r="Q2482" s="3">
        <v>-16.5167</v>
      </c>
      <c r="R2482" t="s">
        <v>589</v>
      </c>
    </row>
    <row r="2483" spans="1:18" x14ac:dyDescent="0.55000000000000004">
      <c r="A2483" s="1">
        <v>59011</v>
      </c>
      <c r="B2483" s="1" t="s">
        <v>3792</v>
      </c>
      <c r="C2483" s="1" t="s">
        <v>3806</v>
      </c>
      <c r="D2483" s="4">
        <v>0.33</v>
      </c>
      <c r="E2483" s="4">
        <v>1607</v>
      </c>
      <c r="F2483" s="4">
        <f>Table1[[#This Row],[MW]]*Table1[[#This Row],[MWh/MW]]</f>
        <v>530.31000000000006</v>
      </c>
      <c r="G2483" s="1" t="s">
        <v>28</v>
      </c>
      <c r="H2483" s="1" t="s">
        <v>29</v>
      </c>
      <c r="I2483" s="1" t="s">
        <v>30</v>
      </c>
      <c r="J2483" s="1" t="s">
        <v>31</v>
      </c>
      <c r="K2483" s="3" t="s">
        <v>32</v>
      </c>
      <c r="L2483" s="3" t="s">
        <v>44</v>
      </c>
      <c r="M2483" s="3" t="s">
        <v>34</v>
      </c>
      <c r="N2483" s="1">
        <f>Table1[[#This Row],[MWh]]*Water_intensities!$J$56</f>
        <v>171.82030254375798</v>
      </c>
      <c r="O2483" s="1">
        <f>Table1[[#This Row],[MWh]]*Water_intensities!$N$56</f>
        <v>120.27421178063058</v>
      </c>
      <c r="P2483" s="3">
        <v>25.833801999999999</v>
      </c>
      <c r="Q2483" s="3">
        <v>-13.458358</v>
      </c>
      <c r="R2483" t="s">
        <v>113</v>
      </c>
    </row>
    <row r="2484" spans="1:18" x14ac:dyDescent="0.55000000000000004">
      <c r="A2484" s="1">
        <v>59012</v>
      </c>
      <c r="B2484" s="1" t="s">
        <v>3792</v>
      </c>
      <c r="C2484" s="1" t="s">
        <v>3807</v>
      </c>
      <c r="D2484" s="4">
        <v>0.27</v>
      </c>
      <c r="E2484" s="4">
        <v>1607</v>
      </c>
      <c r="F2484" s="4">
        <f>Table1[[#This Row],[MW]]*Table1[[#This Row],[MWh/MW]]</f>
        <v>433.89000000000004</v>
      </c>
      <c r="G2484" s="1" t="s">
        <v>28</v>
      </c>
      <c r="H2484" s="1" t="s">
        <v>29</v>
      </c>
      <c r="I2484" s="1" t="s">
        <v>30</v>
      </c>
      <c r="J2484" s="1" t="s">
        <v>31</v>
      </c>
      <c r="K2484" s="3" t="s">
        <v>32</v>
      </c>
      <c r="L2484" s="3" t="s">
        <v>44</v>
      </c>
      <c r="M2484" s="3" t="s">
        <v>34</v>
      </c>
      <c r="N2484" s="1">
        <f>Table1[[#This Row],[MWh]]*Water_intensities!$J$56</f>
        <v>140.58024753580196</v>
      </c>
      <c r="O2484" s="1">
        <f>Table1[[#This Row],[MWh]]*Water_intensities!$N$56</f>
        <v>98.406173275061377</v>
      </c>
      <c r="P2484" s="3">
        <v>30.416667</v>
      </c>
      <c r="Q2484" s="3">
        <v>-15.616667</v>
      </c>
      <c r="R2484" t="s">
        <v>113</v>
      </c>
    </row>
    <row r="2485" spans="1:18" x14ac:dyDescent="0.55000000000000004">
      <c r="A2485" s="1">
        <v>59013</v>
      </c>
      <c r="B2485" s="1" t="s">
        <v>3792</v>
      </c>
      <c r="C2485" s="1" t="s">
        <v>3808</v>
      </c>
      <c r="D2485" s="4">
        <v>0.68</v>
      </c>
      <c r="E2485" s="4">
        <v>1607</v>
      </c>
      <c r="F2485" s="4">
        <f>Table1[[#This Row],[MW]]*Table1[[#This Row],[MWh/MW]]</f>
        <v>1092.76</v>
      </c>
      <c r="G2485" s="1" t="s">
        <v>28</v>
      </c>
      <c r="H2485" s="1" t="s">
        <v>29</v>
      </c>
      <c r="I2485" s="1" t="s">
        <v>30</v>
      </c>
      <c r="J2485" s="1" t="s">
        <v>31</v>
      </c>
      <c r="K2485" s="3" t="s">
        <v>32</v>
      </c>
      <c r="L2485" s="3" t="s">
        <v>44</v>
      </c>
      <c r="M2485" s="3" t="s">
        <v>34</v>
      </c>
      <c r="N2485" s="1">
        <f>Table1[[#This Row],[MWh]]*Water_intensities!$J$56</f>
        <v>354.05395675683457</v>
      </c>
      <c r="O2485" s="1">
        <f>Table1[[#This Row],[MWh]]*Water_intensities!$N$56</f>
        <v>247.83776972978421</v>
      </c>
      <c r="P2485" s="3">
        <v>23.241962999999998</v>
      </c>
      <c r="Q2485" s="3">
        <v>-14.37067</v>
      </c>
      <c r="R2485" t="s">
        <v>113</v>
      </c>
    </row>
    <row r="2486" spans="1:18" x14ac:dyDescent="0.55000000000000004">
      <c r="A2486" s="1">
        <v>59014</v>
      </c>
      <c r="B2486" s="1" t="s">
        <v>3792</v>
      </c>
      <c r="C2486" s="1" t="s">
        <v>3809</v>
      </c>
      <c r="D2486" s="4">
        <v>1.4</v>
      </c>
      <c r="E2486" s="4">
        <v>1607</v>
      </c>
      <c r="F2486" s="4">
        <f>Table1[[#This Row],[MW]]*Table1[[#This Row],[MWh/MW]]</f>
        <v>2249.7999999999997</v>
      </c>
      <c r="G2486" s="1" t="s">
        <v>28</v>
      </c>
      <c r="H2486" s="1" t="s">
        <v>29</v>
      </c>
      <c r="I2486" s="1" t="s">
        <v>30</v>
      </c>
      <c r="J2486" s="1" t="s">
        <v>31</v>
      </c>
      <c r="K2486" s="3" t="s">
        <v>32</v>
      </c>
      <c r="L2486" s="3" t="s">
        <v>44</v>
      </c>
      <c r="M2486" s="3" t="s">
        <v>34</v>
      </c>
      <c r="N2486" s="1">
        <f>Table1[[#This Row],[MWh]]*Water_intensities!$J$56</f>
        <v>728.93461685230636</v>
      </c>
      <c r="O2486" s="1">
        <f>Table1[[#This Row],[MWh]]*Water_intensities!$N$56</f>
        <v>510.25423179661448</v>
      </c>
      <c r="P2486" s="3">
        <v>33.178201000000001</v>
      </c>
      <c r="Q2486" s="3">
        <v>-12.292923</v>
      </c>
      <c r="R2486" t="s">
        <v>113</v>
      </c>
    </row>
    <row r="2487" spans="1:18" x14ac:dyDescent="0.55000000000000004">
      <c r="A2487" s="1">
        <v>59015</v>
      </c>
      <c r="B2487" s="1" t="s">
        <v>3792</v>
      </c>
      <c r="C2487" s="1" t="s">
        <v>3810</v>
      </c>
      <c r="D2487" s="4">
        <v>18</v>
      </c>
      <c r="E2487" s="4">
        <v>4616.7</v>
      </c>
      <c r="F2487" s="4">
        <f>Table1[[#This Row],[MW]]*Table1[[#This Row],[MWh/MW]]</f>
        <v>83100.599999999991</v>
      </c>
      <c r="G2487" s="1" t="s">
        <v>107</v>
      </c>
      <c r="H2487" s="1" t="s">
        <v>108</v>
      </c>
      <c r="I2487" s="1" t="s">
        <v>34</v>
      </c>
      <c r="J2487" s="1" t="s">
        <v>34</v>
      </c>
      <c r="K2487" s="1" t="s">
        <v>34</v>
      </c>
      <c r="L2487" s="1" t="s">
        <v>34</v>
      </c>
      <c r="M2487" s="1" t="s">
        <v>34</v>
      </c>
      <c r="N2487" s="1">
        <v>1518032.7751999998</v>
      </c>
      <c r="O2487" s="1">
        <v>1518032.7751999998</v>
      </c>
      <c r="P2487" s="3">
        <v>29.12265</v>
      </c>
      <c r="Q2487" s="3">
        <v>-14.50685</v>
      </c>
      <c r="R2487" t="s">
        <v>3811</v>
      </c>
    </row>
    <row r="2488" spans="1:18" x14ac:dyDescent="0.55000000000000004">
      <c r="A2488" s="1">
        <v>59016</v>
      </c>
      <c r="B2488" s="1" t="s">
        <v>3792</v>
      </c>
      <c r="C2488" s="1" t="s">
        <v>3812</v>
      </c>
      <c r="D2488" s="4">
        <v>0.75</v>
      </c>
      <c r="E2488" s="4">
        <v>4616.7</v>
      </c>
      <c r="F2488" s="4">
        <f>Table1[[#This Row],[MW]]*Table1[[#This Row],[MWh/MW]]</f>
        <v>3462.5249999999996</v>
      </c>
      <c r="G2488" s="1" t="s">
        <v>107</v>
      </c>
      <c r="H2488" s="1" t="s">
        <v>133</v>
      </c>
      <c r="I2488" s="1" t="s">
        <v>34</v>
      </c>
      <c r="J2488" s="1" t="s">
        <v>34</v>
      </c>
      <c r="K2488" s="1" t="s">
        <v>34</v>
      </c>
      <c r="L2488" s="1" t="s">
        <v>34</v>
      </c>
      <c r="M2488" s="1" t="s">
        <v>34</v>
      </c>
      <c r="N2488" s="1">
        <v>0</v>
      </c>
      <c r="O2488" s="1">
        <v>0</v>
      </c>
      <c r="P2488" s="3">
        <v>22.85</v>
      </c>
      <c r="Q2488" s="3">
        <v>-13.216666999999999</v>
      </c>
      <c r="R2488" t="s">
        <v>3813</v>
      </c>
    </row>
    <row r="2489" spans="1:18" x14ac:dyDescent="0.55000000000000004">
      <c r="A2489" s="1">
        <v>59017</v>
      </c>
      <c r="B2489" s="1" t="s">
        <v>3792</v>
      </c>
      <c r="C2489" s="1" t="s">
        <v>3814</v>
      </c>
      <c r="D2489" s="4">
        <v>15</v>
      </c>
      <c r="E2489" s="4">
        <v>4616.7</v>
      </c>
      <c r="F2489" s="4">
        <f>Table1[[#This Row],[MW]]*Table1[[#This Row],[MWh/MW]]</f>
        <v>69250.5</v>
      </c>
      <c r="G2489" s="1" t="s">
        <v>107</v>
      </c>
      <c r="H2489" s="1" t="s">
        <v>108</v>
      </c>
      <c r="I2489" s="1" t="s">
        <v>34</v>
      </c>
      <c r="J2489" s="1" t="s">
        <v>34</v>
      </c>
      <c r="K2489" s="1" t="s">
        <v>34</v>
      </c>
      <c r="L2489" s="1" t="s">
        <v>34</v>
      </c>
      <c r="M2489" s="1" t="s">
        <v>34</v>
      </c>
      <c r="N2489" s="1">
        <v>796923.45423271996</v>
      </c>
      <c r="O2489" s="1">
        <v>796923.45423271996</v>
      </c>
      <c r="P2489" s="3">
        <v>30.864619999999999</v>
      </c>
      <c r="Q2489" s="3">
        <v>-12.987909999999999</v>
      </c>
      <c r="R2489" t="s">
        <v>3815</v>
      </c>
    </row>
    <row r="2490" spans="1:18" x14ac:dyDescent="0.55000000000000004">
      <c r="A2490" s="1">
        <v>59018</v>
      </c>
      <c r="B2490" s="1" t="s">
        <v>3792</v>
      </c>
      <c r="C2490" s="1" t="s">
        <v>3816</v>
      </c>
      <c r="D2490" s="4">
        <v>5.7000000000000002E-2</v>
      </c>
      <c r="E2490" s="4">
        <v>4616.7</v>
      </c>
      <c r="F2490" s="4">
        <f>Table1[[#This Row],[MW]]*Table1[[#This Row],[MWh/MW]]</f>
        <v>263.15190000000001</v>
      </c>
      <c r="G2490" s="1" t="s">
        <v>107</v>
      </c>
      <c r="H2490" s="1" t="s">
        <v>133</v>
      </c>
      <c r="I2490" s="1" t="s">
        <v>34</v>
      </c>
      <c r="J2490" s="1" t="s">
        <v>34</v>
      </c>
      <c r="K2490" s="1" t="s">
        <v>34</v>
      </c>
      <c r="L2490" s="1" t="s">
        <v>34</v>
      </c>
      <c r="M2490" s="1" t="s">
        <v>34</v>
      </c>
      <c r="N2490" s="1">
        <v>0</v>
      </c>
      <c r="O2490" s="1">
        <v>0</v>
      </c>
      <c r="P2490" s="3">
        <v>28.212519</v>
      </c>
      <c r="Q2490" s="3">
        <v>-12.799581999999999</v>
      </c>
      <c r="R2490" t="s">
        <v>4980</v>
      </c>
    </row>
    <row r="2491" spans="1:18" x14ac:dyDescent="0.55000000000000004">
      <c r="A2491" s="1">
        <v>59019</v>
      </c>
      <c r="B2491" s="1" t="s">
        <v>3792</v>
      </c>
      <c r="C2491" s="1" t="s">
        <v>3817</v>
      </c>
      <c r="D2491" s="4">
        <v>630</v>
      </c>
      <c r="E2491" s="4">
        <v>1528</v>
      </c>
      <c r="F2491" s="4">
        <f>Table1[[#This Row],[MW]]*Table1[[#This Row],[MWh/MW]]</f>
        <v>962640</v>
      </c>
      <c r="G2491" s="1" t="s">
        <v>443</v>
      </c>
      <c r="H2491" s="1" t="s">
        <v>21</v>
      </c>
      <c r="I2491" s="1" t="s">
        <v>22</v>
      </c>
      <c r="J2491" s="1" t="s">
        <v>23</v>
      </c>
      <c r="K2491" s="3" t="s">
        <v>24</v>
      </c>
      <c r="L2491" s="3" t="s">
        <v>2693</v>
      </c>
      <c r="M2491" s="3" t="s">
        <v>3024</v>
      </c>
      <c r="N2491" s="1">
        <f>Table1[[#This Row],[MWh]]*Water_intensities!$J$24</f>
        <v>2295712.9414164959</v>
      </c>
      <c r="O2491" s="1">
        <f>Table1[[#This Row],[MWh]]*Water_intensities!$N$24</f>
        <v>1949534.0058060721</v>
      </c>
      <c r="P2491" s="3">
        <v>27.185939999999999</v>
      </c>
      <c r="Q2491" s="3">
        <v>-17.352722</v>
      </c>
      <c r="R2491" t="s">
        <v>3818</v>
      </c>
    </row>
    <row r="2492" spans="1:18" x14ac:dyDescent="0.55000000000000004">
      <c r="A2492" s="1">
        <v>59020</v>
      </c>
      <c r="B2492" s="1" t="s">
        <v>3792</v>
      </c>
      <c r="C2492" s="1" t="s">
        <v>3819</v>
      </c>
      <c r="D2492" s="19">
        <v>4.2000000000000003E-2</v>
      </c>
      <c r="E2492" s="4">
        <v>4616.7</v>
      </c>
      <c r="F2492" s="4">
        <f>Table1[[#This Row],[MW]]*Table1[[#This Row],[MWh/MW]]</f>
        <v>193.9014</v>
      </c>
      <c r="G2492" s="1" t="s">
        <v>107</v>
      </c>
      <c r="H2492" s="1" t="s">
        <v>133</v>
      </c>
      <c r="I2492" s="1" t="s">
        <v>34</v>
      </c>
      <c r="J2492" s="1" t="s">
        <v>34</v>
      </c>
      <c r="K2492" s="1" t="s">
        <v>34</v>
      </c>
      <c r="L2492" s="1" t="s">
        <v>34</v>
      </c>
      <c r="M2492" s="1" t="s">
        <v>34</v>
      </c>
      <c r="N2492" s="1">
        <v>0</v>
      </c>
      <c r="O2492" s="1">
        <v>0</v>
      </c>
      <c r="P2492" s="3">
        <v>24.512519999999999</v>
      </c>
      <c r="Q2492" s="3">
        <v>-14.961919999999999</v>
      </c>
      <c r="R2492" t="s">
        <v>133</v>
      </c>
    </row>
    <row r="2493" spans="1:18" x14ac:dyDescent="0.55000000000000004">
      <c r="A2493" s="1">
        <v>59021</v>
      </c>
      <c r="B2493" s="1" t="s">
        <v>3792</v>
      </c>
      <c r="C2493" s="1" t="s">
        <v>3820</v>
      </c>
      <c r="D2493" s="4">
        <v>1.532</v>
      </c>
      <c r="E2493" s="4">
        <v>1607</v>
      </c>
      <c r="F2493" s="4">
        <f>Table1[[#This Row],[MW]]*Table1[[#This Row],[MWh/MW]]</f>
        <v>2461.924</v>
      </c>
      <c r="G2493" s="1" t="s">
        <v>28</v>
      </c>
      <c r="H2493" s="1" t="s">
        <v>29</v>
      </c>
      <c r="I2493" s="1" t="s">
        <v>30</v>
      </c>
      <c r="J2493" s="1" t="s">
        <v>31</v>
      </c>
      <c r="K2493" s="3" t="s">
        <v>32</v>
      </c>
      <c r="L2493" s="3" t="s">
        <v>44</v>
      </c>
      <c r="M2493" s="3" t="s">
        <v>34</v>
      </c>
      <c r="N2493" s="1">
        <f>Table1[[#This Row],[MWh]]*Water_intensities!$J$56</f>
        <v>797.66273786980958</v>
      </c>
      <c r="O2493" s="1">
        <f>Table1[[#This Row],[MWh]]*Water_intensities!$N$56</f>
        <v>558.36391650886674</v>
      </c>
      <c r="P2493" s="3">
        <v>24.8</v>
      </c>
      <c r="Q2493" s="3">
        <v>-13.683332999999999</v>
      </c>
      <c r="R2493" t="s">
        <v>113</v>
      </c>
    </row>
    <row r="2494" spans="1:18" x14ac:dyDescent="0.55000000000000004">
      <c r="A2494" s="1">
        <v>59022</v>
      </c>
      <c r="B2494" s="1" t="s">
        <v>3792</v>
      </c>
      <c r="C2494" s="1" t="s">
        <v>3821</v>
      </c>
      <c r="D2494" s="4">
        <v>29.8</v>
      </c>
      <c r="E2494" s="4">
        <v>4616.7</v>
      </c>
      <c r="F2494" s="4">
        <f>Table1[[#This Row],[MW]]*Table1[[#This Row],[MWh/MW]]</f>
        <v>137577.66</v>
      </c>
      <c r="G2494" s="1" t="s">
        <v>107</v>
      </c>
      <c r="H2494" s="1" t="s">
        <v>108</v>
      </c>
      <c r="I2494" s="1" t="s">
        <v>34</v>
      </c>
      <c r="J2494" s="1" t="s">
        <v>34</v>
      </c>
      <c r="K2494" s="1" t="s">
        <v>34</v>
      </c>
      <c r="L2494" s="1" t="s">
        <v>34</v>
      </c>
      <c r="M2494" s="1" t="s">
        <v>34</v>
      </c>
      <c r="N2494" s="1">
        <v>1121904.1132246777</v>
      </c>
      <c r="O2494" s="1">
        <v>1121904.1132246777</v>
      </c>
      <c r="P2494" s="3">
        <v>28.822199999999999</v>
      </c>
      <c r="Q2494" s="3">
        <v>-14.6972</v>
      </c>
      <c r="R2494" t="s">
        <v>3822</v>
      </c>
    </row>
    <row r="2495" spans="1:18" x14ac:dyDescent="0.55000000000000004">
      <c r="A2495" s="1">
        <v>59023</v>
      </c>
      <c r="B2495" s="1" t="s">
        <v>3792</v>
      </c>
      <c r="C2495" s="1" t="s">
        <v>3823</v>
      </c>
      <c r="D2495" s="4">
        <v>10</v>
      </c>
      <c r="E2495" s="4">
        <v>4616.7</v>
      </c>
      <c r="F2495" s="4">
        <f>Table1[[#This Row],[MW]]*Table1[[#This Row],[MWh/MW]]</f>
        <v>46167</v>
      </c>
      <c r="G2495" s="1" t="s">
        <v>107</v>
      </c>
      <c r="H2495" s="1" t="s">
        <v>108</v>
      </c>
      <c r="I2495" s="1" t="s">
        <v>34</v>
      </c>
      <c r="J2495" s="1" t="s">
        <v>34</v>
      </c>
      <c r="K2495" s="1" t="s">
        <v>34</v>
      </c>
      <c r="L2495" s="1" t="s">
        <v>34</v>
      </c>
      <c r="M2495" s="1" t="s">
        <v>34</v>
      </c>
      <c r="N2495" s="1">
        <v>901523.18169790285</v>
      </c>
      <c r="O2495" s="1">
        <v>901523.18169790285</v>
      </c>
      <c r="P2495" s="3">
        <v>28.89547</v>
      </c>
      <c r="Q2495" s="3">
        <v>-10.69739</v>
      </c>
      <c r="R2495" t="s">
        <v>3824</v>
      </c>
    </row>
    <row r="2496" spans="1:18" x14ac:dyDescent="0.55000000000000004">
      <c r="A2496" s="1">
        <v>59024</v>
      </c>
      <c r="B2496" s="1" t="s">
        <v>3792</v>
      </c>
      <c r="C2496" s="1" t="s">
        <v>3825</v>
      </c>
      <c r="D2496" s="4">
        <v>0.3</v>
      </c>
      <c r="E2496" s="4">
        <v>1607</v>
      </c>
      <c r="F2496" s="4">
        <f>Table1[[#This Row],[MW]]*Table1[[#This Row],[MWh/MW]]</f>
        <v>482.09999999999997</v>
      </c>
      <c r="G2496" s="1" t="s">
        <v>28</v>
      </c>
      <c r="H2496" s="1" t="s">
        <v>29</v>
      </c>
      <c r="I2496" s="1" t="s">
        <v>30</v>
      </c>
      <c r="J2496" s="1" t="s">
        <v>31</v>
      </c>
      <c r="K2496" s="3" t="s">
        <v>32</v>
      </c>
      <c r="L2496" s="3" t="s">
        <v>44</v>
      </c>
      <c r="M2496" s="3" t="s">
        <v>34</v>
      </c>
      <c r="N2496" s="1">
        <f>Table1[[#This Row],[MWh]]*Water_intensities!$J$56</f>
        <v>156.20027503977994</v>
      </c>
      <c r="O2496" s="1">
        <f>Table1[[#This Row],[MWh]]*Water_intensities!$N$56</f>
        <v>109.34019252784596</v>
      </c>
      <c r="P2496" s="3">
        <v>24.429259999999999</v>
      </c>
      <c r="Q2496" s="3">
        <v>-11.735836000000001</v>
      </c>
      <c r="R2496" t="s">
        <v>113</v>
      </c>
    </row>
    <row r="2497" spans="1:18" x14ac:dyDescent="0.55000000000000004">
      <c r="A2497" s="1">
        <v>59025</v>
      </c>
      <c r="B2497" s="1" t="s">
        <v>3792</v>
      </c>
      <c r="C2497" s="1" t="s">
        <v>3826</v>
      </c>
      <c r="D2497" s="4">
        <v>40</v>
      </c>
      <c r="E2497" s="4">
        <v>1766</v>
      </c>
      <c r="F2497" s="4">
        <f>Table1[[#This Row],[MW]]*Table1[[#This Row],[MWh/MW]]</f>
        <v>70640</v>
      </c>
      <c r="G2497" s="1" t="s">
        <v>474</v>
      </c>
      <c r="H2497" s="1" t="s">
        <v>21</v>
      </c>
      <c r="I2497" s="1" t="s">
        <v>22</v>
      </c>
      <c r="J2497" s="1" t="s">
        <v>40</v>
      </c>
      <c r="K2497" s="3" t="s">
        <v>34</v>
      </c>
      <c r="L2497" s="3" t="s">
        <v>841</v>
      </c>
      <c r="M2497" s="3" t="s">
        <v>34</v>
      </c>
      <c r="N2497" s="1">
        <f>Table1[[#This Row],[MWh]]*Water_intensities!$J$3</f>
        <v>11460.063777394287</v>
      </c>
      <c r="O2497" s="1">
        <f>Table1[[#This Row],[MWh]]*Water_intensities!$N$3</f>
        <v>8022.0446441760005</v>
      </c>
      <c r="P2497" s="3">
        <v>27.7804</v>
      </c>
      <c r="Q2497" s="3">
        <v>-15.8315</v>
      </c>
      <c r="R2497" t="s">
        <v>3827</v>
      </c>
    </row>
    <row r="2498" spans="1:18" x14ac:dyDescent="0.55000000000000004">
      <c r="A2498" s="1">
        <v>59026</v>
      </c>
      <c r="B2498" s="1" t="s">
        <v>3792</v>
      </c>
      <c r="C2498" s="1" t="s">
        <v>3828</v>
      </c>
      <c r="D2498" s="4">
        <v>30</v>
      </c>
      <c r="E2498" s="4">
        <v>1528</v>
      </c>
      <c r="F2498" s="4">
        <f>Table1[[#This Row],[MW]]*Table1[[#This Row],[MWh/MW]]</f>
        <v>45840</v>
      </c>
      <c r="G2498" s="1" t="s">
        <v>443</v>
      </c>
      <c r="H2498" s="1" t="s">
        <v>21</v>
      </c>
      <c r="I2498" s="1" t="s">
        <v>22</v>
      </c>
      <c r="J2498" s="1" t="s">
        <v>23</v>
      </c>
      <c r="K2498" s="3" t="s">
        <v>24</v>
      </c>
      <c r="L2498" s="3" t="s">
        <v>444</v>
      </c>
      <c r="M2498" s="3" t="s">
        <v>3024</v>
      </c>
      <c r="N2498" s="1">
        <f>Table1[[#This Row],[MWh]]*Water_intensities!$J$30</f>
        <v>113310.6992248656</v>
      </c>
      <c r="O2498" s="1">
        <f>Table1[[#This Row],[MWh]]*Water_intensities!$N$30</f>
        <v>88496.870757551995</v>
      </c>
      <c r="P2498" s="3">
        <v>28.779202000000002</v>
      </c>
      <c r="Q2498" s="3">
        <v>-13.027011</v>
      </c>
      <c r="R2498" t="s">
        <v>3829</v>
      </c>
    </row>
    <row r="2499" spans="1:18" x14ac:dyDescent="0.55000000000000004">
      <c r="A2499" s="1">
        <v>59027</v>
      </c>
      <c r="B2499" s="1" t="s">
        <v>3792</v>
      </c>
      <c r="C2499" s="1" t="s">
        <v>3830</v>
      </c>
      <c r="D2499" s="4">
        <v>30</v>
      </c>
      <c r="E2499" s="4">
        <v>1607</v>
      </c>
      <c r="F2499" s="4">
        <f>Table1[[#This Row],[MW]]*Table1[[#This Row],[MWh/MW]]</f>
        <v>48210</v>
      </c>
      <c r="G2499" s="1" t="s">
        <v>28</v>
      </c>
      <c r="H2499" s="1" t="s">
        <v>29</v>
      </c>
      <c r="I2499" s="1" t="s">
        <v>30</v>
      </c>
      <c r="J2499" s="1" t="s">
        <v>31</v>
      </c>
      <c r="K2499" s="3" t="s">
        <v>32</v>
      </c>
      <c r="L2499" s="3" t="s">
        <v>44</v>
      </c>
      <c r="M2499" s="3" t="s">
        <v>34</v>
      </c>
      <c r="N2499" s="1">
        <f>Table1[[#This Row],[MWh]]*Water_intensities!$J$56</f>
        <v>15620.027503977995</v>
      </c>
      <c r="O2499" s="1">
        <f>Table1[[#This Row],[MWh]]*Water_intensities!$N$56</f>
        <v>10934.019252784597</v>
      </c>
      <c r="P2499" s="3">
        <v>28.6817370853</v>
      </c>
      <c r="Q2499" s="3">
        <v>-13.0362615515544</v>
      </c>
      <c r="R2499" t="s">
        <v>3831</v>
      </c>
    </row>
    <row r="2500" spans="1:18" x14ac:dyDescent="0.55000000000000004">
      <c r="A2500" s="1">
        <v>59028</v>
      </c>
      <c r="B2500" s="1" t="s">
        <v>3792</v>
      </c>
      <c r="C2500" s="1" t="s">
        <v>3832</v>
      </c>
      <c r="D2500" s="4">
        <v>8.8999999999999996E-2</v>
      </c>
      <c r="E2500" s="4">
        <v>4616.7</v>
      </c>
      <c r="F2500" s="4">
        <f>Table1[[#This Row],[MW]]*Table1[[#This Row],[MWh/MW]]</f>
        <v>410.88629999999995</v>
      </c>
      <c r="G2500" s="1" t="s">
        <v>107</v>
      </c>
      <c r="H2500" s="1" t="s">
        <v>133</v>
      </c>
      <c r="I2500" s="1" t="s">
        <v>34</v>
      </c>
      <c r="J2500" s="1" t="s">
        <v>34</v>
      </c>
      <c r="K2500" s="1" t="s">
        <v>34</v>
      </c>
      <c r="L2500" s="1" t="s">
        <v>34</v>
      </c>
      <c r="M2500" s="1" t="s">
        <v>34</v>
      </c>
      <c r="N2500" s="1">
        <v>0</v>
      </c>
      <c r="O2500" s="1">
        <v>0</v>
      </c>
      <c r="P2500" s="3">
        <v>24.429259999999999</v>
      </c>
      <c r="Q2500" s="3">
        <v>-11.735836000000001</v>
      </c>
      <c r="R2500" t="s">
        <v>4980</v>
      </c>
    </row>
    <row r="2501" spans="1:18" x14ac:dyDescent="0.55000000000000004">
      <c r="A2501" s="1">
        <v>59029</v>
      </c>
      <c r="B2501" s="1" t="s">
        <v>3792</v>
      </c>
      <c r="C2501" s="1" t="s">
        <v>3833</v>
      </c>
      <c r="D2501" s="4">
        <v>33</v>
      </c>
      <c r="E2501" s="4">
        <v>1733.3</v>
      </c>
      <c r="F2501" s="4">
        <f>Table1[[#This Row],[MW]]*Table1[[#This Row],[MWh/MW]]</f>
        <v>57198.9</v>
      </c>
      <c r="G2501" s="1" t="s">
        <v>37</v>
      </c>
      <c r="H2501" s="1" t="s">
        <v>38</v>
      </c>
      <c r="I2501" s="1" t="s">
        <v>39</v>
      </c>
      <c r="J2501" s="1" t="s">
        <v>40</v>
      </c>
      <c r="K2501" s="3" t="s">
        <v>34</v>
      </c>
      <c r="L2501" s="3" t="s">
        <v>41</v>
      </c>
      <c r="M2501" s="3" t="s">
        <v>3024</v>
      </c>
      <c r="N2501" s="1">
        <f>Table1[[#This Row],[MWh]]*Water_intensities!$J$92</f>
        <v>1299.128339178252</v>
      </c>
      <c r="O2501" s="1">
        <f>Table1[[#This Row],[MWh]]*Water_intensities!$N$92</f>
        <v>909.38983742477626</v>
      </c>
      <c r="P2501" s="3">
        <v>28.234929999999999</v>
      </c>
      <c r="Q2501" s="3">
        <v>-12.80397</v>
      </c>
      <c r="R2501" t="s">
        <v>3834</v>
      </c>
    </row>
    <row r="2502" spans="1:18" x14ac:dyDescent="0.55000000000000004">
      <c r="A2502" s="1">
        <v>59030</v>
      </c>
      <c r="B2502" s="1" t="s">
        <v>3792</v>
      </c>
      <c r="C2502" s="1" t="s">
        <v>3835</v>
      </c>
      <c r="D2502" s="4">
        <v>1</v>
      </c>
      <c r="E2502" s="4">
        <v>4616.7</v>
      </c>
      <c r="F2502" s="4">
        <f>Table1[[#This Row],[MW]]*Table1[[#This Row],[MWh/MW]]</f>
        <v>4616.7</v>
      </c>
      <c r="G2502" s="1" t="s">
        <v>107</v>
      </c>
      <c r="H2502" s="1" t="s">
        <v>133</v>
      </c>
      <c r="I2502" s="1" t="s">
        <v>34</v>
      </c>
      <c r="J2502" s="1" t="s">
        <v>34</v>
      </c>
      <c r="K2502" s="1" t="s">
        <v>34</v>
      </c>
      <c r="L2502" s="1" t="s">
        <v>34</v>
      </c>
      <c r="M2502" s="1" t="s">
        <v>34</v>
      </c>
      <c r="N2502" s="1">
        <v>0</v>
      </c>
      <c r="O2502" s="1">
        <v>0</v>
      </c>
      <c r="P2502" s="3">
        <v>31.810870000000001</v>
      </c>
      <c r="Q2502" s="3">
        <v>-11.166729999999999</v>
      </c>
      <c r="R2502" t="s">
        <v>133</v>
      </c>
    </row>
    <row r="2503" spans="1:18" x14ac:dyDescent="0.55000000000000004">
      <c r="A2503" s="1">
        <v>59031</v>
      </c>
      <c r="B2503" s="1" t="s">
        <v>3792</v>
      </c>
      <c r="C2503" s="1" t="s">
        <v>3836</v>
      </c>
      <c r="D2503" s="4">
        <v>108</v>
      </c>
      <c r="E2503" s="4">
        <v>4616.7</v>
      </c>
      <c r="F2503" s="4">
        <f>Table1[[#This Row],[MW]]*Table1[[#This Row],[MWh/MW]]</f>
        <v>498603.6</v>
      </c>
      <c r="G2503" s="1" t="s">
        <v>107</v>
      </c>
      <c r="H2503" s="1" t="s">
        <v>133</v>
      </c>
      <c r="I2503" s="1" t="s">
        <v>34</v>
      </c>
      <c r="J2503" s="1" t="s">
        <v>34</v>
      </c>
      <c r="K2503" s="1" t="s">
        <v>34</v>
      </c>
      <c r="L2503" s="1" t="s">
        <v>34</v>
      </c>
      <c r="M2503" s="1" t="s">
        <v>34</v>
      </c>
      <c r="N2503" s="1">
        <v>7898.5660333977248</v>
      </c>
      <c r="O2503" s="1">
        <v>7898.5660333977248</v>
      </c>
      <c r="P2503" s="3">
        <v>25.85971</v>
      </c>
      <c r="Q2503" s="3">
        <v>-17.930610000000001</v>
      </c>
      <c r="R2503" t="s">
        <v>3813</v>
      </c>
    </row>
    <row r="2504" spans="1:18" x14ac:dyDescent="0.55000000000000004">
      <c r="A2504" s="1">
        <v>59032</v>
      </c>
      <c r="B2504" s="1" t="s">
        <v>3792</v>
      </c>
      <c r="C2504" s="1" t="s">
        <v>3837</v>
      </c>
      <c r="D2504" s="4">
        <v>0.35</v>
      </c>
      <c r="E2504" s="4">
        <v>1607</v>
      </c>
      <c r="F2504" s="4">
        <f>Table1[[#This Row],[MW]]*Table1[[#This Row],[MWh/MW]]</f>
        <v>562.44999999999993</v>
      </c>
      <c r="G2504" s="1" t="s">
        <v>28</v>
      </c>
      <c r="H2504" s="1" t="s">
        <v>29</v>
      </c>
      <c r="I2504" s="1" t="s">
        <v>30</v>
      </c>
      <c r="J2504" s="1" t="s">
        <v>31</v>
      </c>
      <c r="K2504" s="3" t="s">
        <v>32</v>
      </c>
      <c r="L2504" s="3" t="s">
        <v>44</v>
      </c>
      <c r="M2504" s="3" t="s">
        <v>34</v>
      </c>
      <c r="N2504" s="1">
        <f>Table1[[#This Row],[MWh]]*Water_intensities!$J$56</f>
        <v>182.23365421307659</v>
      </c>
      <c r="O2504" s="1">
        <f>Table1[[#This Row],[MWh]]*Water_intensities!$N$56</f>
        <v>127.56355794915362</v>
      </c>
      <c r="P2504" s="3">
        <v>23.104665000000001</v>
      </c>
      <c r="Q2504" s="3">
        <v>-13.543232</v>
      </c>
      <c r="R2504" t="s">
        <v>113</v>
      </c>
    </row>
    <row r="2505" spans="1:18" x14ac:dyDescent="0.55000000000000004">
      <c r="A2505" s="1">
        <v>59033</v>
      </c>
      <c r="B2505" s="1" t="s">
        <v>3792</v>
      </c>
      <c r="C2505" s="1" t="s">
        <v>3838</v>
      </c>
      <c r="D2505" s="19">
        <v>2.5000000000000001E-2</v>
      </c>
      <c r="E2505" s="4">
        <v>1733.3</v>
      </c>
      <c r="F2505" s="4">
        <f>Table1[[#This Row],[MW]]*Table1[[#This Row],[MWh/MW]]</f>
        <v>43.332500000000003</v>
      </c>
      <c r="G2505" s="1" t="s">
        <v>37</v>
      </c>
      <c r="H2505" s="1" t="s">
        <v>38</v>
      </c>
      <c r="I2505" s="1" t="s">
        <v>130</v>
      </c>
      <c r="J2505" s="1" t="s">
        <v>40</v>
      </c>
      <c r="K2505" s="3" t="s">
        <v>34</v>
      </c>
      <c r="L2505" s="3" t="s">
        <v>41</v>
      </c>
      <c r="M2505" s="3" t="s">
        <v>3024</v>
      </c>
      <c r="N2505" s="1">
        <f>Table1[[#This Row],[MWh]]*Water_intensities!$J$81</f>
        <v>0.16403135595685001</v>
      </c>
      <c r="O2505" s="1">
        <f>Table1[[#This Row],[MWh]]*Water_intensities!$N$81</f>
        <v>0.114821949169795</v>
      </c>
      <c r="P2505" s="3">
        <v>28.308074964396098</v>
      </c>
      <c r="Q2505" s="3">
        <v>-15.392767040894601</v>
      </c>
      <c r="R2505" t="s">
        <v>452</v>
      </c>
    </row>
    <row r="2506" spans="1:18" x14ac:dyDescent="0.55000000000000004">
      <c r="A2506" s="1">
        <v>59034</v>
      </c>
      <c r="B2506" s="1" t="s">
        <v>3792</v>
      </c>
      <c r="C2506" s="1" t="s">
        <v>3839</v>
      </c>
      <c r="D2506" s="4">
        <v>0.7</v>
      </c>
      <c r="E2506" s="4">
        <v>4616.7</v>
      </c>
      <c r="F2506" s="4">
        <f>Table1[[#This Row],[MW]]*Table1[[#This Row],[MWh/MW]]</f>
        <v>3231.6899999999996</v>
      </c>
      <c r="G2506" s="1" t="s">
        <v>107</v>
      </c>
      <c r="H2506" s="1" t="s">
        <v>133</v>
      </c>
      <c r="I2506" s="1" t="s">
        <v>34</v>
      </c>
      <c r="J2506" s="1" t="s">
        <v>34</v>
      </c>
      <c r="K2506" s="1" t="s">
        <v>34</v>
      </c>
      <c r="L2506" s="1" t="s">
        <v>34</v>
      </c>
      <c r="M2506" s="1" t="s">
        <v>34</v>
      </c>
      <c r="N2506" s="1">
        <v>0</v>
      </c>
      <c r="O2506" s="1">
        <v>0</v>
      </c>
      <c r="P2506" s="3">
        <v>24.192152</v>
      </c>
      <c r="Q2506" s="3">
        <v>-11.123939</v>
      </c>
      <c r="R2506" t="s">
        <v>3840</v>
      </c>
    </row>
    <row r="2507" spans="1:18" x14ac:dyDescent="0.55000000000000004">
      <c r="A2507" s="1">
        <v>60001</v>
      </c>
      <c r="B2507" s="1" t="s">
        <v>3841</v>
      </c>
      <c r="C2507" s="1" t="s">
        <v>5074</v>
      </c>
      <c r="D2507">
        <v>0.03</v>
      </c>
      <c r="E2507" s="4">
        <v>3183.8</v>
      </c>
      <c r="F2507" s="1">
        <f>Table1[[#This Row],[MW]]*Table1[[#This Row],[MWh/MW]]</f>
        <v>95.513999999999996</v>
      </c>
      <c r="G2507" s="1" t="s">
        <v>107</v>
      </c>
      <c r="H2507" s="1" t="s">
        <v>133</v>
      </c>
      <c r="I2507" s="1" t="s">
        <v>34</v>
      </c>
      <c r="J2507" s="1" t="s">
        <v>34</v>
      </c>
      <c r="K2507" s="1" t="s">
        <v>34</v>
      </c>
      <c r="L2507" s="1" t="s">
        <v>34</v>
      </c>
      <c r="M2507" s="1" t="s">
        <v>34</v>
      </c>
      <c r="N2507" s="1">
        <v>0</v>
      </c>
      <c r="O2507" s="1">
        <v>0</v>
      </c>
      <c r="P2507" s="3">
        <v>29.899650000000001</v>
      </c>
      <c r="Q2507" s="3">
        <v>-19.666899999999998</v>
      </c>
      <c r="R2507" t="s">
        <v>3843</v>
      </c>
    </row>
    <row r="2508" spans="1:18" x14ac:dyDescent="0.55000000000000004">
      <c r="A2508" s="1">
        <v>60002</v>
      </c>
      <c r="B2508" s="1" t="s">
        <v>3841</v>
      </c>
      <c r="C2508" s="1" t="s">
        <v>3844</v>
      </c>
      <c r="D2508" s="4">
        <v>4.5</v>
      </c>
      <c r="E2508" s="4">
        <v>182</v>
      </c>
      <c r="F2508" s="4">
        <f>Table1[[#This Row],[MW]]*Table1[[#This Row],[MWh/MW]]</f>
        <v>819</v>
      </c>
      <c r="G2508" s="1" t="s">
        <v>28</v>
      </c>
      <c r="H2508" s="1" t="s">
        <v>29</v>
      </c>
      <c r="I2508" s="1" t="s">
        <v>30</v>
      </c>
      <c r="J2508" s="1" t="s">
        <v>31</v>
      </c>
      <c r="K2508" s="3" t="s">
        <v>32</v>
      </c>
      <c r="L2508" s="3" t="s">
        <v>44</v>
      </c>
      <c r="M2508" s="3" t="s">
        <v>34</v>
      </c>
      <c r="N2508" s="1">
        <f>Table1[[#This Row],[MWh]]*Water_intensities!$J$56</f>
        <v>265.35578771536979</v>
      </c>
      <c r="O2508" s="1">
        <f>Table1[[#This Row],[MWh]]*Water_intensities!$N$56</f>
        <v>185.74905140075887</v>
      </c>
      <c r="P2508" s="3">
        <v>29.99146</v>
      </c>
      <c r="Q2508" s="3">
        <v>-22.211960999999999</v>
      </c>
      <c r="R2508" t="s">
        <v>2371</v>
      </c>
    </row>
    <row r="2509" spans="1:18" x14ac:dyDescent="0.55000000000000004">
      <c r="A2509" s="1">
        <v>60003</v>
      </c>
      <c r="B2509" s="1" t="s">
        <v>3841</v>
      </c>
      <c r="C2509" s="1" t="s">
        <v>3845</v>
      </c>
      <c r="D2509" s="4">
        <v>9</v>
      </c>
      <c r="E2509" s="4">
        <v>182</v>
      </c>
      <c r="F2509" s="4">
        <f>Table1[[#This Row],[MW]]*Table1[[#This Row],[MWh/MW]]</f>
        <v>1638</v>
      </c>
      <c r="G2509" s="1" t="s">
        <v>28</v>
      </c>
      <c r="H2509" s="1" t="s">
        <v>29</v>
      </c>
      <c r="I2509" s="1" t="s">
        <v>30</v>
      </c>
      <c r="J2509" s="1" t="s">
        <v>31</v>
      </c>
      <c r="K2509" s="3" t="s">
        <v>32</v>
      </c>
      <c r="L2509" s="3" t="s">
        <v>44</v>
      </c>
      <c r="M2509" s="3" t="s">
        <v>34</v>
      </c>
      <c r="N2509" s="1">
        <f>Table1[[#This Row],[MWh]]*Water_intensities!$J$56</f>
        <v>530.71157543073957</v>
      </c>
      <c r="O2509" s="1">
        <f>Table1[[#This Row],[MWh]]*Water_intensities!$N$56</f>
        <v>371.49810280151775</v>
      </c>
      <c r="P2509" s="3">
        <v>28.91217</v>
      </c>
      <c r="Q2509" s="3">
        <v>-20.85398</v>
      </c>
      <c r="R2509" t="s">
        <v>497</v>
      </c>
    </row>
    <row r="2510" spans="1:18" x14ac:dyDescent="0.55000000000000004">
      <c r="A2510" s="1">
        <v>60004</v>
      </c>
      <c r="B2510" s="1" t="s">
        <v>3841</v>
      </c>
      <c r="C2510" s="1" t="s">
        <v>3846</v>
      </c>
      <c r="D2510" s="4">
        <v>0.5</v>
      </c>
      <c r="E2510" s="4">
        <v>2213</v>
      </c>
      <c r="F2510" s="4">
        <f>Table1[[#This Row],[MW]]*Table1[[#This Row],[MWh/MW]]</f>
        <v>1106.5</v>
      </c>
      <c r="G2510" s="1" t="s">
        <v>474</v>
      </c>
      <c r="H2510" s="1" t="s">
        <v>21</v>
      </c>
      <c r="I2510" s="1" t="s">
        <v>22</v>
      </c>
      <c r="J2510" s="1" t="s">
        <v>40</v>
      </c>
      <c r="K2510" s="3" t="s">
        <v>34</v>
      </c>
      <c r="L2510" s="3" t="s">
        <v>1182</v>
      </c>
      <c r="M2510" s="3" t="s">
        <v>34</v>
      </c>
      <c r="N2510" s="1">
        <f>Table1[[#This Row],[MWh]]*Water_intensities!$J$3</f>
        <v>179.50963433871431</v>
      </c>
      <c r="O2510" s="1">
        <f>Table1[[#This Row],[MWh]]*Water_intensities!$N$3</f>
        <v>125.65674403710001</v>
      </c>
      <c r="P2510" s="3">
        <v>32.79945</v>
      </c>
      <c r="Q2510" s="3">
        <v>-19.842569999999998</v>
      </c>
      <c r="R2510" t="s">
        <v>1582</v>
      </c>
    </row>
    <row r="2511" spans="1:18" x14ac:dyDescent="0.55000000000000004">
      <c r="A2511" s="1">
        <v>60005</v>
      </c>
      <c r="B2511" s="1" t="s">
        <v>3841</v>
      </c>
      <c r="C2511" s="1" t="s">
        <v>3847</v>
      </c>
      <c r="D2511" s="4">
        <v>46</v>
      </c>
      <c r="E2511" s="4">
        <v>2213</v>
      </c>
      <c r="F2511" s="4">
        <f>Table1[[#This Row],[MW]]*Table1[[#This Row],[MWh/MW]]</f>
        <v>101798</v>
      </c>
      <c r="G2511" s="1" t="s">
        <v>474</v>
      </c>
      <c r="H2511" s="1" t="s">
        <v>21</v>
      </c>
      <c r="I2511" s="1" t="s">
        <v>22</v>
      </c>
      <c r="J2511" s="1" t="s">
        <v>40</v>
      </c>
      <c r="K2511" s="3" t="s">
        <v>34</v>
      </c>
      <c r="L2511" s="3" t="s">
        <v>841</v>
      </c>
      <c r="M2511" s="3" t="s">
        <v>34</v>
      </c>
      <c r="N2511" s="1">
        <f>Table1[[#This Row],[MWh]]*Water_intensities!$J$3</f>
        <v>16514.886359161716</v>
      </c>
      <c r="O2511" s="1">
        <f>Table1[[#This Row],[MWh]]*Water_intensities!$N$3</f>
        <v>11560.420451413202</v>
      </c>
      <c r="P2511" s="3">
        <v>31.647542999999999</v>
      </c>
      <c r="Q2511" s="3">
        <v>-21.070613000000002</v>
      </c>
      <c r="R2511" t="s">
        <v>3848</v>
      </c>
    </row>
    <row r="2512" spans="1:18" x14ac:dyDescent="0.55000000000000004">
      <c r="A2512" s="1">
        <v>60006</v>
      </c>
      <c r="B2512" s="1" t="s">
        <v>3841</v>
      </c>
      <c r="C2512" s="1" t="s">
        <v>3847</v>
      </c>
      <c r="D2512" s="4">
        <v>0.83</v>
      </c>
      <c r="E2512" s="4">
        <v>182</v>
      </c>
      <c r="F2512" s="4">
        <f>Table1[[#This Row],[MW]]*Table1[[#This Row],[MWh/MW]]</f>
        <v>151.06</v>
      </c>
      <c r="G2512" s="1" t="s">
        <v>28</v>
      </c>
      <c r="H2512" s="1" t="s">
        <v>29</v>
      </c>
      <c r="I2512" s="1" t="s">
        <v>30</v>
      </c>
      <c r="J2512" s="1" t="s">
        <v>31</v>
      </c>
      <c r="K2512" s="3" t="s">
        <v>32</v>
      </c>
      <c r="L2512" s="3" t="s">
        <v>44</v>
      </c>
      <c r="M2512" s="3" t="s">
        <v>34</v>
      </c>
      <c r="N2512" s="1">
        <f>Table1[[#This Row],[MWh]]*Water_intensities!$J$56</f>
        <v>48.943400845279321</v>
      </c>
      <c r="O2512" s="1">
        <f>Table1[[#This Row],[MWh]]*Water_intensities!$N$56</f>
        <v>34.260380591695522</v>
      </c>
      <c r="P2512" s="3">
        <v>31.8833333</v>
      </c>
      <c r="Q2512" s="3">
        <v>-21.183333300000001</v>
      </c>
      <c r="R2512" t="s">
        <v>3849</v>
      </c>
    </row>
    <row r="2513" spans="1:18" x14ac:dyDescent="0.55000000000000004">
      <c r="A2513" s="1">
        <v>60007</v>
      </c>
      <c r="B2513" s="1" t="s">
        <v>3841</v>
      </c>
      <c r="C2513" s="1" t="s">
        <v>3850</v>
      </c>
      <c r="D2513" s="4">
        <v>18</v>
      </c>
      <c r="E2513" s="4">
        <v>2213</v>
      </c>
      <c r="F2513" s="4">
        <f>Table1[[#This Row],[MW]]*Table1[[#This Row],[MWh/MW]]</f>
        <v>39834</v>
      </c>
      <c r="G2513" s="1" t="s">
        <v>474</v>
      </c>
      <c r="H2513" s="1" t="s">
        <v>21</v>
      </c>
      <c r="I2513" s="1" t="s">
        <v>22</v>
      </c>
      <c r="J2513" s="1" t="s">
        <v>40</v>
      </c>
      <c r="K2513" s="3" t="s">
        <v>34</v>
      </c>
      <c r="L2513" s="3" t="s">
        <v>841</v>
      </c>
      <c r="M2513" s="3" t="s">
        <v>34</v>
      </c>
      <c r="N2513" s="1">
        <f>Table1[[#This Row],[MWh]]*Water_intensities!$J$3</f>
        <v>6462.3468361937148</v>
      </c>
      <c r="O2513" s="1">
        <f>Table1[[#This Row],[MWh]]*Water_intensities!$N$3</f>
        <v>4523.6427853356008</v>
      </c>
      <c r="P2513" s="3">
        <v>32.236049999999999</v>
      </c>
      <c r="Q2513" s="3">
        <v>-20.867909999999998</v>
      </c>
      <c r="R2513" t="s">
        <v>3851</v>
      </c>
    </row>
    <row r="2514" spans="1:18" x14ac:dyDescent="0.55000000000000004">
      <c r="A2514" s="1">
        <v>60008</v>
      </c>
      <c r="B2514" s="1" t="s">
        <v>3841</v>
      </c>
      <c r="C2514" s="1" t="s">
        <v>3852</v>
      </c>
      <c r="D2514" s="4">
        <v>0.25</v>
      </c>
      <c r="E2514" s="4">
        <v>3183.8</v>
      </c>
      <c r="F2514" s="4">
        <f>Table1[[#This Row],[MW]]*Table1[[#This Row],[MWh/MW]]</f>
        <v>795.95</v>
      </c>
      <c r="G2514" s="1" t="s">
        <v>107</v>
      </c>
      <c r="H2514" s="1" t="s">
        <v>133</v>
      </c>
      <c r="I2514" s="1" t="s">
        <v>34</v>
      </c>
      <c r="J2514" s="1" t="s">
        <v>34</v>
      </c>
      <c r="K2514" s="1" t="s">
        <v>34</v>
      </c>
      <c r="L2514" s="1" t="s">
        <v>34</v>
      </c>
      <c r="M2514" s="1" t="s">
        <v>34</v>
      </c>
      <c r="N2514" s="1">
        <v>0</v>
      </c>
      <c r="O2514" s="1">
        <v>0</v>
      </c>
      <c r="P2514" s="3">
        <v>32.694163000000003</v>
      </c>
      <c r="Q2514" s="3">
        <v>-18.318653000000001</v>
      </c>
      <c r="R2514" t="s">
        <v>133</v>
      </c>
    </row>
    <row r="2515" spans="1:18" x14ac:dyDescent="0.55000000000000004">
      <c r="A2515" s="1">
        <v>60009</v>
      </c>
      <c r="B2515" s="1" t="s">
        <v>3841</v>
      </c>
      <c r="C2515" s="1" t="s">
        <v>3853</v>
      </c>
      <c r="D2515" s="4">
        <v>2.2000000000000002</v>
      </c>
      <c r="E2515" s="4">
        <v>3183.8</v>
      </c>
      <c r="F2515" s="4">
        <f>Table1[[#This Row],[MW]]*Table1[[#This Row],[MWh/MW]]</f>
        <v>7004.3600000000006</v>
      </c>
      <c r="G2515" s="1" t="s">
        <v>107</v>
      </c>
      <c r="H2515" s="1" t="s">
        <v>133</v>
      </c>
      <c r="I2515" s="1" t="s">
        <v>34</v>
      </c>
      <c r="J2515" s="1" t="s">
        <v>34</v>
      </c>
      <c r="K2515" s="1" t="s">
        <v>34</v>
      </c>
      <c r="L2515" s="1" t="s">
        <v>34</v>
      </c>
      <c r="M2515" s="1" t="s">
        <v>34</v>
      </c>
      <c r="N2515" s="1">
        <v>593624.92100000009</v>
      </c>
      <c r="O2515" s="1">
        <v>593624.92100000009</v>
      </c>
      <c r="P2515" s="3">
        <v>32.672951500000003</v>
      </c>
      <c r="Q2515" s="3">
        <v>-18.6155027</v>
      </c>
      <c r="R2515" t="s">
        <v>2540</v>
      </c>
    </row>
    <row r="2516" spans="1:18" x14ac:dyDescent="0.55000000000000004">
      <c r="A2516" s="1">
        <v>60010</v>
      </c>
      <c r="B2516" s="1" t="s">
        <v>3841</v>
      </c>
      <c r="C2516" s="1" t="s">
        <v>3854</v>
      </c>
      <c r="D2516" s="4">
        <v>17</v>
      </c>
      <c r="E2516" s="4">
        <v>3497</v>
      </c>
      <c r="F2516" s="4">
        <f>Table1[[#This Row],[MW]]*Table1[[#This Row],[MWh/MW]]</f>
        <v>59449</v>
      </c>
      <c r="G2516" s="1" t="s">
        <v>443</v>
      </c>
      <c r="H2516" s="1" t="s">
        <v>21</v>
      </c>
      <c r="I2516" s="1" t="s">
        <v>22</v>
      </c>
      <c r="J2516" s="1" t="s">
        <v>23</v>
      </c>
      <c r="K2516" s="3" t="s">
        <v>24</v>
      </c>
      <c r="L2516" s="3" t="s">
        <v>444</v>
      </c>
      <c r="M2516" s="3" t="s">
        <v>1226</v>
      </c>
      <c r="N2516" s="1">
        <f>Table1[[#This Row],[MWh]]*Water_intensities!$J$31</f>
        <v>146950.43102572067</v>
      </c>
      <c r="O2516" s="1">
        <f>Table1[[#This Row],[MWh]]*Water_intensities!$N$31</f>
        <v>114769.8619037022</v>
      </c>
      <c r="P2516" s="3">
        <v>31.031960000000002</v>
      </c>
      <c r="Q2516" s="3">
        <v>-17.844930000000002</v>
      </c>
      <c r="R2516" t="s">
        <v>3855</v>
      </c>
    </row>
    <row r="2517" spans="1:18" x14ac:dyDescent="0.55000000000000004">
      <c r="A2517" s="1">
        <v>60011</v>
      </c>
      <c r="B2517" s="1" t="s">
        <v>3841</v>
      </c>
      <c r="C2517" s="1" t="s">
        <v>3856</v>
      </c>
      <c r="D2517" s="4">
        <v>920</v>
      </c>
      <c r="E2517" s="4">
        <v>3497</v>
      </c>
      <c r="F2517" s="4">
        <f>Table1[[#This Row],[MW]]*Table1[[#This Row],[MWh/MW]]</f>
        <v>3217240</v>
      </c>
      <c r="G2517" s="1" t="s">
        <v>443</v>
      </c>
      <c r="H2517" s="1" t="s">
        <v>21</v>
      </c>
      <c r="I2517" s="1" t="s">
        <v>22</v>
      </c>
      <c r="J2517" s="1" t="s">
        <v>23</v>
      </c>
      <c r="K2517" s="3" t="s">
        <v>24</v>
      </c>
      <c r="L2517" s="3" t="s">
        <v>444</v>
      </c>
      <c r="M2517" s="3" t="s">
        <v>388</v>
      </c>
      <c r="N2517" s="1">
        <f>Table1[[#This Row],[MWh]]*Water_intensities!$J$26</f>
        <v>14614293.83410464</v>
      </c>
      <c r="O2517" s="1">
        <f>Table1[[#This Row],[MWh]]*Water_intensities!$N$26</f>
        <v>13396436.01459592</v>
      </c>
      <c r="P2517" s="3">
        <v>26.469638199999999</v>
      </c>
      <c r="Q2517" s="3">
        <v>-18.3831971</v>
      </c>
      <c r="R2517" t="s">
        <v>3857</v>
      </c>
    </row>
    <row r="2518" spans="1:18" x14ac:dyDescent="0.55000000000000004">
      <c r="A2518" s="1">
        <v>60012</v>
      </c>
      <c r="B2518" s="1" t="s">
        <v>3841</v>
      </c>
      <c r="C2518" s="1" t="s">
        <v>3858</v>
      </c>
      <c r="D2518" s="4">
        <v>1050</v>
      </c>
      <c r="E2518" s="4">
        <v>3183.8</v>
      </c>
      <c r="F2518" s="4">
        <f>Table1[[#This Row],[MW]]*Table1[[#This Row],[MWh/MW]]</f>
        <v>3342990</v>
      </c>
      <c r="G2518" s="1" t="s">
        <v>107</v>
      </c>
      <c r="H2518" s="1" t="s">
        <v>108</v>
      </c>
      <c r="I2518" s="1" t="s">
        <v>34</v>
      </c>
      <c r="J2518" s="1" t="s">
        <v>34</v>
      </c>
      <c r="K2518" s="1" t="s">
        <v>34</v>
      </c>
      <c r="L2518" s="1" t="s">
        <v>34</v>
      </c>
      <c r="M2518" s="1" t="s">
        <v>34</v>
      </c>
      <c r="N2518" s="1">
        <v>0</v>
      </c>
      <c r="O2518" s="1">
        <v>0</v>
      </c>
      <c r="P2518" s="3">
        <v>28.758299999999998</v>
      </c>
      <c r="Q2518" s="3">
        <v>-16.5167</v>
      </c>
      <c r="R2518" t="s">
        <v>3859</v>
      </c>
    </row>
    <row r="2519" spans="1:18" x14ac:dyDescent="0.55000000000000004">
      <c r="A2519" s="1">
        <v>60013</v>
      </c>
      <c r="B2519" s="1" t="s">
        <v>3841</v>
      </c>
      <c r="C2519" s="1" t="s">
        <v>3860</v>
      </c>
      <c r="D2519" s="4">
        <v>0.08</v>
      </c>
      <c r="E2519" s="4">
        <v>3183.8</v>
      </c>
      <c r="F2519" s="4">
        <f>Table1[[#This Row],[MW]]*Table1[[#This Row],[MWh/MW]]</f>
        <v>254.70400000000001</v>
      </c>
      <c r="G2519" s="1" t="s">
        <v>107</v>
      </c>
      <c r="H2519" s="1" t="s">
        <v>133</v>
      </c>
      <c r="I2519" s="1" t="s">
        <v>34</v>
      </c>
      <c r="J2519" s="1" t="s">
        <v>34</v>
      </c>
      <c r="K2519" s="1" t="s">
        <v>34</v>
      </c>
      <c r="L2519" s="1" t="s">
        <v>34</v>
      </c>
      <c r="M2519" s="1" t="s">
        <v>34</v>
      </c>
      <c r="N2519" s="1">
        <v>0</v>
      </c>
      <c r="O2519" s="1">
        <v>0</v>
      </c>
      <c r="P2519" s="3">
        <v>31.569554</v>
      </c>
      <c r="Q2519" s="3">
        <v>-16.778718999999999</v>
      </c>
      <c r="R2519" t="s">
        <v>3861</v>
      </c>
    </row>
    <row r="2520" spans="1:18" x14ac:dyDescent="0.55000000000000004">
      <c r="A2520" s="1">
        <v>60014</v>
      </c>
      <c r="B2520" s="1" t="s">
        <v>3841</v>
      </c>
      <c r="C2520" s="1" t="s">
        <v>5075</v>
      </c>
      <c r="D2520">
        <v>0.1</v>
      </c>
      <c r="E2520" s="4">
        <v>3183.8</v>
      </c>
      <c r="F2520" s="1">
        <f>Table1[[#This Row],[MW]]*Table1[[#This Row],[MWh/MW]]</f>
        <v>318.38000000000005</v>
      </c>
      <c r="G2520" s="1" t="s">
        <v>107</v>
      </c>
      <c r="H2520" s="1" t="s">
        <v>133</v>
      </c>
      <c r="I2520" s="1" t="s">
        <v>34</v>
      </c>
      <c r="J2520" s="1" t="s">
        <v>34</v>
      </c>
      <c r="K2520" s="1" t="s">
        <v>34</v>
      </c>
      <c r="L2520" s="1" t="s">
        <v>34</v>
      </c>
      <c r="M2520" s="1" t="s">
        <v>34</v>
      </c>
      <c r="N2520" s="1">
        <v>0</v>
      </c>
      <c r="O2520" s="1">
        <v>0</v>
      </c>
      <c r="P2520" s="3">
        <v>33.493040000000001</v>
      </c>
      <c r="Q2520" s="3">
        <v>-19.52618</v>
      </c>
      <c r="R2520" t="s">
        <v>3863</v>
      </c>
    </row>
    <row r="2521" spans="1:18" x14ac:dyDescent="0.55000000000000004">
      <c r="A2521" s="1">
        <v>60015</v>
      </c>
      <c r="B2521" s="1" t="s">
        <v>3841</v>
      </c>
      <c r="C2521" s="1" t="s">
        <v>3864</v>
      </c>
      <c r="D2521" s="4">
        <v>23</v>
      </c>
      <c r="E2521" s="4">
        <v>3497</v>
      </c>
      <c r="F2521" s="4">
        <f>Table1[[#This Row],[MW]]*Table1[[#This Row],[MWh/MW]]</f>
        <v>80431</v>
      </c>
      <c r="G2521" s="1" t="s">
        <v>443</v>
      </c>
      <c r="H2521" s="1" t="s">
        <v>21</v>
      </c>
      <c r="I2521" s="1" t="s">
        <v>22</v>
      </c>
      <c r="J2521" s="1" t="s">
        <v>23</v>
      </c>
      <c r="K2521" s="3" t="s">
        <v>24</v>
      </c>
      <c r="L2521" s="3" t="s">
        <v>444</v>
      </c>
      <c r="M2521" s="3" t="s">
        <v>1226</v>
      </c>
      <c r="N2521" s="1">
        <f>Table1[[#This Row],[MWh]]*Water_intensities!$J$31</f>
        <v>198815.28903479854</v>
      </c>
      <c r="O2521" s="1">
        <f>Table1[[#This Row],[MWh]]*Water_intensities!$N$31</f>
        <v>155276.87198736181</v>
      </c>
      <c r="P2521" s="3">
        <v>29.780729999999998</v>
      </c>
      <c r="Q2521" s="3">
        <v>-18.657309999999999</v>
      </c>
      <c r="R2521" t="s">
        <v>3865</v>
      </c>
    </row>
    <row r="2522" spans="1:18" x14ac:dyDescent="0.55000000000000004">
      <c r="A2522" s="1">
        <v>60016</v>
      </c>
      <c r="B2522" s="1" t="s">
        <v>3841</v>
      </c>
      <c r="C2522" s="1" t="s">
        <v>3866</v>
      </c>
      <c r="D2522" s="9">
        <v>3.0000000000000001E-3</v>
      </c>
      <c r="E2522" s="4">
        <v>3183.8</v>
      </c>
      <c r="F2522" s="4">
        <f>Table1[[#This Row],[MW]]*Table1[[#This Row],[MWh/MW]]</f>
        <v>9.551400000000001</v>
      </c>
      <c r="G2522" s="1" t="s">
        <v>107</v>
      </c>
      <c r="H2522" s="1" t="s">
        <v>133</v>
      </c>
      <c r="I2522" s="1" t="s">
        <v>34</v>
      </c>
      <c r="J2522" s="1" t="s">
        <v>34</v>
      </c>
      <c r="K2522" s="1" t="s">
        <v>34</v>
      </c>
      <c r="L2522" s="1" t="s">
        <v>34</v>
      </c>
      <c r="M2522" s="1" t="s">
        <v>34</v>
      </c>
      <c r="N2522" s="1">
        <v>0</v>
      </c>
      <c r="O2522" s="1">
        <v>0</v>
      </c>
      <c r="P2522" s="3">
        <v>32.332763999999997</v>
      </c>
      <c r="Q2522" s="3">
        <v>-19.150357</v>
      </c>
      <c r="R2522" t="s">
        <v>133</v>
      </c>
    </row>
    <row r="2523" spans="1:18" x14ac:dyDescent="0.55000000000000004">
      <c r="A2523" s="1">
        <v>60017</v>
      </c>
      <c r="B2523" s="1" t="s">
        <v>3841</v>
      </c>
      <c r="C2523" s="1" t="s">
        <v>3867</v>
      </c>
      <c r="D2523" s="19">
        <v>4.4999999999999998E-2</v>
      </c>
      <c r="E2523" s="4">
        <v>3183.8</v>
      </c>
      <c r="F2523" s="4">
        <f>Table1[[#This Row],[MW]]*Table1[[#This Row],[MWh/MW]]</f>
        <v>143.27100000000002</v>
      </c>
      <c r="G2523" s="1" t="s">
        <v>107</v>
      </c>
      <c r="H2523" s="1" t="s">
        <v>133</v>
      </c>
      <c r="I2523" s="1" t="s">
        <v>34</v>
      </c>
      <c r="J2523" s="1" t="s">
        <v>34</v>
      </c>
      <c r="K2523" s="1" t="s">
        <v>34</v>
      </c>
      <c r="L2523" s="1" t="s">
        <v>34</v>
      </c>
      <c r="M2523" s="1" t="s">
        <v>34</v>
      </c>
      <c r="N2523" s="1">
        <v>0</v>
      </c>
      <c r="O2523" s="1">
        <v>0</v>
      </c>
      <c r="P2523" s="3">
        <v>32.470695999999997</v>
      </c>
      <c r="Q2523" s="3">
        <v>-18.674886999999998</v>
      </c>
      <c r="R2523" t="s">
        <v>133</v>
      </c>
    </row>
    <row r="2524" spans="1:18" x14ac:dyDescent="0.55000000000000004">
      <c r="A2524" s="1">
        <v>60018</v>
      </c>
      <c r="B2524" s="1" t="s">
        <v>3841</v>
      </c>
      <c r="C2524" s="1" t="s">
        <v>3868</v>
      </c>
      <c r="D2524" s="4">
        <v>1.1000000000000001</v>
      </c>
      <c r="E2524" s="4">
        <v>3183.8</v>
      </c>
      <c r="F2524" s="4">
        <f>Table1[[#This Row],[MW]]*Table1[[#This Row],[MWh/MW]]</f>
        <v>3502.1800000000003</v>
      </c>
      <c r="G2524" s="1" t="s">
        <v>107</v>
      </c>
      <c r="H2524" s="1" t="s">
        <v>133</v>
      </c>
      <c r="I2524" s="1" t="s">
        <v>34</v>
      </c>
      <c r="J2524" s="1" t="s">
        <v>34</v>
      </c>
      <c r="K2524" s="1" t="s">
        <v>34</v>
      </c>
      <c r="L2524" s="1" t="s">
        <v>34</v>
      </c>
      <c r="M2524" s="1" t="s">
        <v>34</v>
      </c>
      <c r="N2524" s="1">
        <v>466.31331999999998</v>
      </c>
      <c r="O2524" s="1">
        <v>466.31331999999998</v>
      </c>
      <c r="P2524" s="3">
        <v>32.953245000000003</v>
      </c>
      <c r="Q2524" s="3">
        <v>-18.385408000000002</v>
      </c>
      <c r="R2524" t="s">
        <v>133</v>
      </c>
    </row>
    <row r="2525" spans="1:18" x14ac:dyDescent="0.55000000000000004">
      <c r="A2525" s="1">
        <v>60019</v>
      </c>
      <c r="B2525" s="1" t="s">
        <v>3841</v>
      </c>
      <c r="C2525" s="1" t="s">
        <v>3869</v>
      </c>
      <c r="D2525" s="4">
        <v>2.7</v>
      </c>
      <c r="E2525" s="4">
        <v>3183.8</v>
      </c>
      <c r="F2525" s="4">
        <f>Table1[[#This Row],[MW]]*Table1[[#This Row],[MWh/MW]]</f>
        <v>8596.26</v>
      </c>
      <c r="G2525" s="1" t="s">
        <v>107</v>
      </c>
      <c r="H2525" s="1" t="s">
        <v>133</v>
      </c>
      <c r="I2525" s="1" t="s">
        <v>34</v>
      </c>
      <c r="J2525" s="1" t="s">
        <v>34</v>
      </c>
      <c r="K2525" s="1" t="s">
        <v>34</v>
      </c>
      <c r="L2525" s="1" t="s">
        <v>34</v>
      </c>
      <c r="M2525" s="1" t="s">
        <v>34</v>
      </c>
      <c r="N2525" s="1">
        <v>1321.258183667547</v>
      </c>
      <c r="O2525" s="1">
        <v>1321.258183667547</v>
      </c>
      <c r="P2525" s="3">
        <v>32.845872999999997</v>
      </c>
      <c r="Q2525" s="3">
        <v>-18.437404999999998</v>
      </c>
      <c r="R2525" t="s">
        <v>133</v>
      </c>
    </row>
    <row r="2526" spans="1:18" x14ac:dyDescent="0.55000000000000004">
      <c r="A2526" s="1">
        <v>60020</v>
      </c>
      <c r="B2526" s="1" t="s">
        <v>3841</v>
      </c>
      <c r="C2526" s="1" t="s">
        <v>3870</v>
      </c>
      <c r="D2526" s="4">
        <v>17.8</v>
      </c>
      <c r="E2526" s="4">
        <v>3183.8</v>
      </c>
      <c r="F2526" s="4">
        <f>Table1[[#This Row],[MW]]*Table1[[#This Row],[MWh/MW]]</f>
        <v>56671.640000000007</v>
      </c>
      <c r="G2526" s="1" t="s">
        <v>107</v>
      </c>
      <c r="H2526" s="1" t="s">
        <v>133</v>
      </c>
      <c r="I2526" s="1" t="s">
        <v>34</v>
      </c>
      <c r="J2526" s="1" t="s">
        <v>34</v>
      </c>
      <c r="K2526" s="1" t="s">
        <v>34</v>
      </c>
      <c r="L2526" s="1" t="s">
        <v>34</v>
      </c>
      <c r="M2526" s="1" t="s">
        <v>34</v>
      </c>
      <c r="N2526" s="1">
        <v>40279.029561089643</v>
      </c>
      <c r="O2526" s="1">
        <v>40279.029561089643</v>
      </c>
      <c r="P2526" s="3">
        <v>32.672951500000003</v>
      </c>
      <c r="Q2526" s="3">
        <v>-18.6155027</v>
      </c>
      <c r="R2526" t="s">
        <v>133</v>
      </c>
    </row>
    <row r="2527" spans="1:18" x14ac:dyDescent="0.55000000000000004">
      <c r="A2527" s="1">
        <v>60021</v>
      </c>
      <c r="B2527" s="1" t="s">
        <v>3841</v>
      </c>
      <c r="C2527" s="1" t="s">
        <v>3871</v>
      </c>
      <c r="D2527" s="4">
        <v>4.3</v>
      </c>
      <c r="E2527" s="4">
        <v>3183.8</v>
      </c>
      <c r="F2527" s="4">
        <f>Table1[[#This Row],[MW]]*Table1[[#This Row],[MWh/MW]]</f>
        <v>13690.34</v>
      </c>
      <c r="G2527" s="1" t="s">
        <v>107</v>
      </c>
      <c r="H2527" s="1" t="s">
        <v>133</v>
      </c>
      <c r="I2527" s="1" t="s">
        <v>34</v>
      </c>
      <c r="J2527" s="1" t="s">
        <v>34</v>
      </c>
      <c r="K2527" s="1" t="s">
        <v>34</v>
      </c>
      <c r="L2527" s="1" t="s">
        <v>34</v>
      </c>
      <c r="M2527" s="1" t="s">
        <v>34</v>
      </c>
      <c r="N2527" s="1">
        <v>909.15490416584862</v>
      </c>
      <c r="O2527" s="1">
        <v>909.15490416584862</v>
      </c>
      <c r="P2527" s="3">
        <v>32.672951500000003</v>
      </c>
      <c r="Q2527" s="3">
        <v>-18.6155027</v>
      </c>
      <c r="R2527" t="s">
        <v>3872</v>
      </c>
    </row>
    <row r="2528" spans="1:18" x14ac:dyDescent="0.55000000000000004">
      <c r="A2528" s="1">
        <v>60022</v>
      </c>
      <c r="B2528" s="1" t="s">
        <v>3841</v>
      </c>
      <c r="C2528" s="1" t="s">
        <v>3873</v>
      </c>
      <c r="D2528" s="4">
        <v>1.6</v>
      </c>
      <c r="E2528" s="4">
        <v>3183.8</v>
      </c>
      <c r="F2528" s="4">
        <f>Table1[[#This Row],[MW]]*Table1[[#This Row],[MWh/MW]]</f>
        <v>5094.0800000000008</v>
      </c>
      <c r="G2528" s="1" t="s">
        <v>107</v>
      </c>
      <c r="H2528" s="1" t="s">
        <v>133</v>
      </c>
      <c r="I2528" s="1" t="s">
        <v>34</v>
      </c>
      <c r="J2528" s="1" t="s">
        <v>34</v>
      </c>
      <c r="K2528" s="1" t="s">
        <v>34</v>
      </c>
      <c r="L2528" s="1" t="s">
        <v>34</v>
      </c>
      <c r="M2528" s="1" t="s">
        <v>34</v>
      </c>
      <c r="N2528" s="1">
        <v>22995.458000000002</v>
      </c>
      <c r="O2528" s="1">
        <v>22995.458000000002</v>
      </c>
      <c r="P2528" s="3">
        <v>32.873275</v>
      </c>
      <c r="Q2528" s="3">
        <v>-19.802199000000002</v>
      </c>
      <c r="R2528" t="s">
        <v>133</v>
      </c>
    </row>
    <row r="2529" spans="1:18" x14ac:dyDescent="0.55000000000000004">
      <c r="A2529" s="1">
        <v>60023</v>
      </c>
      <c r="B2529" s="1" t="s">
        <v>3841</v>
      </c>
      <c r="C2529" s="1" t="s">
        <v>5076</v>
      </c>
      <c r="D2529">
        <v>0.03</v>
      </c>
      <c r="E2529" s="4">
        <v>3183.8</v>
      </c>
      <c r="F2529" s="1">
        <f>Table1[[#This Row],[MW]]*Table1[[#This Row],[MWh/MW]]</f>
        <v>95.513999999999996</v>
      </c>
      <c r="G2529" s="1" t="s">
        <v>107</v>
      </c>
      <c r="H2529" s="1" t="s">
        <v>133</v>
      </c>
      <c r="I2529" s="1" t="s">
        <v>34</v>
      </c>
      <c r="J2529" s="1" t="s">
        <v>34</v>
      </c>
      <c r="K2529" s="1" t="s">
        <v>34</v>
      </c>
      <c r="L2529" s="1" t="s">
        <v>34</v>
      </c>
      <c r="M2529" s="1" t="s">
        <v>34</v>
      </c>
      <c r="N2529" s="1">
        <v>0</v>
      </c>
      <c r="O2529" s="1">
        <v>0</v>
      </c>
      <c r="P2529" s="3">
        <v>29.390578999999999</v>
      </c>
      <c r="Q2529" s="3">
        <v>-20.846233000000002</v>
      </c>
      <c r="R2529" t="s">
        <v>3843</v>
      </c>
    </row>
    <row r="2530" spans="1:18" x14ac:dyDescent="0.55000000000000004">
      <c r="A2530" s="1">
        <v>60024</v>
      </c>
      <c r="B2530" s="1" t="s">
        <v>3841</v>
      </c>
      <c r="C2530" s="1" t="s">
        <v>3875</v>
      </c>
      <c r="D2530" s="19">
        <v>0.03</v>
      </c>
      <c r="E2530" s="4">
        <v>3183.8</v>
      </c>
      <c r="F2530" s="4">
        <f>Table1[[#This Row],[MW]]*Table1[[#This Row],[MWh/MW]]</f>
        <v>95.513999999999996</v>
      </c>
      <c r="G2530" s="1" t="s">
        <v>107</v>
      </c>
      <c r="H2530" s="1" t="s">
        <v>133</v>
      </c>
      <c r="I2530" s="1" t="s">
        <v>34</v>
      </c>
      <c r="J2530" s="1" t="s">
        <v>34</v>
      </c>
      <c r="K2530" s="1" t="s">
        <v>34</v>
      </c>
      <c r="L2530" s="1" t="s">
        <v>34</v>
      </c>
      <c r="M2530" s="1" t="s">
        <v>34</v>
      </c>
      <c r="N2530" s="1">
        <v>0</v>
      </c>
      <c r="O2530" s="1">
        <v>0</v>
      </c>
      <c r="P2530" s="3">
        <v>32.374842000000001</v>
      </c>
      <c r="Q2530" s="3">
        <v>-18.7042</v>
      </c>
      <c r="R2530" t="s">
        <v>3861</v>
      </c>
    </row>
    <row r="2531" spans="1:18" x14ac:dyDescent="0.55000000000000004">
      <c r="A2531" s="1">
        <v>60025</v>
      </c>
      <c r="B2531" s="1" t="s">
        <v>3841</v>
      </c>
      <c r="C2531" s="1" t="s">
        <v>3876</v>
      </c>
      <c r="D2531" s="4">
        <v>0.09</v>
      </c>
      <c r="E2531" s="4">
        <v>3183.8</v>
      </c>
      <c r="F2531" s="4">
        <f>Table1[[#This Row],[MW]]*Table1[[#This Row],[MWh/MW]]</f>
        <v>286.54200000000003</v>
      </c>
      <c r="G2531" s="1" t="s">
        <v>107</v>
      </c>
      <c r="H2531" s="1" t="s">
        <v>133</v>
      </c>
      <c r="I2531" s="1" t="s">
        <v>34</v>
      </c>
      <c r="J2531" s="1" t="s">
        <v>34</v>
      </c>
      <c r="K2531" s="1" t="s">
        <v>34</v>
      </c>
      <c r="L2531" s="1" t="s">
        <v>34</v>
      </c>
      <c r="M2531" s="1" t="s">
        <v>34</v>
      </c>
      <c r="N2531" s="1">
        <v>0</v>
      </c>
      <c r="O2531" s="1">
        <v>0</v>
      </c>
      <c r="P2531" s="3">
        <v>31.354163100000001</v>
      </c>
      <c r="Q2531" s="3">
        <v>-20.350765299999999</v>
      </c>
      <c r="R2531" t="s">
        <v>3861</v>
      </c>
    </row>
    <row r="2532" spans="1:18" x14ac:dyDescent="0.55000000000000004">
      <c r="A2532" s="1">
        <v>60026</v>
      </c>
      <c r="B2532" s="1" t="s">
        <v>3841</v>
      </c>
      <c r="C2532" s="1" t="s">
        <v>3877</v>
      </c>
      <c r="D2532" s="19">
        <v>0.02</v>
      </c>
      <c r="E2532" s="4">
        <v>3183.8</v>
      </c>
      <c r="F2532" s="4">
        <f>Table1[[#This Row],[MW]]*Table1[[#This Row],[MWh/MW]]</f>
        <v>63.676000000000002</v>
      </c>
      <c r="G2532" s="1" t="s">
        <v>107</v>
      </c>
      <c r="H2532" s="1" t="s">
        <v>133</v>
      </c>
      <c r="I2532" s="1" t="s">
        <v>34</v>
      </c>
      <c r="J2532" s="1" t="s">
        <v>34</v>
      </c>
      <c r="K2532" s="1" t="s">
        <v>34</v>
      </c>
      <c r="L2532" s="1" t="s">
        <v>34</v>
      </c>
      <c r="M2532" s="1" t="s">
        <v>34</v>
      </c>
      <c r="N2532" s="1">
        <v>0</v>
      </c>
      <c r="O2532" s="1">
        <v>0</v>
      </c>
      <c r="P2532" s="3">
        <v>32.787824000000001</v>
      </c>
      <c r="Q2532" s="3">
        <v>-19.540216999999998</v>
      </c>
      <c r="R2532" t="s">
        <v>3878</v>
      </c>
    </row>
    <row r="2533" spans="1:18" x14ac:dyDescent="0.55000000000000004">
      <c r="A2533" s="1">
        <v>60027</v>
      </c>
      <c r="B2533" s="1" t="s">
        <v>3841</v>
      </c>
      <c r="C2533" s="1" t="s">
        <v>3879</v>
      </c>
      <c r="D2533" s="4">
        <v>12</v>
      </c>
      <c r="E2533" s="4">
        <v>3183.8</v>
      </c>
      <c r="F2533" s="4">
        <f>Table1[[#This Row],[MW]]*Table1[[#This Row],[MWh/MW]]</f>
        <v>38205.600000000006</v>
      </c>
      <c r="G2533" s="1" t="s">
        <v>107</v>
      </c>
      <c r="H2533" s="1" t="s">
        <v>108</v>
      </c>
      <c r="I2533" s="1" t="s">
        <v>34</v>
      </c>
      <c r="J2533" s="1" t="s">
        <v>34</v>
      </c>
      <c r="K2533" s="1" t="s">
        <v>34</v>
      </c>
      <c r="L2533" s="1" t="s">
        <v>34</v>
      </c>
      <c r="M2533" s="1" t="s">
        <v>34</v>
      </c>
      <c r="N2533" s="1">
        <v>1341697.3027057578</v>
      </c>
      <c r="O2533" s="1">
        <v>1341697.3027057578</v>
      </c>
      <c r="P2533" s="3">
        <v>30.394279999999998</v>
      </c>
      <c r="Q2533" s="3">
        <v>-21.062950000000001</v>
      </c>
      <c r="R2533" t="s">
        <v>3880</v>
      </c>
    </row>
    <row r="2534" spans="1:18" x14ac:dyDescent="0.55000000000000004">
      <c r="A2534" s="1">
        <v>60028</v>
      </c>
      <c r="B2534" s="1" t="s">
        <v>3841</v>
      </c>
      <c r="C2534" s="1" t="s">
        <v>3881</v>
      </c>
      <c r="D2534" s="4">
        <v>35.5</v>
      </c>
      <c r="E2534" s="4">
        <v>2213</v>
      </c>
      <c r="F2534" s="4">
        <f>Table1[[#This Row],[MW]]*Table1[[#This Row],[MWh/MW]]</f>
        <v>78561.5</v>
      </c>
      <c r="G2534" s="1" t="s">
        <v>474</v>
      </c>
      <c r="H2534" s="1" t="s">
        <v>21</v>
      </c>
      <c r="I2534" s="1" t="s">
        <v>22</v>
      </c>
      <c r="J2534" s="1" t="s">
        <v>23</v>
      </c>
      <c r="K2534" s="3" t="s">
        <v>24</v>
      </c>
      <c r="L2534" s="1" t="s">
        <v>841</v>
      </c>
      <c r="M2534" s="3" t="s">
        <v>388</v>
      </c>
      <c r="N2534" s="1">
        <f>Table1[[#This Row],[MWh]]*Water_intensities!$J$9</f>
        <v>356865.15306536399</v>
      </c>
      <c r="O2534" s="1">
        <f>Table1[[#This Row],[MWh]]*Water_intensities!$N$9</f>
        <v>327126.39030991704</v>
      </c>
      <c r="P2534" s="3">
        <v>31.441752999999999</v>
      </c>
      <c r="Q2534" s="3">
        <v>-21.021920999999999</v>
      </c>
      <c r="R2534" t="s">
        <v>3882</v>
      </c>
    </row>
    <row r="2535" spans="1:18" x14ac:dyDescent="0.55000000000000004">
      <c r="A2535" s="1">
        <v>60029</v>
      </c>
      <c r="B2535" s="1" t="s">
        <v>3841</v>
      </c>
      <c r="C2535" s="1" t="s">
        <v>5077</v>
      </c>
      <c r="D2535" s="4">
        <v>0.06</v>
      </c>
      <c r="E2535" s="4">
        <v>1572.2</v>
      </c>
      <c r="F2535" s="4">
        <f>Table1[[#This Row],[MW]]*Table1[[#This Row],[MWh/MW]]</f>
        <v>94.331999999999994</v>
      </c>
      <c r="G2535" s="1" t="s">
        <v>37</v>
      </c>
      <c r="H2535" s="1" t="s">
        <v>38</v>
      </c>
      <c r="I2535" s="1" t="s">
        <v>39</v>
      </c>
      <c r="J2535" s="1" t="s">
        <v>40</v>
      </c>
      <c r="K2535" s="3" t="s">
        <v>34</v>
      </c>
      <c r="L2535" s="3" t="s">
        <v>41</v>
      </c>
      <c r="M2535" s="3" t="s">
        <v>1226</v>
      </c>
      <c r="N2535" s="1">
        <f>Table1[[#This Row],[MWh]]*Water_intensities!$J$93</f>
        <v>2.1425127841857599</v>
      </c>
      <c r="O2535" s="1">
        <f>Table1[[#This Row],[MWh]]*Water_intensities!$N$93</f>
        <v>1.4997589489300316</v>
      </c>
      <c r="P2535" s="3">
        <v>29.7762157659356</v>
      </c>
      <c r="Q2535" s="3">
        <v>-18.504534756769701</v>
      </c>
      <c r="R2535" t="s">
        <v>3883</v>
      </c>
    </row>
    <row r="2536" spans="1:18" x14ac:dyDescent="0.55000000000000004">
      <c r="A2536" t="s">
        <v>3884</v>
      </c>
      <c r="B2536">
        <f>SUBTOTAL(103,Table1[Country])</f>
        <v>2534</v>
      </c>
      <c r="C2536"/>
      <c r="D2536" s="4">
        <f>SUBTOTAL(109,Table1[MW])</f>
        <v>245604.37580000013</v>
      </c>
      <c r="E2536"/>
      <c r="F2536" s="4">
        <f>SUBTOTAL(109,Table1[MWh])</f>
        <v>1050674410.0635983</v>
      </c>
      <c r="G2536"/>
      <c r="H2536"/>
      <c r="I2536"/>
      <c r="J2536"/>
      <c r="K2536"/>
      <c r="L2536"/>
      <c r="M2536"/>
      <c r="N2536" s="1">
        <f>SUBTOTAL(109,Table1[Withdrawal])</f>
        <v>33107898353.175034</v>
      </c>
      <c r="O2536" s="1">
        <f>SUBTOTAL(109,Table1[Consumption])</f>
        <v>23822206057.577633</v>
      </c>
      <c r="P2536"/>
      <c r="Q2536"/>
      <c r="R2536">
        <f>SUBTOTAL(103,Table1[details])</f>
        <v>2534</v>
      </c>
    </row>
  </sheetData>
  <sortState xmlns:xlrd2="http://schemas.microsoft.com/office/spreadsheetml/2017/richdata2" ref="A2518:R2535">
    <sortCondition descending="1" ref="D2518:D2535"/>
  </sortState>
  <phoneticPr fontId="29" type="noConversion"/>
  <pageMargins left="0.7" right="0.7" top="0.75" bottom="0.75" header="0.3" footer="0.3"/>
  <pageSetup orientation="portrait" horizontalDpi="4294967293" verticalDpi="12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4"/>
  <sheetViews>
    <sheetView zoomScale="85" zoomScaleNormal="85" workbookViewId="0">
      <pane ySplit="1" topLeftCell="A131" activePane="bottomLeft" state="frozen"/>
      <selection pane="bottomLeft" activeCell="C92" sqref="C92"/>
    </sheetView>
  </sheetViews>
  <sheetFormatPr defaultRowHeight="14.4" x14ac:dyDescent="0.55000000000000004"/>
  <cols>
    <col min="1" max="1" width="12.68359375" style="1" customWidth="1"/>
    <col min="2" max="2" width="9.578125" style="1" customWidth="1"/>
    <col min="3" max="3" width="14.68359375" style="1" customWidth="1"/>
    <col min="4" max="4" width="8.83984375" style="2" customWidth="1"/>
    <col min="5" max="5" width="6" style="1" customWidth="1"/>
    <col min="6" max="6" width="17.26171875" style="3" customWidth="1"/>
    <col min="7" max="10" width="10.68359375" style="1" customWidth="1"/>
    <col min="11" max="14" width="10.41796875" style="3" customWidth="1"/>
    <col min="15" max="17" width="11.83984375" style="3" customWidth="1"/>
    <col min="20" max="20" width="39.26171875" customWidth="1"/>
  </cols>
  <sheetData>
    <row r="1" spans="1:18" s="8" customFormat="1" x14ac:dyDescent="0.55000000000000004">
      <c r="A1" s="5" t="s">
        <v>0</v>
      </c>
      <c r="B1" s="5" t="s">
        <v>1</v>
      </c>
      <c r="C1" s="5" t="s">
        <v>2</v>
      </c>
      <c r="D1" s="6" t="s">
        <v>3</v>
      </c>
      <c r="E1" s="5" t="s">
        <v>6</v>
      </c>
      <c r="F1" s="7" t="s">
        <v>3885</v>
      </c>
      <c r="G1" s="5" t="s">
        <v>7</v>
      </c>
      <c r="H1" s="1" t="s">
        <v>8</v>
      </c>
      <c r="I1" s="5" t="s">
        <v>3886</v>
      </c>
      <c r="J1" s="5" t="s">
        <v>3887</v>
      </c>
      <c r="K1" s="7" t="s">
        <v>3888</v>
      </c>
      <c r="L1" s="7" t="s">
        <v>3889</v>
      </c>
      <c r="M1" s="7" t="s">
        <v>3890</v>
      </c>
      <c r="N1" s="7" t="s">
        <v>3891</v>
      </c>
      <c r="O1" s="7" t="s">
        <v>3892</v>
      </c>
      <c r="P1" s="7" t="s">
        <v>3893</v>
      </c>
      <c r="Q1" s="7" t="s">
        <v>3894</v>
      </c>
      <c r="R1" s="8" t="s">
        <v>17</v>
      </c>
    </row>
    <row r="2" spans="1:18" x14ac:dyDescent="0.55000000000000004">
      <c r="A2" s="1">
        <v>860</v>
      </c>
      <c r="B2" s="1" t="s">
        <v>18</v>
      </c>
      <c r="C2" s="1" t="s">
        <v>106</v>
      </c>
      <c r="D2" s="4">
        <v>71.5</v>
      </c>
      <c r="E2" s="1" t="s">
        <v>107</v>
      </c>
      <c r="F2" s="16" t="s">
        <v>3895</v>
      </c>
      <c r="G2" s="1" t="s">
        <v>108</v>
      </c>
      <c r="H2" s="1" t="s">
        <v>3896</v>
      </c>
      <c r="I2" s="1" t="s">
        <v>3897</v>
      </c>
      <c r="J2" s="19">
        <v>1</v>
      </c>
      <c r="K2" s="3" t="s">
        <v>589</v>
      </c>
      <c r="L2" s="9">
        <v>1.8774</v>
      </c>
      <c r="M2" s="3" t="s">
        <v>3898</v>
      </c>
      <c r="N2" s="9">
        <v>0</v>
      </c>
      <c r="O2" s="3" t="s">
        <v>3898</v>
      </c>
      <c r="P2" s="9">
        <v>0</v>
      </c>
      <c r="Q2" s="9">
        <f>Table13[[#This Row],[Area]]+Table13[[#This Row],[Area2]]+Table13[[#This Row],[Area3]]</f>
        <v>1.8774</v>
      </c>
      <c r="R2" t="s">
        <v>109</v>
      </c>
    </row>
    <row r="3" spans="1:18" x14ac:dyDescent="0.55000000000000004">
      <c r="A3" s="1">
        <v>1024</v>
      </c>
      <c r="B3" s="1" t="s">
        <v>18</v>
      </c>
      <c r="C3" s="1" t="s">
        <v>123</v>
      </c>
      <c r="D3" s="4">
        <v>16</v>
      </c>
      <c r="E3" s="1" t="s">
        <v>107</v>
      </c>
      <c r="F3" s="16" t="s">
        <v>3899</v>
      </c>
      <c r="G3" s="1" t="s">
        <v>108</v>
      </c>
      <c r="H3" s="1" t="s">
        <v>3900</v>
      </c>
      <c r="I3" s="1" t="s">
        <v>3897</v>
      </c>
      <c r="J3" s="19">
        <v>1</v>
      </c>
      <c r="K3" s="3" t="s">
        <v>589</v>
      </c>
      <c r="L3" s="9">
        <v>571</v>
      </c>
      <c r="M3" s="3" t="s">
        <v>3898</v>
      </c>
      <c r="N3" s="9">
        <v>0</v>
      </c>
      <c r="O3" s="3" t="s">
        <v>3898</v>
      </c>
      <c r="P3" s="9">
        <v>0</v>
      </c>
      <c r="Q3" s="9">
        <f>Table13[[#This Row],[Area]]+Table13[[#This Row],[Area2]]+Table13[[#This Row],[Area3]]</f>
        <v>571</v>
      </c>
      <c r="R3" t="s">
        <v>3901</v>
      </c>
    </row>
    <row r="4" spans="1:18" x14ac:dyDescent="0.55000000000000004">
      <c r="A4" s="1">
        <v>1240</v>
      </c>
      <c r="B4" s="1" t="s">
        <v>18</v>
      </c>
      <c r="C4" s="1" t="s">
        <v>132</v>
      </c>
      <c r="D4" s="4">
        <v>6.5</v>
      </c>
      <c r="E4" s="1" t="s">
        <v>107</v>
      </c>
      <c r="F4" s="16" t="s">
        <v>3902</v>
      </c>
      <c r="G4" s="1" t="s">
        <v>133</v>
      </c>
      <c r="H4" s="1" t="s">
        <v>3896</v>
      </c>
      <c r="I4" s="1" t="s">
        <v>3897</v>
      </c>
      <c r="J4" s="19">
        <v>1</v>
      </c>
      <c r="K4" s="3" t="s">
        <v>3903</v>
      </c>
      <c r="L4" s="9">
        <v>3.9699999999999999E-2</v>
      </c>
      <c r="M4" s="3" t="s">
        <v>3904</v>
      </c>
      <c r="N4" s="9">
        <v>7.1300000000000002E-2</v>
      </c>
      <c r="O4" s="3" t="s">
        <v>3898</v>
      </c>
      <c r="P4" s="9">
        <v>0</v>
      </c>
      <c r="Q4" s="9">
        <f>Table13[[#This Row],[Area]]+Table13[[#This Row],[Area2]]+Table13[[#This Row],[Area3]]</f>
        <v>0.111</v>
      </c>
      <c r="R4" t="s">
        <v>3905</v>
      </c>
    </row>
    <row r="5" spans="1:18" x14ac:dyDescent="0.55000000000000004">
      <c r="A5" s="1">
        <v>1281</v>
      </c>
      <c r="B5" s="1" t="s">
        <v>18</v>
      </c>
      <c r="C5" s="1" t="s">
        <v>136</v>
      </c>
      <c r="D5" s="4">
        <v>2.2000000000000002</v>
      </c>
      <c r="E5" s="1" t="s">
        <v>107</v>
      </c>
      <c r="F5" s="16" t="s">
        <v>3906</v>
      </c>
      <c r="G5" s="1" t="s">
        <v>108</v>
      </c>
      <c r="H5" s="1" t="s">
        <v>3896</v>
      </c>
      <c r="I5" s="1" t="s">
        <v>3907</v>
      </c>
      <c r="J5" s="19">
        <v>1</v>
      </c>
      <c r="K5" s="3" t="s">
        <v>589</v>
      </c>
      <c r="L5" s="9">
        <v>78</v>
      </c>
      <c r="M5" s="3" t="s">
        <v>3898</v>
      </c>
      <c r="N5" s="9">
        <v>0</v>
      </c>
      <c r="O5" s="3" t="s">
        <v>3898</v>
      </c>
      <c r="P5" s="9">
        <v>0</v>
      </c>
      <c r="Q5" s="9">
        <f>Table13[[#This Row],[Area]]+Table13[[#This Row],[Area2]]+Table13[[#This Row],[Area3]]</f>
        <v>78</v>
      </c>
      <c r="R5" t="s">
        <v>3908</v>
      </c>
    </row>
    <row r="6" spans="1:18" x14ac:dyDescent="0.55000000000000004">
      <c r="A6" s="1">
        <v>1410</v>
      </c>
      <c r="B6" s="1" t="s">
        <v>18</v>
      </c>
      <c r="C6" s="1" t="s">
        <v>3909</v>
      </c>
      <c r="D6" s="4">
        <v>24</v>
      </c>
      <c r="E6" s="1" t="s">
        <v>107</v>
      </c>
      <c r="F6" s="16" t="s">
        <v>3910</v>
      </c>
      <c r="G6" s="1" t="s">
        <v>108</v>
      </c>
      <c r="H6" s="1" t="s">
        <v>3896</v>
      </c>
      <c r="I6" s="1" t="s">
        <v>3897</v>
      </c>
      <c r="J6" s="19">
        <v>1</v>
      </c>
      <c r="K6" s="3" t="s">
        <v>589</v>
      </c>
      <c r="L6" s="9">
        <v>306</v>
      </c>
      <c r="M6" s="3" t="s">
        <v>3898</v>
      </c>
      <c r="N6" s="9">
        <v>0</v>
      </c>
      <c r="O6" s="3" t="s">
        <v>3898</v>
      </c>
      <c r="P6" s="9">
        <v>0</v>
      </c>
      <c r="Q6" s="9">
        <f>Table13[[#This Row],[Area]]+Table13[[#This Row],[Area2]]+Table13[[#This Row],[Area3]]</f>
        <v>306</v>
      </c>
      <c r="R6" t="s">
        <v>3911</v>
      </c>
    </row>
    <row r="7" spans="1:18" x14ac:dyDescent="0.55000000000000004">
      <c r="A7" s="1">
        <v>2042</v>
      </c>
      <c r="B7" s="1" t="s">
        <v>18</v>
      </c>
      <c r="C7" s="1" t="s">
        <v>193</v>
      </c>
      <c r="D7" s="4">
        <v>100</v>
      </c>
      <c r="E7" s="1" t="s">
        <v>107</v>
      </c>
      <c r="F7" s="16" t="s">
        <v>3912</v>
      </c>
      <c r="G7" s="1" t="s">
        <v>108</v>
      </c>
      <c r="H7" s="1" t="s">
        <v>3896</v>
      </c>
      <c r="I7" s="1" t="s">
        <v>3897</v>
      </c>
      <c r="J7" s="19">
        <v>1</v>
      </c>
      <c r="K7" s="3" t="s">
        <v>589</v>
      </c>
      <c r="L7" s="9">
        <v>0</v>
      </c>
      <c r="M7" s="3" t="s">
        <v>3898</v>
      </c>
      <c r="N7" s="9">
        <v>0</v>
      </c>
      <c r="O7" s="3" t="s">
        <v>3898</v>
      </c>
      <c r="P7" s="9">
        <v>0</v>
      </c>
      <c r="Q7" s="9">
        <f>Table13[[#This Row],[Area]]+Table13[[#This Row],[Area2]]+Table13[[#This Row],[Area3]]</f>
        <v>0</v>
      </c>
      <c r="R7" t="s">
        <v>3913</v>
      </c>
    </row>
    <row r="8" spans="1:18" x14ac:dyDescent="0.55000000000000004">
      <c r="A8" s="1">
        <v>2156</v>
      </c>
      <c r="B8" s="1" t="s">
        <v>18</v>
      </c>
      <c r="C8" s="1" t="s">
        <v>199</v>
      </c>
      <c r="D8" s="4">
        <v>1.6779999999999999</v>
      </c>
      <c r="E8" s="1" t="s">
        <v>107</v>
      </c>
      <c r="F8" s="16" t="s">
        <v>3914</v>
      </c>
      <c r="G8" s="1" t="s">
        <v>108</v>
      </c>
      <c r="H8" s="1" t="s">
        <v>3896</v>
      </c>
      <c r="I8" s="1" t="s">
        <v>3897</v>
      </c>
      <c r="J8" s="19">
        <v>1</v>
      </c>
      <c r="K8" s="3" t="s">
        <v>589</v>
      </c>
      <c r="L8" s="9">
        <v>40</v>
      </c>
      <c r="M8" s="3" t="s">
        <v>3898</v>
      </c>
      <c r="N8" s="9">
        <v>0</v>
      </c>
      <c r="O8" s="3" t="s">
        <v>3898</v>
      </c>
      <c r="P8" s="9">
        <v>0</v>
      </c>
      <c r="Q8" s="9">
        <f>Table13[[#This Row],[Area]]+Table13[[#This Row],[Area2]]+Table13[[#This Row],[Area3]]</f>
        <v>40</v>
      </c>
      <c r="R8" t="s">
        <v>3915</v>
      </c>
    </row>
    <row r="9" spans="1:18" x14ac:dyDescent="0.55000000000000004">
      <c r="A9" s="1">
        <v>3106</v>
      </c>
      <c r="B9" s="1" t="s">
        <v>18</v>
      </c>
      <c r="C9" s="1" t="s">
        <v>3916</v>
      </c>
      <c r="D9" s="4">
        <v>8.0849999999999902</v>
      </c>
      <c r="E9" s="1" t="s">
        <v>107</v>
      </c>
      <c r="F9" s="16" t="s">
        <v>3917</v>
      </c>
      <c r="G9" s="1" t="s">
        <v>133</v>
      </c>
      <c r="H9" s="1" t="s">
        <v>3896</v>
      </c>
      <c r="I9" s="1" t="s">
        <v>3897</v>
      </c>
      <c r="J9" s="19">
        <v>1</v>
      </c>
      <c r="K9" s="3" t="s">
        <v>3903</v>
      </c>
      <c r="L9" s="9">
        <v>0</v>
      </c>
      <c r="M9" s="3" t="s">
        <v>3898</v>
      </c>
      <c r="N9" s="9">
        <v>0</v>
      </c>
      <c r="O9" s="3" t="s">
        <v>3898</v>
      </c>
      <c r="P9" s="9">
        <v>0</v>
      </c>
      <c r="Q9" s="9">
        <f>Table13[[#This Row],[Area]]+Table13[[#This Row],[Area2]]+Table13[[#This Row],[Area3]]</f>
        <v>0</v>
      </c>
      <c r="R9" t="s">
        <v>3918</v>
      </c>
    </row>
    <row r="10" spans="1:18" x14ac:dyDescent="0.55000000000000004">
      <c r="A10" s="1">
        <v>3569</v>
      </c>
      <c r="B10" s="1" t="s">
        <v>18</v>
      </c>
      <c r="C10" s="1" t="s">
        <v>272</v>
      </c>
      <c r="D10" s="4">
        <v>7</v>
      </c>
      <c r="E10" s="1" t="s">
        <v>107</v>
      </c>
      <c r="F10" s="16" t="s">
        <v>3919</v>
      </c>
      <c r="G10" s="1" t="s">
        <v>108</v>
      </c>
      <c r="H10" s="1" t="s">
        <v>3900</v>
      </c>
      <c r="I10" s="1" t="s">
        <v>3897</v>
      </c>
      <c r="J10" s="19">
        <v>1</v>
      </c>
      <c r="K10" s="3" t="s">
        <v>589</v>
      </c>
      <c r="L10" s="9">
        <v>855</v>
      </c>
      <c r="M10" s="3" t="s">
        <v>3898</v>
      </c>
      <c r="N10" s="9">
        <v>0</v>
      </c>
      <c r="O10" s="3" t="s">
        <v>3898</v>
      </c>
      <c r="P10" s="9">
        <v>0</v>
      </c>
      <c r="Q10" s="9">
        <f>Table13[[#This Row],[Area]]+Table13[[#This Row],[Area2]]+Table13[[#This Row],[Area3]]</f>
        <v>855</v>
      </c>
      <c r="R10" t="s">
        <v>3920</v>
      </c>
    </row>
    <row r="11" spans="1:18" x14ac:dyDescent="0.55000000000000004">
      <c r="A11" s="1">
        <v>477</v>
      </c>
      <c r="B11" s="1" t="s">
        <v>273</v>
      </c>
      <c r="C11" s="1" t="s">
        <v>287</v>
      </c>
      <c r="D11" s="4">
        <v>15.2</v>
      </c>
      <c r="E11" s="1" t="s">
        <v>107</v>
      </c>
      <c r="F11" s="18" t="s">
        <v>3921</v>
      </c>
      <c r="G11" s="1" t="s">
        <v>133</v>
      </c>
      <c r="H11" s="1" t="s">
        <v>3896</v>
      </c>
      <c r="I11" s="1" t="s">
        <v>3897</v>
      </c>
      <c r="J11" s="19">
        <v>1</v>
      </c>
      <c r="K11" s="3" t="s">
        <v>3903</v>
      </c>
      <c r="L11" s="9">
        <v>11.4</v>
      </c>
      <c r="M11" s="3" t="s">
        <v>3922</v>
      </c>
      <c r="N11" s="9">
        <v>0.05</v>
      </c>
      <c r="O11" s="3" t="s">
        <v>3898</v>
      </c>
      <c r="P11" s="9">
        <v>0</v>
      </c>
      <c r="Q11" s="9">
        <f>Table13[[#This Row],[Area]]+Table13[[#This Row],[Area2]]+Table13[[#This Row],[Area3]]</f>
        <v>11.450000000000001</v>
      </c>
      <c r="R11" s="23" t="s">
        <v>288</v>
      </c>
    </row>
    <row r="12" spans="1:18" x14ac:dyDescent="0.55000000000000004">
      <c r="A12" s="1">
        <v>653</v>
      </c>
      <c r="B12" s="1" t="s">
        <v>273</v>
      </c>
      <c r="C12" s="1" t="s">
        <v>292</v>
      </c>
      <c r="D12" s="4">
        <v>260</v>
      </c>
      <c r="E12" s="1" t="s">
        <v>107</v>
      </c>
      <c r="F12" s="18" t="s">
        <v>3923</v>
      </c>
      <c r="G12" s="1" t="s">
        <v>108</v>
      </c>
      <c r="H12" s="1" t="s">
        <v>3900</v>
      </c>
      <c r="I12" s="1" t="s">
        <v>3897</v>
      </c>
      <c r="J12" s="1">
        <v>1</v>
      </c>
      <c r="K12" s="3" t="s">
        <v>589</v>
      </c>
      <c r="L12" s="9">
        <v>157.6</v>
      </c>
      <c r="M12" s="3" t="s">
        <v>3898</v>
      </c>
      <c r="N12" s="9">
        <v>0</v>
      </c>
      <c r="O12" s="3" t="s">
        <v>3898</v>
      </c>
      <c r="P12" s="9">
        <v>0</v>
      </c>
      <c r="Q12" s="9">
        <f>Table13[[#This Row],[Area]]+Table13[[#This Row],[Area2]]+Table13[[#This Row],[Area3]]</f>
        <v>157.6</v>
      </c>
      <c r="R12" t="s">
        <v>3924</v>
      </c>
    </row>
    <row r="13" spans="1:18" x14ac:dyDescent="0.55000000000000004">
      <c r="A13" s="1">
        <v>654</v>
      </c>
      <c r="B13" s="1" t="s">
        <v>273</v>
      </c>
      <c r="C13" s="1" t="s">
        <v>293</v>
      </c>
      <c r="D13" s="4">
        <v>700</v>
      </c>
      <c r="E13" s="1" t="s">
        <v>107</v>
      </c>
      <c r="F13" s="18" t="s">
        <v>3923</v>
      </c>
      <c r="G13" s="1" t="s">
        <v>108</v>
      </c>
      <c r="H13" s="1" t="s">
        <v>3900</v>
      </c>
      <c r="I13" s="1" t="s">
        <v>3897</v>
      </c>
      <c r="J13" s="1">
        <v>1</v>
      </c>
      <c r="K13" s="3" t="s">
        <v>589</v>
      </c>
      <c r="L13" s="9">
        <v>0</v>
      </c>
      <c r="M13" s="3" t="s">
        <v>3898</v>
      </c>
      <c r="N13" s="9">
        <v>0</v>
      </c>
      <c r="O13" s="3" t="s">
        <v>3898</v>
      </c>
      <c r="P13" s="9">
        <v>0</v>
      </c>
      <c r="Q13" s="9">
        <f>Table13[[#This Row],[Area]]+Table13[[#This Row],[Area2]]+Table13[[#This Row],[Area3]]</f>
        <v>0</v>
      </c>
      <c r="R13" t="s">
        <v>3925</v>
      </c>
    </row>
    <row r="14" spans="1:18" x14ac:dyDescent="0.55000000000000004">
      <c r="A14" s="1">
        <v>664</v>
      </c>
      <c r="B14" s="1" t="s">
        <v>273</v>
      </c>
      <c r="C14" s="1" t="s">
        <v>299</v>
      </c>
      <c r="D14" s="4">
        <v>520</v>
      </c>
      <c r="E14" s="1" t="s">
        <v>107</v>
      </c>
      <c r="F14" s="18" t="s">
        <v>3926</v>
      </c>
      <c r="G14" s="1" t="s">
        <v>108</v>
      </c>
      <c r="H14" s="1" t="s">
        <v>3900</v>
      </c>
      <c r="I14" s="1" t="s">
        <v>3897</v>
      </c>
      <c r="J14" s="1">
        <v>1</v>
      </c>
      <c r="K14" s="3" t="s">
        <v>589</v>
      </c>
      <c r="L14" s="9">
        <v>17104.38</v>
      </c>
      <c r="M14" s="3" t="s">
        <v>3898</v>
      </c>
      <c r="N14" s="9">
        <v>0</v>
      </c>
      <c r="O14" s="3" t="s">
        <v>3898</v>
      </c>
      <c r="P14" s="9">
        <v>0</v>
      </c>
      <c r="Q14" s="9">
        <f>Table13[[#This Row],[Area]]+Table13[[#This Row],[Area2]]+Table13[[#This Row],[Area3]]</f>
        <v>17104.38</v>
      </c>
      <c r="R14" t="s">
        <v>3927</v>
      </c>
    </row>
    <row r="15" spans="1:18" x14ac:dyDescent="0.55000000000000004">
      <c r="A15" s="1">
        <v>713</v>
      </c>
      <c r="B15" s="1" t="s">
        <v>273</v>
      </c>
      <c r="C15" s="1" t="s">
        <v>309</v>
      </c>
      <c r="D15" s="4">
        <v>16</v>
      </c>
      <c r="E15" s="1" t="s">
        <v>107</v>
      </c>
      <c r="F15" s="18" t="s">
        <v>3928</v>
      </c>
      <c r="G15" s="1" t="s">
        <v>133</v>
      </c>
      <c r="H15" s="1" t="s">
        <v>3896</v>
      </c>
      <c r="I15" s="1" t="s">
        <v>3897</v>
      </c>
      <c r="J15" s="19">
        <v>1</v>
      </c>
      <c r="K15" s="3" t="s">
        <v>3903</v>
      </c>
      <c r="L15" s="9">
        <v>22.55</v>
      </c>
      <c r="M15" s="3" t="s">
        <v>3898</v>
      </c>
      <c r="N15" s="9">
        <v>0</v>
      </c>
      <c r="O15" s="3" t="s">
        <v>3898</v>
      </c>
      <c r="P15" s="9">
        <v>0</v>
      </c>
      <c r="Q15" s="9">
        <f>Table13[[#This Row],[Area]]+Table13[[#This Row],[Area2]]+Table13[[#This Row],[Area3]]</f>
        <v>22.55</v>
      </c>
      <c r="R15" t="s">
        <v>310</v>
      </c>
    </row>
    <row r="16" spans="1:18" x14ac:dyDescent="0.55000000000000004">
      <c r="A16" s="1">
        <v>773</v>
      </c>
      <c r="B16" s="1" t="s">
        <v>273</v>
      </c>
      <c r="C16" s="1" t="s">
        <v>315</v>
      </c>
      <c r="D16" s="4">
        <v>1.25</v>
      </c>
      <c r="E16" s="1" t="s">
        <v>107</v>
      </c>
      <c r="F16" s="16" t="s">
        <v>3929</v>
      </c>
      <c r="G16" s="1" t="s">
        <v>133</v>
      </c>
      <c r="H16" s="1" t="s">
        <v>3896</v>
      </c>
      <c r="I16" s="1" t="s">
        <v>3897</v>
      </c>
      <c r="J16" s="19">
        <v>1</v>
      </c>
      <c r="K16" s="3" t="s">
        <v>3903</v>
      </c>
      <c r="L16" s="9">
        <v>0.19</v>
      </c>
      <c r="M16" s="3" t="s">
        <v>3898</v>
      </c>
      <c r="N16" s="9">
        <v>0</v>
      </c>
      <c r="O16" s="3" t="s">
        <v>3898</v>
      </c>
      <c r="P16" s="9">
        <v>0</v>
      </c>
      <c r="Q16" s="9">
        <f>Table13[[#This Row],[Area]]+Table13[[#This Row],[Area2]]+Table13[[#This Row],[Area3]]</f>
        <v>0.19</v>
      </c>
    </row>
    <row r="17" spans="1:18" x14ac:dyDescent="0.55000000000000004">
      <c r="A17" s="1">
        <v>774</v>
      </c>
      <c r="B17" s="1" t="s">
        <v>273</v>
      </c>
      <c r="C17" s="1" t="s">
        <v>316</v>
      </c>
      <c r="D17" s="4">
        <v>2.2000000000000002</v>
      </c>
      <c r="E17" s="1" t="s">
        <v>107</v>
      </c>
      <c r="F17" s="16" t="s">
        <v>3929</v>
      </c>
      <c r="G17" s="1" t="s">
        <v>133</v>
      </c>
      <c r="H17" s="1" t="s">
        <v>3900</v>
      </c>
      <c r="I17" s="1" t="s">
        <v>3897</v>
      </c>
      <c r="J17" s="19">
        <v>1</v>
      </c>
      <c r="K17" s="3" t="s">
        <v>3903</v>
      </c>
      <c r="L17" s="9">
        <v>12.657</v>
      </c>
      <c r="M17" s="3" t="s">
        <v>3898</v>
      </c>
      <c r="N17" s="9">
        <v>0</v>
      </c>
      <c r="O17" s="3" t="s">
        <v>3898</v>
      </c>
      <c r="P17" s="9">
        <v>0</v>
      </c>
      <c r="Q17" s="9">
        <f>Table13[[#This Row],[Area]]+Table13[[#This Row],[Area2]]+Table13[[#This Row],[Area3]]</f>
        <v>12.657</v>
      </c>
      <c r="R17" t="s">
        <v>133</v>
      </c>
    </row>
    <row r="18" spans="1:18" x14ac:dyDescent="0.55000000000000004">
      <c r="A18" s="1">
        <v>776</v>
      </c>
      <c r="B18" s="1" t="s">
        <v>273</v>
      </c>
      <c r="C18" s="1" t="s">
        <v>319</v>
      </c>
      <c r="D18" s="4">
        <v>3.2000000000000001E-2</v>
      </c>
      <c r="E18" s="1" t="s">
        <v>107</v>
      </c>
      <c r="F18" s="16" t="s">
        <v>3930</v>
      </c>
      <c r="G18" s="1" t="s">
        <v>133</v>
      </c>
      <c r="H18" s="1" t="s">
        <v>3896</v>
      </c>
      <c r="I18" s="1" t="s">
        <v>3897</v>
      </c>
      <c r="J18" s="1">
        <v>1</v>
      </c>
      <c r="K18" s="3" t="s">
        <v>3898</v>
      </c>
      <c r="L18" s="9">
        <v>0</v>
      </c>
      <c r="M18" s="3" t="s">
        <v>3898</v>
      </c>
      <c r="N18" s="9">
        <v>0</v>
      </c>
      <c r="O18" s="3" t="s">
        <v>3898</v>
      </c>
      <c r="P18" s="9">
        <v>0</v>
      </c>
      <c r="Q18" s="9">
        <f>Table13[[#This Row],[Area]]+Table13[[#This Row],[Area2]]+Table13[[#This Row],[Area3]]</f>
        <v>0</v>
      </c>
      <c r="R18" t="s">
        <v>3931</v>
      </c>
    </row>
    <row r="19" spans="1:18" x14ac:dyDescent="0.55000000000000004">
      <c r="A19" s="1">
        <v>777</v>
      </c>
      <c r="B19" s="1" t="s">
        <v>273</v>
      </c>
      <c r="C19" s="1" t="s">
        <v>321</v>
      </c>
      <c r="D19" s="4">
        <v>1.2</v>
      </c>
      <c r="E19" s="1" t="s">
        <v>107</v>
      </c>
      <c r="F19" s="16" t="s">
        <v>3932</v>
      </c>
      <c r="G19" s="1" t="s">
        <v>133</v>
      </c>
      <c r="H19" s="1" t="s">
        <v>3896</v>
      </c>
      <c r="I19" s="1" t="s">
        <v>3897</v>
      </c>
      <c r="J19" s="19">
        <v>1</v>
      </c>
      <c r="K19" s="3" t="s">
        <v>3903</v>
      </c>
      <c r="L19" s="9">
        <v>1.47</v>
      </c>
      <c r="M19" s="3" t="s">
        <v>3898</v>
      </c>
      <c r="N19" s="9">
        <v>0</v>
      </c>
      <c r="O19" s="3" t="s">
        <v>3898</v>
      </c>
      <c r="P19" s="9">
        <v>0</v>
      </c>
      <c r="Q19" s="9">
        <f>Table13[[#This Row],[Area]]+Table13[[#This Row],[Area2]]+Table13[[#This Row],[Area3]]</f>
        <v>1.47</v>
      </c>
      <c r="R19" t="s">
        <v>322</v>
      </c>
    </row>
    <row r="20" spans="1:18" x14ac:dyDescent="0.55000000000000004">
      <c r="A20" s="1">
        <v>1033</v>
      </c>
      <c r="B20" s="1" t="s">
        <v>273</v>
      </c>
      <c r="C20" s="1" t="s">
        <v>329</v>
      </c>
      <c r="D20" s="4">
        <v>3.9E-2</v>
      </c>
      <c r="E20" s="1" t="s">
        <v>107</v>
      </c>
      <c r="F20" s="16" t="s">
        <v>3933</v>
      </c>
      <c r="G20" s="1" t="s">
        <v>133</v>
      </c>
      <c r="H20" s="1" t="s">
        <v>3896</v>
      </c>
      <c r="I20" s="1" t="s">
        <v>3897</v>
      </c>
      <c r="J20" s="1">
        <v>1</v>
      </c>
      <c r="K20" s="3" t="s">
        <v>3898</v>
      </c>
      <c r="L20" s="9">
        <v>0</v>
      </c>
      <c r="M20" s="3" t="s">
        <v>3898</v>
      </c>
      <c r="N20" s="9">
        <v>0</v>
      </c>
      <c r="O20" s="3" t="s">
        <v>3898</v>
      </c>
      <c r="P20" s="9">
        <v>0</v>
      </c>
      <c r="Q20" s="9">
        <f>Table13[[#This Row],[Area]]+Table13[[#This Row],[Area2]]+Table13[[#This Row],[Area3]]</f>
        <v>0</v>
      </c>
      <c r="R20" t="s">
        <v>3931</v>
      </c>
    </row>
    <row r="21" spans="1:18" x14ac:dyDescent="0.55000000000000004">
      <c r="A21" s="1">
        <v>1061</v>
      </c>
      <c r="B21" s="1" t="s">
        <v>273</v>
      </c>
      <c r="C21" s="1" t="s">
        <v>330</v>
      </c>
      <c r="D21" s="4">
        <v>0.122</v>
      </c>
      <c r="E21" s="1" t="s">
        <v>107</v>
      </c>
      <c r="F21" s="16" t="s">
        <v>3934</v>
      </c>
      <c r="G21" s="1" t="s">
        <v>133</v>
      </c>
      <c r="H21" s="1" t="s">
        <v>3896</v>
      </c>
      <c r="I21" s="1" t="s">
        <v>3897</v>
      </c>
      <c r="J21" s="1">
        <v>1</v>
      </c>
      <c r="K21" s="3" t="s">
        <v>3898</v>
      </c>
      <c r="L21" s="9">
        <v>0</v>
      </c>
      <c r="M21" s="3" t="s">
        <v>3898</v>
      </c>
      <c r="N21" s="9">
        <v>0</v>
      </c>
      <c r="O21" s="3" t="s">
        <v>3898</v>
      </c>
      <c r="P21" s="9">
        <v>0</v>
      </c>
      <c r="Q21" s="9">
        <f>Table13[[#This Row],[Area]]+Table13[[#This Row],[Area2]]+Table13[[#This Row],[Area3]]</f>
        <v>0</v>
      </c>
      <c r="R21" t="s">
        <v>3931</v>
      </c>
    </row>
    <row r="22" spans="1:18" x14ac:dyDescent="0.55000000000000004">
      <c r="A22" s="1">
        <v>1062</v>
      </c>
      <c r="B22" s="1" t="s">
        <v>273</v>
      </c>
      <c r="C22" s="1" t="s">
        <v>331</v>
      </c>
      <c r="D22" s="4">
        <v>1.611</v>
      </c>
      <c r="E22" s="1" t="s">
        <v>107</v>
      </c>
      <c r="F22" s="16" t="s">
        <v>3935</v>
      </c>
      <c r="G22" s="1" t="s">
        <v>133</v>
      </c>
      <c r="H22" s="1" t="s">
        <v>3896</v>
      </c>
      <c r="I22" s="1" t="s">
        <v>3897</v>
      </c>
      <c r="J22" s="19">
        <v>1</v>
      </c>
      <c r="K22" s="3" t="s">
        <v>3903</v>
      </c>
      <c r="L22" s="9">
        <v>8</v>
      </c>
      <c r="M22" s="3" t="s">
        <v>3898</v>
      </c>
      <c r="N22" s="9">
        <v>0</v>
      </c>
      <c r="O22" s="3" t="s">
        <v>3898</v>
      </c>
      <c r="P22" s="9">
        <v>0</v>
      </c>
      <c r="Q22" s="9">
        <f>Table13[[#This Row],[Area]]+Table13[[#This Row],[Area2]]+Table13[[#This Row],[Area3]]</f>
        <v>8</v>
      </c>
    </row>
    <row r="23" spans="1:18" x14ac:dyDescent="0.55000000000000004">
      <c r="A23" s="1">
        <v>1130</v>
      </c>
      <c r="B23" s="1" t="s">
        <v>273</v>
      </c>
      <c r="C23" s="1" t="s">
        <v>335</v>
      </c>
      <c r="D23" s="4">
        <v>1.2</v>
      </c>
      <c r="E23" s="1" t="s">
        <v>107</v>
      </c>
      <c r="F23" s="16" t="s">
        <v>3936</v>
      </c>
      <c r="G23" s="1" t="s">
        <v>108</v>
      </c>
      <c r="H23" s="1" t="s">
        <v>3896</v>
      </c>
      <c r="I23" s="1" t="s">
        <v>3897</v>
      </c>
      <c r="J23" s="19">
        <v>1</v>
      </c>
      <c r="K23" s="3" t="s">
        <v>589</v>
      </c>
      <c r="L23" s="9">
        <v>658.12</v>
      </c>
      <c r="M23" s="3" t="s">
        <v>3898</v>
      </c>
      <c r="N23" s="9">
        <v>0</v>
      </c>
      <c r="O23" s="3" t="s">
        <v>3898</v>
      </c>
      <c r="P23" s="9">
        <v>0</v>
      </c>
      <c r="Q23" s="9">
        <f>Table13[[#This Row],[Area]]+Table13[[#This Row],[Area2]]+Table13[[#This Row],[Area3]]</f>
        <v>658.12</v>
      </c>
      <c r="R23" t="s">
        <v>589</v>
      </c>
    </row>
    <row r="24" spans="1:18" x14ac:dyDescent="0.55000000000000004">
      <c r="A24" s="1">
        <v>1825</v>
      </c>
      <c r="B24" s="1" t="s">
        <v>273</v>
      </c>
      <c r="C24" s="1" t="s">
        <v>338</v>
      </c>
      <c r="D24" s="4">
        <v>2070</v>
      </c>
      <c r="E24" s="1" t="s">
        <v>107</v>
      </c>
      <c r="F24" s="16" t="s">
        <v>3937</v>
      </c>
      <c r="G24" s="1" t="s">
        <v>108</v>
      </c>
      <c r="H24" s="1" t="s">
        <v>3900</v>
      </c>
      <c r="I24" s="1" t="s">
        <v>3897</v>
      </c>
      <c r="J24" s="1">
        <v>1</v>
      </c>
      <c r="K24" s="3" t="s">
        <v>589</v>
      </c>
      <c r="L24" s="9">
        <v>18800</v>
      </c>
      <c r="M24" s="3" t="s">
        <v>3898</v>
      </c>
      <c r="N24" s="9">
        <v>0</v>
      </c>
      <c r="O24" s="3" t="s">
        <v>3898</v>
      </c>
      <c r="P24" s="9">
        <v>0</v>
      </c>
      <c r="Q24" s="9">
        <f>Table13[[#This Row],[Area]]+Table13[[#This Row],[Area2]]+Table13[[#This Row],[Area3]]</f>
        <v>18800</v>
      </c>
      <c r="R24" t="s">
        <v>3938</v>
      </c>
    </row>
    <row r="25" spans="1:18" x14ac:dyDescent="0.55000000000000004">
      <c r="A25" s="1">
        <v>1880</v>
      </c>
      <c r="B25" s="1" t="s">
        <v>273</v>
      </c>
      <c r="C25" s="1" t="s">
        <v>342</v>
      </c>
      <c r="D25" s="4">
        <v>0.09</v>
      </c>
      <c r="E25" s="1" t="s">
        <v>107</v>
      </c>
      <c r="F25" s="16" t="s">
        <v>3939</v>
      </c>
      <c r="G25" s="1" t="s">
        <v>133</v>
      </c>
      <c r="H25" s="1" t="s">
        <v>3896</v>
      </c>
      <c r="I25" s="1" t="s">
        <v>3897</v>
      </c>
      <c r="J25" s="1">
        <v>1</v>
      </c>
      <c r="K25" s="3" t="s">
        <v>3898</v>
      </c>
      <c r="L25" s="9">
        <v>0</v>
      </c>
      <c r="M25" s="3" t="s">
        <v>3898</v>
      </c>
      <c r="N25" s="9">
        <v>0</v>
      </c>
      <c r="O25" s="3" t="s">
        <v>3898</v>
      </c>
      <c r="P25" s="9">
        <v>0</v>
      </c>
      <c r="Q25" s="9">
        <f>Table13[[#This Row],[Area]]+Table13[[#This Row],[Area2]]+Table13[[#This Row],[Area3]]</f>
        <v>0</v>
      </c>
      <c r="R25" t="s">
        <v>3931</v>
      </c>
    </row>
    <row r="26" spans="1:18" x14ac:dyDescent="0.55000000000000004">
      <c r="A26" s="1">
        <v>1881</v>
      </c>
      <c r="B26" s="1" t="s">
        <v>273</v>
      </c>
      <c r="C26" s="1" t="s">
        <v>343</v>
      </c>
      <c r="D26" s="4">
        <v>3.2000000000000001E-2</v>
      </c>
      <c r="E26" s="1" t="s">
        <v>107</v>
      </c>
      <c r="F26" s="16" t="s">
        <v>3939</v>
      </c>
      <c r="G26" s="1" t="s">
        <v>133</v>
      </c>
      <c r="H26" s="1" t="s">
        <v>3896</v>
      </c>
      <c r="I26" s="1" t="s">
        <v>3897</v>
      </c>
      <c r="J26" s="1">
        <v>1</v>
      </c>
      <c r="K26" s="3" t="s">
        <v>3898</v>
      </c>
      <c r="L26" s="9">
        <v>0</v>
      </c>
      <c r="M26" s="3" t="s">
        <v>3898</v>
      </c>
      <c r="N26" s="9">
        <v>0</v>
      </c>
      <c r="O26" s="3" t="s">
        <v>3898</v>
      </c>
      <c r="P26" s="9">
        <v>0</v>
      </c>
      <c r="Q26" s="9">
        <f>Table13[[#This Row],[Area]]+Table13[[#This Row],[Area2]]+Table13[[#This Row],[Area3]]</f>
        <v>0</v>
      </c>
      <c r="R26" t="s">
        <v>3931</v>
      </c>
    </row>
    <row r="27" spans="1:18" x14ac:dyDescent="0.55000000000000004">
      <c r="A27" s="1">
        <v>1888</v>
      </c>
      <c r="B27" s="1" t="s">
        <v>273</v>
      </c>
      <c r="C27" s="1" t="s">
        <v>344</v>
      </c>
      <c r="D27" s="4">
        <v>140</v>
      </c>
      <c r="E27" s="1" t="s">
        <v>107</v>
      </c>
      <c r="F27" s="16" t="s">
        <v>3940</v>
      </c>
      <c r="G27" s="1" t="s">
        <v>108</v>
      </c>
      <c r="H27" s="1" t="s">
        <v>3896</v>
      </c>
      <c r="I27" s="1" t="s">
        <v>3897</v>
      </c>
      <c r="J27" s="19">
        <v>1</v>
      </c>
      <c r="K27" s="3" t="s">
        <v>589</v>
      </c>
      <c r="L27" s="9">
        <v>33.64</v>
      </c>
      <c r="M27" s="3" t="s">
        <v>3898</v>
      </c>
      <c r="N27" s="9">
        <v>0</v>
      </c>
      <c r="O27" s="3" t="s">
        <v>3898</v>
      </c>
      <c r="P27" s="9">
        <v>0</v>
      </c>
      <c r="Q27" s="9">
        <f>Table13[[#This Row],[Area]]+Table13[[#This Row],[Area2]]+Table13[[#This Row],[Area3]]</f>
        <v>33.64</v>
      </c>
      <c r="R27" t="s">
        <v>345</v>
      </c>
    </row>
    <row r="28" spans="1:18" x14ac:dyDescent="0.55000000000000004">
      <c r="A28" s="1">
        <v>1942</v>
      </c>
      <c r="B28" s="1" t="s">
        <v>273</v>
      </c>
      <c r="C28" s="1" t="s">
        <v>358</v>
      </c>
      <c r="D28" s="4">
        <v>1.1200000000000001</v>
      </c>
      <c r="E28" s="1" t="s">
        <v>107</v>
      </c>
      <c r="F28" s="16" t="s">
        <v>3941</v>
      </c>
      <c r="G28" s="1" t="s">
        <v>133</v>
      </c>
      <c r="H28" s="1" t="s">
        <v>3896</v>
      </c>
      <c r="I28" s="1" t="s">
        <v>3897</v>
      </c>
      <c r="J28" s="19">
        <v>1</v>
      </c>
      <c r="K28" s="3" t="s">
        <v>3903</v>
      </c>
      <c r="L28" s="9">
        <v>1.26</v>
      </c>
      <c r="M28" s="3" t="s">
        <v>3898</v>
      </c>
      <c r="N28" s="9">
        <v>0</v>
      </c>
      <c r="O28" s="3" t="s">
        <v>3898</v>
      </c>
      <c r="P28" s="9">
        <v>0</v>
      </c>
      <c r="Q28" s="9">
        <f>Table13[[#This Row],[Area]]+Table13[[#This Row],[Area2]]+Table13[[#This Row],[Area3]]</f>
        <v>1.26</v>
      </c>
    </row>
    <row r="29" spans="1:18" x14ac:dyDescent="0.55000000000000004">
      <c r="A29" s="1">
        <v>1954</v>
      </c>
      <c r="B29" s="1" t="s">
        <v>273</v>
      </c>
      <c r="C29" s="1" t="s">
        <v>360</v>
      </c>
      <c r="D29" s="4">
        <v>26.8</v>
      </c>
      <c r="E29" s="1" t="s">
        <v>107</v>
      </c>
      <c r="F29" s="16" t="s">
        <v>3942</v>
      </c>
      <c r="G29" s="1" t="s">
        <v>108</v>
      </c>
      <c r="H29" s="1" t="s">
        <v>3896</v>
      </c>
      <c r="I29" s="1" t="s">
        <v>3897</v>
      </c>
      <c r="J29" s="19">
        <v>1</v>
      </c>
      <c r="K29" s="3" t="s">
        <v>589</v>
      </c>
      <c r="L29" s="9">
        <v>246.71</v>
      </c>
      <c r="M29" s="3" t="s">
        <v>3898</v>
      </c>
      <c r="N29" s="9">
        <v>0</v>
      </c>
      <c r="O29" s="3" t="s">
        <v>3898</v>
      </c>
      <c r="P29" s="9">
        <v>0</v>
      </c>
      <c r="Q29" s="9">
        <f>Table13[[#This Row],[Area]]+Table13[[#This Row],[Area2]]+Table13[[#This Row],[Area3]]</f>
        <v>246.71</v>
      </c>
      <c r="R29" t="s">
        <v>3943</v>
      </c>
    </row>
    <row r="30" spans="1:18" x14ac:dyDescent="0.55000000000000004">
      <c r="A30" s="1">
        <v>2101</v>
      </c>
      <c r="B30" s="1" t="s">
        <v>273</v>
      </c>
      <c r="C30" s="1" t="s">
        <v>365</v>
      </c>
      <c r="D30" s="4">
        <v>41.4</v>
      </c>
      <c r="E30" s="1" t="s">
        <v>107</v>
      </c>
      <c r="F30" s="16" t="s">
        <v>3944</v>
      </c>
      <c r="G30" s="1" t="s">
        <v>108</v>
      </c>
      <c r="H30" s="1" t="s">
        <v>3900</v>
      </c>
      <c r="I30" s="1" t="s">
        <v>3897</v>
      </c>
      <c r="J30" s="19">
        <v>1</v>
      </c>
      <c r="K30" s="3" t="s">
        <v>589</v>
      </c>
      <c r="L30" s="9">
        <v>1951.24</v>
      </c>
      <c r="M30" s="3" t="s">
        <v>3898</v>
      </c>
      <c r="N30" s="9">
        <v>0</v>
      </c>
      <c r="O30" s="3" t="s">
        <v>3898</v>
      </c>
      <c r="P30" s="9">
        <v>0</v>
      </c>
      <c r="Q30" s="9">
        <f>Table13[[#This Row],[Area]]+Table13[[#This Row],[Area2]]+Table13[[#This Row],[Area3]]</f>
        <v>1951.24</v>
      </c>
      <c r="R30" t="s">
        <v>589</v>
      </c>
    </row>
    <row r="31" spans="1:18" x14ac:dyDescent="0.55000000000000004">
      <c r="A31" s="1">
        <v>2112</v>
      </c>
      <c r="B31" s="1" t="s">
        <v>273</v>
      </c>
      <c r="C31" s="1" t="s">
        <v>366</v>
      </c>
      <c r="D31" s="4">
        <v>9.8000000000000004E-2</v>
      </c>
      <c r="E31" s="1" t="s">
        <v>107</v>
      </c>
      <c r="F31" s="16" t="s">
        <v>3945</v>
      </c>
      <c r="G31" s="1" t="s">
        <v>133</v>
      </c>
      <c r="H31" s="1" t="s">
        <v>3896</v>
      </c>
      <c r="I31" s="1" t="s">
        <v>3897</v>
      </c>
      <c r="J31" s="1">
        <v>1</v>
      </c>
      <c r="K31" s="3" t="s">
        <v>3898</v>
      </c>
      <c r="L31" s="9">
        <v>0</v>
      </c>
      <c r="M31" s="3" t="s">
        <v>3898</v>
      </c>
      <c r="N31" s="9">
        <v>0</v>
      </c>
      <c r="O31" s="3" t="s">
        <v>3898</v>
      </c>
      <c r="P31" s="9">
        <v>0</v>
      </c>
      <c r="Q31" s="9">
        <f>Table13[[#This Row],[Area]]+Table13[[#This Row],[Area2]]+Table13[[#This Row],[Area3]]</f>
        <v>0</v>
      </c>
      <c r="R31" t="s">
        <v>3931</v>
      </c>
    </row>
    <row r="32" spans="1:18" x14ac:dyDescent="0.55000000000000004">
      <c r="A32" s="1">
        <v>2459</v>
      </c>
      <c r="B32" s="1" t="s">
        <v>273</v>
      </c>
      <c r="C32" s="1" t="s">
        <v>370</v>
      </c>
      <c r="D32" s="4">
        <v>61.8</v>
      </c>
      <c r="E32" s="1" t="s">
        <v>107</v>
      </c>
      <c r="F32" s="16" t="s">
        <v>3946</v>
      </c>
      <c r="G32" s="1" t="s">
        <v>108</v>
      </c>
      <c r="H32" s="1" t="s">
        <v>3896</v>
      </c>
      <c r="I32" s="1" t="s">
        <v>3897</v>
      </c>
      <c r="J32" s="19">
        <v>1</v>
      </c>
      <c r="K32" s="3" t="s">
        <v>589</v>
      </c>
      <c r="L32" s="9">
        <v>230.8</v>
      </c>
      <c r="M32" s="3" t="s">
        <v>3898</v>
      </c>
      <c r="N32" s="9">
        <v>0</v>
      </c>
      <c r="O32" s="3" t="s">
        <v>3898</v>
      </c>
      <c r="P32" s="9">
        <v>0</v>
      </c>
      <c r="Q32" s="9">
        <f>Table13[[#This Row],[Area]]+Table13[[#This Row],[Area2]]+Table13[[#This Row],[Area3]]</f>
        <v>230.8</v>
      </c>
      <c r="R32" t="s">
        <v>3947</v>
      </c>
    </row>
    <row r="33" spans="1:18" x14ac:dyDescent="0.55000000000000004">
      <c r="A33" s="1">
        <v>2505</v>
      </c>
      <c r="B33" s="1" t="s">
        <v>273</v>
      </c>
      <c r="C33" s="1" t="s">
        <v>371</v>
      </c>
      <c r="D33" s="4">
        <v>3.4000000000000002E-2</v>
      </c>
      <c r="E33" s="1" t="s">
        <v>107</v>
      </c>
      <c r="F33" s="16" t="s">
        <v>3929</v>
      </c>
      <c r="G33" s="1" t="s">
        <v>133</v>
      </c>
      <c r="H33" s="1" t="s">
        <v>3896</v>
      </c>
      <c r="I33" s="1" t="s">
        <v>3897</v>
      </c>
      <c r="J33" s="1">
        <v>1</v>
      </c>
      <c r="K33" s="3" t="s">
        <v>3898</v>
      </c>
      <c r="L33" s="9">
        <v>0</v>
      </c>
      <c r="M33" s="3" t="s">
        <v>3898</v>
      </c>
      <c r="N33" s="9">
        <v>0</v>
      </c>
      <c r="O33" s="3" t="s">
        <v>3898</v>
      </c>
      <c r="P33" s="9">
        <v>0</v>
      </c>
      <c r="Q33" s="9">
        <f>Table13[[#This Row],[Area]]+Table13[[#This Row],[Area2]]+Table13[[#This Row],[Area3]]</f>
        <v>0</v>
      </c>
      <c r="R33" t="s">
        <v>3931</v>
      </c>
    </row>
    <row r="34" spans="1:18" x14ac:dyDescent="0.55000000000000004">
      <c r="A34" s="1">
        <v>2777</v>
      </c>
      <c r="B34" s="1" t="s">
        <v>273</v>
      </c>
      <c r="C34" s="1" t="s">
        <v>383</v>
      </c>
      <c r="D34" s="4">
        <v>0.11700000000000001</v>
      </c>
      <c r="E34" s="1" t="s">
        <v>107</v>
      </c>
      <c r="F34" s="16" t="s">
        <v>3948</v>
      </c>
      <c r="G34" s="1" t="s">
        <v>133</v>
      </c>
      <c r="H34" s="1" t="s">
        <v>3896</v>
      </c>
      <c r="I34" s="1" t="s">
        <v>3897</v>
      </c>
      <c r="J34" s="1">
        <v>1</v>
      </c>
      <c r="K34" s="3" t="s">
        <v>3898</v>
      </c>
      <c r="L34" s="9">
        <v>0</v>
      </c>
      <c r="M34" s="3" t="s">
        <v>3898</v>
      </c>
      <c r="N34" s="9">
        <v>0</v>
      </c>
      <c r="O34" s="3" t="s">
        <v>3898</v>
      </c>
      <c r="P34" s="9">
        <v>0</v>
      </c>
      <c r="Q34" s="9">
        <f>Table13[[#This Row],[Area]]+Table13[[#This Row],[Area2]]+Table13[[#This Row],[Area3]]</f>
        <v>0</v>
      </c>
      <c r="R34" t="s">
        <v>3931</v>
      </c>
    </row>
    <row r="35" spans="1:18" x14ac:dyDescent="0.55000000000000004">
      <c r="A35" s="1">
        <v>2855</v>
      </c>
      <c r="B35" s="1" t="s">
        <v>273</v>
      </c>
      <c r="C35" s="1" t="s">
        <v>386</v>
      </c>
      <c r="D35" s="4">
        <v>347</v>
      </c>
      <c r="E35" s="1" t="s">
        <v>107</v>
      </c>
      <c r="F35" s="16" t="s">
        <v>3949</v>
      </c>
      <c r="G35" s="1" t="s">
        <v>108</v>
      </c>
      <c r="H35" s="1" t="s">
        <v>3896</v>
      </c>
      <c r="I35" s="1" t="s">
        <v>3907</v>
      </c>
      <c r="J35" s="1">
        <v>1</v>
      </c>
      <c r="K35" s="3" t="s">
        <v>589</v>
      </c>
      <c r="L35" s="9">
        <v>448</v>
      </c>
      <c r="M35" s="3" t="s">
        <v>3898</v>
      </c>
      <c r="N35" s="9">
        <v>0</v>
      </c>
      <c r="O35" s="3" t="s">
        <v>3898</v>
      </c>
      <c r="P35" s="9">
        <v>0</v>
      </c>
      <c r="Q35" s="9">
        <f>Table13[[#This Row],[Area]]+Table13[[#This Row],[Area2]]+Table13[[#This Row],[Area3]]</f>
        <v>448</v>
      </c>
      <c r="R35" t="s">
        <v>3950</v>
      </c>
    </row>
    <row r="36" spans="1:18" x14ac:dyDescent="0.55000000000000004">
      <c r="A36" s="1">
        <v>3243</v>
      </c>
      <c r="B36" s="1" t="s">
        <v>273</v>
      </c>
      <c r="C36" s="1" t="s">
        <v>393</v>
      </c>
      <c r="D36" s="4">
        <v>12.4</v>
      </c>
      <c r="E36" s="1" t="s">
        <v>107</v>
      </c>
      <c r="F36" s="16" t="s">
        <v>3951</v>
      </c>
      <c r="G36" s="1" t="s">
        <v>133</v>
      </c>
      <c r="H36" s="1" t="s">
        <v>3896</v>
      </c>
      <c r="I36" s="1" t="s">
        <v>3897</v>
      </c>
      <c r="J36" s="19">
        <v>1</v>
      </c>
      <c r="K36" s="3" t="s">
        <v>3903</v>
      </c>
      <c r="L36" s="9">
        <v>4.1120000000000001</v>
      </c>
      <c r="M36" s="3" t="s">
        <v>3898</v>
      </c>
      <c r="N36" s="9">
        <v>0</v>
      </c>
      <c r="O36" s="3" t="s">
        <v>3898</v>
      </c>
      <c r="P36" s="9">
        <v>0</v>
      </c>
      <c r="Q36" s="9">
        <f>Table13[[#This Row],[Area]]+Table13[[#This Row],[Area2]]+Table13[[#This Row],[Area3]]</f>
        <v>4.1120000000000001</v>
      </c>
      <c r="R36" t="s">
        <v>394</v>
      </c>
    </row>
    <row r="37" spans="1:18" x14ac:dyDescent="0.55000000000000004">
      <c r="A37" s="1">
        <v>3462</v>
      </c>
      <c r="B37" s="1" t="s">
        <v>273</v>
      </c>
      <c r="C37" s="1" t="s">
        <v>402</v>
      </c>
      <c r="D37" s="4">
        <v>2.8000000000000001E-2</v>
      </c>
      <c r="E37" s="1" t="s">
        <v>107</v>
      </c>
      <c r="F37" s="16" t="s">
        <v>3952</v>
      </c>
      <c r="G37" s="1" t="s">
        <v>133</v>
      </c>
      <c r="H37" s="1" t="s">
        <v>3896</v>
      </c>
      <c r="I37" s="1" t="s">
        <v>3897</v>
      </c>
      <c r="J37" s="1">
        <v>1</v>
      </c>
      <c r="K37" s="3" t="s">
        <v>3898</v>
      </c>
      <c r="L37" s="9">
        <v>0</v>
      </c>
      <c r="M37" s="3" t="s">
        <v>3898</v>
      </c>
      <c r="N37" s="9">
        <v>0</v>
      </c>
      <c r="O37" s="3" t="s">
        <v>3898</v>
      </c>
      <c r="P37" s="9">
        <v>0</v>
      </c>
      <c r="Q37" s="9">
        <f>Table13[[#This Row],[Area]]+Table13[[#This Row],[Area2]]+Table13[[#This Row],[Area3]]</f>
        <v>0</v>
      </c>
      <c r="R37" t="s">
        <v>3931</v>
      </c>
    </row>
    <row r="38" spans="1:18" x14ac:dyDescent="0.55000000000000004">
      <c r="A38" s="1">
        <v>339</v>
      </c>
      <c r="B38" s="1" t="s">
        <v>456</v>
      </c>
      <c r="C38" s="1" t="s">
        <v>458</v>
      </c>
      <c r="D38" s="4">
        <v>14</v>
      </c>
      <c r="E38" s="1" t="s">
        <v>107</v>
      </c>
      <c r="F38" s="16" t="s">
        <v>3953</v>
      </c>
      <c r="G38" s="1" t="s">
        <v>108</v>
      </c>
      <c r="H38" s="1" t="s">
        <v>3896</v>
      </c>
      <c r="I38" s="1" t="s">
        <v>3897</v>
      </c>
      <c r="J38" s="19">
        <v>1</v>
      </c>
      <c r="K38" s="3" t="s">
        <v>589</v>
      </c>
      <c r="L38" s="9">
        <v>63</v>
      </c>
      <c r="M38" s="3" t="s">
        <v>3898</v>
      </c>
      <c r="N38" s="9">
        <v>0</v>
      </c>
      <c r="O38" s="3" t="s">
        <v>3898</v>
      </c>
      <c r="P38" s="9">
        <v>0</v>
      </c>
      <c r="Q38" s="9">
        <f>Table13[[#This Row],[Area]]+Table13[[#This Row],[Area2]]+Table13[[#This Row],[Area3]]</f>
        <v>63</v>
      </c>
      <c r="R38" t="s">
        <v>459</v>
      </c>
    </row>
    <row r="39" spans="1:18" x14ac:dyDescent="0.55000000000000004">
      <c r="A39" s="1">
        <v>1711</v>
      </c>
      <c r="B39" s="1" t="s">
        <v>456</v>
      </c>
      <c r="C39" s="1" t="s">
        <v>494</v>
      </c>
      <c r="D39" s="4">
        <v>16</v>
      </c>
      <c r="E39" s="1" t="s">
        <v>107</v>
      </c>
      <c r="F39" s="16" t="s">
        <v>3954</v>
      </c>
      <c r="G39" s="1" t="s">
        <v>108</v>
      </c>
      <c r="H39" s="1" t="s">
        <v>3896</v>
      </c>
      <c r="I39" s="1" t="s">
        <v>3897</v>
      </c>
      <c r="J39" s="19">
        <v>1</v>
      </c>
      <c r="K39" s="3" t="s">
        <v>589</v>
      </c>
      <c r="L39" s="9">
        <v>512</v>
      </c>
      <c r="M39" s="3" t="s">
        <v>3898</v>
      </c>
      <c r="N39" s="9">
        <v>0</v>
      </c>
      <c r="O39" s="3" t="s">
        <v>3898</v>
      </c>
      <c r="P39" s="9">
        <v>0</v>
      </c>
      <c r="Q39" s="9">
        <f>Table13[[#This Row],[Area]]+Table13[[#This Row],[Area2]]+Table13[[#This Row],[Area3]]</f>
        <v>512</v>
      </c>
      <c r="R39" t="s">
        <v>495</v>
      </c>
    </row>
    <row r="40" spans="1:18" x14ac:dyDescent="0.55000000000000004">
      <c r="A40" s="1">
        <v>2464</v>
      </c>
      <c r="B40" s="1" t="s">
        <v>456</v>
      </c>
      <c r="C40" s="1" t="s">
        <v>509</v>
      </c>
      <c r="D40" s="4">
        <v>1.89</v>
      </c>
      <c r="E40" s="1" t="s">
        <v>107</v>
      </c>
      <c r="F40" s="16" t="s">
        <v>3955</v>
      </c>
      <c r="G40" s="1" t="s">
        <v>108</v>
      </c>
      <c r="H40" s="1" t="s">
        <v>3896</v>
      </c>
      <c r="I40" s="1" t="s">
        <v>3897</v>
      </c>
      <c r="J40" s="19">
        <v>1</v>
      </c>
      <c r="K40" s="3" t="s">
        <v>589</v>
      </c>
      <c r="L40" s="9">
        <v>135.79</v>
      </c>
      <c r="M40" s="3" t="s">
        <v>3898</v>
      </c>
      <c r="N40" s="9">
        <v>0</v>
      </c>
      <c r="O40" s="3" t="s">
        <v>3898</v>
      </c>
      <c r="P40" s="9">
        <v>0</v>
      </c>
      <c r="Q40" s="9">
        <f>Table13[[#This Row],[Area]]+Table13[[#This Row],[Area2]]+Table13[[#This Row],[Area3]]</f>
        <v>135.79</v>
      </c>
      <c r="R40" t="s">
        <v>124</v>
      </c>
    </row>
    <row r="41" spans="1:18" x14ac:dyDescent="0.55000000000000004">
      <c r="A41" s="1">
        <v>3347</v>
      </c>
      <c r="B41" s="1" t="s">
        <v>456</v>
      </c>
      <c r="C41" s="1" t="s">
        <v>523</v>
      </c>
      <c r="D41" s="4">
        <v>0.62</v>
      </c>
      <c r="E41" s="1" t="s">
        <v>107</v>
      </c>
      <c r="F41" s="16" t="s">
        <v>3956</v>
      </c>
      <c r="G41" s="1" t="s">
        <v>133</v>
      </c>
      <c r="H41" s="1" t="s">
        <v>3896</v>
      </c>
      <c r="I41" s="1" t="s">
        <v>3897</v>
      </c>
      <c r="J41" s="19">
        <v>1</v>
      </c>
      <c r="K41" s="3" t="s">
        <v>3903</v>
      </c>
      <c r="L41" s="9">
        <v>3.0173000000000001</v>
      </c>
      <c r="M41" s="3" t="s">
        <v>3898</v>
      </c>
      <c r="N41" s="9">
        <v>0</v>
      </c>
      <c r="O41" s="3" t="s">
        <v>3898</v>
      </c>
      <c r="P41" s="9">
        <v>0</v>
      </c>
      <c r="Q41" s="9">
        <f>Table13[[#This Row],[Area]]+Table13[[#This Row],[Area2]]+Table13[[#This Row],[Area3]]</f>
        <v>3.0173000000000001</v>
      </c>
      <c r="R41" t="s">
        <v>3957</v>
      </c>
    </row>
    <row r="42" spans="1:18" x14ac:dyDescent="0.55000000000000004">
      <c r="A42" s="1">
        <v>589</v>
      </c>
      <c r="B42" s="1" t="s">
        <v>527</v>
      </c>
      <c r="C42" s="1" t="s">
        <v>528</v>
      </c>
      <c r="D42" s="4">
        <v>0.47</v>
      </c>
      <c r="E42" s="1" t="s">
        <v>107</v>
      </c>
      <c r="F42" s="16" t="s">
        <v>3958</v>
      </c>
      <c r="G42" s="1" t="s">
        <v>133</v>
      </c>
      <c r="H42" s="1" t="s">
        <v>3896</v>
      </c>
      <c r="I42" s="1" t="s">
        <v>3897</v>
      </c>
      <c r="J42" s="1">
        <v>1</v>
      </c>
      <c r="K42" s="3" t="s">
        <v>3898</v>
      </c>
      <c r="L42" s="9">
        <v>0</v>
      </c>
      <c r="M42" s="3" t="s">
        <v>3898</v>
      </c>
      <c r="N42" s="9">
        <v>0</v>
      </c>
      <c r="O42" s="3" t="s">
        <v>3898</v>
      </c>
      <c r="P42" s="9">
        <v>0</v>
      </c>
      <c r="Q42" s="9">
        <f>Table13[[#This Row],[Area]]+Table13[[#This Row],[Area2]]+Table13[[#This Row],[Area3]]</f>
        <v>0</v>
      </c>
      <c r="R42" t="s">
        <v>3959</v>
      </c>
    </row>
    <row r="43" spans="1:18" x14ac:dyDescent="0.55000000000000004">
      <c r="A43" s="1">
        <v>606</v>
      </c>
      <c r="B43" s="1" t="s">
        <v>527</v>
      </c>
      <c r="C43" s="1" t="s">
        <v>534</v>
      </c>
      <c r="D43" s="19">
        <v>0.03</v>
      </c>
      <c r="E43" s="1" t="s">
        <v>107</v>
      </c>
      <c r="F43" s="16" t="s">
        <v>3960</v>
      </c>
      <c r="G43" s="1" t="s">
        <v>133</v>
      </c>
      <c r="H43" s="1" t="s">
        <v>3896</v>
      </c>
      <c r="I43" s="1" t="s">
        <v>3897</v>
      </c>
      <c r="J43" s="1">
        <v>1</v>
      </c>
      <c r="K43" s="3" t="s">
        <v>3898</v>
      </c>
      <c r="L43" s="9">
        <v>0</v>
      </c>
      <c r="M43" s="3" t="s">
        <v>3898</v>
      </c>
      <c r="N43" s="9">
        <v>0</v>
      </c>
      <c r="O43" s="3" t="s">
        <v>3898</v>
      </c>
      <c r="P43" s="9">
        <v>0</v>
      </c>
      <c r="Q43" s="9">
        <f>Table13[[#This Row],[Area]]+Table13[[#This Row],[Area2]]+Table13[[#This Row],[Area3]]</f>
        <v>0</v>
      </c>
      <c r="R43" t="s">
        <v>3961</v>
      </c>
    </row>
    <row r="44" spans="1:18" x14ac:dyDescent="0.55000000000000004">
      <c r="B44" s="1" t="s">
        <v>527</v>
      </c>
      <c r="C44" s="1" t="s">
        <v>536</v>
      </c>
      <c r="D44" s="4">
        <v>2.8</v>
      </c>
      <c r="E44" s="1" t="s">
        <v>107</v>
      </c>
      <c r="F44" s="16" t="s">
        <v>3962</v>
      </c>
      <c r="G44" s="1" t="s">
        <v>133</v>
      </c>
      <c r="H44" s="1" t="s">
        <v>3896</v>
      </c>
      <c r="I44" s="1" t="s">
        <v>3897</v>
      </c>
      <c r="J44" s="19">
        <v>1</v>
      </c>
      <c r="K44" s="3" t="s">
        <v>3903</v>
      </c>
      <c r="L44" s="9">
        <v>6.17</v>
      </c>
      <c r="M44" s="3" t="s">
        <v>3898</v>
      </c>
      <c r="N44" s="9">
        <v>0</v>
      </c>
      <c r="O44" s="3" t="s">
        <v>3898</v>
      </c>
      <c r="P44" s="9">
        <v>0</v>
      </c>
      <c r="Q44" s="9">
        <f>Table13[[#This Row],[Area]]+Table13[[#This Row],[Area2]]+Table13[[#This Row],[Area3]]</f>
        <v>6.17</v>
      </c>
      <c r="R44" t="s">
        <v>529</v>
      </c>
    </row>
    <row r="45" spans="1:18" x14ac:dyDescent="0.55000000000000004">
      <c r="A45" s="1">
        <v>620</v>
      </c>
      <c r="B45" s="1" t="s">
        <v>527</v>
      </c>
      <c r="C45" s="1" t="s">
        <v>537</v>
      </c>
      <c r="D45" s="4">
        <v>0.28599999999999998</v>
      </c>
      <c r="E45" s="1" t="s">
        <v>107</v>
      </c>
      <c r="F45" s="16" t="s">
        <v>3963</v>
      </c>
      <c r="G45" s="1" t="s">
        <v>133</v>
      </c>
      <c r="H45" s="1" t="s">
        <v>3896</v>
      </c>
      <c r="I45" s="1" t="s">
        <v>3897</v>
      </c>
      <c r="J45" s="1">
        <v>1</v>
      </c>
      <c r="K45" s="3" t="s">
        <v>3898</v>
      </c>
      <c r="L45" s="9">
        <v>0</v>
      </c>
      <c r="M45" s="3" t="s">
        <v>3898</v>
      </c>
      <c r="N45" s="9">
        <v>0</v>
      </c>
      <c r="O45" s="3" t="s">
        <v>3898</v>
      </c>
      <c r="P45" s="9">
        <v>0</v>
      </c>
      <c r="Q45" s="9">
        <f>Table13[[#This Row],[Area]]+Table13[[#This Row],[Area2]]+Table13[[#This Row],[Area3]]</f>
        <v>0</v>
      </c>
      <c r="R45" t="s">
        <v>3964</v>
      </c>
    </row>
    <row r="46" spans="1:18" x14ac:dyDescent="0.55000000000000004">
      <c r="A46" s="1">
        <v>1153</v>
      </c>
      <c r="B46" s="1" t="s">
        <v>527</v>
      </c>
      <c r="C46" s="1" t="s">
        <v>538</v>
      </c>
      <c r="D46" s="4">
        <v>0.16</v>
      </c>
      <c r="E46" s="1" t="s">
        <v>107</v>
      </c>
      <c r="F46" s="16" t="s">
        <v>3965</v>
      </c>
      <c r="G46" s="1" t="s">
        <v>133</v>
      </c>
      <c r="H46" s="1" t="s">
        <v>3896</v>
      </c>
      <c r="I46" s="1" t="s">
        <v>3897</v>
      </c>
      <c r="J46" s="1">
        <v>1</v>
      </c>
      <c r="K46" s="3" t="s">
        <v>3898</v>
      </c>
      <c r="L46" s="9">
        <v>0</v>
      </c>
      <c r="M46" s="3" t="s">
        <v>3898</v>
      </c>
      <c r="N46" s="9">
        <v>0</v>
      </c>
      <c r="O46" s="3" t="s">
        <v>3898</v>
      </c>
      <c r="P46" s="9">
        <v>0</v>
      </c>
      <c r="Q46" s="9">
        <f>Table13[[#This Row],[Area]]+Table13[[#This Row],[Area2]]+Table13[[#This Row],[Area3]]</f>
        <v>0</v>
      </c>
      <c r="R46" t="s">
        <v>3966</v>
      </c>
    </row>
    <row r="47" spans="1:18" x14ac:dyDescent="0.55000000000000004">
      <c r="A47" s="1">
        <v>1197</v>
      </c>
      <c r="B47" s="1" t="s">
        <v>527</v>
      </c>
      <c r="C47" s="1" t="s">
        <v>539</v>
      </c>
      <c r="D47" s="4">
        <v>0.85</v>
      </c>
      <c r="E47" s="1" t="s">
        <v>107</v>
      </c>
      <c r="F47" s="16" t="s">
        <v>3967</v>
      </c>
      <c r="G47" s="1" t="s">
        <v>133</v>
      </c>
      <c r="H47" s="1" t="s">
        <v>3896</v>
      </c>
      <c r="I47" s="1" t="s">
        <v>3897</v>
      </c>
      <c r="J47" s="19">
        <v>1</v>
      </c>
      <c r="K47" s="3" t="s">
        <v>3898</v>
      </c>
      <c r="L47" s="9">
        <v>0</v>
      </c>
      <c r="M47" s="3" t="s">
        <v>3898</v>
      </c>
      <c r="N47" s="9">
        <v>0</v>
      </c>
      <c r="O47" s="3" t="s">
        <v>3898</v>
      </c>
      <c r="P47" s="9">
        <v>0</v>
      </c>
      <c r="Q47" s="9">
        <f>Table13[[#This Row],[Area]]+Table13[[#This Row],[Area2]]+Table13[[#This Row],[Area3]]</f>
        <v>0</v>
      </c>
      <c r="R47" t="s">
        <v>3968</v>
      </c>
    </row>
    <row r="48" spans="1:18" x14ac:dyDescent="0.55000000000000004">
      <c r="A48" s="1">
        <v>1208</v>
      </c>
      <c r="B48" s="1" t="s">
        <v>527</v>
      </c>
      <c r="C48" s="1" t="s">
        <v>540</v>
      </c>
      <c r="D48" s="19">
        <v>0.02</v>
      </c>
      <c r="E48" s="1" t="s">
        <v>107</v>
      </c>
      <c r="F48" s="16" t="s">
        <v>3969</v>
      </c>
      <c r="G48" s="1" t="s">
        <v>133</v>
      </c>
      <c r="H48" s="1" t="s">
        <v>3896</v>
      </c>
      <c r="I48" s="1" t="s">
        <v>3897</v>
      </c>
      <c r="J48" s="1">
        <v>1</v>
      </c>
      <c r="K48" s="3" t="s">
        <v>3898</v>
      </c>
      <c r="L48" s="9">
        <v>0</v>
      </c>
      <c r="M48" s="3" t="s">
        <v>3898</v>
      </c>
      <c r="N48" s="9">
        <v>0</v>
      </c>
      <c r="O48" s="3" t="s">
        <v>3898</v>
      </c>
      <c r="P48" s="9">
        <v>0</v>
      </c>
      <c r="Q48" s="9">
        <f>Table13[[#This Row],[Area]]+Table13[[#This Row],[Area2]]+Table13[[#This Row],[Area3]]</f>
        <v>0</v>
      </c>
      <c r="R48" t="s">
        <v>3931</v>
      </c>
    </row>
    <row r="49" spans="1:18" x14ac:dyDescent="0.55000000000000004">
      <c r="A49" s="1">
        <v>1324</v>
      </c>
      <c r="B49" s="1" t="s">
        <v>527</v>
      </c>
      <c r="C49" s="1" t="s">
        <v>541</v>
      </c>
      <c r="D49" s="4">
        <v>8.2000000000000003E-2</v>
      </c>
      <c r="E49" s="1" t="s">
        <v>107</v>
      </c>
      <c r="F49" s="16" t="s">
        <v>3970</v>
      </c>
      <c r="G49" s="1" t="s">
        <v>133</v>
      </c>
      <c r="H49" s="1" t="s">
        <v>3896</v>
      </c>
      <c r="I49" s="1" t="s">
        <v>3897</v>
      </c>
      <c r="J49" s="1">
        <v>1</v>
      </c>
      <c r="K49" s="3" t="s">
        <v>3898</v>
      </c>
      <c r="L49" s="9">
        <v>0</v>
      </c>
      <c r="M49" s="3" t="s">
        <v>3898</v>
      </c>
      <c r="N49" s="9">
        <v>0</v>
      </c>
      <c r="O49" s="3" t="s">
        <v>3898</v>
      </c>
      <c r="P49" s="9">
        <v>0</v>
      </c>
      <c r="Q49" s="9">
        <f>Table13[[#This Row],[Area]]+Table13[[#This Row],[Area2]]+Table13[[#This Row],[Area3]]</f>
        <v>0</v>
      </c>
      <c r="R49" t="s">
        <v>3964</v>
      </c>
    </row>
    <row r="50" spans="1:18" x14ac:dyDescent="0.55000000000000004">
      <c r="A50" s="1">
        <v>1536</v>
      </c>
      <c r="B50" s="1" t="s">
        <v>527</v>
      </c>
      <c r="C50" s="1" t="s">
        <v>543</v>
      </c>
      <c r="D50" s="4">
        <v>0.85</v>
      </c>
      <c r="E50" s="1" t="s">
        <v>107</v>
      </c>
      <c r="F50" s="16" t="s">
        <v>3971</v>
      </c>
      <c r="G50" s="1" t="s">
        <v>133</v>
      </c>
      <c r="H50" s="1" t="s">
        <v>3896</v>
      </c>
      <c r="I50" s="1" t="s">
        <v>3897</v>
      </c>
      <c r="J50" s="19">
        <v>1</v>
      </c>
      <c r="K50" s="3" t="s">
        <v>3898</v>
      </c>
      <c r="L50" s="9">
        <v>0</v>
      </c>
      <c r="M50" s="3" t="s">
        <v>3898</v>
      </c>
      <c r="N50" s="9">
        <v>0</v>
      </c>
      <c r="O50" s="3" t="s">
        <v>3898</v>
      </c>
      <c r="P50" s="9">
        <v>0</v>
      </c>
      <c r="Q50" s="9">
        <f>Table13[[#This Row],[Area]]+Table13[[#This Row],[Area2]]+Table13[[#This Row],[Area3]]</f>
        <v>0</v>
      </c>
      <c r="R50" t="s">
        <v>3972</v>
      </c>
    </row>
    <row r="51" spans="1:18" x14ac:dyDescent="0.55000000000000004">
      <c r="A51" s="1">
        <v>1571</v>
      </c>
      <c r="B51" s="1" t="s">
        <v>527</v>
      </c>
      <c r="C51" s="1" t="s">
        <v>544</v>
      </c>
      <c r="D51" s="4">
        <v>0.8</v>
      </c>
      <c r="E51" s="1" t="s">
        <v>107</v>
      </c>
      <c r="F51" s="16" t="s">
        <v>3973</v>
      </c>
      <c r="G51" s="1" t="s">
        <v>133</v>
      </c>
      <c r="H51" s="1" t="s">
        <v>3896</v>
      </c>
      <c r="I51" s="1" t="s">
        <v>3897</v>
      </c>
      <c r="J51" s="19">
        <v>1</v>
      </c>
      <c r="K51" s="3" t="s">
        <v>3898</v>
      </c>
      <c r="L51" s="9">
        <v>0</v>
      </c>
      <c r="M51" s="3" t="s">
        <v>3898</v>
      </c>
      <c r="N51" s="9">
        <v>0</v>
      </c>
      <c r="O51" s="3" t="s">
        <v>3898</v>
      </c>
      <c r="P51" s="9">
        <v>0</v>
      </c>
      <c r="Q51" s="9">
        <f>Table13[[#This Row],[Area]]+Table13[[#This Row],[Area2]]+Table13[[#This Row],[Area3]]</f>
        <v>0</v>
      </c>
      <c r="R51" t="s">
        <v>3959</v>
      </c>
    </row>
    <row r="52" spans="1:18" x14ac:dyDescent="0.55000000000000004">
      <c r="A52" s="1">
        <v>1615</v>
      </c>
      <c r="B52" s="1" t="s">
        <v>527</v>
      </c>
      <c r="C52" s="1" t="s">
        <v>545</v>
      </c>
      <c r="D52" s="4">
        <v>5.2999999999999999E-2</v>
      </c>
      <c r="E52" s="1" t="s">
        <v>107</v>
      </c>
      <c r="F52" s="16" t="s">
        <v>3974</v>
      </c>
      <c r="G52" s="1" t="s">
        <v>133</v>
      </c>
      <c r="H52" s="1" t="s">
        <v>3896</v>
      </c>
      <c r="I52" s="1" t="s">
        <v>3897</v>
      </c>
      <c r="J52" s="1">
        <v>1</v>
      </c>
      <c r="K52" s="3" t="s">
        <v>3898</v>
      </c>
      <c r="L52" s="9">
        <v>0</v>
      </c>
      <c r="M52" s="3" t="s">
        <v>3898</v>
      </c>
      <c r="N52" s="9">
        <v>0</v>
      </c>
      <c r="O52" s="3" t="s">
        <v>3898</v>
      </c>
      <c r="P52" s="9">
        <v>0</v>
      </c>
      <c r="Q52" s="9">
        <f>Table13[[#This Row],[Area]]+Table13[[#This Row],[Area2]]+Table13[[#This Row],[Area3]]</f>
        <v>0</v>
      </c>
      <c r="R52" t="s">
        <v>3968</v>
      </c>
    </row>
    <row r="53" spans="1:18" x14ac:dyDescent="0.55000000000000004">
      <c r="A53" s="1">
        <v>1618</v>
      </c>
      <c r="B53" s="1" t="s">
        <v>527</v>
      </c>
      <c r="C53" s="1" t="s">
        <v>546</v>
      </c>
      <c r="D53" s="4">
        <v>0.05</v>
      </c>
      <c r="E53" s="1" t="s">
        <v>107</v>
      </c>
      <c r="F53" s="16" t="s">
        <v>3975</v>
      </c>
      <c r="G53" s="1" t="s">
        <v>133</v>
      </c>
      <c r="H53" s="1" t="s">
        <v>3896</v>
      </c>
      <c r="I53" s="1" t="s">
        <v>3897</v>
      </c>
      <c r="J53" s="1">
        <v>1</v>
      </c>
      <c r="K53" s="3" t="s">
        <v>3898</v>
      </c>
      <c r="L53" s="9">
        <v>0</v>
      </c>
      <c r="M53" s="3" t="s">
        <v>3898</v>
      </c>
      <c r="N53" s="9">
        <v>0</v>
      </c>
      <c r="O53" s="3" t="s">
        <v>3898</v>
      </c>
      <c r="P53" s="9">
        <v>0</v>
      </c>
      <c r="Q53" s="9">
        <f>Table13[[#This Row],[Area]]+Table13[[#This Row],[Area2]]+Table13[[#This Row],[Area3]]</f>
        <v>0</v>
      </c>
      <c r="R53" t="s">
        <v>3968</v>
      </c>
    </row>
    <row r="54" spans="1:18" x14ac:dyDescent="0.55000000000000004">
      <c r="A54" s="1">
        <v>2058</v>
      </c>
      <c r="B54" s="1" t="s">
        <v>527</v>
      </c>
      <c r="C54" s="1" t="s">
        <v>547</v>
      </c>
      <c r="D54" s="4">
        <v>0.28000000000000003</v>
      </c>
      <c r="E54" s="1" t="s">
        <v>107</v>
      </c>
      <c r="F54" s="16" t="s">
        <v>3976</v>
      </c>
      <c r="G54" s="1" t="s">
        <v>133</v>
      </c>
      <c r="H54" s="1" t="s">
        <v>3896</v>
      </c>
      <c r="I54" s="1" t="s">
        <v>3897</v>
      </c>
      <c r="J54" s="1">
        <v>1</v>
      </c>
      <c r="K54" s="3" t="s">
        <v>3898</v>
      </c>
      <c r="L54" s="9">
        <v>0</v>
      </c>
      <c r="M54" s="3" t="s">
        <v>3898</v>
      </c>
      <c r="N54" s="9">
        <v>0</v>
      </c>
      <c r="O54" s="3" t="s">
        <v>3898</v>
      </c>
      <c r="P54" s="9">
        <v>0</v>
      </c>
      <c r="Q54" s="9">
        <f>Table13[[#This Row],[Area]]+Table13[[#This Row],[Area2]]+Table13[[#This Row],[Area3]]</f>
        <v>0</v>
      </c>
      <c r="R54" t="s">
        <v>3968</v>
      </c>
    </row>
    <row r="55" spans="1:18" x14ac:dyDescent="0.55000000000000004">
      <c r="A55" s="1">
        <v>2086</v>
      </c>
      <c r="B55" s="1" t="s">
        <v>527</v>
      </c>
      <c r="C55" s="1" t="s">
        <v>548</v>
      </c>
      <c r="D55" s="9">
        <v>3.5999999999999997E-2</v>
      </c>
      <c r="E55" s="1" t="s">
        <v>107</v>
      </c>
      <c r="F55" s="16" t="s">
        <v>3977</v>
      </c>
      <c r="G55" s="1" t="s">
        <v>133</v>
      </c>
      <c r="H55" s="1" t="s">
        <v>3896</v>
      </c>
      <c r="I55" s="1" t="s">
        <v>3897</v>
      </c>
      <c r="J55" s="1">
        <v>1</v>
      </c>
      <c r="K55" s="3" t="s">
        <v>3898</v>
      </c>
      <c r="L55" s="9">
        <v>0</v>
      </c>
      <c r="M55" s="3" t="s">
        <v>3898</v>
      </c>
      <c r="N55" s="9">
        <v>0</v>
      </c>
      <c r="O55" s="3" t="s">
        <v>3898</v>
      </c>
      <c r="P55" s="9">
        <v>0</v>
      </c>
      <c r="Q55" s="9">
        <f>Table13[[#This Row],[Area]]+Table13[[#This Row],[Area2]]+Table13[[#This Row],[Area3]]</f>
        <v>0</v>
      </c>
      <c r="R55" t="s">
        <v>3961</v>
      </c>
    </row>
    <row r="56" spans="1:18" x14ac:dyDescent="0.55000000000000004">
      <c r="A56" s="1">
        <v>2295</v>
      </c>
      <c r="B56" s="1" t="s">
        <v>527</v>
      </c>
      <c r="C56" s="1" t="s">
        <v>549</v>
      </c>
      <c r="D56" s="19">
        <v>0.02</v>
      </c>
      <c r="E56" s="1" t="s">
        <v>107</v>
      </c>
      <c r="F56" s="16" t="s">
        <v>3978</v>
      </c>
      <c r="G56" s="1" t="s">
        <v>133</v>
      </c>
      <c r="H56" s="1" t="s">
        <v>3896</v>
      </c>
      <c r="I56" s="1" t="s">
        <v>3897</v>
      </c>
      <c r="J56" s="1">
        <v>1</v>
      </c>
      <c r="K56" s="3" t="s">
        <v>3898</v>
      </c>
      <c r="L56" s="9">
        <v>0</v>
      </c>
      <c r="M56" s="3" t="s">
        <v>3898</v>
      </c>
      <c r="N56" s="9">
        <v>0</v>
      </c>
      <c r="O56" s="3" t="s">
        <v>3898</v>
      </c>
      <c r="P56" s="9">
        <v>0</v>
      </c>
      <c r="Q56" s="9">
        <f>Table13[[#This Row],[Area]]+Table13[[#This Row],[Area2]]+Table13[[#This Row],[Area3]]</f>
        <v>0</v>
      </c>
      <c r="R56" t="s">
        <v>3931</v>
      </c>
    </row>
    <row r="57" spans="1:18" x14ac:dyDescent="0.55000000000000004">
      <c r="A57" s="1">
        <v>2324</v>
      </c>
      <c r="B57" s="1" t="s">
        <v>527</v>
      </c>
      <c r="C57" s="1" t="s">
        <v>550</v>
      </c>
      <c r="D57" s="9">
        <v>0.03</v>
      </c>
      <c r="E57" s="1" t="s">
        <v>107</v>
      </c>
      <c r="F57" s="16" t="s">
        <v>3979</v>
      </c>
      <c r="G57" s="1" t="s">
        <v>133</v>
      </c>
      <c r="H57" s="1" t="s">
        <v>3896</v>
      </c>
      <c r="I57" s="1" t="s">
        <v>3897</v>
      </c>
      <c r="J57" s="1">
        <v>1</v>
      </c>
      <c r="K57" s="3" t="s">
        <v>3898</v>
      </c>
      <c r="L57" s="9">
        <v>0</v>
      </c>
      <c r="M57" s="3" t="s">
        <v>3898</v>
      </c>
      <c r="N57" s="9">
        <v>0</v>
      </c>
      <c r="O57" s="3" t="s">
        <v>3898</v>
      </c>
      <c r="P57" s="9">
        <v>0</v>
      </c>
      <c r="Q57" s="9">
        <f>Table13[[#This Row],[Area]]+Table13[[#This Row],[Area2]]+Table13[[#This Row],[Area3]]</f>
        <v>0</v>
      </c>
      <c r="R57" t="s">
        <v>3931</v>
      </c>
    </row>
    <row r="58" spans="1:18" x14ac:dyDescent="0.55000000000000004">
      <c r="A58" s="1">
        <v>2325</v>
      </c>
      <c r="B58" s="1" t="s">
        <v>527</v>
      </c>
      <c r="C58" s="1" t="s">
        <v>551</v>
      </c>
      <c r="D58" s="4">
        <v>8</v>
      </c>
      <c r="E58" s="1" t="s">
        <v>107</v>
      </c>
      <c r="F58" s="16" t="s">
        <v>3980</v>
      </c>
      <c r="G58" s="1" t="s">
        <v>133</v>
      </c>
      <c r="H58" s="1" t="s">
        <v>3896</v>
      </c>
      <c r="I58" s="1" t="s">
        <v>3897</v>
      </c>
      <c r="J58" s="19">
        <v>1</v>
      </c>
      <c r="K58" s="3" t="s">
        <v>3903</v>
      </c>
      <c r="L58" s="9">
        <v>5.8</v>
      </c>
      <c r="M58" s="3" t="s">
        <v>3898</v>
      </c>
      <c r="N58" s="9">
        <v>0</v>
      </c>
      <c r="O58" s="3" t="s">
        <v>3898</v>
      </c>
      <c r="P58" s="9">
        <v>0</v>
      </c>
      <c r="Q58" s="9">
        <f>Table13[[#This Row],[Area]]+Table13[[#This Row],[Area2]]+Table13[[#This Row],[Area3]]</f>
        <v>5.8</v>
      </c>
      <c r="R58" t="s">
        <v>529</v>
      </c>
    </row>
    <row r="59" spans="1:18" ht="15" customHeight="1" x14ac:dyDescent="0.55000000000000004">
      <c r="A59" s="1">
        <v>2343</v>
      </c>
      <c r="B59" s="1" t="s">
        <v>527</v>
      </c>
      <c r="C59" s="1" t="s">
        <v>552</v>
      </c>
      <c r="D59" s="4">
        <v>0.16900000000000001</v>
      </c>
      <c r="E59" s="1" t="s">
        <v>107</v>
      </c>
      <c r="F59" s="16" t="s">
        <v>3981</v>
      </c>
      <c r="G59" s="1" t="s">
        <v>133</v>
      </c>
      <c r="H59" s="1" t="s">
        <v>3896</v>
      </c>
      <c r="I59" s="1" t="s">
        <v>3897</v>
      </c>
      <c r="J59" s="1">
        <v>1</v>
      </c>
      <c r="K59" s="3" t="s">
        <v>3898</v>
      </c>
      <c r="L59" s="9">
        <v>0</v>
      </c>
      <c r="M59" s="3" t="s">
        <v>3898</v>
      </c>
      <c r="N59" s="9">
        <v>0</v>
      </c>
      <c r="O59" s="3" t="s">
        <v>3898</v>
      </c>
      <c r="P59" s="9">
        <v>0</v>
      </c>
      <c r="Q59" s="9">
        <f>Table13[[#This Row],[Area]]+Table13[[#This Row],[Area2]]+Table13[[#This Row],[Area3]]</f>
        <v>0</v>
      </c>
      <c r="R59" t="s">
        <v>3968</v>
      </c>
    </row>
    <row r="60" spans="1:18" x14ac:dyDescent="0.55000000000000004">
      <c r="A60" s="1">
        <v>2353</v>
      </c>
      <c r="B60" s="1" t="s">
        <v>527</v>
      </c>
      <c r="C60" s="1" t="s">
        <v>553</v>
      </c>
      <c r="D60" s="19">
        <v>0.01</v>
      </c>
      <c r="E60" s="1" t="s">
        <v>107</v>
      </c>
      <c r="F60" s="16" t="s">
        <v>3982</v>
      </c>
      <c r="G60" s="1" t="s">
        <v>133</v>
      </c>
      <c r="H60" s="1" t="s">
        <v>3896</v>
      </c>
      <c r="I60" s="1" t="s">
        <v>3897</v>
      </c>
      <c r="J60" s="1">
        <v>1</v>
      </c>
      <c r="K60" s="3" t="s">
        <v>3898</v>
      </c>
      <c r="L60" s="9">
        <v>0</v>
      </c>
      <c r="M60" s="3" t="s">
        <v>3898</v>
      </c>
      <c r="N60" s="9">
        <v>0</v>
      </c>
      <c r="O60" s="3" t="s">
        <v>3898</v>
      </c>
      <c r="P60" s="9">
        <v>0</v>
      </c>
      <c r="Q60" s="9">
        <f>Table13[[#This Row],[Area]]+Table13[[#This Row],[Area2]]+Table13[[#This Row],[Area3]]</f>
        <v>0</v>
      </c>
      <c r="R60" t="s">
        <v>3931</v>
      </c>
    </row>
    <row r="61" spans="1:18" x14ac:dyDescent="0.55000000000000004">
      <c r="A61" s="1">
        <v>2358</v>
      </c>
      <c r="B61" s="1" t="s">
        <v>527</v>
      </c>
      <c r="C61" s="1" t="s">
        <v>554</v>
      </c>
      <c r="D61" s="4">
        <v>9.1999999999999998E-2</v>
      </c>
      <c r="E61" s="1" t="s">
        <v>107</v>
      </c>
      <c r="F61" s="16" t="s">
        <v>3983</v>
      </c>
      <c r="G61" s="1" t="s">
        <v>133</v>
      </c>
      <c r="H61" s="1" t="s">
        <v>3896</v>
      </c>
      <c r="I61" s="1" t="s">
        <v>3897</v>
      </c>
      <c r="J61" s="1">
        <v>1</v>
      </c>
      <c r="K61" s="3" t="s">
        <v>3898</v>
      </c>
      <c r="L61" s="9">
        <v>0</v>
      </c>
      <c r="M61" s="3" t="s">
        <v>3898</v>
      </c>
      <c r="N61" s="9">
        <v>0</v>
      </c>
      <c r="O61" s="3" t="s">
        <v>3898</v>
      </c>
      <c r="P61" s="9">
        <v>0</v>
      </c>
      <c r="Q61" s="9">
        <f>Table13[[#This Row],[Area]]+Table13[[#This Row],[Area2]]+Table13[[#This Row],[Area3]]</f>
        <v>0</v>
      </c>
      <c r="R61" t="s">
        <v>3964</v>
      </c>
    </row>
    <row r="62" spans="1:18" x14ac:dyDescent="0.55000000000000004">
      <c r="A62" s="1">
        <v>2528</v>
      </c>
      <c r="B62" s="1" t="s">
        <v>527</v>
      </c>
      <c r="C62" s="1" t="s">
        <v>555</v>
      </c>
      <c r="D62" s="4">
        <v>0.14000000000000001</v>
      </c>
      <c r="E62" s="1" t="s">
        <v>107</v>
      </c>
      <c r="F62" s="16" t="s">
        <v>3984</v>
      </c>
      <c r="G62" s="1" t="s">
        <v>133</v>
      </c>
      <c r="H62" s="1" t="s">
        <v>3896</v>
      </c>
      <c r="I62" s="1" t="s">
        <v>3897</v>
      </c>
      <c r="J62" s="1">
        <v>1</v>
      </c>
      <c r="K62" s="3" t="s">
        <v>3898</v>
      </c>
      <c r="L62" s="9">
        <v>0</v>
      </c>
      <c r="M62" s="3" t="s">
        <v>3898</v>
      </c>
      <c r="N62" s="9">
        <v>0</v>
      </c>
      <c r="O62" s="3" t="s">
        <v>3898</v>
      </c>
      <c r="P62" s="9">
        <v>0</v>
      </c>
      <c r="Q62" s="9">
        <f>Table13[[#This Row],[Area]]+Table13[[#This Row],[Area2]]+Table13[[#This Row],[Area3]]</f>
        <v>0</v>
      </c>
      <c r="R62" t="s">
        <v>3968</v>
      </c>
    </row>
    <row r="63" spans="1:18" x14ac:dyDescent="0.55000000000000004">
      <c r="A63" s="1">
        <v>2547</v>
      </c>
      <c r="B63" s="1" t="s">
        <v>527</v>
      </c>
      <c r="C63" s="1" t="s">
        <v>556</v>
      </c>
      <c r="D63" s="4">
        <v>2.84</v>
      </c>
      <c r="E63" s="1" t="s">
        <v>107</v>
      </c>
      <c r="F63" s="16" t="s">
        <v>3985</v>
      </c>
      <c r="G63" s="1" t="s">
        <v>133</v>
      </c>
      <c r="H63" s="1" t="s">
        <v>3896</v>
      </c>
      <c r="I63" s="1" t="s">
        <v>3897</v>
      </c>
      <c r="J63" s="19">
        <v>1</v>
      </c>
      <c r="K63" s="3" t="s">
        <v>3903</v>
      </c>
      <c r="L63" s="9">
        <v>6.2</v>
      </c>
      <c r="M63" s="3" t="s">
        <v>3898</v>
      </c>
      <c r="N63" s="9">
        <v>0</v>
      </c>
      <c r="O63" s="3" t="s">
        <v>3898</v>
      </c>
      <c r="P63" s="9">
        <v>0</v>
      </c>
      <c r="Q63" s="9">
        <f>Table13[[#This Row],[Area]]+Table13[[#This Row],[Area2]]+Table13[[#This Row],[Area3]]</f>
        <v>6.2</v>
      </c>
      <c r="R63" t="s">
        <v>529</v>
      </c>
    </row>
    <row r="64" spans="1:18" x14ac:dyDescent="0.55000000000000004">
      <c r="A64" s="1">
        <v>2886</v>
      </c>
      <c r="B64" s="1" t="s">
        <v>527</v>
      </c>
      <c r="C64" s="1" t="s">
        <v>557</v>
      </c>
      <c r="D64" s="4">
        <v>1.2749999999999999</v>
      </c>
      <c r="E64" s="1" t="s">
        <v>107</v>
      </c>
      <c r="F64" s="16" t="s">
        <v>3986</v>
      </c>
      <c r="G64" s="1" t="s">
        <v>133</v>
      </c>
      <c r="H64" s="1" t="s">
        <v>3896</v>
      </c>
      <c r="I64" s="1" t="s">
        <v>3897</v>
      </c>
      <c r="J64" s="19">
        <v>1</v>
      </c>
      <c r="K64" s="3" t="s">
        <v>3903</v>
      </c>
      <c r="L64" s="9">
        <v>0.87</v>
      </c>
      <c r="M64" s="3" t="s">
        <v>3898</v>
      </c>
      <c r="N64" s="9">
        <v>0</v>
      </c>
      <c r="O64" s="3" t="s">
        <v>3898</v>
      </c>
      <c r="P64" s="9">
        <v>0</v>
      </c>
      <c r="Q64" s="9">
        <f>Table13[[#This Row],[Area]]+Table13[[#This Row],[Area2]]+Table13[[#This Row],[Area3]]</f>
        <v>0.87</v>
      </c>
      <c r="R64" t="s">
        <v>133</v>
      </c>
    </row>
    <row r="65" spans="1:18" x14ac:dyDescent="0.55000000000000004">
      <c r="A65" s="1">
        <v>2891</v>
      </c>
      <c r="B65" s="1" t="s">
        <v>527</v>
      </c>
      <c r="C65" s="1" t="s">
        <v>558</v>
      </c>
      <c r="D65" s="4">
        <v>18</v>
      </c>
      <c r="E65" s="1" t="s">
        <v>107</v>
      </c>
      <c r="F65" s="16" t="s">
        <v>3987</v>
      </c>
      <c r="G65" s="1" t="s">
        <v>108</v>
      </c>
      <c r="H65" s="1" t="s">
        <v>3896</v>
      </c>
      <c r="I65" s="1" t="s">
        <v>3897</v>
      </c>
      <c r="J65" s="19">
        <v>1</v>
      </c>
      <c r="K65" s="3" t="s">
        <v>589</v>
      </c>
      <c r="L65" s="9">
        <v>158.96</v>
      </c>
      <c r="M65" s="3" t="s">
        <v>3898</v>
      </c>
      <c r="N65" s="9">
        <v>0</v>
      </c>
      <c r="O65" s="3" t="s">
        <v>3898</v>
      </c>
      <c r="P65" s="9">
        <v>0</v>
      </c>
      <c r="Q65" s="9">
        <f>Table13[[#This Row],[Area]]+Table13[[#This Row],[Area2]]+Table13[[#This Row],[Area3]]</f>
        <v>158.96</v>
      </c>
      <c r="R65" t="s">
        <v>559</v>
      </c>
    </row>
    <row r="66" spans="1:18" x14ac:dyDescent="0.55000000000000004">
      <c r="A66" s="1">
        <v>2892</v>
      </c>
      <c r="B66" s="1" t="s">
        <v>527</v>
      </c>
      <c r="C66" s="1" t="s">
        <v>560</v>
      </c>
      <c r="D66" s="19">
        <v>0.02</v>
      </c>
      <c r="E66" s="1" t="s">
        <v>107</v>
      </c>
      <c r="F66" s="16" t="s">
        <v>3988</v>
      </c>
      <c r="G66" s="1" t="s">
        <v>133</v>
      </c>
      <c r="H66" s="1" t="s">
        <v>3896</v>
      </c>
      <c r="I66" s="1" t="s">
        <v>3897</v>
      </c>
      <c r="J66" s="1">
        <v>1</v>
      </c>
      <c r="K66" s="3" t="s">
        <v>3898</v>
      </c>
      <c r="L66" s="9">
        <v>0</v>
      </c>
      <c r="M66" s="3" t="s">
        <v>3898</v>
      </c>
      <c r="N66" s="9">
        <v>0</v>
      </c>
      <c r="O66" s="3" t="s">
        <v>3898</v>
      </c>
      <c r="P66" s="9">
        <v>0</v>
      </c>
      <c r="Q66" s="9">
        <f>Table13[[#This Row],[Area]]+Table13[[#This Row],[Area2]]+Table13[[#This Row],[Area3]]</f>
        <v>0</v>
      </c>
      <c r="R66" t="s">
        <v>3931</v>
      </c>
    </row>
    <row r="67" spans="1:18" x14ac:dyDescent="0.55000000000000004">
      <c r="A67" s="1">
        <v>2952</v>
      </c>
      <c r="B67" s="1" t="s">
        <v>527</v>
      </c>
      <c r="C67" s="1" t="s">
        <v>561</v>
      </c>
      <c r="D67" s="4">
        <v>7.1999999999999995E-2</v>
      </c>
      <c r="E67" s="1" t="s">
        <v>107</v>
      </c>
      <c r="F67" s="16" t="s">
        <v>3989</v>
      </c>
      <c r="G67" s="1" t="s">
        <v>133</v>
      </c>
      <c r="H67" s="1" t="s">
        <v>3896</v>
      </c>
      <c r="I67" s="1" t="s">
        <v>3897</v>
      </c>
      <c r="J67" s="1">
        <v>1</v>
      </c>
      <c r="K67" s="3" t="s">
        <v>3898</v>
      </c>
      <c r="L67" s="9">
        <v>0</v>
      </c>
      <c r="M67" s="3" t="s">
        <v>3898</v>
      </c>
      <c r="N67" s="9">
        <v>0</v>
      </c>
      <c r="O67" s="3" t="s">
        <v>3898</v>
      </c>
      <c r="P67" s="9">
        <v>0</v>
      </c>
      <c r="Q67" s="9">
        <f>Table13[[#This Row],[Area]]+Table13[[#This Row],[Area2]]+Table13[[#This Row],[Area3]]</f>
        <v>0</v>
      </c>
      <c r="R67" t="s">
        <v>3968</v>
      </c>
    </row>
    <row r="68" spans="1:18" x14ac:dyDescent="0.55000000000000004">
      <c r="A68" s="1">
        <v>3279</v>
      </c>
      <c r="B68" s="1" t="s">
        <v>527</v>
      </c>
      <c r="C68" s="1" t="s">
        <v>563</v>
      </c>
      <c r="D68" s="4">
        <v>0.36</v>
      </c>
      <c r="E68" s="1" t="s">
        <v>107</v>
      </c>
      <c r="F68" s="16" t="s">
        <v>3990</v>
      </c>
      <c r="G68" s="1" t="s">
        <v>133</v>
      </c>
      <c r="H68" s="1" t="s">
        <v>3896</v>
      </c>
      <c r="I68" s="1" t="s">
        <v>3897</v>
      </c>
      <c r="J68" s="1">
        <v>1</v>
      </c>
      <c r="K68" s="3" t="s">
        <v>3898</v>
      </c>
      <c r="L68" s="9">
        <v>0</v>
      </c>
      <c r="M68" s="3" t="s">
        <v>3898</v>
      </c>
      <c r="N68" s="9">
        <v>0</v>
      </c>
      <c r="O68" s="3" t="s">
        <v>3898</v>
      </c>
      <c r="P68" s="9">
        <v>0</v>
      </c>
      <c r="Q68" s="9">
        <f>Table13[[#This Row],[Area]]+Table13[[#This Row],[Area2]]+Table13[[#This Row],[Area3]]</f>
        <v>0</v>
      </c>
      <c r="R68" t="s">
        <v>3968</v>
      </c>
    </row>
    <row r="69" spans="1:18" x14ac:dyDescent="0.55000000000000004">
      <c r="A69" s="1">
        <v>460</v>
      </c>
      <c r="B69" s="1" t="s">
        <v>564</v>
      </c>
      <c r="C69" s="1" t="s">
        <v>571</v>
      </c>
      <c r="D69" s="9">
        <v>6.0000000000000001E-3</v>
      </c>
      <c r="E69" s="1" t="s">
        <v>107</v>
      </c>
      <c r="F69" s="16" t="s">
        <v>3991</v>
      </c>
      <c r="G69" s="1" t="s">
        <v>133</v>
      </c>
      <c r="H69" s="1" t="s">
        <v>3896</v>
      </c>
      <c r="I69" s="1" t="s">
        <v>3897</v>
      </c>
      <c r="J69" s="1">
        <v>1</v>
      </c>
      <c r="K69" s="3" t="s">
        <v>3898</v>
      </c>
      <c r="L69" s="9">
        <v>0</v>
      </c>
      <c r="M69" s="3" t="s">
        <v>3898</v>
      </c>
      <c r="N69" s="9">
        <v>0</v>
      </c>
      <c r="O69" s="3" t="s">
        <v>3898</v>
      </c>
      <c r="P69" s="9">
        <v>0</v>
      </c>
      <c r="Q69" s="9">
        <f>Table13[[#This Row],[Area]]+Table13[[#This Row],[Area2]]+Table13[[#This Row],[Area3]]</f>
        <v>0</v>
      </c>
      <c r="R69" t="s">
        <v>3931</v>
      </c>
    </row>
    <row r="70" spans="1:18" x14ac:dyDescent="0.55000000000000004">
      <c r="A70" s="1">
        <v>586</v>
      </c>
      <c r="B70" s="1" t="s">
        <v>564</v>
      </c>
      <c r="C70" s="1" t="s">
        <v>572</v>
      </c>
      <c r="D70" s="9">
        <v>6.0000000000000001E-3</v>
      </c>
      <c r="E70" s="1" t="s">
        <v>107</v>
      </c>
      <c r="F70" s="16" t="s">
        <v>3992</v>
      </c>
      <c r="G70" s="1" t="s">
        <v>133</v>
      </c>
      <c r="H70" s="1" t="s">
        <v>3896</v>
      </c>
      <c r="I70" s="1" t="s">
        <v>3897</v>
      </c>
      <c r="J70" s="1">
        <v>1</v>
      </c>
      <c r="K70" s="3" t="s">
        <v>3898</v>
      </c>
      <c r="L70" s="9">
        <v>0</v>
      </c>
      <c r="M70" s="3" t="s">
        <v>3898</v>
      </c>
      <c r="N70" s="9">
        <v>0</v>
      </c>
      <c r="O70" s="3" t="s">
        <v>3898</v>
      </c>
      <c r="P70" s="9">
        <v>0</v>
      </c>
      <c r="Q70" s="9">
        <f>Table13[[#This Row],[Area]]+Table13[[#This Row],[Area2]]+Table13[[#This Row],[Area3]]</f>
        <v>0</v>
      </c>
      <c r="R70" t="s">
        <v>3931</v>
      </c>
    </row>
    <row r="71" spans="1:18" x14ac:dyDescent="0.55000000000000004">
      <c r="A71" s="1">
        <v>933</v>
      </c>
      <c r="B71" s="1" t="s">
        <v>564</v>
      </c>
      <c r="C71" s="1" t="s">
        <v>579</v>
      </c>
      <c r="D71" s="4">
        <v>278.5</v>
      </c>
      <c r="E71" s="1" t="s">
        <v>107</v>
      </c>
      <c r="F71" s="16" t="s">
        <v>3993</v>
      </c>
      <c r="G71" s="1" t="s">
        <v>108</v>
      </c>
      <c r="H71" s="1" t="s">
        <v>3900</v>
      </c>
      <c r="I71" s="1" t="s">
        <v>3897</v>
      </c>
      <c r="J71" s="1">
        <v>1</v>
      </c>
      <c r="K71" s="3" t="s">
        <v>589</v>
      </c>
      <c r="L71" s="9">
        <v>114.03</v>
      </c>
      <c r="M71" s="3" t="s">
        <v>3898</v>
      </c>
      <c r="N71" s="9">
        <v>0</v>
      </c>
      <c r="O71" s="3" t="s">
        <v>3898</v>
      </c>
      <c r="P71" s="9">
        <v>0</v>
      </c>
      <c r="Q71" s="9">
        <f>Table13[[#This Row],[Area]]+Table13[[#This Row],[Area2]]+Table13[[#This Row],[Area3]]</f>
        <v>114.03</v>
      </c>
      <c r="R71" t="s">
        <v>3994</v>
      </c>
    </row>
    <row r="72" spans="1:18" ht="15" customHeight="1" x14ac:dyDescent="0.55000000000000004">
      <c r="A72" s="1">
        <v>1793</v>
      </c>
      <c r="B72" s="1" t="s">
        <v>564</v>
      </c>
      <c r="C72" s="1" t="s">
        <v>588</v>
      </c>
      <c r="D72" s="4">
        <v>80</v>
      </c>
      <c r="E72" s="1" t="s">
        <v>107</v>
      </c>
      <c r="F72" s="16" t="s">
        <v>3995</v>
      </c>
      <c r="G72" s="1" t="s">
        <v>108</v>
      </c>
      <c r="H72" s="1" t="s">
        <v>3900</v>
      </c>
      <c r="I72" s="1" t="s">
        <v>3907</v>
      </c>
      <c r="J72" s="19">
        <v>0.81100000000000005</v>
      </c>
      <c r="K72" s="3" t="s">
        <v>589</v>
      </c>
      <c r="L72" s="9">
        <v>58600</v>
      </c>
      <c r="M72" s="3" t="s">
        <v>3898</v>
      </c>
      <c r="N72" s="9">
        <v>0</v>
      </c>
      <c r="O72" s="3" t="s">
        <v>3898</v>
      </c>
      <c r="P72" s="9">
        <v>0</v>
      </c>
      <c r="Q72" s="9">
        <f>Table13[[#This Row],[Area]]+Table13[[#This Row],[Area2]]+Table13[[#This Row],[Area3]]</f>
        <v>58600</v>
      </c>
      <c r="R72" t="s">
        <v>3996</v>
      </c>
    </row>
    <row r="73" spans="1:18" x14ac:dyDescent="0.55000000000000004">
      <c r="A73" s="1">
        <v>1898</v>
      </c>
      <c r="B73" s="1" t="s">
        <v>564</v>
      </c>
      <c r="C73" s="1" t="s">
        <v>592</v>
      </c>
      <c r="D73" s="19">
        <v>30</v>
      </c>
      <c r="E73" s="1" t="s">
        <v>107</v>
      </c>
      <c r="F73" s="16" t="s">
        <v>3997</v>
      </c>
      <c r="G73" s="1" t="s">
        <v>108</v>
      </c>
      <c r="H73" s="1" t="s">
        <v>3896</v>
      </c>
      <c r="I73" s="1" t="s">
        <v>3897</v>
      </c>
      <c r="J73" s="19">
        <v>1</v>
      </c>
      <c r="K73" s="3" t="s">
        <v>589</v>
      </c>
      <c r="L73" s="9">
        <v>953.65</v>
      </c>
      <c r="M73" s="3" t="s">
        <v>3898</v>
      </c>
      <c r="N73" s="9">
        <v>0</v>
      </c>
      <c r="O73" s="3" t="s">
        <v>3898</v>
      </c>
      <c r="P73" s="9">
        <v>0</v>
      </c>
      <c r="Q73" s="9">
        <f>Table13[[#This Row],[Area]]+Table13[[#This Row],[Area2]]+Table13[[#This Row],[Area3]]</f>
        <v>953.65</v>
      </c>
      <c r="R73" t="s">
        <v>589</v>
      </c>
    </row>
    <row r="74" spans="1:18" x14ac:dyDescent="0.55000000000000004">
      <c r="A74" s="1">
        <v>2129</v>
      </c>
      <c r="B74" s="1" t="s">
        <v>564</v>
      </c>
      <c r="C74" s="1" t="s">
        <v>595</v>
      </c>
      <c r="D74" s="9">
        <v>5.0000000000000001E-3</v>
      </c>
      <c r="E74" s="1" t="s">
        <v>107</v>
      </c>
      <c r="F74" s="16" t="s">
        <v>3998</v>
      </c>
      <c r="G74" s="1" t="s">
        <v>133</v>
      </c>
      <c r="H74" s="1" t="s">
        <v>3896</v>
      </c>
      <c r="I74" s="1" t="s">
        <v>3897</v>
      </c>
      <c r="J74" s="1">
        <v>1</v>
      </c>
      <c r="K74" s="3" t="s">
        <v>3898</v>
      </c>
      <c r="L74" s="9">
        <v>0</v>
      </c>
      <c r="M74" s="3" t="s">
        <v>3898</v>
      </c>
      <c r="N74" s="9">
        <v>0</v>
      </c>
      <c r="O74" s="3" t="s">
        <v>3898</v>
      </c>
      <c r="P74" s="9">
        <v>0</v>
      </c>
      <c r="Q74" s="9">
        <f>Table13[[#This Row],[Area]]+Table13[[#This Row],[Area2]]+Table13[[#This Row],[Area3]]</f>
        <v>0</v>
      </c>
      <c r="R74" t="s">
        <v>3931</v>
      </c>
    </row>
    <row r="75" spans="1:18" x14ac:dyDescent="0.55000000000000004">
      <c r="A75" s="1">
        <v>2163</v>
      </c>
      <c r="B75" s="1" t="s">
        <v>564</v>
      </c>
      <c r="C75" s="1" t="s">
        <v>596</v>
      </c>
      <c r="D75" s="4">
        <v>80</v>
      </c>
      <c r="E75" s="1" t="s">
        <v>107</v>
      </c>
      <c r="F75" s="16" t="s">
        <v>3999</v>
      </c>
      <c r="G75" s="1" t="s">
        <v>108</v>
      </c>
      <c r="H75" s="1" t="s">
        <v>3900</v>
      </c>
      <c r="I75" s="1" t="s">
        <v>3897</v>
      </c>
      <c r="J75" s="19">
        <v>1</v>
      </c>
      <c r="K75" s="3" t="s">
        <v>589</v>
      </c>
      <c r="L75" s="9">
        <v>215</v>
      </c>
      <c r="M75" s="3" t="s">
        <v>3898</v>
      </c>
      <c r="N75" s="9">
        <v>0</v>
      </c>
      <c r="O75" s="3" t="s">
        <v>3898</v>
      </c>
      <c r="P75" s="9">
        <v>0</v>
      </c>
      <c r="Q75" s="9">
        <f>Table13[[#This Row],[Area]]+Table13[[#This Row],[Area2]]+Table13[[#This Row],[Area3]]</f>
        <v>215</v>
      </c>
      <c r="R75" t="s">
        <v>4000</v>
      </c>
    </row>
    <row r="76" spans="1:18" x14ac:dyDescent="0.55000000000000004">
      <c r="A76" s="1">
        <v>3094</v>
      </c>
      <c r="B76" s="1" t="s">
        <v>564</v>
      </c>
      <c r="C76" s="1" t="s">
        <v>601</v>
      </c>
      <c r="D76" s="4">
        <v>396</v>
      </c>
      <c r="E76" s="1" t="s">
        <v>107</v>
      </c>
      <c r="F76" s="16" t="s">
        <v>4001</v>
      </c>
      <c r="G76" s="1" t="s">
        <v>108</v>
      </c>
      <c r="H76" s="1" t="s">
        <v>3900</v>
      </c>
      <c r="I76" s="1" t="s">
        <v>3897</v>
      </c>
      <c r="J76" s="1">
        <v>1</v>
      </c>
      <c r="K76" s="3" t="s">
        <v>589</v>
      </c>
      <c r="L76" s="9">
        <v>121</v>
      </c>
      <c r="M76" s="3" t="s">
        <v>3898</v>
      </c>
      <c r="N76" s="9">
        <v>0</v>
      </c>
      <c r="O76" s="3" t="s">
        <v>3898</v>
      </c>
      <c r="P76" s="9">
        <v>0</v>
      </c>
      <c r="Q76" s="9">
        <f>Table13[[#This Row],[Area]]+Table13[[#This Row],[Area2]]+Table13[[#This Row],[Area3]]</f>
        <v>121</v>
      </c>
      <c r="R76" t="s">
        <v>4002</v>
      </c>
    </row>
    <row r="77" spans="1:18" x14ac:dyDescent="0.55000000000000004">
      <c r="A77" s="1">
        <v>3238</v>
      </c>
      <c r="B77" s="1" t="s">
        <v>564</v>
      </c>
      <c r="C77" s="1" t="s">
        <v>602</v>
      </c>
      <c r="D77" s="4">
        <v>5.1999999999999998E-2</v>
      </c>
      <c r="E77" s="1" t="s">
        <v>107</v>
      </c>
      <c r="F77" s="16" t="s">
        <v>3992</v>
      </c>
      <c r="G77" s="1" t="s">
        <v>133</v>
      </c>
      <c r="H77" s="1" t="s">
        <v>3896</v>
      </c>
      <c r="I77" s="1" t="s">
        <v>3897</v>
      </c>
      <c r="J77" s="1">
        <v>1</v>
      </c>
      <c r="K77" s="3" t="s">
        <v>3898</v>
      </c>
      <c r="L77" s="9">
        <v>0</v>
      </c>
      <c r="M77" s="3" t="s">
        <v>3898</v>
      </c>
      <c r="N77" s="9">
        <v>0</v>
      </c>
      <c r="O77" s="3" t="s">
        <v>3898</v>
      </c>
      <c r="P77" s="9">
        <v>0</v>
      </c>
      <c r="Q77" s="9">
        <f>Table13[[#This Row],[Area]]+Table13[[#This Row],[Area2]]+Table13[[#This Row],[Area3]]</f>
        <v>0</v>
      </c>
      <c r="R77" t="s">
        <v>4003</v>
      </c>
    </row>
    <row r="78" spans="1:18" x14ac:dyDescent="0.55000000000000004">
      <c r="A78" s="1">
        <v>348</v>
      </c>
      <c r="B78" s="1" t="s">
        <v>655</v>
      </c>
      <c r="C78" s="1" t="s">
        <v>656</v>
      </c>
      <c r="D78" s="9">
        <v>1.0999999999999999E-2</v>
      </c>
      <c r="E78" s="1" t="s">
        <v>107</v>
      </c>
      <c r="F78" s="16" t="s">
        <v>4004</v>
      </c>
      <c r="G78" s="1" t="s">
        <v>133</v>
      </c>
      <c r="H78" s="1" t="s">
        <v>3896</v>
      </c>
      <c r="I78" s="1" t="s">
        <v>3897</v>
      </c>
      <c r="J78" s="1">
        <v>1</v>
      </c>
      <c r="K78" s="3" t="s">
        <v>3898</v>
      </c>
      <c r="L78" s="9">
        <v>0</v>
      </c>
      <c r="M78" s="3" t="s">
        <v>3898</v>
      </c>
      <c r="N78" s="9">
        <v>0</v>
      </c>
      <c r="O78" s="3" t="s">
        <v>3898</v>
      </c>
      <c r="P78" s="9">
        <v>0</v>
      </c>
      <c r="Q78" s="9">
        <f>Table13[[#This Row],[Area]]+Table13[[#This Row],[Area2]]+Table13[[#This Row],[Area3]]</f>
        <v>0</v>
      </c>
      <c r="R78" t="s">
        <v>3931</v>
      </c>
    </row>
    <row r="79" spans="1:18" x14ac:dyDescent="0.55000000000000004">
      <c r="A79" s="1">
        <v>506</v>
      </c>
      <c r="B79" s="1" t="s">
        <v>655</v>
      </c>
      <c r="C79" s="1" t="s">
        <v>665</v>
      </c>
      <c r="D79" s="4">
        <v>8.75</v>
      </c>
      <c r="E79" s="1" t="s">
        <v>107</v>
      </c>
      <c r="F79" s="16" t="s">
        <v>4005</v>
      </c>
      <c r="G79" s="1" t="s">
        <v>108</v>
      </c>
      <c r="H79" s="1" t="s">
        <v>3896</v>
      </c>
      <c r="I79" s="1" t="s">
        <v>3897</v>
      </c>
      <c r="J79" s="19">
        <v>1</v>
      </c>
      <c r="K79" s="3" t="s">
        <v>589</v>
      </c>
      <c r="L79" s="9">
        <v>12.856</v>
      </c>
      <c r="M79" s="3" t="s">
        <v>3898</v>
      </c>
      <c r="N79" s="9">
        <v>0</v>
      </c>
      <c r="O79" s="3" t="s">
        <v>3898</v>
      </c>
      <c r="P79" s="9">
        <v>0</v>
      </c>
      <c r="Q79" s="9">
        <f>Table13[[#This Row],[Area]]+Table13[[#This Row],[Area2]]+Table13[[#This Row],[Area3]]</f>
        <v>12.856</v>
      </c>
      <c r="R79" t="s">
        <v>124</v>
      </c>
    </row>
    <row r="80" spans="1:18" x14ac:dyDescent="0.55000000000000004">
      <c r="A80" s="1">
        <v>507</v>
      </c>
      <c r="B80" s="1" t="s">
        <v>655</v>
      </c>
      <c r="C80" s="1" t="s">
        <v>666</v>
      </c>
      <c r="D80" s="4">
        <v>20</v>
      </c>
      <c r="E80" s="1" t="s">
        <v>107</v>
      </c>
      <c r="F80" s="16" t="s">
        <v>4006</v>
      </c>
      <c r="G80" s="1" t="s">
        <v>108</v>
      </c>
      <c r="H80" s="1" t="s">
        <v>3896</v>
      </c>
      <c r="I80" s="1" t="s">
        <v>3897</v>
      </c>
      <c r="J80" s="19">
        <v>1</v>
      </c>
      <c r="K80" s="3" t="s">
        <v>589</v>
      </c>
      <c r="L80" s="9">
        <v>365</v>
      </c>
      <c r="M80" s="3" t="s">
        <v>3898</v>
      </c>
      <c r="N80" s="9">
        <v>0</v>
      </c>
      <c r="O80" s="3" t="s">
        <v>3898</v>
      </c>
      <c r="P80" s="9">
        <v>0</v>
      </c>
      <c r="Q80" s="9">
        <f>Table13[[#This Row],[Area]]+Table13[[#This Row],[Area2]]+Table13[[#This Row],[Area3]]</f>
        <v>365</v>
      </c>
      <c r="R80" t="s">
        <v>124</v>
      </c>
    </row>
    <row r="81" spans="1:18" x14ac:dyDescent="0.55000000000000004">
      <c r="A81" s="1">
        <v>508</v>
      </c>
      <c r="B81" s="1" t="s">
        <v>655</v>
      </c>
      <c r="C81" s="1" t="s">
        <v>667</v>
      </c>
      <c r="D81" s="4">
        <v>10</v>
      </c>
      <c r="E81" s="1" t="s">
        <v>107</v>
      </c>
      <c r="F81" s="16" t="s">
        <v>4007</v>
      </c>
      <c r="G81" s="1" t="s">
        <v>108</v>
      </c>
      <c r="H81" s="1" t="s">
        <v>3896</v>
      </c>
      <c r="I81" s="1" t="s">
        <v>3897</v>
      </c>
      <c r="J81" s="19">
        <v>1</v>
      </c>
      <c r="K81" s="3" t="s">
        <v>589</v>
      </c>
      <c r="L81" s="9">
        <v>45.6389</v>
      </c>
      <c r="M81" s="3" t="s">
        <v>3898</v>
      </c>
      <c r="N81" s="9">
        <v>0</v>
      </c>
      <c r="O81" s="3" t="s">
        <v>3898</v>
      </c>
      <c r="P81" s="9">
        <v>0</v>
      </c>
      <c r="Q81" s="9">
        <f>Table13[[#This Row],[Area]]+Table13[[#This Row],[Area2]]+Table13[[#This Row],[Area3]]</f>
        <v>45.6389</v>
      </c>
      <c r="R81" t="s">
        <v>124</v>
      </c>
    </row>
    <row r="82" spans="1:18" x14ac:dyDescent="0.55000000000000004">
      <c r="A82" s="1">
        <v>1127</v>
      </c>
      <c r="B82" s="1" t="s">
        <v>655</v>
      </c>
      <c r="C82" s="1" t="s">
        <v>670</v>
      </c>
      <c r="D82" s="4">
        <v>0.09</v>
      </c>
      <c r="E82" s="1" t="s">
        <v>107</v>
      </c>
      <c r="F82" s="16" t="s">
        <v>4008</v>
      </c>
      <c r="G82" s="1" t="s">
        <v>133</v>
      </c>
      <c r="H82" s="1" t="s">
        <v>3896</v>
      </c>
      <c r="I82" s="1" t="s">
        <v>3897</v>
      </c>
      <c r="J82" s="1">
        <v>1</v>
      </c>
      <c r="K82" s="3" t="s">
        <v>3898</v>
      </c>
      <c r="L82" s="9">
        <v>0</v>
      </c>
      <c r="M82" s="3" t="s">
        <v>3898</v>
      </c>
      <c r="N82" s="9">
        <v>0</v>
      </c>
      <c r="O82" s="3" t="s">
        <v>3898</v>
      </c>
      <c r="P82" s="9">
        <v>0</v>
      </c>
      <c r="Q82" s="9">
        <f>Table13[[#This Row],[Area]]+Table13[[#This Row],[Area2]]+Table13[[#This Row],[Area3]]</f>
        <v>0</v>
      </c>
      <c r="R82" t="s">
        <v>3968</v>
      </c>
    </row>
    <row r="83" spans="1:18" x14ac:dyDescent="0.55000000000000004">
      <c r="B83" s="1" t="s">
        <v>655</v>
      </c>
      <c r="C83" t="s">
        <v>672</v>
      </c>
      <c r="D83" s="4">
        <v>1.9</v>
      </c>
      <c r="E83" s="1" t="s">
        <v>107</v>
      </c>
      <c r="F83" s="22" t="s">
        <v>4009</v>
      </c>
      <c r="G83" s="1" t="s">
        <v>133</v>
      </c>
      <c r="H83" s="1" t="s">
        <v>3896</v>
      </c>
      <c r="I83" s="1" t="s">
        <v>3897</v>
      </c>
      <c r="J83" s="19">
        <v>1</v>
      </c>
      <c r="K83" s="3" t="s">
        <v>3903</v>
      </c>
      <c r="L83" s="9">
        <v>0.89600000000000002</v>
      </c>
      <c r="M83" s="3" t="s">
        <v>3898</v>
      </c>
      <c r="N83" s="9">
        <v>0</v>
      </c>
      <c r="O83" s="3" t="s">
        <v>3898</v>
      </c>
      <c r="P83" s="9">
        <v>0</v>
      </c>
      <c r="Q83" s="9">
        <f>Table13[[#This Row],[Area]]+Table13[[#This Row],[Area2]]+Table13[[#This Row],[Area3]]</f>
        <v>0.89600000000000002</v>
      </c>
      <c r="R83" t="s">
        <v>673</v>
      </c>
    </row>
    <row r="84" spans="1:18" x14ac:dyDescent="0.55000000000000004">
      <c r="B84" s="1" t="s">
        <v>714</v>
      </c>
      <c r="C84" s="1" t="s">
        <v>719</v>
      </c>
      <c r="D84" s="4">
        <v>0.3</v>
      </c>
      <c r="E84" s="1" t="s">
        <v>107</v>
      </c>
      <c r="F84" s="16" t="s">
        <v>4010</v>
      </c>
      <c r="G84" s="1" t="s">
        <v>133</v>
      </c>
      <c r="H84" s="1" t="s">
        <v>3896</v>
      </c>
      <c r="I84" s="1" t="s">
        <v>3897</v>
      </c>
      <c r="J84" s="1">
        <v>1</v>
      </c>
      <c r="K84" s="3" t="s">
        <v>3898</v>
      </c>
      <c r="L84" s="9">
        <v>0</v>
      </c>
      <c r="M84" s="3" t="s">
        <v>3898</v>
      </c>
      <c r="N84" s="9">
        <v>0</v>
      </c>
      <c r="O84" s="3" t="s">
        <v>3898</v>
      </c>
      <c r="P84" s="9">
        <v>0</v>
      </c>
      <c r="Q84" s="9">
        <f>Table13[[#This Row],[Area]]+Table13[[#This Row],[Area2]]+Table13[[#This Row],[Area3]]</f>
        <v>0</v>
      </c>
      <c r="R84" t="s">
        <v>3968</v>
      </c>
    </row>
    <row r="85" spans="1:18" x14ac:dyDescent="0.55000000000000004">
      <c r="A85" s="1">
        <v>2207</v>
      </c>
      <c r="B85" s="1" t="s">
        <v>714</v>
      </c>
      <c r="C85" s="1" t="s">
        <v>721</v>
      </c>
      <c r="D85" s="9">
        <v>2.1999999999999999E-2</v>
      </c>
      <c r="E85" s="1" t="s">
        <v>107</v>
      </c>
      <c r="F85" s="16" t="s">
        <v>4011</v>
      </c>
      <c r="G85" s="1" t="s">
        <v>133</v>
      </c>
      <c r="H85" s="1" t="s">
        <v>3896</v>
      </c>
      <c r="I85" s="1" t="s">
        <v>3897</v>
      </c>
      <c r="J85" s="1">
        <v>1</v>
      </c>
      <c r="K85" s="3" t="s">
        <v>3898</v>
      </c>
      <c r="L85" s="9">
        <v>0</v>
      </c>
      <c r="M85" s="3" t="s">
        <v>3898</v>
      </c>
      <c r="N85" s="9">
        <v>0</v>
      </c>
      <c r="O85" s="3" t="s">
        <v>3898</v>
      </c>
      <c r="P85" s="9">
        <v>0</v>
      </c>
      <c r="Q85" s="9">
        <f>Table13[[#This Row],[Area]]+Table13[[#This Row],[Area2]]+Table13[[#This Row],[Area3]]</f>
        <v>0</v>
      </c>
      <c r="R85" t="s">
        <v>3931</v>
      </c>
    </row>
    <row r="86" spans="1:18" x14ac:dyDescent="0.55000000000000004">
      <c r="A86" s="1">
        <v>2599</v>
      </c>
      <c r="B86" s="1" t="s">
        <v>714</v>
      </c>
      <c r="C86" s="1" t="s">
        <v>722</v>
      </c>
      <c r="D86" s="4">
        <v>7.0000000000000007E-2</v>
      </c>
      <c r="E86" s="1" t="s">
        <v>107</v>
      </c>
      <c r="F86" s="16" t="s">
        <v>4012</v>
      </c>
      <c r="G86" s="1" t="s">
        <v>133</v>
      </c>
      <c r="H86" s="1" t="s">
        <v>3896</v>
      </c>
      <c r="I86" s="1" t="s">
        <v>3897</v>
      </c>
      <c r="J86" s="1">
        <v>1</v>
      </c>
      <c r="K86" s="3" t="s">
        <v>3898</v>
      </c>
      <c r="L86" s="9">
        <v>0</v>
      </c>
      <c r="M86" s="3" t="s">
        <v>3898</v>
      </c>
      <c r="N86" s="9">
        <v>0</v>
      </c>
      <c r="O86" s="3" t="s">
        <v>3898</v>
      </c>
      <c r="P86" s="9">
        <v>0</v>
      </c>
      <c r="Q86" s="9">
        <f>Table13[[#This Row],[Area]]+Table13[[#This Row],[Area2]]+Table13[[#This Row],[Area3]]</f>
        <v>0</v>
      </c>
      <c r="R86" t="s">
        <v>3968</v>
      </c>
    </row>
    <row r="87" spans="1:18" x14ac:dyDescent="0.55000000000000004">
      <c r="B87" s="1" t="s">
        <v>714</v>
      </c>
      <c r="C87" s="1" t="s">
        <v>723</v>
      </c>
      <c r="D87" s="4">
        <v>0.3</v>
      </c>
      <c r="E87" s="1" t="s">
        <v>107</v>
      </c>
      <c r="F87" s="16" t="s">
        <v>4013</v>
      </c>
      <c r="G87" s="1" t="s">
        <v>133</v>
      </c>
      <c r="H87" s="1" t="s">
        <v>3896</v>
      </c>
      <c r="I87" s="1" t="s">
        <v>3897</v>
      </c>
      <c r="J87" s="1">
        <v>1</v>
      </c>
      <c r="K87" s="3" t="s">
        <v>3898</v>
      </c>
      <c r="L87" s="9">
        <v>0</v>
      </c>
      <c r="M87" s="3" t="s">
        <v>3898</v>
      </c>
      <c r="N87" s="9">
        <v>0</v>
      </c>
      <c r="O87" s="3" t="s">
        <v>3898</v>
      </c>
      <c r="P87" s="9">
        <v>0</v>
      </c>
      <c r="Q87" s="9">
        <f>Table13[[#This Row],[Area]]+Table13[[#This Row],[Area2]]+Table13[[#This Row],[Area3]]</f>
        <v>0</v>
      </c>
      <c r="R87" t="s">
        <v>4014</v>
      </c>
    </row>
    <row r="88" spans="1:18" x14ac:dyDescent="0.55000000000000004">
      <c r="A88" s="1">
        <v>1390</v>
      </c>
      <c r="B88" s="1" t="s">
        <v>727</v>
      </c>
      <c r="C88" s="1" t="s">
        <v>733</v>
      </c>
      <c r="D88" s="4">
        <v>120</v>
      </c>
      <c r="E88" s="1" t="s">
        <v>107</v>
      </c>
      <c r="F88" s="18" t="s">
        <v>4015</v>
      </c>
      <c r="G88" s="1" t="s">
        <v>108</v>
      </c>
      <c r="H88" s="1" t="s">
        <v>3900</v>
      </c>
      <c r="I88" s="1" t="s">
        <v>3897</v>
      </c>
      <c r="J88" s="19">
        <v>1</v>
      </c>
      <c r="K88" s="3" t="s">
        <v>589</v>
      </c>
      <c r="L88" s="9">
        <v>5350</v>
      </c>
      <c r="M88" s="3" t="s">
        <v>3898</v>
      </c>
      <c r="N88" s="9">
        <v>0</v>
      </c>
      <c r="O88" s="3" t="s">
        <v>3898</v>
      </c>
      <c r="P88" s="9">
        <v>0</v>
      </c>
      <c r="Q88" s="9">
        <f>Table13[[#This Row],[Area]]+Table13[[#This Row],[Area2]]+Table13[[#This Row],[Area3]]</f>
        <v>5350</v>
      </c>
      <c r="R88" t="s">
        <v>734</v>
      </c>
    </row>
    <row r="89" spans="1:18" x14ac:dyDescent="0.55000000000000004">
      <c r="A89" s="1">
        <v>1873</v>
      </c>
      <c r="B89" s="1" t="s">
        <v>727</v>
      </c>
      <c r="C89" s="1" t="s">
        <v>735</v>
      </c>
      <c r="D89" s="4">
        <v>19.899999999999999</v>
      </c>
      <c r="E89" s="1" t="s">
        <v>107</v>
      </c>
      <c r="F89" s="16" t="s">
        <v>4016</v>
      </c>
      <c r="G89" s="1" t="s">
        <v>108</v>
      </c>
      <c r="H89" s="1" t="s">
        <v>3900</v>
      </c>
      <c r="I89" s="1" t="s">
        <v>3897</v>
      </c>
      <c r="J89" s="19">
        <v>1</v>
      </c>
      <c r="K89" s="3" t="s">
        <v>589</v>
      </c>
      <c r="L89" s="9">
        <v>695</v>
      </c>
      <c r="M89" s="3" t="s">
        <v>3898</v>
      </c>
      <c r="N89" s="9">
        <v>0</v>
      </c>
      <c r="O89" s="3" t="s">
        <v>3898</v>
      </c>
      <c r="P89" s="9">
        <v>0</v>
      </c>
      <c r="Q89" s="9">
        <f>Table13[[#This Row],[Area]]+Table13[[#This Row],[Area2]]+Table13[[#This Row],[Area3]]</f>
        <v>695</v>
      </c>
      <c r="R89" t="s">
        <v>4017</v>
      </c>
    </row>
    <row r="90" spans="1:18" x14ac:dyDescent="0.55000000000000004">
      <c r="A90" s="1">
        <v>2274</v>
      </c>
      <c r="B90" s="1" t="s">
        <v>727</v>
      </c>
      <c r="C90" s="1" t="s">
        <v>739</v>
      </c>
      <c r="D90" s="4">
        <v>74</v>
      </c>
      <c r="E90" s="1" t="s">
        <v>107</v>
      </c>
      <c r="F90" s="18" t="s">
        <v>4018</v>
      </c>
      <c r="G90" s="1" t="s">
        <v>133</v>
      </c>
      <c r="H90" s="1" t="s">
        <v>3900</v>
      </c>
      <c r="I90" s="1" t="s">
        <v>3897</v>
      </c>
      <c r="J90" s="19">
        <v>1</v>
      </c>
      <c r="K90" s="3" t="s">
        <v>3903</v>
      </c>
      <c r="L90" s="9">
        <v>7.1806000000000001</v>
      </c>
      <c r="M90" s="3" t="s">
        <v>3898</v>
      </c>
      <c r="N90" s="9">
        <v>0</v>
      </c>
      <c r="O90" s="3" t="s">
        <v>3898</v>
      </c>
      <c r="P90" s="9">
        <v>0</v>
      </c>
      <c r="Q90" s="9">
        <f>Table13[[#This Row],[Area]]+Table13[[#This Row],[Area2]]+Table13[[#This Row],[Area3]]</f>
        <v>7.1806000000000001</v>
      </c>
      <c r="R90" t="s">
        <v>740</v>
      </c>
    </row>
    <row r="91" spans="1:18" x14ac:dyDescent="0.55000000000000004">
      <c r="B91" s="1" t="s">
        <v>741</v>
      </c>
      <c r="C91" s="1" t="s">
        <v>822</v>
      </c>
      <c r="D91" s="4">
        <v>12</v>
      </c>
      <c r="E91" s="1" t="s">
        <v>107</v>
      </c>
      <c r="F91" s="16" t="s">
        <v>4019</v>
      </c>
      <c r="G91" s="1" t="s">
        <v>108</v>
      </c>
      <c r="H91" s="1" t="s">
        <v>3900</v>
      </c>
      <c r="I91" s="1" t="s">
        <v>3897</v>
      </c>
      <c r="J91" s="19">
        <v>1</v>
      </c>
      <c r="K91" s="3" t="s">
        <v>589</v>
      </c>
      <c r="L91" s="9">
        <v>304</v>
      </c>
      <c r="M91" s="3" t="s">
        <v>3898</v>
      </c>
      <c r="N91" s="9">
        <v>0</v>
      </c>
      <c r="O91" s="3" t="s">
        <v>3898</v>
      </c>
      <c r="P91" s="9">
        <v>0</v>
      </c>
      <c r="Q91" s="9">
        <f>Table13[[#This Row],[Area]]+Table13[[#This Row],[Area2]]+Table13[[#This Row],[Area3]]</f>
        <v>304</v>
      </c>
      <c r="R91" t="s">
        <v>823</v>
      </c>
    </row>
    <row r="92" spans="1:18" x14ac:dyDescent="0.55000000000000004">
      <c r="A92" s="1">
        <v>107</v>
      </c>
      <c r="B92" s="1" t="s">
        <v>741</v>
      </c>
      <c r="C92" s="1" t="s">
        <v>742</v>
      </c>
      <c r="D92" s="4">
        <v>7.0999999999999994E-2</v>
      </c>
      <c r="E92" s="1" t="s">
        <v>107</v>
      </c>
      <c r="F92" s="16" t="s">
        <v>4020</v>
      </c>
      <c r="G92" s="1" t="s">
        <v>133</v>
      </c>
      <c r="H92" s="1" t="s">
        <v>3896</v>
      </c>
      <c r="I92" s="1" t="s">
        <v>3897</v>
      </c>
      <c r="J92" s="1">
        <v>1</v>
      </c>
      <c r="K92" s="3" t="s">
        <v>3898</v>
      </c>
      <c r="L92" s="9">
        <v>0</v>
      </c>
      <c r="M92" s="3" t="s">
        <v>3898</v>
      </c>
      <c r="N92" s="9">
        <v>0</v>
      </c>
      <c r="O92" s="3" t="s">
        <v>3898</v>
      </c>
      <c r="P92" s="9">
        <v>0</v>
      </c>
      <c r="Q92" s="9">
        <f>Table13[[#This Row],[Area]]+Table13[[#This Row],[Area2]]+Table13[[#This Row],[Area3]]</f>
        <v>0</v>
      </c>
      <c r="R92" t="s">
        <v>3931</v>
      </c>
    </row>
    <row r="93" spans="1:18" x14ac:dyDescent="0.55000000000000004">
      <c r="B93" s="1" t="s">
        <v>741</v>
      </c>
      <c r="C93" s="1" t="s">
        <v>743</v>
      </c>
      <c r="D93" s="1">
        <v>11</v>
      </c>
      <c r="E93" s="1" t="s">
        <v>107</v>
      </c>
      <c r="F93" s="16" t="s">
        <v>4021</v>
      </c>
      <c r="G93" s="1" t="s">
        <v>133</v>
      </c>
      <c r="H93" s="1" t="s">
        <v>3896</v>
      </c>
      <c r="I93" s="1" t="s">
        <v>3897</v>
      </c>
      <c r="J93" s="19">
        <v>1</v>
      </c>
      <c r="K93" s="3" t="s">
        <v>3903</v>
      </c>
      <c r="L93" s="9">
        <v>3.74</v>
      </c>
      <c r="M93" s="3" t="s">
        <v>3898</v>
      </c>
      <c r="N93" s="9">
        <v>0</v>
      </c>
      <c r="O93" s="3" t="s">
        <v>3898</v>
      </c>
      <c r="P93" s="9">
        <v>0</v>
      </c>
      <c r="Q93" s="9">
        <f>Table13[[#This Row],[Area]]+Table13[[#This Row],[Area2]]+Table13[[#This Row],[Area3]]</f>
        <v>3.74</v>
      </c>
      <c r="R93" t="s">
        <v>133</v>
      </c>
    </row>
    <row r="94" spans="1:18" x14ac:dyDescent="0.55000000000000004">
      <c r="A94" s="1">
        <v>179</v>
      </c>
      <c r="B94" s="1" t="s">
        <v>741</v>
      </c>
      <c r="C94" s="1" t="s">
        <v>744</v>
      </c>
      <c r="D94" s="4">
        <v>1.6</v>
      </c>
      <c r="E94" s="1" t="s">
        <v>107</v>
      </c>
      <c r="F94" s="16" t="s">
        <v>4022</v>
      </c>
      <c r="G94" s="1" t="s">
        <v>133</v>
      </c>
      <c r="H94" s="1" t="s">
        <v>3896</v>
      </c>
      <c r="I94" s="1" t="s">
        <v>3897</v>
      </c>
      <c r="J94" s="19">
        <v>1</v>
      </c>
      <c r="K94" s="3" t="s">
        <v>3903</v>
      </c>
      <c r="L94" s="9">
        <v>3.4</v>
      </c>
      <c r="M94" s="3" t="s">
        <v>3898</v>
      </c>
      <c r="N94" s="9">
        <v>0</v>
      </c>
      <c r="O94" s="3" t="s">
        <v>3898</v>
      </c>
      <c r="P94" s="9">
        <v>0</v>
      </c>
      <c r="Q94" s="9">
        <f>Table13[[#This Row],[Area]]+Table13[[#This Row],[Area2]]+Table13[[#This Row],[Area3]]</f>
        <v>3.4</v>
      </c>
      <c r="R94" t="s">
        <v>133</v>
      </c>
    </row>
    <row r="95" spans="1:18" x14ac:dyDescent="0.55000000000000004">
      <c r="B95" s="1" t="s">
        <v>741</v>
      </c>
      <c r="C95" s="1" t="s">
        <v>745</v>
      </c>
      <c r="D95" s="1">
        <v>11</v>
      </c>
      <c r="E95" s="1" t="s">
        <v>107</v>
      </c>
      <c r="F95" s="16" t="s">
        <v>4021</v>
      </c>
      <c r="G95" s="1" t="s">
        <v>133</v>
      </c>
      <c r="H95" s="1" t="s">
        <v>3896</v>
      </c>
      <c r="I95" s="1" t="s">
        <v>3897</v>
      </c>
      <c r="J95" s="19">
        <v>1</v>
      </c>
      <c r="K95" s="3" t="s">
        <v>3903</v>
      </c>
      <c r="L95" s="9">
        <v>8</v>
      </c>
      <c r="M95" s="3" t="s">
        <v>3898</v>
      </c>
      <c r="N95" s="9">
        <v>0</v>
      </c>
      <c r="O95" s="3" t="s">
        <v>3898</v>
      </c>
      <c r="P95" s="9">
        <v>0</v>
      </c>
      <c r="Q95" s="9">
        <f>Table13[[#This Row],[Area]]+Table13[[#This Row],[Area2]]+Table13[[#This Row],[Area3]]</f>
        <v>8</v>
      </c>
      <c r="R95" t="s">
        <v>133</v>
      </c>
    </row>
    <row r="96" spans="1:18" x14ac:dyDescent="0.55000000000000004">
      <c r="A96" s="1">
        <v>467</v>
      </c>
      <c r="B96" s="1" t="s">
        <v>741</v>
      </c>
      <c r="C96" s="1" t="s">
        <v>747</v>
      </c>
      <c r="D96" s="4">
        <v>6.3E-2</v>
      </c>
      <c r="E96" s="1" t="s">
        <v>107</v>
      </c>
      <c r="F96" s="16" t="s">
        <v>4023</v>
      </c>
      <c r="G96" s="1" t="s">
        <v>133</v>
      </c>
      <c r="H96" s="1" t="s">
        <v>3896</v>
      </c>
      <c r="I96" s="1" t="s">
        <v>3897</v>
      </c>
      <c r="J96" s="1">
        <v>1</v>
      </c>
      <c r="K96" s="3" t="s">
        <v>3898</v>
      </c>
      <c r="L96" s="9">
        <v>0</v>
      </c>
      <c r="M96" s="3" t="s">
        <v>3898</v>
      </c>
      <c r="N96" s="9">
        <v>0</v>
      </c>
      <c r="O96" s="3" t="s">
        <v>3898</v>
      </c>
      <c r="P96" s="9">
        <v>0</v>
      </c>
      <c r="Q96" s="9">
        <f>Table13[[#This Row],[Area]]+Table13[[#This Row],[Area2]]+Table13[[#This Row],[Area3]]</f>
        <v>0</v>
      </c>
      <c r="R96" t="s">
        <v>3931</v>
      </c>
    </row>
    <row r="97" spans="1:18" x14ac:dyDescent="0.55000000000000004">
      <c r="A97" s="1">
        <v>909</v>
      </c>
      <c r="B97" s="1" t="s">
        <v>741</v>
      </c>
      <c r="C97" s="1" t="s">
        <v>752</v>
      </c>
      <c r="D97" s="4">
        <v>9.1999999999999998E-2</v>
      </c>
      <c r="E97" s="1" t="s">
        <v>107</v>
      </c>
      <c r="F97" s="16" t="s">
        <v>4024</v>
      </c>
      <c r="G97" s="1" t="s">
        <v>133</v>
      </c>
      <c r="H97" s="1" t="s">
        <v>3896</v>
      </c>
      <c r="I97" s="1" t="s">
        <v>3897</v>
      </c>
      <c r="J97" s="1">
        <v>1</v>
      </c>
      <c r="K97" s="3" t="s">
        <v>3898</v>
      </c>
      <c r="L97" s="9">
        <v>0</v>
      </c>
      <c r="M97" s="3" t="s">
        <v>3898</v>
      </c>
      <c r="N97" s="9">
        <v>0</v>
      </c>
      <c r="O97" s="3" t="s">
        <v>3898</v>
      </c>
      <c r="P97" s="9">
        <v>0</v>
      </c>
      <c r="Q97" s="9">
        <f>Table13[[#This Row],[Area]]+Table13[[#This Row],[Area2]]+Table13[[#This Row],[Area3]]</f>
        <v>0</v>
      </c>
      <c r="R97" t="s">
        <v>3931</v>
      </c>
    </row>
    <row r="98" spans="1:18" x14ac:dyDescent="0.55000000000000004">
      <c r="A98" s="1">
        <v>1109</v>
      </c>
      <c r="B98" s="1" t="s">
        <v>741</v>
      </c>
      <c r="C98" s="1" t="s">
        <v>753</v>
      </c>
      <c r="D98" s="4">
        <v>5.8000000000000003E-2</v>
      </c>
      <c r="E98" s="1" t="s">
        <v>107</v>
      </c>
      <c r="F98" s="16" t="s">
        <v>4025</v>
      </c>
      <c r="G98" s="1" t="s">
        <v>133</v>
      </c>
      <c r="H98" s="1" t="s">
        <v>3896</v>
      </c>
      <c r="I98" s="1" t="s">
        <v>3897</v>
      </c>
      <c r="J98" s="1">
        <v>1</v>
      </c>
      <c r="K98" s="3" t="s">
        <v>3898</v>
      </c>
      <c r="L98" s="9">
        <v>0</v>
      </c>
      <c r="M98" s="3" t="s">
        <v>3898</v>
      </c>
      <c r="N98" s="9">
        <v>0</v>
      </c>
      <c r="O98" s="3" t="s">
        <v>3898</v>
      </c>
      <c r="P98" s="9">
        <v>0</v>
      </c>
      <c r="Q98" s="9">
        <f>Table13[[#This Row],[Area]]+Table13[[#This Row],[Area2]]+Table13[[#This Row],[Area3]]</f>
        <v>0</v>
      </c>
      <c r="R98" t="s">
        <v>3931</v>
      </c>
    </row>
    <row r="99" spans="1:18" ht="15" customHeight="1" x14ac:dyDescent="0.55000000000000004">
      <c r="A99" s="1">
        <v>1357</v>
      </c>
      <c r="B99" s="1" t="s">
        <v>741</v>
      </c>
      <c r="C99" s="1" t="s">
        <v>755</v>
      </c>
      <c r="D99" s="4">
        <v>0.13200000000000001</v>
      </c>
      <c r="E99" s="1" t="s">
        <v>107</v>
      </c>
      <c r="F99" s="16" t="s">
        <v>4026</v>
      </c>
      <c r="G99" s="1" t="s">
        <v>133</v>
      </c>
      <c r="H99" s="1" t="s">
        <v>3896</v>
      </c>
      <c r="I99" s="1" t="s">
        <v>3897</v>
      </c>
      <c r="J99" s="1">
        <v>1</v>
      </c>
      <c r="K99" s="3" t="s">
        <v>3898</v>
      </c>
      <c r="L99" s="9">
        <v>0</v>
      </c>
      <c r="M99" s="3" t="s">
        <v>3898</v>
      </c>
      <c r="N99" s="9">
        <v>0</v>
      </c>
      <c r="O99" s="3" t="s">
        <v>3898</v>
      </c>
      <c r="P99" s="9">
        <v>0</v>
      </c>
      <c r="Q99" s="9">
        <f>Table13[[#This Row],[Area]]+Table13[[#This Row],[Area2]]+Table13[[#This Row],[Area3]]</f>
        <v>0</v>
      </c>
      <c r="R99" t="s">
        <v>3931</v>
      </c>
    </row>
    <row r="100" spans="1:18" x14ac:dyDescent="0.55000000000000004">
      <c r="A100" s="1">
        <v>1402</v>
      </c>
      <c r="B100" s="1" t="s">
        <v>741</v>
      </c>
      <c r="C100" s="1" t="s">
        <v>759</v>
      </c>
      <c r="D100" s="4">
        <v>172</v>
      </c>
      <c r="E100" s="1" t="s">
        <v>107</v>
      </c>
      <c r="F100" s="16" t="s">
        <v>4027</v>
      </c>
      <c r="G100" s="1" t="s">
        <v>108</v>
      </c>
      <c r="H100" s="1" t="s">
        <v>3900</v>
      </c>
      <c r="I100" s="1" t="s">
        <v>3897</v>
      </c>
      <c r="J100" s="19">
        <v>1</v>
      </c>
      <c r="K100" s="3" t="s">
        <v>589</v>
      </c>
      <c r="L100" s="9">
        <v>254.35</v>
      </c>
      <c r="M100" s="3" t="s">
        <v>3898</v>
      </c>
      <c r="N100" s="9">
        <v>0</v>
      </c>
      <c r="O100" s="3" t="s">
        <v>3898</v>
      </c>
      <c r="P100" s="9">
        <v>0</v>
      </c>
      <c r="Q100" s="9">
        <f>Table13[[#This Row],[Area]]+Table13[[#This Row],[Area2]]+Table13[[#This Row],[Area3]]</f>
        <v>254.35</v>
      </c>
      <c r="R100" t="s">
        <v>4028</v>
      </c>
    </row>
    <row r="101" spans="1:18" x14ac:dyDescent="0.55000000000000004">
      <c r="A101" s="1">
        <v>1404</v>
      </c>
      <c r="B101" s="1" t="s">
        <v>741</v>
      </c>
      <c r="C101" s="1" t="s">
        <v>760</v>
      </c>
      <c r="D101" s="4">
        <v>830</v>
      </c>
      <c r="E101" s="1" t="s">
        <v>107</v>
      </c>
      <c r="F101" s="16" t="s">
        <v>4029</v>
      </c>
      <c r="G101" s="1" t="s">
        <v>108</v>
      </c>
      <c r="H101" s="1" t="s">
        <v>3900</v>
      </c>
      <c r="I101" s="1" t="s">
        <v>3897</v>
      </c>
      <c r="J101" s="1">
        <v>1</v>
      </c>
      <c r="K101" s="3" t="s">
        <v>589</v>
      </c>
      <c r="L101" s="9">
        <v>8.7899999999999991</v>
      </c>
      <c r="M101" s="3" t="s">
        <v>3898</v>
      </c>
      <c r="N101" s="9">
        <v>0</v>
      </c>
      <c r="O101" s="3" t="s">
        <v>3898</v>
      </c>
      <c r="P101" s="9">
        <v>0</v>
      </c>
      <c r="Q101" s="9">
        <f>Table13[[#This Row],[Area]]+Table13[[#This Row],[Area2]]+Table13[[#This Row],[Area3]]</f>
        <v>8.7899999999999991</v>
      </c>
      <c r="R101" t="s">
        <v>4030</v>
      </c>
    </row>
    <row r="102" spans="1:18" ht="15" customHeight="1" x14ac:dyDescent="0.55000000000000004">
      <c r="A102" s="1">
        <v>1498</v>
      </c>
      <c r="B102" s="1" t="s">
        <v>741</v>
      </c>
      <c r="C102" s="1" t="s">
        <v>764</v>
      </c>
      <c r="D102" s="4">
        <v>10.5</v>
      </c>
      <c r="E102" s="1" t="s">
        <v>107</v>
      </c>
      <c r="F102" s="16" t="s">
        <v>4031</v>
      </c>
      <c r="G102" s="1" t="s">
        <v>108</v>
      </c>
      <c r="H102" s="1" t="s">
        <v>3900</v>
      </c>
      <c r="I102" s="1" t="s">
        <v>3897</v>
      </c>
      <c r="J102" s="19">
        <v>1</v>
      </c>
      <c r="K102" s="3" t="s">
        <v>589</v>
      </c>
      <c r="L102" s="9">
        <v>245</v>
      </c>
      <c r="M102" s="3" t="s">
        <v>3898</v>
      </c>
      <c r="N102" s="9">
        <v>0</v>
      </c>
      <c r="O102" s="3" t="s">
        <v>3898</v>
      </c>
      <c r="P102" s="9">
        <v>0</v>
      </c>
      <c r="Q102" s="9">
        <f>Table13[[#This Row],[Area]]+Table13[[#This Row],[Area2]]+Table13[[#This Row],[Area3]]</f>
        <v>245</v>
      </c>
      <c r="R102" t="s">
        <v>589</v>
      </c>
    </row>
    <row r="103" spans="1:18" ht="15" customHeight="1" x14ac:dyDescent="0.55000000000000004">
      <c r="A103" s="1">
        <v>1501</v>
      </c>
      <c r="B103" s="1" t="s">
        <v>741</v>
      </c>
      <c r="C103" s="1" t="s">
        <v>765</v>
      </c>
      <c r="D103" s="4">
        <v>6.9</v>
      </c>
      <c r="E103" s="1" t="s">
        <v>107</v>
      </c>
      <c r="F103" s="16" t="s">
        <v>4022</v>
      </c>
      <c r="G103" s="1" t="s">
        <v>133</v>
      </c>
      <c r="H103" s="1" t="s">
        <v>3896</v>
      </c>
      <c r="I103" s="1" t="s">
        <v>3897</v>
      </c>
      <c r="J103" s="19">
        <v>1</v>
      </c>
      <c r="K103" s="3" t="s">
        <v>3903</v>
      </c>
      <c r="L103" s="9">
        <v>0.85</v>
      </c>
      <c r="M103" s="3" t="s">
        <v>3898</v>
      </c>
      <c r="N103" s="9">
        <v>0</v>
      </c>
      <c r="O103" s="3" t="s">
        <v>3898</v>
      </c>
      <c r="P103" s="9">
        <v>0</v>
      </c>
      <c r="Q103" s="9">
        <f>Table13[[#This Row],[Area]]+Table13[[#This Row],[Area2]]+Table13[[#This Row],[Area3]]</f>
        <v>0.85</v>
      </c>
      <c r="R103" t="s">
        <v>133</v>
      </c>
    </row>
    <row r="104" spans="1:18" x14ac:dyDescent="0.55000000000000004">
      <c r="A104" s="1">
        <v>1533</v>
      </c>
      <c r="B104" s="1" t="s">
        <v>741</v>
      </c>
      <c r="C104" s="1" t="s">
        <v>767</v>
      </c>
      <c r="D104" s="4">
        <v>0.28399999999999997</v>
      </c>
      <c r="E104" s="1" t="s">
        <v>107</v>
      </c>
      <c r="F104" s="16" t="s">
        <v>4032</v>
      </c>
      <c r="G104" s="1" t="s">
        <v>133</v>
      </c>
      <c r="H104" s="1" t="s">
        <v>3896</v>
      </c>
      <c r="I104" s="1" t="s">
        <v>3897</v>
      </c>
      <c r="J104" s="1">
        <v>1</v>
      </c>
      <c r="K104" s="3" t="s">
        <v>3898</v>
      </c>
      <c r="L104" s="9">
        <v>0</v>
      </c>
      <c r="M104" s="3" t="s">
        <v>3898</v>
      </c>
      <c r="N104" s="9">
        <v>0</v>
      </c>
      <c r="O104" s="3" t="s">
        <v>3898</v>
      </c>
      <c r="P104" s="9">
        <v>0</v>
      </c>
      <c r="Q104" s="9">
        <f>Table13[[#This Row],[Area]]+Table13[[#This Row],[Area2]]+Table13[[#This Row],[Area3]]</f>
        <v>0</v>
      </c>
      <c r="R104" t="s">
        <v>3931</v>
      </c>
    </row>
    <row r="105" spans="1:18" x14ac:dyDescent="0.55000000000000004">
      <c r="A105" s="1">
        <v>1549</v>
      </c>
      <c r="B105" s="1" t="s">
        <v>741</v>
      </c>
      <c r="C105" s="1" t="s">
        <v>769</v>
      </c>
      <c r="D105" s="4">
        <v>0.15</v>
      </c>
      <c r="E105" s="1" t="s">
        <v>107</v>
      </c>
      <c r="F105" s="16" t="s">
        <v>4033</v>
      </c>
      <c r="G105" s="1" t="s">
        <v>133</v>
      </c>
      <c r="H105" s="1" t="s">
        <v>3896</v>
      </c>
      <c r="I105" s="1" t="s">
        <v>3897</v>
      </c>
      <c r="J105" s="1">
        <v>1</v>
      </c>
      <c r="K105" s="3" t="s">
        <v>3898</v>
      </c>
      <c r="L105" s="9">
        <v>0</v>
      </c>
      <c r="M105" s="3" t="s">
        <v>3898</v>
      </c>
      <c r="N105" s="9">
        <v>0</v>
      </c>
      <c r="O105" s="3" t="s">
        <v>3898</v>
      </c>
      <c r="P105" s="9">
        <v>0</v>
      </c>
      <c r="Q105" s="9">
        <f>Table13[[#This Row],[Area]]+Table13[[#This Row],[Area2]]+Table13[[#This Row],[Area3]]</f>
        <v>0</v>
      </c>
      <c r="R105" t="s">
        <v>3931</v>
      </c>
    </row>
    <row r="106" spans="1:18" x14ac:dyDescent="0.55000000000000004">
      <c r="A106" s="1">
        <v>1621</v>
      </c>
      <c r="B106" s="1" t="s">
        <v>741</v>
      </c>
      <c r="C106" s="1" t="s">
        <v>771</v>
      </c>
      <c r="D106" s="4">
        <v>6.8000000000000005E-2</v>
      </c>
      <c r="E106" s="1" t="s">
        <v>107</v>
      </c>
      <c r="F106" s="16" t="s">
        <v>4034</v>
      </c>
      <c r="G106" s="1" t="s">
        <v>133</v>
      </c>
      <c r="H106" s="1" t="s">
        <v>3896</v>
      </c>
      <c r="I106" s="1" t="s">
        <v>3897</v>
      </c>
      <c r="J106" s="1">
        <v>1</v>
      </c>
      <c r="K106" s="3" t="s">
        <v>3898</v>
      </c>
      <c r="L106" s="9">
        <v>0</v>
      </c>
      <c r="M106" s="3" t="s">
        <v>3898</v>
      </c>
      <c r="N106" s="9">
        <v>0</v>
      </c>
      <c r="O106" s="3" t="s">
        <v>3898</v>
      </c>
      <c r="P106" s="9">
        <v>0</v>
      </c>
      <c r="Q106" s="9">
        <f>Table13[[#This Row],[Area]]+Table13[[#This Row],[Area2]]+Table13[[#This Row],[Area3]]</f>
        <v>0</v>
      </c>
      <c r="R106" t="s">
        <v>3931</v>
      </c>
    </row>
    <row r="107" spans="1:18" x14ac:dyDescent="0.55000000000000004">
      <c r="A107" s="1">
        <v>1691</v>
      </c>
      <c r="B107" s="1" t="s">
        <v>741</v>
      </c>
      <c r="C107" s="1" t="s">
        <v>784</v>
      </c>
      <c r="D107" s="4">
        <v>0.38200000000000001</v>
      </c>
      <c r="E107" s="1" t="s">
        <v>107</v>
      </c>
      <c r="F107" s="16" t="s">
        <v>4035</v>
      </c>
      <c r="G107" s="1" t="s">
        <v>133</v>
      </c>
      <c r="H107" s="1" t="s">
        <v>3896</v>
      </c>
      <c r="I107" s="1" t="s">
        <v>3897</v>
      </c>
      <c r="J107" s="1">
        <v>1</v>
      </c>
      <c r="K107" s="3" t="s">
        <v>3898</v>
      </c>
      <c r="L107" s="9">
        <v>0</v>
      </c>
      <c r="M107" s="3" t="s">
        <v>3898</v>
      </c>
      <c r="N107" s="9">
        <v>0</v>
      </c>
      <c r="O107" s="3" t="s">
        <v>3898</v>
      </c>
      <c r="P107" s="9">
        <v>0</v>
      </c>
      <c r="Q107" s="9">
        <f>Table13[[#This Row],[Area]]+Table13[[#This Row],[Area2]]+Table13[[#This Row],[Area3]]</f>
        <v>0</v>
      </c>
      <c r="R107" t="s">
        <v>3931</v>
      </c>
    </row>
    <row r="108" spans="1:18" x14ac:dyDescent="0.55000000000000004">
      <c r="A108" s="1">
        <v>1719</v>
      </c>
      <c r="B108" s="1" t="s">
        <v>741</v>
      </c>
      <c r="C108" s="1" t="s">
        <v>786</v>
      </c>
      <c r="D108" s="4">
        <v>26</v>
      </c>
      <c r="E108" s="1" t="s">
        <v>107</v>
      </c>
      <c r="F108" s="16" t="s">
        <v>4036</v>
      </c>
      <c r="G108" s="1" t="s">
        <v>133</v>
      </c>
      <c r="H108" s="1" t="s">
        <v>3896</v>
      </c>
      <c r="I108" s="1" t="s">
        <v>3897</v>
      </c>
      <c r="J108" s="19">
        <v>1</v>
      </c>
      <c r="K108" s="3" t="s">
        <v>3903</v>
      </c>
      <c r="L108" s="9">
        <v>5.6879999999999997</v>
      </c>
      <c r="M108" s="3" t="s">
        <v>3898</v>
      </c>
      <c r="N108" s="9">
        <v>0</v>
      </c>
      <c r="O108" s="3" t="s">
        <v>3898</v>
      </c>
      <c r="P108" s="9">
        <v>0</v>
      </c>
      <c r="Q108" s="9">
        <f>Table13[[#This Row],[Area]]+Table13[[#This Row],[Area2]]+Table13[[#This Row],[Area3]]</f>
        <v>5.6879999999999997</v>
      </c>
      <c r="R108" t="s">
        <v>133</v>
      </c>
    </row>
    <row r="109" spans="1:18" x14ac:dyDescent="0.55000000000000004">
      <c r="A109" s="1">
        <v>1838</v>
      </c>
      <c r="B109" s="1" t="s">
        <v>741</v>
      </c>
      <c r="C109" s="1" t="s">
        <v>787</v>
      </c>
      <c r="D109" s="4">
        <v>0.115</v>
      </c>
      <c r="E109" s="1" t="s">
        <v>107</v>
      </c>
      <c r="F109" s="16" t="s">
        <v>4037</v>
      </c>
      <c r="G109" s="1" t="s">
        <v>133</v>
      </c>
      <c r="H109" s="1" t="s">
        <v>3896</v>
      </c>
      <c r="I109" s="1" t="s">
        <v>3897</v>
      </c>
      <c r="J109" s="1">
        <v>1</v>
      </c>
      <c r="K109" s="3" t="s">
        <v>3898</v>
      </c>
      <c r="L109" s="9">
        <v>0</v>
      </c>
      <c r="M109" s="3" t="s">
        <v>3898</v>
      </c>
      <c r="N109" s="9">
        <v>0</v>
      </c>
      <c r="O109" s="3" t="s">
        <v>3898</v>
      </c>
      <c r="P109" s="9">
        <v>0</v>
      </c>
      <c r="Q109" s="9">
        <f>Table13[[#This Row],[Area]]+Table13[[#This Row],[Area2]]+Table13[[#This Row],[Area3]]</f>
        <v>0</v>
      </c>
      <c r="R109" t="s">
        <v>3931</v>
      </c>
    </row>
    <row r="110" spans="1:18" x14ac:dyDescent="0.55000000000000004">
      <c r="A110" s="1">
        <v>1873</v>
      </c>
      <c r="B110" s="1" t="s">
        <v>741</v>
      </c>
      <c r="C110" s="1" t="s">
        <v>735</v>
      </c>
      <c r="D110" s="4">
        <v>19.2</v>
      </c>
      <c r="E110" s="1" t="s">
        <v>107</v>
      </c>
      <c r="F110" s="16" t="s">
        <v>4038</v>
      </c>
      <c r="G110" s="1" t="s">
        <v>108</v>
      </c>
      <c r="H110" s="1" t="s">
        <v>3900</v>
      </c>
      <c r="I110" s="1" t="s">
        <v>3897</v>
      </c>
      <c r="J110" s="19">
        <v>1</v>
      </c>
      <c r="K110" s="3" t="s">
        <v>589</v>
      </c>
      <c r="L110" s="9">
        <v>114</v>
      </c>
      <c r="M110" s="3" t="s">
        <v>3898</v>
      </c>
      <c r="N110" s="9">
        <v>0</v>
      </c>
      <c r="O110" s="3" t="s">
        <v>3898</v>
      </c>
      <c r="P110" s="9">
        <v>0</v>
      </c>
      <c r="Q110" s="9">
        <f>Table13[[#This Row],[Area]]+Table13[[#This Row],[Area2]]+Table13[[#This Row],[Area3]]</f>
        <v>114</v>
      </c>
      <c r="R110" t="s">
        <v>790</v>
      </c>
    </row>
    <row r="111" spans="1:18" x14ac:dyDescent="0.55000000000000004">
      <c r="A111" s="1">
        <v>1915</v>
      </c>
      <c r="B111" s="1" t="s">
        <v>741</v>
      </c>
      <c r="C111" s="1" t="s">
        <v>792</v>
      </c>
      <c r="D111" s="4">
        <v>0.436</v>
      </c>
      <c r="E111" s="1" t="s">
        <v>107</v>
      </c>
      <c r="F111" s="16" t="s">
        <v>4039</v>
      </c>
      <c r="G111" s="1" t="s">
        <v>133</v>
      </c>
      <c r="H111" s="1" t="s">
        <v>3896</v>
      </c>
      <c r="I111" s="1" t="s">
        <v>3897</v>
      </c>
      <c r="J111" s="1">
        <v>1</v>
      </c>
      <c r="K111" s="3" t="s">
        <v>3898</v>
      </c>
      <c r="L111" s="9">
        <v>0</v>
      </c>
      <c r="M111" s="3" t="s">
        <v>3898</v>
      </c>
      <c r="N111" s="9">
        <v>0</v>
      </c>
      <c r="O111" s="3" t="s">
        <v>3898</v>
      </c>
      <c r="P111" s="9">
        <v>0</v>
      </c>
      <c r="Q111" s="9">
        <f>Table13[[#This Row],[Area]]+Table13[[#This Row],[Area2]]+Table13[[#This Row],[Area3]]</f>
        <v>0</v>
      </c>
      <c r="R111" t="s">
        <v>3931</v>
      </c>
    </row>
    <row r="112" spans="1:18" x14ac:dyDescent="0.55000000000000004">
      <c r="A112" s="1">
        <v>1917</v>
      </c>
      <c r="B112" s="1" t="s">
        <v>741</v>
      </c>
      <c r="C112" s="1" t="s">
        <v>793</v>
      </c>
      <c r="D112" s="4">
        <v>1</v>
      </c>
      <c r="E112" s="1" t="s">
        <v>107</v>
      </c>
      <c r="F112" s="16" t="s">
        <v>4040</v>
      </c>
      <c r="G112" s="1" t="s">
        <v>133</v>
      </c>
      <c r="H112" s="1" t="s">
        <v>3896</v>
      </c>
      <c r="I112" s="1" t="s">
        <v>3897</v>
      </c>
      <c r="J112" s="19">
        <v>1</v>
      </c>
      <c r="K112" s="3" t="s">
        <v>3898</v>
      </c>
      <c r="L112" s="9">
        <v>0</v>
      </c>
      <c r="M112" s="3" t="s">
        <v>3898</v>
      </c>
      <c r="N112" s="9">
        <v>0</v>
      </c>
      <c r="O112" s="3" t="s">
        <v>3898</v>
      </c>
      <c r="P112" s="9">
        <v>0</v>
      </c>
      <c r="Q112" s="9">
        <f>Table13[[#This Row],[Area]]+Table13[[#This Row],[Area2]]+Table13[[#This Row],[Area3]]</f>
        <v>0</v>
      </c>
      <c r="R112" t="s">
        <v>3968</v>
      </c>
    </row>
    <row r="113" spans="1:21" x14ac:dyDescent="0.55000000000000004">
      <c r="A113" s="1">
        <v>2231</v>
      </c>
      <c r="B113" s="1" t="s">
        <v>741</v>
      </c>
      <c r="C113" s="1" t="s">
        <v>799</v>
      </c>
      <c r="D113" s="4">
        <v>22</v>
      </c>
      <c r="E113" s="1" t="s">
        <v>107</v>
      </c>
      <c r="F113" s="16" t="s">
        <v>4041</v>
      </c>
      <c r="G113" s="1" t="s">
        <v>108</v>
      </c>
      <c r="H113" s="1" t="s">
        <v>3900</v>
      </c>
      <c r="I113" s="1" t="s">
        <v>3897</v>
      </c>
      <c r="J113" s="19">
        <v>1</v>
      </c>
      <c r="K113" s="3" t="s">
        <v>589</v>
      </c>
      <c r="L113" s="9">
        <v>850.5</v>
      </c>
      <c r="M113" s="3" t="s">
        <v>3898</v>
      </c>
      <c r="N113" s="9">
        <v>0</v>
      </c>
      <c r="O113" s="3" t="s">
        <v>3898</v>
      </c>
      <c r="P113" s="9">
        <v>0</v>
      </c>
      <c r="Q113" s="9">
        <f>Table13[[#This Row],[Area]]+Table13[[#This Row],[Area2]]+Table13[[#This Row],[Area3]]</f>
        <v>850.5</v>
      </c>
      <c r="R113" t="s">
        <v>589</v>
      </c>
    </row>
    <row r="114" spans="1:21" x14ac:dyDescent="0.55000000000000004">
      <c r="A114" s="1">
        <v>2238</v>
      </c>
      <c r="B114" s="1" t="s">
        <v>741</v>
      </c>
      <c r="C114" s="1" t="s">
        <v>800</v>
      </c>
      <c r="D114" s="4">
        <v>0.4</v>
      </c>
      <c r="E114" s="1" t="s">
        <v>107</v>
      </c>
      <c r="F114" s="16" t="s">
        <v>4022</v>
      </c>
      <c r="G114" s="1" t="s">
        <v>133</v>
      </c>
      <c r="H114" s="1" t="s">
        <v>3896</v>
      </c>
      <c r="I114" s="1" t="s">
        <v>3897</v>
      </c>
      <c r="J114" s="1">
        <v>1</v>
      </c>
      <c r="K114" s="3" t="s">
        <v>3898</v>
      </c>
      <c r="L114" s="9">
        <v>0</v>
      </c>
      <c r="M114" s="3" t="s">
        <v>3898</v>
      </c>
      <c r="N114" s="9">
        <v>0</v>
      </c>
      <c r="O114" s="3" t="s">
        <v>3898</v>
      </c>
      <c r="P114" s="9">
        <v>0</v>
      </c>
      <c r="Q114" s="9">
        <f>Table13[[#This Row],[Area]]+Table13[[#This Row],[Area2]]+Table13[[#This Row],[Area3]]</f>
        <v>0</v>
      </c>
      <c r="R114" t="s">
        <v>3931</v>
      </c>
    </row>
    <row r="115" spans="1:21" x14ac:dyDescent="0.55000000000000004">
      <c r="A115" s="1">
        <v>2251</v>
      </c>
      <c r="B115" s="1" t="s">
        <v>741</v>
      </c>
      <c r="C115" s="1" t="s">
        <v>801</v>
      </c>
      <c r="D115" s="4">
        <v>0.72</v>
      </c>
      <c r="E115" s="1" t="s">
        <v>107</v>
      </c>
      <c r="F115" s="16" t="s">
        <v>4042</v>
      </c>
      <c r="G115" s="1" t="s">
        <v>133</v>
      </c>
      <c r="H115" s="1" t="s">
        <v>3896</v>
      </c>
      <c r="I115" s="1" t="s">
        <v>3897</v>
      </c>
      <c r="J115" s="19">
        <v>1</v>
      </c>
      <c r="K115" s="3" t="s">
        <v>3898</v>
      </c>
      <c r="L115" s="9">
        <v>0</v>
      </c>
      <c r="M115" s="3" t="s">
        <v>3898</v>
      </c>
      <c r="N115" s="9">
        <v>0</v>
      </c>
      <c r="O115" s="3" t="s">
        <v>3898</v>
      </c>
      <c r="P115" s="9">
        <v>0</v>
      </c>
      <c r="Q115" s="9">
        <f>Table13[[#This Row],[Area]]+Table13[[#This Row],[Area2]]+Table13[[#This Row],[Area3]]</f>
        <v>0</v>
      </c>
      <c r="R115" t="s">
        <v>3931</v>
      </c>
    </row>
    <row r="116" spans="1:21" x14ac:dyDescent="0.55000000000000004">
      <c r="A116" s="1">
        <v>2360</v>
      </c>
      <c r="B116" s="1" t="s">
        <v>741</v>
      </c>
      <c r="C116" s="1" t="s">
        <v>804</v>
      </c>
      <c r="D116" s="4">
        <v>9.4</v>
      </c>
      <c r="E116" s="1" t="s">
        <v>107</v>
      </c>
      <c r="F116" s="16" t="s">
        <v>4043</v>
      </c>
      <c r="G116" s="1" t="s">
        <v>133</v>
      </c>
      <c r="H116" s="1" t="s">
        <v>3896</v>
      </c>
      <c r="I116" s="1" t="s">
        <v>3897</v>
      </c>
      <c r="J116" s="19">
        <v>1</v>
      </c>
      <c r="K116" s="3" t="s">
        <v>3903</v>
      </c>
      <c r="L116" s="9">
        <v>0.11</v>
      </c>
      <c r="M116" s="3" t="s">
        <v>3898</v>
      </c>
      <c r="N116" s="9">
        <v>0</v>
      </c>
      <c r="O116" s="3" t="s">
        <v>3898</v>
      </c>
      <c r="P116" s="9">
        <v>0</v>
      </c>
      <c r="Q116" s="9">
        <f>Table13[[#This Row],[Area]]+Table13[[#This Row],[Area2]]+Table13[[#This Row],[Area3]]</f>
        <v>0.11</v>
      </c>
      <c r="R116" t="s">
        <v>133</v>
      </c>
    </row>
    <row r="117" spans="1:21" x14ac:dyDescent="0.55000000000000004">
      <c r="A117" s="1">
        <v>2363</v>
      </c>
      <c r="B117" s="1" t="s">
        <v>741</v>
      </c>
      <c r="C117" s="1" t="s">
        <v>805</v>
      </c>
      <c r="D117" s="4">
        <v>71</v>
      </c>
      <c r="E117" s="1" t="s">
        <v>107</v>
      </c>
      <c r="F117" s="16" t="s">
        <v>4044</v>
      </c>
      <c r="G117" s="1" t="s">
        <v>108</v>
      </c>
      <c r="H117" s="1" t="s">
        <v>3896</v>
      </c>
      <c r="I117" s="1" t="s">
        <v>3897</v>
      </c>
      <c r="J117" s="19">
        <v>1</v>
      </c>
      <c r="K117" s="3" t="s">
        <v>589</v>
      </c>
      <c r="L117" s="9">
        <v>36200</v>
      </c>
      <c r="M117" s="3" t="s">
        <v>3898</v>
      </c>
      <c r="N117" s="9">
        <v>0</v>
      </c>
      <c r="O117" s="3" t="s">
        <v>3898</v>
      </c>
      <c r="P117" s="9">
        <v>0</v>
      </c>
      <c r="Q117" s="9">
        <f>Table13[[#This Row],[Area]]+Table13[[#This Row],[Area2]]+Table13[[#This Row],[Area3]]</f>
        <v>36200</v>
      </c>
      <c r="R117" t="s">
        <v>4045</v>
      </c>
    </row>
    <row r="118" spans="1:21" x14ac:dyDescent="0.55000000000000004">
      <c r="A118" s="1">
        <v>2510</v>
      </c>
      <c r="B118" s="1" t="s">
        <v>741</v>
      </c>
      <c r="C118" s="1" t="s">
        <v>806</v>
      </c>
      <c r="D118" s="4">
        <v>186.3</v>
      </c>
      <c r="E118" s="1" t="s">
        <v>107</v>
      </c>
      <c r="F118" s="16" t="s">
        <v>4046</v>
      </c>
      <c r="G118" s="1" t="s">
        <v>108</v>
      </c>
      <c r="H118" s="1" t="s">
        <v>3896</v>
      </c>
      <c r="I118" s="1" t="s">
        <v>3897</v>
      </c>
      <c r="J118" s="19">
        <v>1</v>
      </c>
      <c r="K118" s="3" t="s">
        <v>589</v>
      </c>
      <c r="L118" s="9">
        <v>351.04</v>
      </c>
      <c r="M118" s="3" t="s">
        <v>3898</v>
      </c>
      <c r="N118" s="9">
        <v>0</v>
      </c>
      <c r="O118" s="3" t="s">
        <v>3898</v>
      </c>
      <c r="P118" s="9">
        <v>0</v>
      </c>
      <c r="Q118" s="9">
        <f>Table13[[#This Row],[Area]]+Table13[[#This Row],[Area2]]+Table13[[#This Row],[Area3]]</f>
        <v>351.04</v>
      </c>
      <c r="R118" t="s">
        <v>4047</v>
      </c>
    </row>
    <row r="119" spans="1:21" x14ac:dyDescent="0.55000000000000004">
      <c r="A119" s="1">
        <v>2553</v>
      </c>
      <c r="B119" s="1" t="s">
        <v>741</v>
      </c>
      <c r="C119" s="1" t="s">
        <v>808</v>
      </c>
      <c r="D119" s="4">
        <v>100</v>
      </c>
      <c r="E119" s="1" t="s">
        <v>107</v>
      </c>
      <c r="F119" s="16" t="s">
        <v>4048</v>
      </c>
      <c r="G119" s="1" t="s">
        <v>108</v>
      </c>
      <c r="H119" s="1" t="s">
        <v>3896</v>
      </c>
      <c r="I119" s="1" t="s">
        <v>3897</v>
      </c>
      <c r="J119" s="19">
        <v>1</v>
      </c>
      <c r="K119" s="3" t="s">
        <v>589</v>
      </c>
      <c r="L119" s="9">
        <v>21225.7</v>
      </c>
      <c r="M119" s="3" t="s">
        <v>3898</v>
      </c>
      <c r="N119" s="9">
        <v>0</v>
      </c>
      <c r="O119" s="3" t="s">
        <v>3898</v>
      </c>
      <c r="P119" s="9">
        <v>0</v>
      </c>
      <c r="Q119" s="9">
        <f>Table13[[#This Row],[Area]]+Table13[[#This Row],[Area2]]+Table13[[#This Row],[Area3]]</f>
        <v>21225.7</v>
      </c>
      <c r="R119" t="s">
        <v>4049</v>
      </c>
    </row>
    <row r="120" spans="1:21" x14ac:dyDescent="0.55000000000000004">
      <c r="A120" s="1">
        <v>2556</v>
      </c>
      <c r="B120" s="1" t="s">
        <v>741</v>
      </c>
      <c r="C120" s="1" t="s">
        <v>809</v>
      </c>
      <c r="D120" s="4">
        <v>1</v>
      </c>
      <c r="E120" s="1" t="s">
        <v>107</v>
      </c>
      <c r="F120" s="16" t="s">
        <v>4050</v>
      </c>
      <c r="G120" s="1" t="s">
        <v>133</v>
      </c>
      <c r="H120" s="1" t="s">
        <v>3896</v>
      </c>
      <c r="I120" s="1" t="s">
        <v>3897</v>
      </c>
      <c r="J120" s="19">
        <v>1</v>
      </c>
      <c r="K120" s="3" t="s">
        <v>3898</v>
      </c>
      <c r="L120" s="9">
        <v>0</v>
      </c>
      <c r="M120" s="3" t="s">
        <v>3898</v>
      </c>
      <c r="N120" s="9">
        <v>0</v>
      </c>
      <c r="O120" s="3" t="s">
        <v>3898</v>
      </c>
      <c r="P120" s="9">
        <v>0</v>
      </c>
      <c r="Q120" s="9">
        <f>Table13[[#This Row],[Area]]+Table13[[#This Row],[Area2]]+Table13[[#This Row],[Area3]]</f>
        <v>0</v>
      </c>
      <c r="R120" t="s">
        <v>3931</v>
      </c>
    </row>
    <row r="121" spans="1:21" x14ac:dyDescent="0.55000000000000004">
      <c r="B121" s="1" t="s">
        <v>741</v>
      </c>
      <c r="C121" s="1" t="s">
        <v>810</v>
      </c>
      <c r="D121" s="1">
        <v>22</v>
      </c>
      <c r="E121" s="1" t="s">
        <v>107</v>
      </c>
      <c r="F121" s="16" t="s">
        <v>4021</v>
      </c>
      <c r="G121" s="1" t="s">
        <v>133</v>
      </c>
      <c r="H121" s="1" t="s">
        <v>3896</v>
      </c>
      <c r="I121" s="1" t="s">
        <v>3897</v>
      </c>
      <c r="J121" s="19">
        <v>1</v>
      </c>
      <c r="K121" s="3" t="s">
        <v>3903</v>
      </c>
      <c r="L121" s="9">
        <v>3.4</v>
      </c>
      <c r="M121" s="3" t="s">
        <v>3898</v>
      </c>
      <c r="N121" s="9">
        <v>0</v>
      </c>
      <c r="O121" s="3" t="s">
        <v>3898</v>
      </c>
      <c r="P121" s="9">
        <v>0</v>
      </c>
      <c r="Q121" s="9">
        <f>Table13[[#This Row],[Area]]+Table13[[#This Row],[Area2]]+Table13[[#This Row],[Area3]]</f>
        <v>3.4</v>
      </c>
      <c r="R121" t="s">
        <v>133</v>
      </c>
    </row>
    <row r="122" spans="1:21" x14ac:dyDescent="0.55000000000000004">
      <c r="A122" s="1">
        <v>2620</v>
      </c>
      <c r="B122" s="1" t="s">
        <v>741</v>
      </c>
      <c r="C122" s="1" t="s">
        <v>811</v>
      </c>
      <c r="D122" s="4">
        <v>0.17100000000000001</v>
      </c>
      <c r="E122" s="1" t="s">
        <v>107</v>
      </c>
      <c r="F122" s="16" t="s">
        <v>4051</v>
      </c>
      <c r="G122" s="1" t="s">
        <v>133</v>
      </c>
      <c r="H122" s="1" t="s">
        <v>3896</v>
      </c>
      <c r="I122" s="1" t="s">
        <v>3897</v>
      </c>
      <c r="J122" s="1">
        <v>1</v>
      </c>
      <c r="K122" s="3" t="s">
        <v>3898</v>
      </c>
      <c r="L122" s="9">
        <v>0</v>
      </c>
      <c r="M122" s="3" t="s">
        <v>3898</v>
      </c>
      <c r="N122" s="9">
        <v>0</v>
      </c>
      <c r="O122" s="3" t="s">
        <v>3898</v>
      </c>
      <c r="P122" s="9">
        <v>0</v>
      </c>
      <c r="Q122" s="9">
        <f>Table13[[#This Row],[Area]]+Table13[[#This Row],[Area2]]+Table13[[#This Row],[Area3]]</f>
        <v>0</v>
      </c>
      <c r="R122" t="s">
        <v>3931</v>
      </c>
    </row>
    <row r="123" spans="1:21" ht="15" customHeight="1" x14ac:dyDescent="0.55000000000000004">
      <c r="A123" s="1">
        <v>2885</v>
      </c>
      <c r="B123" s="1" t="s">
        <v>741</v>
      </c>
      <c r="C123" s="1" t="s">
        <v>812</v>
      </c>
      <c r="D123" s="4">
        <v>13.8</v>
      </c>
      <c r="E123" s="1" t="s">
        <v>107</v>
      </c>
      <c r="F123" s="16" t="s">
        <v>4052</v>
      </c>
      <c r="G123" s="1" t="s">
        <v>133</v>
      </c>
      <c r="H123" s="1" t="s">
        <v>3896</v>
      </c>
      <c r="I123" s="1" t="s">
        <v>3897</v>
      </c>
      <c r="J123" s="19">
        <v>1</v>
      </c>
      <c r="K123" s="3" t="s">
        <v>3903</v>
      </c>
      <c r="L123" s="9">
        <v>4.09</v>
      </c>
      <c r="M123" s="3" t="s">
        <v>3898</v>
      </c>
      <c r="N123" s="9">
        <v>0</v>
      </c>
      <c r="O123" s="3" t="s">
        <v>3898</v>
      </c>
      <c r="P123" s="9">
        <v>0</v>
      </c>
      <c r="Q123" s="9">
        <f>Table13[[#This Row],[Area]]+Table13[[#This Row],[Area2]]+Table13[[#This Row],[Area3]]</f>
        <v>4.09</v>
      </c>
      <c r="R123" t="s">
        <v>133</v>
      </c>
    </row>
    <row r="124" spans="1:21" ht="15" customHeight="1" x14ac:dyDescent="0.55000000000000004">
      <c r="A124" s="1">
        <v>2887</v>
      </c>
      <c r="B124" s="1" t="s">
        <v>741</v>
      </c>
      <c r="C124" s="1" t="s">
        <v>813</v>
      </c>
      <c r="D124" s="4">
        <v>13</v>
      </c>
      <c r="E124" s="1" t="s">
        <v>107</v>
      </c>
      <c r="F124" s="16" t="s">
        <v>4053</v>
      </c>
      <c r="G124" s="1" t="s">
        <v>108</v>
      </c>
      <c r="H124" s="1" t="s">
        <v>3900</v>
      </c>
      <c r="I124" s="1" t="s">
        <v>3897</v>
      </c>
      <c r="J124" s="19">
        <v>1</v>
      </c>
      <c r="K124" s="3" t="s">
        <v>589</v>
      </c>
      <c r="L124" s="9">
        <v>34.42</v>
      </c>
      <c r="M124" s="3" t="s">
        <v>3898</v>
      </c>
      <c r="N124" s="9">
        <v>0</v>
      </c>
      <c r="O124" s="3" t="s">
        <v>3898</v>
      </c>
      <c r="P124" s="9">
        <v>0</v>
      </c>
      <c r="Q124" s="9">
        <f>Table13[[#This Row],[Area]]+Table13[[#This Row],[Area2]]+Table13[[#This Row],[Area3]]</f>
        <v>34.42</v>
      </c>
      <c r="R124" t="s">
        <v>589</v>
      </c>
    </row>
    <row r="125" spans="1:21" x14ac:dyDescent="0.55000000000000004">
      <c r="A125" s="1">
        <v>2888</v>
      </c>
      <c r="B125" s="1" t="s">
        <v>741</v>
      </c>
      <c r="C125" s="1" t="s">
        <v>814</v>
      </c>
      <c r="D125" s="4">
        <v>32</v>
      </c>
      <c r="E125" s="1" t="s">
        <v>107</v>
      </c>
      <c r="F125" s="16" t="s">
        <v>4054</v>
      </c>
      <c r="G125" s="1" t="s">
        <v>133</v>
      </c>
      <c r="H125" s="1" t="s">
        <v>3900</v>
      </c>
      <c r="I125" s="1" t="s">
        <v>3897</v>
      </c>
      <c r="J125" s="19">
        <v>1</v>
      </c>
      <c r="K125" s="3" t="s">
        <v>3903</v>
      </c>
      <c r="L125" s="9">
        <v>56.79</v>
      </c>
      <c r="M125" s="3" t="s">
        <v>3898</v>
      </c>
      <c r="N125" s="9">
        <v>0</v>
      </c>
      <c r="O125" s="3" t="s">
        <v>3898</v>
      </c>
      <c r="P125" s="9">
        <v>0</v>
      </c>
      <c r="Q125" s="9">
        <f>Table13[[#This Row],[Area]]+Table13[[#This Row],[Area2]]+Table13[[#This Row],[Area3]]</f>
        <v>56.79</v>
      </c>
      <c r="R125" t="s">
        <v>4055</v>
      </c>
      <c r="S125" s="1"/>
      <c r="T125" s="3"/>
      <c r="U125" s="3"/>
    </row>
    <row r="126" spans="1:21" x14ac:dyDescent="0.55000000000000004">
      <c r="A126" s="1">
        <v>2939</v>
      </c>
      <c r="B126" s="1" t="s">
        <v>741</v>
      </c>
      <c r="C126" s="1" t="s">
        <v>815</v>
      </c>
      <c r="D126" s="4">
        <v>11</v>
      </c>
      <c r="E126" s="1" t="s">
        <v>107</v>
      </c>
      <c r="F126" s="16" t="s">
        <v>4056</v>
      </c>
      <c r="G126" s="1" t="s">
        <v>133</v>
      </c>
      <c r="H126" s="1" t="s">
        <v>3896</v>
      </c>
      <c r="I126" s="1" t="s">
        <v>3897</v>
      </c>
      <c r="J126" s="19">
        <v>1</v>
      </c>
      <c r="K126" s="3" t="s">
        <v>3903</v>
      </c>
      <c r="L126" s="9">
        <v>4.17</v>
      </c>
      <c r="M126" s="3" t="s">
        <v>3898</v>
      </c>
      <c r="N126" s="9">
        <v>0</v>
      </c>
      <c r="O126" s="3" t="s">
        <v>3898</v>
      </c>
      <c r="P126" s="9">
        <v>0</v>
      </c>
      <c r="Q126" s="9">
        <f>Table13[[#This Row],[Area]]+Table13[[#This Row],[Area2]]+Table13[[#This Row],[Area3]]</f>
        <v>4.17</v>
      </c>
      <c r="R126" t="s">
        <v>816</v>
      </c>
    </row>
    <row r="127" spans="1:21" x14ac:dyDescent="0.55000000000000004">
      <c r="A127" s="1">
        <v>3371</v>
      </c>
      <c r="B127" s="1" t="s">
        <v>741</v>
      </c>
      <c r="C127" s="1" t="s">
        <v>817</v>
      </c>
      <c r="D127" s="4">
        <v>1.75</v>
      </c>
      <c r="E127" s="1" t="s">
        <v>107</v>
      </c>
      <c r="F127" s="16" t="s">
        <v>4057</v>
      </c>
      <c r="G127" s="1" t="s">
        <v>133</v>
      </c>
      <c r="H127" s="1" t="s">
        <v>3896</v>
      </c>
      <c r="I127" s="1" t="s">
        <v>3897</v>
      </c>
      <c r="J127" s="19">
        <v>1</v>
      </c>
      <c r="K127" s="3" t="s">
        <v>3903</v>
      </c>
      <c r="L127" s="9">
        <v>4.05</v>
      </c>
      <c r="M127" s="3" t="s">
        <v>3898</v>
      </c>
      <c r="N127" s="9">
        <v>0</v>
      </c>
      <c r="O127" s="3" t="s">
        <v>3898</v>
      </c>
      <c r="P127" s="9">
        <v>0</v>
      </c>
      <c r="Q127" s="9">
        <f>Table13[[#This Row],[Area]]+Table13[[#This Row],[Area2]]+Table13[[#This Row],[Area3]]</f>
        <v>4.05</v>
      </c>
      <c r="R127" t="s">
        <v>818</v>
      </c>
    </row>
    <row r="128" spans="1:21" x14ac:dyDescent="0.55000000000000004">
      <c r="A128" s="1">
        <v>3373</v>
      </c>
      <c r="B128" s="1" t="s">
        <v>741</v>
      </c>
      <c r="C128" s="1" t="s">
        <v>820</v>
      </c>
      <c r="D128" s="4">
        <v>0.78</v>
      </c>
      <c r="E128" s="1" t="s">
        <v>107</v>
      </c>
      <c r="F128" s="16" t="s">
        <v>4058</v>
      </c>
      <c r="G128" s="1" t="s">
        <v>133</v>
      </c>
      <c r="H128" s="1" t="s">
        <v>3896</v>
      </c>
      <c r="I128" s="1" t="s">
        <v>3897</v>
      </c>
      <c r="J128" s="19">
        <v>1</v>
      </c>
      <c r="K128" s="3" t="s">
        <v>3898</v>
      </c>
      <c r="L128" s="9">
        <v>0</v>
      </c>
      <c r="M128" s="3" t="s">
        <v>3898</v>
      </c>
      <c r="N128" s="9">
        <v>0</v>
      </c>
      <c r="O128" s="3" t="s">
        <v>3898</v>
      </c>
      <c r="P128" s="9">
        <v>0</v>
      </c>
      <c r="Q128" s="9">
        <f>Table13[[#This Row],[Area]]+Table13[[#This Row],[Area2]]+Table13[[#This Row],[Area3]]</f>
        <v>0</v>
      </c>
      <c r="R128" t="s">
        <v>3931</v>
      </c>
    </row>
    <row r="129" spans="1:18" ht="15" customHeight="1" x14ac:dyDescent="0.55000000000000004">
      <c r="A129" s="1">
        <v>3374</v>
      </c>
      <c r="B129" s="1" t="s">
        <v>741</v>
      </c>
      <c r="C129" s="1" t="s">
        <v>821</v>
      </c>
      <c r="D129" s="4">
        <v>19.5</v>
      </c>
      <c r="E129" s="1" t="s">
        <v>107</v>
      </c>
      <c r="F129" s="16" t="s">
        <v>4059</v>
      </c>
      <c r="G129" s="1" t="s">
        <v>133</v>
      </c>
      <c r="H129" s="1" t="s">
        <v>3896</v>
      </c>
      <c r="I129" s="1" t="s">
        <v>3897</v>
      </c>
      <c r="J129" s="19">
        <v>1</v>
      </c>
      <c r="K129" s="3" t="s">
        <v>3903</v>
      </c>
      <c r="L129" s="9">
        <v>0.79</v>
      </c>
      <c r="M129" s="3" t="s">
        <v>3898</v>
      </c>
      <c r="N129" s="9">
        <v>0</v>
      </c>
      <c r="O129" s="3" t="s">
        <v>3898</v>
      </c>
      <c r="P129" s="9">
        <v>0</v>
      </c>
      <c r="Q129" s="9">
        <f>Table13[[#This Row],[Area]]+Table13[[#This Row],[Area2]]+Table13[[#This Row],[Area3]]</f>
        <v>0.79</v>
      </c>
      <c r="R129" t="s">
        <v>133</v>
      </c>
    </row>
    <row r="130" spans="1:18" x14ac:dyDescent="0.55000000000000004">
      <c r="A130" s="1">
        <v>3468</v>
      </c>
      <c r="B130" s="1" t="s">
        <v>741</v>
      </c>
      <c r="C130" s="1" t="s">
        <v>825</v>
      </c>
      <c r="D130" s="4">
        <v>0.4</v>
      </c>
      <c r="E130" s="1" t="s">
        <v>107</v>
      </c>
      <c r="F130" s="16" t="s">
        <v>4043</v>
      </c>
      <c r="G130" s="1" t="s">
        <v>133</v>
      </c>
      <c r="H130" s="1" t="s">
        <v>3896</v>
      </c>
      <c r="I130" s="1" t="s">
        <v>3897</v>
      </c>
      <c r="J130" s="1">
        <v>1</v>
      </c>
      <c r="K130" s="3" t="s">
        <v>3898</v>
      </c>
      <c r="L130" s="9">
        <v>0</v>
      </c>
      <c r="M130" s="3" t="s">
        <v>3898</v>
      </c>
      <c r="N130" s="9">
        <v>0</v>
      </c>
      <c r="O130" s="3" t="s">
        <v>3898</v>
      </c>
      <c r="P130" s="9">
        <v>0</v>
      </c>
      <c r="Q130" s="9">
        <f>Table13[[#This Row],[Area]]+Table13[[#This Row],[Area2]]+Table13[[#This Row],[Area3]]</f>
        <v>0</v>
      </c>
      <c r="R130" t="s">
        <v>3931</v>
      </c>
    </row>
    <row r="131" spans="1:18" x14ac:dyDescent="0.55000000000000004">
      <c r="A131" s="1">
        <v>3580</v>
      </c>
      <c r="B131" s="1" t="s">
        <v>741</v>
      </c>
      <c r="C131" s="1" t="s">
        <v>827</v>
      </c>
      <c r="D131" s="4">
        <v>75</v>
      </c>
      <c r="E131" s="1" t="s">
        <v>107</v>
      </c>
      <c r="F131" s="16" t="s">
        <v>4060</v>
      </c>
      <c r="G131" s="1" t="s">
        <v>133</v>
      </c>
      <c r="H131" s="1" t="s">
        <v>3900</v>
      </c>
      <c r="I131" s="1" t="s">
        <v>3897</v>
      </c>
      <c r="J131" s="19">
        <v>1</v>
      </c>
      <c r="K131" s="3" t="s">
        <v>3903</v>
      </c>
      <c r="L131" s="9">
        <v>17.82</v>
      </c>
      <c r="M131" s="3" t="s">
        <v>3898</v>
      </c>
      <c r="N131" s="9">
        <v>0</v>
      </c>
      <c r="O131" s="3" t="s">
        <v>3898</v>
      </c>
      <c r="P131" s="9">
        <v>0</v>
      </c>
      <c r="Q131" s="9">
        <f>Table13[[#This Row],[Area]]+Table13[[#This Row],[Area2]]+Table13[[#This Row],[Area3]]</f>
        <v>17.82</v>
      </c>
      <c r="R131" t="s">
        <v>4061</v>
      </c>
    </row>
    <row r="132" spans="1:18" x14ac:dyDescent="0.55000000000000004">
      <c r="A132" s="1">
        <v>3581</v>
      </c>
      <c r="B132" s="1" t="s">
        <v>741</v>
      </c>
      <c r="C132" s="1" t="s">
        <v>828</v>
      </c>
      <c r="D132" s="4">
        <v>150</v>
      </c>
      <c r="E132" s="1" t="s">
        <v>107</v>
      </c>
      <c r="F132" s="16" t="s">
        <v>4062</v>
      </c>
      <c r="G132" s="1" t="s">
        <v>133</v>
      </c>
      <c r="H132" s="1" t="s">
        <v>3896</v>
      </c>
      <c r="I132" s="1" t="s">
        <v>3897</v>
      </c>
      <c r="J132" s="19">
        <v>1</v>
      </c>
      <c r="K132" s="3" t="s">
        <v>3903</v>
      </c>
      <c r="L132" s="9">
        <v>8.94</v>
      </c>
      <c r="M132" s="3" t="s">
        <v>3898</v>
      </c>
      <c r="N132" s="9">
        <v>0</v>
      </c>
      <c r="O132" s="3" t="s">
        <v>3898</v>
      </c>
      <c r="P132" s="9">
        <v>0</v>
      </c>
      <c r="Q132" s="9">
        <f>Table13[[#This Row],[Area]]+Table13[[#This Row],[Area2]]+Table13[[#This Row],[Area3]]</f>
        <v>8.94</v>
      </c>
      <c r="R132" t="s">
        <v>4063</v>
      </c>
    </row>
    <row r="133" spans="1:18" x14ac:dyDescent="0.55000000000000004">
      <c r="B133" s="1" t="s">
        <v>829</v>
      </c>
      <c r="C133" s="1" t="s">
        <v>830</v>
      </c>
      <c r="D133" s="4">
        <v>30</v>
      </c>
      <c r="E133" s="1" t="s">
        <v>107</v>
      </c>
      <c r="F133" s="16" t="s">
        <v>4064</v>
      </c>
      <c r="G133" s="1" t="s">
        <v>108</v>
      </c>
      <c r="H133" s="1" t="s">
        <v>3896</v>
      </c>
      <c r="I133" s="1" t="s">
        <v>3897</v>
      </c>
      <c r="J133" s="19">
        <v>1</v>
      </c>
      <c r="K133" s="3" t="s">
        <v>589</v>
      </c>
      <c r="L133" s="9">
        <v>66.77</v>
      </c>
      <c r="M133" s="3" t="s">
        <v>3898</v>
      </c>
      <c r="N133" s="9">
        <v>0</v>
      </c>
      <c r="O133" s="3" t="s">
        <v>3898</v>
      </c>
      <c r="P133" s="9">
        <v>0</v>
      </c>
      <c r="Q133" s="9">
        <f>Table13[[#This Row],[Area]]+Table13[[#This Row],[Area2]]+Table13[[#This Row],[Area3]]</f>
        <v>66.77</v>
      </c>
      <c r="R133" t="s">
        <v>831</v>
      </c>
    </row>
    <row r="134" spans="1:18" x14ac:dyDescent="0.55000000000000004">
      <c r="B134" s="1" t="s">
        <v>829</v>
      </c>
      <c r="C134" s="1" t="s">
        <v>832</v>
      </c>
      <c r="D134" s="4">
        <v>22</v>
      </c>
      <c r="E134" s="1" t="s">
        <v>107</v>
      </c>
      <c r="F134" s="16" t="s">
        <v>4065</v>
      </c>
      <c r="G134" s="1" t="s">
        <v>108</v>
      </c>
      <c r="H134" s="1" t="s">
        <v>3896</v>
      </c>
      <c r="I134" s="1" t="s">
        <v>3897</v>
      </c>
      <c r="J134" s="19">
        <v>1</v>
      </c>
      <c r="K134" s="3" t="s">
        <v>589</v>
      </c>
      <c r="L134" s="9">
        <v>67.42</v>
      </c>
      <c r="M134" s="3" t="s">
        <v>3898</v>
      </c>
      <c r="N134" s="9">
        <v>0</v>
      </c>
      <c r="O134" s="3" t="s">
        <v>3898</v>
      </c>
      <c r="P134" s="9">
        <v>0</v>
      </c>
      <c r="Q134" s="9">
        <f>Table13[[#This Row],[Area]]+Table13[[#This Row],[Area2]]+Table13[[#This Row],[Area3]]</f>
        <v>67.42</v>
      </c>
      <c r="R134" t="s">
        <v>831</v>
      </c>
    </row>
    <row r="135" spans="1:18" x14ac:dyDescent="0.55000000000000004">
      <c r="A135" s="1">
        <v>621</v>
      </c>
      <c r="B135" s="1" t="s">
        <v>829</v>
      </c>
      <c r="C135" s="1" t="s">
        <v>835</v>
      </c>
      <c r="D135" s="4">
        <v>165</v>
      </c>
      <c r="E135" s="1" t="s">
        <v>107</v>
      </c>
      <c r="F135" s="16" t="s">
        <v>4066</v>
      </c>
      <c r="G135" s="1" t="s">
        <v>108</v>
      </c>
      <c r="H135" s="1" t="s">
        <v>3896</v>
      </c>
      <c r="I135" s="1" t="s">
        <v>3897</v>
      </c>
      <c r="J135" s="19">
        <v>1</v>
      </c>
      <c r="K135" s="3" t="s">
        <v>589</v>
      </c>
      <c r="L135" s="9">
        <v>8950</v>
      </c>
      <c r="M135" s="3" t="s">
        <v>3898</v>
      </c>
      <c r="N135" s="9">
        <v>0</v>
      </c>
      <c r="O135" s="3" t="s">
        <v>3898</v>
      </c>
      <c r="P135" s="9">
        <v>0</v>
      </c>
      <c r="Q135" s="9">
        <f>Table13[[#This Row],[Area]]+Table13[[#This Row],[Area2]]+Table13[[#This Row],[Area3]]</f>
        <v>8950</v>
      </c>
      <c r="R135" t="s">
        <v>4067</v>
      </c>
    </row>
    <row r="136" spans="1:18" x14ac:dyDescent="0.55000000000000004">
      <c r="A136" s="1">
        <v>1058</v>
      </c>
      <c r="B136" s="1" t="s">
        <v>829</v>
      </c>
      <c r="C136" s="1" t="s">
        <v>836</v>
      </c>
      <c r="D136" s="4">
        <v>5</v>
      </c>
      <c r="E136" s="1" t="s">
        <v>107</v>
      </c>
      <c r="F136" s="16" t="s">
        <v>4068</v>
      </c>
      <c r="G136" s="1" t="s">
        <v>108</v>
      </c>
      <c r="H136" s="1" t="s">
        <v>3896</v>
      </c>
      <c r="I136" s="1" t="s">
        <v>3897</v>
      </c>
      <c r="J136" s="19">
        <v>1</v>
      </c>
      <c r="K136" s="3" t="s">
        <v>589</v>
      </c>
      <c r="L136" s="9">
        <v>30.598700000000001</v>
      </c>
      <c r="M136" s="3" t="s">
        <v>3898</v>
      </c>
      <c r="N136" s="9">
        <v>0</v>
      </c>
      <c r="O136" s="3" t="s">
        <v>3898</v>
      </c>
      <c r="P136" s="9">
        <v>0</v>
      </c>
      <c r="Q136" s="9">
        <f>Table13[[#This Row],[Area]]+Table13[[#This Row],[Area2]]+Table13[[#This Row],[Area3]]</f>
        <v>30.598700000000001</v>
      </c>
      <c r="R136" t="s">
        <v>133</v>
      </c>
    </row>
    <row r="137" spans="1:18" x14ac:dyDescent="0.55000000000000004">
      <c r="A137" s="1">
        <v>1725</v>
      </c>
      <c r="B137" s="1" t="s">
        <v>829</v>
      </c>
      <c r="C137" s="1" t="s">
        <v>837</v>
      </c>
      <c r="D137" s="4">
        <v>176</v>
      </c>
      <c r="E137" s="1" t="s">
        <v>107</v>
      </c>
      <c r="F137" s="16" t="s">
        <v>4069</v>
      </c>
      <c r="G137" s="1" t="s">
        <v>108</v>
      </c>
      <c r="H137" s="1" t="s">
        <v>3896</v>
      </c>
      <c r="I137" s="1" t="s">
        <v>3897</v>
      </c>
      <c r="J137" s="19">
        <v>1</v>
      </c>
      <c r="K137" s="3" t="s">
        <v>589</v>
      </c>
      <c r="L137" s="9">
        <v>17800</v>
      </c>
      <c r="M137" s="3" t="s">
        <v>3898</v>
      </c>
      <c r="N137" s="9">
        <v>0</v>
      </c>
      <c r="O137" s="3" t="s">
        <v>3898</v>
      </c>
      <c r="P137" s="9">
        <v>0</v>
      </c>
      <c r="Q137" s="9">
        <f>Table13[[#This Row],[Area]]+Table13[[#This Row],[Area2]]+Table13[[#This Row],[Area3]]</f>
        <v>17800</v>
      </c>
      <c r="R137" t="s">
        <v>4070</v>
      </c>
    </row>
    <row r="138" spans="1:18" x14ac:dyDescent="0.55000000000000004">
      <c r="A138" s="1">
        <v>3104</v>
      </c>
      <c r="B138" s="1" t="s">
        <v>829</v>
      </c>
      <c r="C138" s="1" t="s">
        <v>840</v>
      </c>
      <c r="D138" s="4">
        <v>275</v>
      </c>
      <c r="E138" s="1" t="s">
        <v>107</v>
      </c>
      <c r="F138" s="16" t="s">
        <v>4071</v>
      </c>
      <c r="G138" s="1" t="s">
        <v>108</v>
      </c>
      <c r="H138" s="1" t="s">
        <v>3900</v>
      </c>
      <c r="I138" s="1" t="s">
        <v>3897</v>
      </c>
      <c r="J138" s="1">
        <v>1</v>
      </c>
      <c r="K138" s="3" t="s">
        <v>589</v>
      </c>
      <c r="L138" s="9">
        <v>874.07</v>
      </c>
      <c r="M138" s="3" t="s">
        <v>3898</v>
      </c>
      <c r="N138" s="9">
        <v>0</v>
      </c>
      <c r="O138" s="3" t="s">
        <v>3898</v>
      </c>
      <c r="P138" s="9">
        <v>0</v>
      </c>
      <c r="Q138" s="9">
        <f>Table13[[#This Row],[Area]]+Table13[[#This Row],[Area2]]+Table13[[#This Row],[Area3]]</f>
        <v>874.07</v>
      </c>
      <c r="R138" t="s">
        <v>4072</v>
      </c>
    </row>
    <row r="139" spans="1:18" x14ac:dyDescent="0.55000000000000004">
      <c r="A139" s="1">
        <v>3172</v>
      </c>
      <c r="B139" s="1" t="s">
        <v>829</v>
      </c>
      <c r="C139" s="1" t="s">
        <v>843</v>
      </c>
      <c r="D139" s="4">
        <v>210</v>
      </c>
      <c r="E139" s="1" t="s">
        <v>107</v>
      </c>
      <c r="F139" s="16" t="s">
        <v>4073</v>
      </c>
      <c r="G139" s="1" t="s">
        <v>108</v>
      </c>
      <c r="H139" s="1" t="s">
        <v>3900</v>
      </c>
      <c r="I139" s="1" t="s">
        <v>3897</v>
      </c>
      <c r="J139" s="19">
        <v>1</v>
      </c>
      <c r="K139" s="3" t="s">
        <v>589</v>
      </c>
      <c r="L139" s="9">
        <v>4330.7</v>
      </c>
      <c r="M139" s="3" t="s">
        <v>3898</v>
      </c>
      <c r="N139" s="9">
        <v>0</v>
      </c>
      <c r="O139" s="3" t="s">
        <v>3898</v>
      </c>
      <c r="P139" s="9">
        <v>0</v>
      </c>
      <c r="Q139" s="9">
        <f>Table13[[#This Row],[Area]]+Table13[[#This Row],[Area2]]+Table13[[#This Row],[Area3]]</f>
        <v>4330.7</v>
      </c>
      <c r="R139" t="s">
        <v>589</v>
      </c>
    </row>
    <row r="140" spans="1:18" x14ac:dyDescent="0.55000000000000004">
      <c r="A140" s="1">
        <v>280</v>
      </c>
      <c r="B140" s="1" t="s">
        <v>863</v>
      </c>
      <c r="C140" s="1" t="s">
        <v>902</v>
      </c>
      <c r="D140" s="4">
        <v>592</v>
      </c>
      <c r="E140" s="1" t="s">
        <v>107</v>
      </c>
      <c r="F140" s="16" t="s">
        <v>4074</v>
      </c>
      <c r="G140" s="1" t="s">
        <v>108</v>
      </c>
      <c r="H140" s="1" t="s">
        <v>3900</v>
      </c>
      <c r="I140" s="1" t="s">
        <v>3897</v>
      </c>
      <c r="J140" s="1">
        <v>1</v>
      </c>
      <c r="K140" s="3" t="s">
        <v>589</v>
      </c>
      <c r="L140" s="9">
        <v>1180.07</v>
      </c>
      <c r="M140" s="3" t="s">
        <v>3898</v>
      </c>
      <c r="N140" s="9">
        <v>0</v>
      </c>
      <c r="O140" s="3" t="s">
        <v>3898</v>
      </c>
      <c r="P140" s="9">
        <v>0</v>
      </c>
      <c r="Q140" s="9">
        <f>Table13[[#This Row],[Area]]+Table13[[#This Row],[Area2]]+Table13[[#This Row],[Area3]]</f>
        <v>1180.07</v>
      </c>
      <c r="R140" t="s">
        <v>4075</v>
      </c>
    </row>
    <row r="141" spans="1:18" x14ac:dyDescent="0.55000000000000004">
      <c r="A141" s="1">
        <v>281</v>
      </c>
      <c r="B141" s="1" t="s">
        <v>863</v>
      </c>
      <c r="C141" s="1" t="s">
        <v>903</v>
      </c>
      <c r="D141" s="4">
        <v>2100</v>
      </c>
      <c r="E141" s="1" t="s">
        <v>107</v>
      </c>
      <c r="F141" s="16" t="s">
        <v>4076</v>
      </c>
      <c r="G141" s="1" t="s">
        <v>108</v>
      </c>
      <c r="H141" s="1" t="s">
        <v>3900</v>
      </c>
      <c r="I141" s="1" t="s">
        <v>3907</v>
      </c>
      <c r="J141" s="19">
        <v>0.17499999999999999</v>
      </c>
      <c r="K141" s="3" t="s">
        <v>589</v>
      </c>
      <c r="L141" s="9">
        <v>525000</v>
      </c>
      <c r="M141" s="3" t="s">
        <v>3898</v>
      </c>
      <c r="N141" s="9">
        <v>0</v>
      </c>
      <c r="O141" s="3" t="s">
        <v>3898</v>
      </c>
      <c r="P141" s="9">
        <v>0</v>
      </c>
      <c r="Q141" s="9">
        <f>Table13[[#This Row],[Area]]+Table13[[#This Row],[Area2]]+Table13[[#This Row],[Area3]]</f>
        <v>525000</v>
      </c>
      <c r="R141" t="s">
        <v>4077</v>
      </c>
    </row>
    <row r="142" spans="1:18" x14ac:dyDescent="0.55000000000000004">
      <c r="A142" s="1">
        <v>1026</v>
      </c>
      <c r="B142" s="1" t="s">
        <v>863</v>
      </c>
      <c r="C142" s="1" t="s">
        <v>989</v>
      </c>
      <c r="D142" s="4">
        <v>85.679999999999893</v>
      </c>
      <c r="E142" s="1" t="s">
        <v>107</v>
      </c>
      <c r="F142" s="16" t="s">
        <v>4078</v>
      </c>
      <c r="G142" s="1" t="s">
        <v>108</v>
      </c>
      <c r="H142" s="1" t="s">
        <v>3900</v>
      </c>
      <c r="I142" s="1" t="s">
        <v>3897</v>
      </c>
      <c r="J142" s="19">
        <v>1</v>
      </c>
      <c r="K142" s="3" t="s">
        <v>589</v>
      </c>
      <c r="L142" s="9">
        <v>390.15</v>
      </c>
      <c r="M142" s="3" t="s">
        <v>3898</v>
      </c>
      <c r="N142" s="9">
        <v>0</v>
      </c>
      <c r="O142" s="3" t="s">
        <v>3898</v>
      </c>
      <c r="P142" s="9">
        <v>0</v>
      </c>
      <c r="Q142" s="9">
        <f>Table13[[#This Row],[Area]]+Table13[[#This Row],[Area2]]+Table13[[#This Row],[Area3]]</f>
        <v>390.15</v>
      </c>
      <c r="R142" t="s">
        <v>4079</v>
      </c>
    </row>
    <row r="143" spans="1:18" x14ac:dyDescent="0.55000000000000004">
      <c r="A143" s="1">
        <v>1046</v>
      </c>
      <c r="B143" s="1" t="s">
        <v>863</v>
      </c>
      <c r="C143" s="1" t="s">
        <v>990</v>
      </c>
      <c r="D143" s="4">
        <v>0.8</v>
      </c>
      <c r="E143" s="1" t="s">
        <v>107</v>
      </c>
      <c r="F143" s="16" t="s">
        <v>4080</v>
      </c>
      <c r="G143" s="1" t="s">
        <v>133</v>
      </c>
      <c r="H143" s="1" t="s">
        <v>3896</v>
      </c>
      <c r="I143" s="1" t="s">
        <v>3897</v>
      </c>
      <c r="J143" s="19">
        <v>1</v>
      </c>
      <c r="K143" s="3" t="s">
        <v>3898</v>
      </c>
      <c r="L143" s="9">
        <v>0</v>
      </c>
      <c r="M143" s="3" t="s">
        <v>3898</v>
      </c>
      <c r="N143" s="9">
        <v>0</v>
      </c>
      <c r="O143" s="3" t="s">
        <v>3898</v>
      </c>
      <c r="P143" s="9">
        <v>0</v>
      </c>
      <c r="Q143" s="9">
        <f>Table13[[#This Row],[Area]]+Table13[[#This Row],[Area2]]+Table13[[#This Row],[Area3]]</f>
        <v>0</v>
      </c>
      <c r="R143" t="s">
        <v>3968</v>
      </c>
    </row>
    <row r="144" spans="1:18" x14ac:dyDescent="0.55000000000000004">
      <c r="A144" s="1">
        <v>2377</v>
      </c>
      <c r="B144" s="1" t="s">
        <v>863</v>
      </c>
      <c r="C144" s="1" t="s">
        <v>1044</v>
      </c>
      <c r="D144" s="4">
        <v>64</v>
      </c>
      <c r="E144" s="1" t="s">
        <v>107</v>
      </c>
      <c r="F144" s="16" t="s">
        <v>4081</v>
      </c>
      <c r="G144" s="1" t="s">
        <v>108</v>
      </c>
      <c r="H144" s="1" t="s">
        <v>3900</v>
      </c>
      <c r="I144" s="1" t="s">
        <v>3897</v>
      </c>
      <c r="J144" s="19">
        <v>1</v>
      </c>
      <c r="K144" s="3" t="s">
        <v>589</v>
      </c>
      <c r="L144" s="9">
        <v>205.92</v>
      </c>
      <c r="M144" s="3" t="s">
        <v>3898</v>
      </c>
      <c r="N144" s="9">
        <v>0</v>
      </c>
      <c r="O144" s="3" t="s">
        <v>3898</v>
      </c>
      <c r="P144" s="9">
        <v>0</v>
      </c>
      <c r="Q144" s="9">
        <f>Table13[[#This Row],[Area]]+Table13[[#This Row],[Area2]]+Table13[[#This Row],[Area3]]</f>
        <v>205.92</v>
      </c>
      <c r="R144" t="s">
        <v>4082</v>
      </c>
    </row>
    <row r="145" spans="1:18" x14ac:dyDescent="0.55000000000000004">
      <c r="A145" s="1">
        <v>2436</v>
      </c>
      <c r="B145" s="1" t="s">
        <v>863</v>
      </c>
      <c r="C145" s="1" t="s">
        <v>1049</v>
      </c>
      <c r="D145" s="4">
        <v>32</v>
      </c>
      <c r="E145" s="1" t="s">
        <v>107</v>
      </c>
      <c r="F145" s="16" t="s">
        <v>4083</v>
      </c>
      <c r="G145" s="1" t="s">
        <v>108</v>
      </c>
      <c r="H145" s="1" t="s">
        <v>3900</v>
      </c>
      <c r="I145" s="1" t="s">
        <v>3897</v>
      </c>
      <c r="J145" s="19">
        <v>1</v>
      </c>
      <c r="K145" s="3" t="s">
        <v>589</v>
      </c>
      <c r="L145" s="9">
        <v>125.47</v>
      </c>
      <c r="M145" s="3" t="s">
        <v>3898</v>
      </c>
      <c r="N145" s="9">
        <v>0</v>
      </c>
      <c r="O145" s="3" t="s">
        <v>3898</v>
      </c>
      <c r="P145" s="9">
        <v>0</v>
      </c>
      <c r="Q145" s="9">
        <f>Table13[[#This Row],[Area]]+Table13[[#This Row],[Area2]]+Table13[[#This Row],[Area3]]</f>
        <v>125.47</v>
      </c>
      <c r="R145" t="s">
        <v>133</v>
      </c>
    </row>
    <row r="146" spans="1:18" x14ac:dyDescent="0.55000000000000004">
      <c r="A146" s="1">
        <v>468</v>
      </c>
      <c r="B146" s="1" t="s">
        <v>1125</v>
      </c>
      <c r="C146" s="1" t="s">
        <v>1130</v>
      </c>
      <c r="D146" s="4">
        <v>3.2</v>
      </c>
      <c r="E146" s="1" t="s">
        <v>107</v>
      </c>
      <c r="F146" s="16" t="s">
        <v>4084</v>
      </c>
      <c r="G146" s="1" t="s">
        <v>133</v>
      </c>
      <c r="H146" s="1" t="s">
        <v>3896</v>
      </c>
      <c r="I146" s="1" t="s">
        <v>3897</v>
      </c>
      <c r="J146" s="19">
        <v>1</v>
      </c>
      <c r="K146" s="3" t="s">
        <v>3903</v>
      </c>
      <c r="L146" s="9">
        <v>4.8890000000000002</v>
      </c>
      <c r="M146" s="3" t="s">
        <v>3898</v>
      </c>
      <c r="N146" s="9">
        <v>0</v>
      </c>
      <c r="O146" s="3" t="s">
        <v>3898</v>
      </c>
      <c r="P146" s="9">
        <v>0</v>
      </c>
      <c r="Q146" s="9">
        <f>Table13[[#This Row],[Area]]+Table13[[#This Row],[Area2]]+Table13[[#This Row],[Area3]]</f>
        <v>4.8890000000000002</v>
      </c>
      <c r="R146" t="s">
        <v>133</v>
      </c>
    </row>
    <row r="147" spans="1:18" x14ac:dyDescent="0.55000000000000004">
      <c r="A147" s="1">
        <v>887</v>
      </c>
      <c r="B147" s="1" t="s">
        <v>1125</v>
      </c>
      <c r="C147" s="1" t="s">
        <v>1131</v>
      </c>
      <c r="D147" s="4">
        <v>120</v>
      </c>
      <c r="E147" s="1" t="s">
        <v>107</v>
      </c>
      <c r="F147" s="16" t="s">
        <v>4085</v>
      </c>
      <c r="G147" s="1" t="s">
        <v>108</v>
      </c>
      <c r="H147" s="1" t="s">
        <v>3896</v>
      </c>
      <c r="I147" s="1" t="s">
        <v>3897</v>
      </c>
      <c r="J147" s="19">
        <v>1</v>
      </c>
      <c r="K147" s="3" t="s">
        <v>589</v>
      </c>
      <c r="L147" s="9">
        <v>1547</v>
      </c>
      <c r="M147" s="3" t="s">
        <v>3903</v>
      </c>
      <c r="N147" s="9">
        <v>17.489999999999998</v>
      </c>
      <c r="O147" s="3" t="s">
        <v>3898</v>
      </c>
      <c r="P147" s="9">
        <v>0</v>
      </c>
      <c r="Q147" s="9">
        <f>Table13[[#This Row],[Area]]+Table13[[#This Row],[Area2]]+Table13[[#This Row],[Area3]]</f>
        <v>1564.49</v>
      </c>
      <c r="R147" t="s">
        <v>4086</v>
      </c>
    </row>
    <row r="148" spans="1:18" ht="15" customHeight="1" x14ac:dyDescent="0.55000000000000004">
      <c r="A148" s="1">
        <v>2350</v>
      </c>
      <c r="B148" s="1" t="s">
        <v>1125</v>
      </c>
      <c r="C148" s="1" t="s">
        <v>1133</v>
      </c>
      <c r="D148" s="4">
        <v>0.55000000000000004</v>
      </c>
      <c r="E148" s="1" t="s">
        <v>107</v>
      </c>
      <c r="F148" s="16" t="s">
        <v>4087</v>
      </c>
      <c r="G148" s="1" t="s">
        <v>133</v>
      </c>
      <c r="H148" s="1" t="s">
        <v>3896</v>
      </c>
      <c r="I148" s="1" t="s">
        <v>3897</v>
      </c>
      <c r="J148" s="1">
        <v>1</v>
      </c>
      <c r="K148" s="3" t="s">
        <v>3898</v>
      </c>
      <c r="L148" s="9">
        <v>0</v>
      </c>
      <c r="M148" s="3" t="s">
        <v>3898</v>
      </c>
      <c r="N148" s="9">
        <v>0</v>
      </c>
      <c r="O148" s="3" t="s">
        <v>3898</v>
      </c>
      <c r="P148" s="9">
        <v>0</v>
      </c>
      <c r="Q148" s="9">
        <f>Table13[[#This Row],[Area]]+Table13[[#This Row],[Area2]]+Table13[[#This Row],[Area3]]</f>
        <v>0</v>
      </c>
      <c r="R148" t="s">
        <v>3968</v>
      </c>
    </row>
    <row r="149" spans="1:18" x14ac:dyDescent="0.55000000000000004">
      <c r="A149" s="1">
        <v>2815</v>
      </c>
      <c r="B149" s="1" t="s">
        <v>1125</v>
      </c>
      <c r="C149" s="1" t="s">
        <v>1136</v>
      </c>
      <c r="D149" s="4">
        <v>3.6</v>
      </c>
      <c r="E149" s="1" t="s">
        <v>107</v>
      </c>
      <c r="F149" s="16" t="s">
        <v>4088</v>
      </c>
      <c r="G149" s="1" t="s">
        <v>133</v>
      </c>
      <c r="H149" s="1" t="s">
        <v>3896</v>
      </c>
      <c r="I149" s="1" t="s">
        <v>3897</v>
      </c>
      <c r="J149" s="19">
        <v>1</v>
      </c>
      <c r="K149" s="3" t="s">
        <v>3903</v>
      </c>
      <c r="L149" s="9">
        <v>1.365</v>
      </c>
      <c r="M149" s="3" t="s">
        <v>3898</v>
      </c>
      <c r="N149" s="9">
        <v>0</v>
      </c>
      <c r="O149" s="3" t="s">
        <v>3898</v>
      </c>
      <c r="P149" s="9">
        <v>0</v>
      </c>
      <c r="Q149" s="9">
        <f>Table13[[#This Row],[Area]]+Table13[[#This Row],[Area2]]+Table13[[#This Row],[Area3]]</f>
        <v>1.365</v>
      </c>
      <c r="R149" t="s">
        <v>133</v>
      </c>
    </row>
    <row r="150" spans="1:18" x14ac:dyDescent="0.55000000000000004">
      <c r="A150" s="1">
        <v>4</v>
      </c>
      <c r="B150" s="1" t="s">
        <v>1137</v>
      </c>
      <c r="C150" s="1" t="s">
        <v>1138</v>
      </c>
      <c r="D150" s="4">
        <v>6.6</v>
      </c>
      <c r="E150" s="1" t="s">
        <v>107</v>
      </c>
      <c r="F150" s="16" t="s">
        <v>4089</v>
      </c>
      <c r="G150" s="1" t="s">
        <v>133</v>
      </c>
      <c r="H150" s="1" t="s">
        <v>3896</v>
      </c>
      <c r="I150" s="1" t="s">
        <v>3897</v>
      </c>
      <c r="J150" s="19">
        <v>1</v>
      </c>
      <c r="K150" s="3" t="s">
        <v>3903</v>
      </c>
      <c r="L150" s="9">
        <v>3.4780000000000002</v>
      </c>
      <c r="M150" s="3" t="s">
        <v>3898</v>
      </c>
      <c r="N150" s="9">
        <v>0</v>
      </c>
      <c r="O150" s="3" t="s">
        <v>3898</v>
      </c>
      <c r="P150" s="9">
        <v>0</v>
      </c>
      <c r="Q150" s="9">
        <f>Table13[[#This Row],[Area]]+Table13[[#This Row],[Area2]]+Table13[[#This Row],[Area3]]</f>
        <v>3.4780000000000002</v>
      </c>
      <c r="R150" t="s">
        <v>1139</v>
      </c>
    </row>
    <row r="151" spans="1:18" x14ac:dyDescent="0.55000000000000004">
      <c r="B151" s="1" t="s">
        <v>1155</v>
      </c>
      <c r="C151" s="1" t="s">
        <v>1156</v>
      </c>
      <c r="D151" s="4">
        <v>6.6</v>
      </c>
      <c r="E151" s="1" t="s">
        <v>107</v>
      </c>
      <c r="F151" s="16" t="s">
        <v>4090</v>
      </c>
      <c r="G151" s="1" t="s">
        <v>108</v>
      </c>
      <c r="H151" s="1" t="s">
        <v>3900</v>
      </c>
      <c r="I151" s="1" t="s">
        <v>3907</v>
      </c>
      <c r="J151" s="19">
        <v>1</v>
      </c>
      <c r="K151" s="3" t="s">
        <v>589</v>
      </c>
      <c r="L151" s="9">
        <v>677.33</v>
      </c>
      <c r="M151" s="3" t="s">
        <v>4091</v>
      </c>
      <c r="N151" s="9">
        <v>5.53</v>
      </c>
      <c r="O151" s="3" t="s">
        <v>3898</v>
      </c>
      <c r="P151" s="9">
        <v>0</v>
      </c>
      <c r="Q151" s="9">
        <f>Table13[[#This Row],[Area]]+Table13[[#This Row],[Area2]]+Table13[[#This Row],[Area3]]</f>
        <v>682.86</v>
      </c>
      <c r="R151" t="s">
        <v>4092</v>
      </c>
    </row>
    <row r="152" spans="1:18" x14ac:dyDescent="0.55000000000000004">
      <c r="A152" s="1">
        <v>49</v>
      </c>
      <c r="B152" s="1" t="s">
        <v>1155</v>
      </c>
      <c r="C152" s="1" t="s">
        <v>1163</v>
      </c>
      <c r="D152" s="4">
        <v>1.86</v>
      </c>
      <c r="E152" s="1" t="s">
        <v>107</v>
      </c>
      <c r="F152" s="16" t="s">
        <v>4093</v>
      </c>
      <c r="G152" s="1" t="s">
        <v>133</v>
      </c>
      <c r="H152" s="1" t="s">
        <v>3896</v>
      </c>
      <c r="I152" s="1" t="s">
        <v>3897</v>
      </c>
      <c r="J152" s="19">
        <v>1</v>
      </c>
      <c r="K152" s="3" t="s">
        <v>3898</v>
      </c>
      <c r="L152" s="9">
        <v>0</v>
      </c>
      <c r="M152" s="3" t="s">
        <v>3898</v>
      </c>
      <c r="N152" s="9">
        <v>0</v>
      </c>
      <c r="O152" s="3" t="s">
        <v>3898</v>
      </c>
      <c r="P152" s="9">
        <v>0</v>
      </c>
      <c r="Q152" s="9">
        <f>Table13[[#This Row],[Area]]+Table13[[#This Row],[Area2]]+Table13[[#This Row],[Area3]]</f>
        <v>0</v>
      </c>
      <c r="R152" t="s">
        <v>4094</v>
      </c>
    </row>
    <row r="153" spans="1:18" ht="15" customHeight="1" x14ac:dyDescent="0.55000000000000004">
      <c r="A153" s="1">
        <v>302</v>
      </c>
      <c r="B153" s="1" t="s">
        <v>1155</v>
      </c>
      <c r="C153" s="1" t="s">
        <v>1172</v>
      </c>
      <c r="D153" s="4">
        <v>43.2</v>
      </c>
      <c r="E153" s="1" t="s">
        <v>107</v>
      </c>
      <c r="F153" s="16" t="s">
        <v>4095</v>
      </c>
      <c r="G153" s="1" t="s">
        <v>108</v>
      </c>
      <c r="H153" s="1" t="s">
        <v>3900</v>
      </c>
      <c r="I153" s="1" t="s">
        <v>3897</v>
      </c>
      <c r="J153" s="19">
        <v>1</v>
      </c>
      <c r="K153" s="3" t="s">
        <v>589</v>
      </c>
      <c r="L153" s="9">
        <v>16820</v>
      </c>
      <c r="M153" s="3" t="s">
        <v>3898</v>
      </c>
      <c r="N153" s="9">
        <v>0</v>
      </c>
      <c r="O153" s="3" t="s">
        <v>3898</v>
      </c>
      <c r="P153" s="9">
        <v>0</v>
      </c>
      <c r="Q153" s="9">
        <f>Table13[[#This Row],[Area]]+Table13[[#This Row],[Area2]]+Table13[[#This Row],[Area3]]</f>
        <v>16820</v>
      </c>
      <c r="R153" t="s">
        <v>4096</v>
      </c>
    </row>
    <row r="154" spans="1:18" x14ac:dyDescent="0.55000000000000004">
      <c r="A154" s="1">
        <v>303</v>
      </c>
      <c r="B154" s="1" t="s">
        <v>1155</v>
      </c>
      <c r="C154" s="1" t="s">
        <v>1173</v>
      </c>
      <c r="D154" s="4">
        <v>32</v>
      </c>
      <c r="E154" s="1" t="s">
        <v>107</v>
      </c>
      <c r="F154" s="16" t="s">
        <v>4097</v>
      </c>
      <c r="G154" s="1" t="s">
        <v>133</v>
      </c>
      <c r="H154" s="1" t="s">
        <v>3896</v>
      </c>
      <c r="I154" s="1" t="s">
        <v>3897</v>
      </c>
      <c r="J154" s="19">
        <v>1</v>
      </c>
      <c r="K154" s="3" t="s">
        <v>3903</v>
      </c>
      <c r="L154" s="9">
        <v>8.9600000000000009</v>
      </c>
      <c r="M154" s="3" t="s">
        <v>3898</v>
      </c>
      <c r="N154" s="9">
        <v>0</v>
      </c>
      <c r="O154" s="3" t="s">
        <v>3898</v>
      </c>
      <c r="P154" s="9">
        <v>0</v>
      </c>
      <c r="Q154" s="9">
        <f>Table13[[#This Row],[Area]]+Table13[[#This Row],[Area2]]+Table13[[#This Row],[Area3]]</f>
        <v>8.9600000000000009</v>
      </c>
      <c r="R154" t="s">
        <v>4098</v>
      </c>
    </row>
    <row r="155" spans="1:18" x14ac:dyDescent="0.55000000000000004">
      <c r="A155" s="1">
        <v>304</v>
      </c>
      <c r="B155" s="1" t="s">
        <v>1155</v>
      </c>
      <c r="C155" s="1" t="s">
        <v>1174</v>
      </c>
      <c r="D155" s="4">
        <v>32</v>
      </c>
      <c r="E155" s="1" t="s">
        <v>107</v>
      </c>
      <c r="F155" s="16" t="s">
        <v>4097</v>
      </c>
      <c r="G155" s="1" t="s">
        <v>133</v>
      </c>
      <c r="H155" s="1" t="s">
        <v>3896</v>
      </c>
      <c r="I155" s="1" t="s">
        <v>3897</v>
      </c>
      <c r="J155" s="19">
        <v>1</v>
      </c>
      <c r="K155" s="3" t="s">
        <v>3903</v>
      </c>
      <c r="L155" s="9">
        <v>6.47</v>
      </c>
      <c r="M155" s="3" t="s">
        <v>3898</v>
      </c>
      <c r="N155" s="9">
        <v>0</v>
      </c>
      <c r="O155" s="3" t="s">
        <v>3898</v>
      </c>
      <c r="P155" s="9">
        <v>0</v>
      </c>
      <c r="Q155" s="9">
        <f>Table13[[#This Row],[Area]]+Table13[[#This Row],[Area2]]+Table13[[#This Row],[Area3]]</f>
        <v>6.47</v>
      </c>
      <c r="R155" t="s">
        <v>4099</v>
      </c>
    </row>
    <row r="156" spans="1:18" x14ac:dyDescent="0.55000000000000004">
      <c r="A156" s="1">
        <v>413</v>
      </c>
      <c r="B156" s="1" t="s">
        <v>1155</v>
      </c>
      <c r="C156" s="1" t="s">
        <v>1178</v>
      </c>
      <c r="D156" s="4">
        <v>460</v>
      </c>
      <c r="E156" s="1" t="s">
        <v>107</v>
      </c>
      <c r="F156" s="16" t="s">
        <v>4100</v>
      </c>
      <c r="G156" s="1" t="s">
        <v>108</v>
      </c>
      <c r="H156" s="1" t="s">
        <v>3896</v>
      </c>
      <c r="I156" s="1" t="s">
        <v>3907</v>
      </c>
      <c r="J156" s="1">
        <v>1</v>
      </c>
      <c r="K156" s="3" t="s">
        <v>589</v>
      </c>
      <c r="L156" s="9">
        <v>307913.15999999997</v>
      </c>
      <c r="M156" s="3" t="s">
        <v>3898</v>
      </c>
      <c r="N156" s="9">
        <v>0</v>
      </c>
      <c r="O156" s="3" t="s">
        <v>3898</v>
      </c>
      <c r="P156" s="9">
        <v>0</v>
      </c>
      <c r="Q156" s="9">
        <f>Table13[[#This Row],[Area]]+Table13[[#This Row],[Area2]]+Table13[[#This Row],[Area3]]</f>
        <v>307913.15999999997</v>
      </c>
      <c r="R156" t="s">
        <v>4101</v>
      </c>
    </row>
    <row r="157" spans="1:18" x14ac:dyDescent="0.55000000000000004">
      <c r="A157" s="1">
        <v>604</v>
      </c>
      <c r="B157" s="1" t="s">
        <v>1155</v>
      </c>
      <c r="C157" s="1" t="s">
        <v>1184</v>
      </c>
      <c r="D157" s="4">
        <v>0.153</v>
      </c>
      <c r="E157" s="1" t="s">
        <v>107</v>
      </c>
      <c r="F157" s="16" t="s">
        <v>4102</v>
      </c>
      <c r="G157" s="1" t="s">
        <v>133</v>
      </c>
      <c r="H157" s="1" t="s">
        <v>3896</v>
      </c>
      <c r="I157" s="1" t="s">
        <v>3897</v>
      </c>
      <c r="J157" s="1">
        <v>1</v>
      </c>
      <c r="K157" s="3" t="s">
        <v>3898</v>
      </c>
      <c r="L157" s="9">
        <v>0</v>
      </c>
      <c r="M157" s="3" t="s">
        <v>3898</v>
      </c>
      <c r="N157" s="9">
        <v>0</v>
      </c>
      <c r="O157" s="3" t="s">
        <v>3898</v>
      </c>
      <c r="P157" s="9">
        <v>0</v>
      </c>
      <c r="Q157" s="9">
        <f>Table13[[#This Row],[Area]]+Table13[[#This Row],[Area2]]+Table13[[#This Row],[Area3]]</f>
        <v>0</v>
      </c>
      <c r="R157" t="s">
        <v>3931</v>
      </c>
    </row>
    <row r="158" spans="1:18" x14ac:dyDescent="0.55000000000000004">
      <c r="A158" s="1">
        <v>857</v>
      </c>
      <c r="B158" s="1" t="s">
        <v>1155</v>
      </c>
      <c r="C158" s="1" t="s">
        <v>1186</v>
      </c>
      <c r="D158" s="4">
        <v>0.8</v>
      </c>
      <c r="E158" s="1" t="s">
        <v>107</v>
      </c>
      <c r="F158" s="16" t="s">
        <v>4103</v>
      </c>
      <c r="G158" s="1" t="s">
        <v>133</v>
      </c>
      <c r="H158" s="1" t="s">
        <v>3896</v>
      </c>
      <c r="I158" s="1" t="s">
        <v>3897</v>
      </c>
      <c r="J158" s="19">
        <v>1</v>
      </c>
      <c r="K158" s="3" t="s">
        <v>3898</v>
      </c>
      <c r="L158" s="9">
        <v>0</v>
      </c>
      <c r="M158" s="3" t="s">
        <v>3898</v>
      </c>
      <c r="N158" s="9">
        <v>0</v>
      </c>
      <c r="O158" s="3" t="s">
        <v>3898</v>
      </c>
      <c r="P158" s="9">
        <v>0</v>
      </c>
      <c r="Q158" s="9">
        <f>Table13[[#This Row],[Area]]+Table13[[#This Row],[Area2]]+Table13[[#This Row],[Area3]]</f>
        <v>0</v>
      </c>
      <c r="R158" t="s">
        <v>3931</v>
      </c>
    </row>
    <row r="159" spans="1:18" x14ac:dyDescent="0.55000000000000004">
      <c r="A159" s="1">
        <v>889</v>
      </c>
      <c r="B159" s="1" t="s">
        <v>1155</v>
      </c>
      <c r="C159" s="1" t="s">
        <v>1189</v>
      </c>
      <c r="D159" s="4">
        <v>0.19500000000000001</v>
      </c>
      <c r="E159" s="1" t="s">
        <v>107</v>
      </c>
      <c r="F159" s="16" t="s">
        <v>4104</v>
      </c>
      <c r="G159" s="1" t="s">
        <v>133</v>
      </c>
      <c r="H159" s="1" t="s">
        <v>3896</v>
      </c>
      <c r="I159" s="1" t="s">
        <v>3897</v>
      </c>
      <c r="J159" s="1">
        <v>1</v>
      </c>
      <c r="K159" s="3" t="s">
        <v>3898</v>
      </c>
      <c r="L159" s="9">
        <v>0</v>
      </c>
      <c r="M159" s="3" t="s">
        <v>3898</v>
      </c>
      <c r="N159" s="9">
        <v>0</v>
      </c>
      <c r="O159" s="3" t="s">
        <v>3898</v>
      </c>
      <c r="P159" s="9">
        <v>0</v>
      </c>
      <c r="Q159" s="9">
        <f>Table13[[#This Row],[Area]]+Table13[[#This Row],[Area2]]+Table13[[#This Row],[Area3]]</f>
        <v>0</v>
      </c>
      <c r="R159" t="s">
        <v>3931</v>
      </c>
    </row>
    <row r="160" spans="1:18" x14ac:dyDescent="0.55000000000000004">
      <c r="A160" s="1">
        <v>1079</v>
      </c>
      <c r="B160" s="1" t="s">
        <v>1155</v>
      </c>
      <c r="C160" s="1" t="s">
        <v>1191</v>
      </c>
      <c r="D160" s="4">
        <v>133.89999999999901</v>
      </c>
      <c r="E160" s="1" t="s">
        <v>107</v>
      </c>
      <c r="F160" s="16" t="s">
        <v>4105</v>
      </c>
      <c r="G160" s="1" t="s">
        <v>108</v>
      </c>
      <c r="H160" s="1" t="s">
        <v>3896</v>
      </c>
      <c r="I160" s="1" t="s">
        <v>3897</v>
      </c>
      <c r="J160" s="19">
        <v>1</v>
      </c>
      <c r="K160" s="3" t="s">
        <v>589</v>
      </c>
      <c r="L160" s="9">
        <v>45306</v>
      </c>
      <c r="M160" s="3" t="s">
        <v>3898</v>
      </c>
      <c r="N160" s="9">
        <v>0</v>
      </c>
      <c r="O160" s="3" t="s">
        <v>3898</v>
      </c>
      <c r="P160" s="9">
        <v>0</v>
      </c>
      <c r="Q160" s="9">
        <f>Table13[[#This Row],[Area]]+Table13[[#This Row],[Area2]]+Table13[[#This Row],[Area3]]</f>
        <v>45306</v>
      </c>
      <c r="R160" t="s">
        <v>4106</v>
      </c>
    </row>
    <row r="161" spans="1:18" x14ac:dyDescent="0.55000000000000004">
      <c r="A161" s="1">
        <v>1081</v>
      </c>
      <c r="B161" s="1" t="s">
        <v>1155</v>
      </c>
      <c r="C161" s="1" t="s">
        <v>1194</v>
      </c>
      <c r="D161" s="4">
        <v>97</v>
      </c>
      <c r="E161" s="1" t="s">
        <v>107</v>
      </c>
      <c r="F161" s="16" t="s">
        <v>4107</v>
      </c>
      <c r="G161" s="1" t="s">
        <v>108</v>
      </c>
      <c r="H161" s="1" t="s">
        <v>3896</v>
      </c>
      <c r="I161" s="1" t="s">
        <v>3897</v>
      </c>
      <c r="J161" s="19">
        <v>1</v>
      </c>
      <c r="K161" s="3" t="s">
        <v>589</v>
      </c>
      <c r="L161" s="9">
        <v>2017.5</v>
      </c>
      <c r="M161" s="3" t="s">
        <v>589</v>
      </c>
      <c r="N161" s="9">
        <v>2423.17</v>
      </c>
      <c r="O161" s="3" t="s">
        <v>3898</v>
      </c>
      <c r="P161" s="9">
        <v>0</v>
      </c>
      <c r="Q161" s="9">
        <f>Table13[[#This Row],[Area]]+Table13[[#This Row],[Area2]]+Table13[[#This Row],[Area3]]</f>
        <v>4440.67</v>
      </c>
      <c r="R161" t="s">
        <v>4108</v>
      </c>
    </row>
    <row r="162" spans="1:18" x14ac:dyDescent="0.55000000000000004">
      <c r="A162" s="1">
        <v>1166</v>
      </c>
      <c r="B162" s="1" t="s">
        <v>1155</v>
      </c>
      <c r="C162" s="1" t="s">
        <v>1195</v>
      </c>
      <c r="D162" s="4">
        <v>254</v>
      </c>
      <c r="E162" s="1" t="s">
        <v>107</v>
      </c>
      <c r="F162" s="16" t="s">
        <v>4109</v>
      </c>
      <c r="G162" s="1" t="s">
        <v>108</v>
      </c>
      <c r="H162" s="1" t="s">
        <v>3896</v>
      </c>
      <c r="I162" s="1" t="s">
        <v>3907</v>
      </c>
      <c r="J162" s="19">
        <v>0.14799999999999999</v>
      </c>
      <c r="K162" s="3" t="s">
        <v>589</v>
      </c>
      <c r="L162" s="9">
        <v>481.05</v>
      </c>
      <c r="M162" s="3" t="s">
        <v>3898</v>
      </c>
      <c r="N162" s="9">
        <v>0</v>
      </c>
      <c r="O162" s="3" t="s">
        <v>3898</v>
      </c>
      <c r="P162" s="9">
        <v>0</v>
      </c>
      <c r="Q162" s="9">
        <f>Table13[[#This Row],[Area]]+Table13[[#This Row],[Area2]]+Table13[[#This Row],[Area3]]</f>
        <v>481.05</v>
      </c>
      <c r="R162" t="s">
        <v>4110</v>
      </c>
    </row>
    <row r="163" spans="1:18" x14ac:dyDescent="0.55000000000000004">
      <c r="A163" s="1">
        <v>1199</v>
      </c>
      <c r="B163" s="1" t="s">
        <v>1155</v>
      </c>
      <c r="C163" s="1" t="s">
        <v>1198</v>
      </c>
      <c r="D163" s="4">
        <v>183.89999999999901</v>
      </c>
      <c r="E163" s="1" t="s">
        <v>107</v>
      </c>
      <c r="F163" s="16" t="s">
        <v>4111</v>
      </c>
      <c r="G163" s="1" t="s">
        <v>108</v>
      </c>
      <c r="H163" s="1" t="s">
        <v>3896</v>
      </c>
      <c r="I163" s="1" t="s">
        <v>3897</v>
      </c>
      <c r="J163" s="19">
        <v>1</v>
      </c>
      <c r="K163" s="3" t="s">
        <v>589</v>
      </c>
      <c r="L163" s="9">
        <v>4463.05</v>
      </c>
      <c r="M163" s="3" t="s">
        <v>3898</v>
      </c>
      <c r="N163" s="9">
        <v>0</v>
      </c>
      <c r="O163" s="3" t="s">
        <v>3898</v>
      </c>
      <c r="P163" s="9">
        <v>0</v>
      </c>
      <c r="Q163" s="9">
        <f>Table13[[#This Row],[Area]]+Table13[[#This Row],[Area2]]+Table13[[#This Row],[Area3]]</f>
        <v>4463.05</v>
      </c>
      <c r="R163" t="s">
        <v>4112</v>
      </c>
    </row>
    <row r="164" spans="1:18" ht="15" customHeight="1" x14ac:dyDescent="0.55000000000000004">
      <c r="A164" s="1">
        <v>1200</v>
      </c>
      <c r="B164" s="1" t="s">
        <v>1155</v>
      </c>
      <c r="C164" s="1" t="s">
        <v>1199</v>
      </c>
      <c r="D164" s="4">
        <v>420</v>
      </c>
      <c r="E164" s="1" t="s">
        <v>107</v>
      </c>
      <c r="F164" s="16" t="s">
        <v>4113</v>
      </c>
      <c r="G164" s="1" t="s">
        <v>133</v>
      </c>
      <c r="H164" s="1" t="s">
        <v>3896</v>
      </c>
      <c r="I164" s="1" t="s">
        <v>3897</v>
      </c>
      <c r="J164" s="1">
        <v>1</v>
      </c>
      <c r="K164" s="3" t="s">
        <v>3903</v>
      </c>
      <c r="L164" s="9">
        <v>13.09</v>
      </c>
      <c r="M164" s="3" t="s">
        <v>3898</v>
      </c>
      <c r="N164" s="9">
        <v>0</v>
      </c>
      <c r="O164" s="3" t="s">
        <v>3898</v>
      </c>
      <c r="P164" s="9">
        <v>0</v>
      </c>
      <c r="Q164" s="9">
        <f>Table13[[#This Row],[Area]]+Table13[[#This Row],[Area2]]+Table13[[#This Row],[Area3]]</f>
        <v>13.09</v>
      </c>
      <c r="R164" t="s">
        <v>4114</v>
      </c>
    </row>
    <row r="165" spans="1:18" x14ac:dyDescent="0.55000000000000004">
      <c r="A165" s="1">
        <v>1201</v>
      </c>
      <c r="B165" s="1" t="s">
        <v>1155</v>
      </c>
      <c r="C165" s="1" t="s">
        <v>1200</v>
      </c>
      <c r="D165" s="4">
        <v>1870</v>
      </c>
      <c r="E165" s="1" t="s">
        <v>107</v>
      </c>
      <c r="F165" s="16" t="s">
        <v>4115</v>
      </c>
      <c r="G165" s="1" t="s">
        <v>108</v>
      </c>
      <c r="H165" s="1" t="s">
        <v>3900</v>
      </c>
      <c r="I165" s="1" t="s">
        <v>3897</v>
      </c>
      <c r="J165" s="1">
        <v>1</v>
      </c>
      <c r="K165" s="3" t="s">
        <v>589</v>
      </c>
      <c r="L165" s="9">
        <v>21000</v>
      </c>
      <c r="M165" s="3" t="s">
        <v>3898</v>
      </c>
      <c r="N165" s="9">
        <v>0</v>
      </c>
      <c r="O165" s="3" t="s">
        <v>3898</v>
      </c>
      <c r="P165" s="9">
        <v>0</v>
      </c>
      <c r="Q165" s="9">
        <f>Table13[[#This Row],[Area]]+Table13[[#This Row],[Area2]]+Table13[[#This Row],[Area3]]</f>
        <v>21000</v>
      </c>
      <c r="R165" t="s">
        <v>4116</v>
      </c>
    </row>
    <row r="166" spans="1:18" x14ac:dyDescent="0.55000000000000004">
      <c r="A166" s="1">
        <v>2162</v>
      </c>
      <c r="B166" s="1" t="s">
        <v>1155</v>
      </c>
      <c r="C166" s="1" t="s">
        <v>1213</v>
      </c>
      <c r="D166" s="4">
        <v>153</v>
      </c>
      <c r="E166" s="1" t="s">
        <v>107</v>
      </c>
      <c r="F166" s="16" t="s">
        <v>4117</v>
      </c>
      <c r="G166" s="1" t="s">
        <v>108</v>
      </c>
      <c r="H166" s="1" t="s">
        <v>3896</v>
      </c>
      <c r="I166" s="1" t="s">
        <v>3897</v>
      </c>
      <c r="J166" s="19">
        <v>1</v>
      </c>
      <c r="K166" s="3" t="s">
        <v>589</v>
      </c>
      <c r="L166" s="9">
        <v>5168.5600000000004</v>
      </c>
      <c r="M166" s="3" t="s">
        <v>3904</v>
      </c>
      <c r="N166" s="9">
        <v>17.73</v>
      </c>
      <c r="O166" s="3" t="s">
        <v>3898</v>
      </c>
      <c r="P166" s="9">
        <v>0</v>
      </c>
      <c r="Q166" s="9">
        <f>Table13[[#This Row],[Area]]+Table13[[#This Row],[Area2]]+Table13[[#This Row],[Area3]]</f>
        <v>5186.29</v>
      </c>
      <c r="R166" t="s">
        <v>4118</v>
      </c>
    </row>
    <row r="167" spans="1:18" x14ac:dyDescent="0.55000000000000004">
      <c r="A167" s="1">
        <v>3097</v>
      </c>
      <c r="B167" s="1" t="s">
        <v>1155</v>
      </c>
      <c r="C167" s="1" t="s">
        <v>1235</v>
      </c>
      <c r="D167" s="4">
        <v>5</v>
      </c>
      <c r="E167" s="1" t="s">
        <v>107</v>
      </c>
      <c r="F167" s="16" t="s">
        <v>4119</v>
      </c>
      <c r="G167" s="1" t="s">
        <v>133</v>
      </c>
      <c r="H167" s="1" t="s">
        <v>3896</v>
      </c>
      <c r="I167" s="1" t="s">
        <v>3897</v>
      </c>
      <c r="J167" s="19">
        <v>1</v>
      </c>
      <c r="K167" s="3" t="s">
        <v>3898</v>
      </c>
      <c r="L167" s="9">
        <v>0</v>
      </c>
      <c r="M167" s="3" t="s">
        <v>3898</v>
      </c>
      <c r="N167" s="9">
        <v>0</v>
      </c>
      <c r="O167" s="3" t="s">
        <v>3898</v>
      </c>
      <c r="P167" s="9">
        <v>0</v>
      </c>
      <c r="Q167" s="9">
        <f>Table13[[#This Row],[Area]]+Table13[[#This Row],[Area2]]+Table13[[#This Row],[Area3]]</f>
        <v>0</v>
      </c>
      <c r="R167" t="s">
        <v>4120</v>
      </c>
    </row>
    <row r="168" spans="1:18" x14ac:dyDescent="0.55000000000000004">
      <c r="A168" s="1">
        <v>3250</v>
      </c>
      <c r="B168" s="1" t="s">
        <v>1155</v>
      </c>
      <c r="C168" s="1" t="s">
        <v>1236</v>
      </c>
      <c r="D168" s="4">
        <v>300</v>
      </c>
      <c r="E168" s="1" t="s">
        <v>107</v>
      </c>
      <c r="F168" s="16" t="s">
        <v>4121</v>
      </c>
      <c r="G168" s="1" t="s">
        <v>108</v>
      </c>
      <c r="H168" s="1" t="s">
        <v>3900</v>
      </c>
      <c r="I168" s="1" t="s">
        <v>3897</v>
      </c>
      <c r="J168" s="1">
        <v>1</v>
      </c>
      <c r="K168" s="3" t="s">
        <v>589</v>
      </c>
      <c r="L168" s="9">
        <v>15117.4</v>
      </c>
      <c r="M168" s="3" t="s">
        <v>3898</v>
      </c>
      <c r="N168" s="9">
        <v>0</v>
      </c>
      <c r="O168" s="3" t="s">
        <v>3898</v>
      </c>
      <c r="P168" s="9">
        <v>0</v>
      </c>
      <c r="Q168" s="9">
        <f>Table13[[#This Row],[Area]]+Table13[[#This Row],[Area2]]+Table13[[#This Row],[Area3]]</f>
        <v>15117.4</v>
      </c>
      <c r="R168" t="s">
        <v>4122</v>
      </c>
    </row>
    <row r="169" spans="1:18" x14ac:dyDescent="0.55000000000000004">
      <c r="A169" s="1">
        <v>3318</v>
      </c>
      <c r="B169" s="1" t="s">
        <v>1155</v>
      </c>
      <c r="C169" s="1" t="s">
        <v>1241</v>
      </c>
      <c r="D169" s="4">
        <v>84.4</v>
      </c>
      <c r="E169" s="1" t="s">
        <v>107</v>
      </c>
      <c r="F169" s="16" t="s">
        <v>4123</v>
      </c>
      <c r="G169" s="1" t="s">
        <v>133</v>
      </c>
      <c r="H169" s="1" t="s">
        <v>3896</v>
      </c>
      <c r="I169" s="1" t="s">
        <v>3897</v>
      </c>
      <c r="J169" s="19">
        <v>1</v>
      </c>
      <c r="K169" s="3" t="s">
        <v>3903</v>
      </c>
      <c r="L169" s="9">
        <v>11.76</v>
      </c>
      <c r="M169" s="3" t="s">
        <v>3904</v>
      </c>
      <c r="N169" s="9">
        <v>2.46</v>
      </c>
      <c r="O169" s="3" t="s">
        <v>3898</v>
      </c>
      <c r="P169" s="9">
        <v>0</v>
      </c>
      <c r="Q169" s="9">
        <f>Table13[[#This Row],[Area]]+Table13[[#This Row],[Area2]]+Table13[[#This Row],[Area3]]</f>
        <v>14.219999999999999</v>
      </c>
      <c r="R169" t="s">
        <v>4124</v>
      </c>
    </row>
    <row r="170" spans="1:18" x14ac:dyDescent="0.55000000000000004">
      <c r="A170" s="1">
        <v>3540</v>
      </c>
      <c r="B170" s="1" t="s">
        <v>1155</v>
      </c>
      <c r="C170" s="1" t="s">
        <v>1246</v>
      </c>
      <c r="D170" s="4">
        <v>0.34399999999999997</v>
      </c>
      <c r="E170" s="1" t="s">
        <v>107</v>
      </c>
      <c r="F170" s="16" t="s">
        <v>4125</v>
      </c>
      <c r="G170" s="1" t="s">
        <v>133</v>
      </c>
      <c r="H170" s="1" t="s">
        <v>3896</v>
      </c>
      <c r="I170" s="1" t="s">
        <v>3897</v>
      </c>
      <c r="J170" s="1">
        <v>1</v>
      </c>
      <c r="K170" s="3" t="s">
        <v>3898</v>
      </c>
      <c r="L170" s="9">
        <v>0</v>
      </c>
      <c r="M170" s="3" t="s">
        <v>3898</v>
      </c>
      <c r="N170" s="9">
        <v>0</v>
      </c>
      <c r="O170" s="3" t="s">
        <v>3898</v>
      </c>
      <c r="P170" s="9">
        <v>0</v>
      </c>
      <c r="Q170" s="9">
        <f>Table13[[#This Row],[Area]]+Table13[[#This Row],[Area2]]+Table13[[#This Row],[Area3]]</f>
        <v>0</v>
      </c>
      <c r="R170" t="s">
        <v>3931</v>
      </c>
    </row>
    <row r="171" spans="1:18" x14ac:dyDescent="0.55000000000000004">
      <c r="A171" s="1">
        <v>528</v>
      </c>
      <c r="B171" s="1" t="s">
        <v>1247</v>
      </c>
      <c r="C171" s="1" t="s">
        <v>1253</v>
      </c>
      <c r="D171" s="4">
        <v>6.23</v>
      </c>
      <c r="E171" s="1" t="s">
        <v>107</v>
      </c>
      <c r="F171" s="16" t="s">
        <v>4126</v>
      </c>
      <c r="G171" s="1" t="s">
        <v>133</v>
      </c>
      <c r="H171" s="1" t="s">
        <v>3900</v>
      </c>
      <c r="I171" s="1" t="s">
        <v>3897</v>
      </c>
      <c r="J171" s="19">
        <v>1</v>
      </c>
      <c r="K171" s="3" t="s">
        <v>3903</v>
      </c>
      <c r="L171" s="9">
        <v>1.73</v>
      </c>
      <c r="M171" s="3" t="s">
        <v>3898</v>
      </c>
      <c r="N171" s="9">
        <v>0</v>
      </c>
      <c r="O171" s="3" t="s">
        <v>3898</v>
      </c>
      <c r="P171" s="9">
        <v>0</v>
      </c>
      <c r="Q171" s="9">
        <f>Table13[[#This Row],[Area]]+Table13[[#This Row],[Area2]]+Table13[[#This Row],[Area3]]</f>
        <v>1.73</v>
      </c>
      <c r="R171" t="s">
        <v>133</v>
      </c>
    </row>
    <row r="172" spans="1:18" x14ac:dyDescent="0.55000000000000004">
      <c r="A172" s="1">
        <v>1244</v>
      </c>
      <c r="B172" s="1" t="s">
        <v>1247</v>
      </c>
      <c r="C172" s="1" t="s">
        <v>1260</v>
      </c>
      <c r="D172" s="4">
        <v>160</v>
      </c>
      <c r="E172" s="1" t="s">
        <v>107</v>
      </c>
      <c r="F172" s="16" t="s">
        <v>4127</v>
      </c>
      <c r="G172" s="1" t="s">
        <v>108</v>
      </c>
      <c r="H172" s="1" t="s">
        <v>3896</v>
      </c>
      <c r="I172" s="1" t="s">
        <v>3897</v>
      </c>
      <c r="J172" s="19">
        <v>1</v>
      </c>
      <c r="K172" s="3" t="s">
        <v>4128</v>
      </c>
      <c r="L172" s="9">
        <v>11.42</v>
      </c>
      <c r="M172" s="3" t="s">
        <v>589</v>
      </c>
      <c r="N172" s="9">
        <v>3.64</v>
      </c>
      <c r="O172" s="3" t="s">
        <v>3904</v>
      </c>
      <c r="P172" s="9">
        <v>1.94</v>
      </c>
      <c r="Q172" s="9">
        <f>Table13[[#This Row],[Area]]+Table13[[#This Row],[Area2]]+Table13[[#This Row],[Area3]]</f>
        <v>17</v>
      </c>
      <c r="R172" t="s">
        <v>4129</v>
      </c>
    </row>
    <row r="173" spans="1:18" x14ac:dyDescent="0.55000000000000004">
      <c r="A173" s="1">
        <v>1348</v>
      </c>
      <c r="B173" s="1" t="s">
        <v>1247</v>
      </c>
      <c r="C173" s="1" t="s">
        <v>1261</v>
      </c>
      <c r="D173" s="4">
        <v>0.4</v>
      </c>
      <c r="E173" s="1" t="s">
        <v>107</v>
      </c>
      <c r="F173" s="16" t="s">
        <v>4130</v>
      </c>
      <c r="G173" s="1" t="s">
        <v>133</v>
      </c>
      <c r="H173" s="1" t="s">
        <v>3896</v>
      </c>
      <c r="I173" s="1" t="s">
        <v>3897</v>
      </c>
      <c r="J173" s="1">
        <v>1</v>
      </c>
      <c r="K173" s="3" t="s">
        <v>3898</v>
      </c>
      <c r="L173" s="9">
        <v>0</v>
      </c>
      <c r="M173" s="3" t="s">
        <v>3898</v>
      </c>
      <c r="N173" s="9">
        <v>0</v>
      </c>
      <c r="O173" s="3" t="s">
        <v>3898</v>
      </c>
      <c r="P173" s="9">
        <v>0</v>
      </c>
      <c r="Q173" s="9">
        <f>Table13[[#This Row],[Area]]+Table13[[#This Row],[Area2]]+Table13[[#This Row],[Area3]]</f>
        <v>0</v>
      </c>
      <c r="R173" t="s">
        <v>3968</v>
      </c>
    </row>
    <row r="174" spans="1:18" x14ac:dyDescent="0.55000000000000004">
      <c r="A174" s="1">
        <v>1650</v>
      </c>
      <c r="B174" s="1" t="s">
        <v>1247</v>
      </c>
      <c r="C174" s="1" t="s">
        <v>1262</v>
      </c>
      <c r="D174" s="4">
        <v>57.599999999999902</v>
      </c>
      <c r="E174" s="1" t="s">
        <v>107</v>
      </c>
      <c r="F174" s="16" t="s">
        <v>4131</v>
      </c>
      <c r="G174" s="1" t="s">
        <v>133</v>
      </c>
      <c r="H174" s="1" t="s">
        <v>3896</v>
      </c>
      <c r="I174" s="1" t="s">
        <v>3897</v>
      </c>
      <c r="J174" s="19">
        <v>1</v>
      </c>
      <c r="K174" s="3" t="s">
        <v>3903</v>
      </c>
      <c r="L174" s="9">
        <v>12</v>
      </c>
      <c r="M174" s="3" t="s">
        <v>3898</v>
      </c>
      <c r="N174" s="9">
        <v>0</v>
      </c>
      <c r="O174" s="3" t="s">
        <v>3898</v>
      </c>
      <c r="P174" s="9">
        <v>0</v>
      </c>
      <c r="Q174" s="9">
        <f>Table13[[#This Row],[Area]]+Table13[[#This Row],[Area2]]+Table13[[#This Row],[Area3]]</f>
        <v>12</v>
      </c>
      <c r="R174" t="s">
        <v>4132</v>
      </c>
    </row>
    <row r="175" spans="1:18" x14ac:dyDescent="0.55000000000000004">
      <c r="A175" s="1">
        <v>2002</v>
      </c>
      <c r="B175" s="1" t="s">
        <v>1247</v>
      </c>
      <c r="C175" s="1" t="s">
        <v>1270</v>
      </c>
      <c r="D175" s="4">
        <v>0.47</v>
      </c>
      <c r="E175" s="1" t="s">
        <v>107</v>
      </c>
      <c r="F175" s="16" t="s">
        <v>4133</v>
      </c>
      <c r="G175" s="1" t="s">
        <v>133</v>
      </c>
      <c r="H175" s="1" t="s">
        <v>3896</v>
      </c>
      <c r="I175" s="1" t="s">
        <v>3897</v>
      </c>
      <c r="J175" s="1">
        <v>1</v>
      </c>
      <c r="K175" s="3" t="s">
        <v>3898</v>
      </c>
      <c r="L175" s="9">
        <v>0</v>
      </c>
      <c r="M175" s="3" t="s">
        <v>3898</v>
      </c>
      <c r="N175" s="9">
        <v>0</v>
      </c>
      <c r="O175" s="3" t="s">
        <v>3898</v>
      </c>
      <c r="P175" s="9">
        <v>0</v>
      </c>
      <c r="Q175" s="9">
        <f>Table13[[#This Row],[Area]]+Table13[[#This Row],[Area2]]+Table13[[#This Row],[Area3]]</f>
        <v>0</v>
      </c>
      <c r="R175" t="s">
        <v>3968</v>
      </c>
    </row>
    <row r="176" spans="1:18" x14ac:dyDescent="0.55000000000000004">
      <c r="A176" s="1">
        <v>2135</v>
      </c>
      <c r="B176" s="1" t="s">
        <v>1247</v>
      </c>
      <c r="C176" s="1" t="s">
        <v>1273</v>
      </c>
      <c r="D176" s="4">
        <v>0.2</v>
      </c>
      <c r="E176" s="1" t="s">
        <v>107</v>
      </c>
      <c r="F176" s="16" t="s">
        <v>4134</v>
      </c>
      <c r="G176" s="1" t="s">
        <v>133</v>
      </c>
      <c r="H176" s="1" t="s">
        <v>3896</v>
      </c>
      <c r="I176" s="1" t="s">
        <v>3897</v>
      </c>
      <c r="J176" s="1">
        <v>1</v>
      </c>
      <c r="K176" s="3" t="s">
        <v>3898</v>
      </c>
      <c r="L176" s="9">
        <v>0</v>
      </c>
      <c r="M176" s="3" t="s">
        <v>3898</v>
      </c>
      <c r="N176" s="9">
        <v>0</v>
      </c>
      <c r="O176" s="3" t="s">
        <v>3898</v>
      </c>
      <c r="P176" s="9">
        <v>0</v>
      </c>
      <c r="Q176" s="9">
        <f>Table13[[#This Row],[Area]]+Table13[[#This Row],[Area2]]+Table13[[#This Row],[Area3]]</f>
        <v>0</v>
      </c>
      <c r="R176" t="s">
        <v>3968</v>
      </c>
    </row>
    <row r="177" spans="1:18" x14ac:dyDescent="0.55000000000000004">
      <c r="A177" s="1">
        <v>2744</v>
      </c>
      <c r="B177" s="1" t="s">
        <v>1247</v>
      </c>
      <c r="C177" s="1" t="s">
        <v>1297</v>
      </c>
      <c r="D177" s="4">
        <v>37.759999999999899</v>
      </c>
      <c r="E177" s="1" t="s">
        <v>107</v>
      </c>
      <c r="F177" s="16" t="s">
        <v>4135</v>
      </c>
      <c r="G177" s="1" t="s">
        <v>108</v>
      </c>
      <c r="H177" s="1" t="s">
        <v>3900</v>
      </c>
      <c r="I177" s="1" t="s">
        <v>3897</v>
      </c>
      <c r="J177" s="19">
        <v>1</v>
      </c>
      <c r="K177" s="3" t="s">
        <v>589</v>
      </c>
      <c r="L177" s="9">
        <v>13.34</v>
      </c>
      <c r="M177" s="3" t="s">
        <v>3904</v>
      </c>
      <c r="N177" s="9">
        <v>3.25</v>
      </c>
      <c r="O177" s="3" t="s">
        <v>3898</v>
      </c>
      <c r="P177" s="9">
        <v>0</v>
      </c>
      <c r="Q177" s="9">
        <f>Table13[[#This Row],[Area]]+Table13[[#This Row],[Area2]]+Table13[[#This Row],[Area3]]</f>
        <v>16.59</v>
      </c>
      <c r="R177" t="s">
        <v>1298</v>
      </c>
    </row>
    <row r="178" spans="1:18" x14ac:dyDescent="0.55000000000000004">
      <c r="A178" s="1">
        <v>3244</v>
      </c>
      <c r="B178" s="1" t="s">
        <v>1247</v>
      </c>
      <c r="C178" s="1" t="s">
        <v>1302</v>
      </c>
      <c r="D178" s="4">
        <v>68.400000000000006</v>
      </c>
      <c r="E178" s="1" t="s">
        <v>107</v>
      </c>
      <c r="F178" s="16" t="s">
        <v>4136</v>
      </c>
      <c r="G178" s="1" t="s">
        <v>108</v>
      </c>
      <c r="H178" s="1" t="s">
        <v>3900</v>
      </c>
      <c r="I178" s="1" t="s">
        <v>3897</v>
      </c>
      <c r="J178" s="19">
        <v>1</v>
      </c>
      <c r="K178" s="3" t="s">
        <v>589</v>
      </c>
      <c r="L178" s="9">
        <v>934.82</v>
      </c>
      <c r="M178" s="3" t="s">
        <v>3898</v>
      </c>
      <c r="N178" s="9">
        <v>0</v>
      </c>
      <c r="O178" s="3" t="s">
        <v>3898</v>
      </c>
      <c r="P178" s="9">
        <v>0</v>
      </c>
      <c r="Q178" s="9">
        <f>Table13[[#This Row],[Area]]+Table13[[#This Row],[Area2]]+Table13[[#This Row],[Area3]]</f>
        <v>934.82</v>
      </c>
      <c r="R178" t="s">
        <v>589</v>
      </c>
    </row>
    <row r="179" spans="1:18" x14ac:dyDescent="0.55000000000000004">
      <c r="A179" s="1">
        <v>38</v>
      </c>
      <c r="B179" s="1" t="s">
        <v>1321</v>
      </c>
      <c r="C179" s="1" t="s">
        <v>1322</v>
      </c>
      <c r="D179" s="4">
        <v>0.4</v>
      </c>
      <c r="E179" s="1" t="s">
        <v>4137</v>
      </c>
      <c r="F179" s="16" t="s">
        <v>4138</v>
      </c>
      <c r="G179" s="1" t="s">
        <v>34</v>
      </c>
      <c r="H179" s="1" t="s">
        <v>34</v>
      </c>
      <c r="I179" s="1" t="s">
        <v>3897</v>
      </c>
      <c r="J179" s="1">
        <v>1</v>
      </c>
      <c r="K179" s="3" t="s">
        <v>3898</v>
      </c>
      <c r="L179" s="9">
        <v>0</v>
      </c>
      <c r="M179" s="3" t="s">
        <v>3898</v>
      </c>
      <c r="N179" s="9">
        <v>0</v>
      </c>
      <c r="O179" s="3" t="s">
        <v>3898</v>
      </c>
      <c r="P179" s="9">
        <v>0</v>
      </c>
      <c r="Q179" s="9">
        <f>Table13[[#This Row],[Area]]+Table13[[#This Row],[Area2]]+Table13[[#This Row],[Area3]]</f>
        <v>0</v>
      </c>
      <c r="R179" t="s">
        <v>4139</v>
      </c>
    </row>
    <row r="180" spans="1:18" x14ac:dyDescent="0.55000000000000004">
      <c r="A180" s="1">
        <v>105</v>
      </c>
      <c r="B180" s="1" t="s">
        <v>1321</v>
      </c>
      <c r="C180" s="1" t="s">
        <v>1324</v>
      </c>
      <c r="D180" s="4">
        <v>1038</v>
      </c>
      <c r="E180" s="1" t="s">
        <v>107</v>
      </c>
      <c r="F180" s="16" t="s">
        <v>4140</v>
      </c>
      <c r="G180" s="1" t="s">
        <v>108</v>
      </c>
      <c r="H180" s="1" t="s">
        <v>3900</v>
      </c>
      <c r="I180" s="1" t="s">
        <v>3897</v>
      </c>
      <c r="J180" s="1">
        <v>1</v>
      </c>
      <c r="K180" s="3" t="s">
        <v>589</v>
      </c>
      <c r="L180" s="9">
        <v>850200</v>
      </c>
      <c r="M180" s="3" t="s">
        <v>3898</v>
      </c>
      <c r="N180" s="9">
        <v>0</v>
      </c>
      <c r="O180" s="3" t="s">
        <v>3898</v>
      </c>
      <c r="P180" s="9">
        <v>0</v>
      </c>
      <c r="Q180" s="9">
        <f>Table13[[#This Row],[Area]]+Table13[[#This Row],[Area2]]+Table13[[#This Row],[Area3]]</f>
        <v>850200</v>
      </c>
      <c r="R180" t="s">
        <v>4141</v>
      </c>
    </row>
    <row r="181" spans="1:18" x14ac:dyDescent="0.55000000000000004">
      <c r="A181" s="1">
        <v>362</v>
      </c>
      <c r="B181" s="1" t="s">
        <v>1321</v>
      </c>
      <c r="C181" s="1" t="s">
        <v>1330</v>
      </c>
      <c r="D181" s="4">
        <v>5</v>
      </c>
      <c r="E181" s="1" t="s">
        <v>107</v>
      </c>
      <c r="F181" s="16" t="s">
        <v>4142</v>
      </c>
      <c r="G181" s="1" t="s">
        <v>108</v>
      </c>
      <c r="H181" s="1" t="s">
        <v>3896</v>
      </c>
      <c r="I181" s="1" t="s">
        <v>3897</v>
      </c>
      <c r="J181" s="19">
        <v>1</v>
      </c>
      <c r="K181" s="3" t="s">
        <v>589</v>
      </c>
      <c r="L181" s="9">
        <v>3111.86</v>
      </c>
      <c r="M181" s="3" t="s">
        <v>3898</v>
      </c>
      <c r="N181" s="9">
        <v>0</v>
      </c>
      <c r="O181" s="3" t="s">
        <v>3898</v>
      </c>
      <c r="P181" s="9">
        <v>0</v>
      </c>
      <c r="Q181" s="9">
        <f>Table13[[#This Row],[Area]]+Table13[[#This Row],[Area2]]+Table13[[#This Row],[Area3]]</f>
        <v>3111.86</v>
      </c>
      <c r="R181" t="s">
        <v>4143</v>
      </c>
    </row>
    <row r="182" spans="1:18" x14ac:dyDescent="0.55000000000000004">
      <c r="A182" s="1">
        <v>590</v>
      </c>
      <c r="B182" s="1" t="s">
        <v>1321</v>
      </c>
      <c r="C182" s="1" t="s">
        <v>1337</v>
      </c>
      <c r="D182" s="4">
        <v>403</v>
      </c>
      <c r="E182" s="1" t="s">
        <v>107</v>
      </c>
      <c r="F182" s="16" t="s">
        <v>4144</v>
      </c>
      <c r="G182" s="1" t="s">
        <v>108</v>
      </c>
      <c r="H182" s="1" t="s">
        <v>3896</v>
      </c>
      <c r="I182" s="1" t="s">
        <v>3897</v>
      </c>
      <c r="J182" s="1">
        <v>1</v>
      </c>
      <c r="K182" s="3" t="s">
        <v>589</v>
      </c>
      <c r="L182" s="9">
        <v>28800</v>
      </c>
      <c r="M182" s="3" t="s">
        <v>3898</v>
      </c>
      <c r="N182" s="9">
        <v>0</v>
      </c>
      <c r="O182" s="3" t="s">
        <v>3898</v>
      </c>
      <c r="P182" s="9">
        <v>0</v>
      </c>
      <c r="Q182" s="9">
        <f>Table13[[#This Row],[Area]]+Table13[[#This Row],[Area2]]+Table13[[#This Row],[Area3]]</f>
        <v>28800</v>
      </c>
      <c r="R182" t="s">
        <v>589</v>
      </c>
    </row>
    <row r="183" spans="1:18" x14ac:dyDescent="0.55000000000000004">
      <c r="A183" s="1">
        <v>1745</v>
      </c>
      <c r="B183" s="1" t="s">
        <v>1321</v>
      </c>
      <c r="C183" s="1" t="s">
        <v>1357</v>
      </c>
      <c r="D183" s="4">
        <v>160</v>
      </c>
      <c r="E183" s="1" t="s">
        <v>107</v>
      </c>
      <c r="F183" s="16" t="s">
        <v>4145</v>
      </c>
      <c r="G183" s="1" t="s">
        <v>108</v>
      </c>
      <c r="H183" s="1" t="s">
        <v>3896</v>
      </c>
      <c r="I183" s="1" t="s">
        <v>3897</v>
      </c>
      <c r="J183" s="19">
        <v>1</v>
      </c>
      <c r="K183" s="3" t="s">
        <v>589</v>
      </c>
      <c r="L183" s="9">
        <v>2526.64</v>
      </c>
      <c r="M183" s="3" t="s">
        <v>3898</v>
      </c>
      <c r="N183" s="9">
        <v>0</v>
      </c>
      <c r="O183" s="3" t="s">
        <v>3898</v>
      </c>
      <c r="P183" s="9">
        <v>0</v>
      </c>
      <c r="Q183" s="9">
        <f>Table13[[#This Row],[Area]]+Table13[[#This Row],[Area2]]+Table13[[#This Row],[Area3]]</f>
        <v>2526.64</v>
      </c>
      <c r="R183" t="s">
        <v>4146</v>
      </c>
    </row>
    <row r="184" spans="1:18" x14ac:dyDescent="0.55000000000000004">
      <c r="A184" s="1">
        <v>3370</v>
      </c>
      <c r="B184" s="1" t="s">
        <v>1321</v>
      </c>
      <c r="C184" s="1" t="s">
        <v>1396</v>
      </c>
      <c r="D184" s="9">
        <v>4.4999999999999998E-2</v>
      </c>
      <c r="E184" s="1" t="s">
        <v>107</v>
      </c>
      <c r="F184" s="16" t="s">
        <v>4147</v>
      </c>
      <c r="G184" s="1" t="s">
        <v>133</v>
      </c>
      <c r="H184" s="1" t="s">
        <v>3896</v>
      </c>
      <c r="I184" s="1" t="s">
        <v>3897</v>
      </c>
      <c r="J184" s="1">
        <v>1</v>
      </c>
      <c r="K184" s="3" t="s">
        <v>3898</v>
      </c>
      <c r="L184" s="9">
        <v>0</v>
      </c>
      <c r="M184" s="3" t="s">
        <v>3898</v>
      </c>
      <c r="N184" s="9">
        <v>0</v>
      </c>
      <c r="O184" s="3" t="s">
        <v>3898</v>
      </c>
      <c r="P184" s="9">
        <v>0</v>
      </c>
      <c r="Q184" s="9">
        <f>Table13[[#This Row],[Area]]+Table13[[#This Row],[Area2]]+Table13[[#This Row],[Area3]]</f>
        <v>0</v>
      </c>
      <c r="R184" t="s">
        <v>3931</v>
      </c>
    </row>
    <row r="185" spans="1:18" x14ac:dyDescent="0.55000000000000004">
      <c r="A185" s="1">
        <v>903</v>
      </c>
      <c r="B185" s="1" t="s">
        <v>1403</v>
      </c>
      <c r="C185" s="1" t="s">
        <v>1410</v>
      </c>
      <c r="D185" s="4">
        <v>15</v>
      </c>
      <c r="E185" s="1" t="s">
        <v>107</v>
      </c>
      <c r="F185" s="16" t="s">
        <v>4148</v>
      </c>
      <c r="G185" s="1" t="s">
        <v>108</v>
      </c>
      <c r="H185" s="1" t="s">
        <v>3900</v>
      </c>
      <c r="I185" s="1" t="s">
        <v>3897</v>
      </c>
      <c r="J185" s="19">
        <v>1</v>
      </c>
      <c r="K185" s="3" t="s">
        <v>589</v>
      </c>
      <c r="L185" s="9">
        <v>178.66</v>
      </c>
      <c r="M185" s="3" t="s">
        <v>3898</v>
      </c>
      <c r="N185" s="9">
        <v>0</v>
      </c>
      <c r="O185" s="3" t="s">
        <v>3898</v>
      </c>
      <c r="P185" s="9">
        <v>0</v>
      </c>
      <c r="Q185" s="9">
        <f>Table13[[#This Row],[Area]]+Table13[[#This Row],[Area2]]+Table13[[#This Row],[Area3]]</f>
        <v>178.66</v>
      </c>
      <c r="R185" t="s">
        <v>4149</v>
      </c>
    </row>
    <row r="186" spans="1:18" x14ac:dyDescent="0.55000000000000004">
      <c r="A186" s="1">
        <v>1139</v>
      </c>
      <c r="B186" s="1" t="s">
        <v>1403</v>
      </c>
      <c r="C186" s="1" t="s">
        <v>1416</v>
      </c>
      <c r="D186" s="4">
        <v>75.45</v>
      </c>
      <c r="E186" s="1" t="s">
        <v>107</v>
      </c>
      <c r="F186" s="16" t="s">
        <v>4150</v>
      </c>
      <c r="G186" s="1" t="s">
        <v>108</v>
      </c>
      <c r="H186" s="1" t="s">
        <v>3900</v>
      </c>
      <c r="I186" s="1" t="s">
        <v>3907</v>
      </c>
      <c r="J186" s="19">
        <v>1</v>
      </c>
      <c r="K186" s="3" t="s">
        <v>589</v>
      </c>
      <c r="L186" s="9">
        <v>6170</v>
      </c>
      <c r="M186" s="3" t="s">
        <v>3898</v>
      </c>
      <c r="N186" s="9">
        <v>0</v>
      </c>
      <c r="O186" s="3" t="s">
        <v>3898</v>
      </c>
      <c r="P186" s="9">
        <v>0</v>
      </c>
      <c r="Q186" s="9">
        <f>Table13[[#This Row],[Area]]+Table13[[#This Row],[Area2]]+Table13[[#This Row],[Area3]]</f>
        <v>6170</v>
      </c>
      <c r="R186" t="s">
        <v>4151</v>
      </c>
    </row>
    <row r="187" spans="1:18" x14ac:dyDescent="0.55000000000000004">
      <c r="A187" s="1">
        <v>1247</v>
      </c>
      <c r="B187" s="1" t="s">
        <v>1403</v>
      </c>
      <c r="C187" s="1" t="s">
        <v>1417</v>
      </c>
      <c r="D187" s="4">
        <v>28.32</v>
      </c>
      <c r="E187" s="1" t="s">
        <v>107</v>
      </c>
      <c r="F187" s="16" t="s">
        <v>4152</v>
      </c>
      <c r="G187" s="1" t="s">
        <v>108</v>
      </c>
      <c r="H187" s="1" t="s">
        <v>3900</v>
      </c>
      <c r="I187" s="1" t="s">
        <v>3897</v>
      </c>
      <c r="J187" s="19">
        <v>1</v>
      </c>
      <c r="K187" s="3" t="s">
        <v>589</v>
      </c>
      <c r="L187" s="9">
        <v>3.2240000000000002</v>
      </c>
      <c r="M187" s="3" t="s">
        <v>3898</v>
      </c>
      <c r="N187" s="9">
        <v>0</v>
      </c>
      <c r="O187" s="3" t="s">
        <v>3898</v>
      </c>
      <c r="P187" s="9">
        <v>0</v>
      </c>
      <c r="Q187" s="9">
        <f>Table13[[#This Row],[Area]]+Table13[[#This Row],[Area2]]+Table13[[#This Row],[Area3]]</f>
        <v>3.2240000000000002</v>
      </c>
      <c r="R187" t="s">
        <v>4153</v>
      </c>
    </row>
    <row r="188" spans="1:18" x14ac:dyDescent="0.55000000000000004">
      <c r="A188" s="1">
        <v>1497</v>
      </c>
      <c r="B188" s="1" t="s">
        <v>1403</v>
      </c>
      <c r="C188" s="1" t="s">
        <v>1419</v>
      </c>
      <c r="D188" s="4">
        <v>240</v>
      </c>
      <c r="E188" s="1" t="s">
        <v>107</v>
      </c>
      <c r="F188" s="16" t="s">
        <v>4154</v>
      </c>
      <c r="G188" s="1" t="s">
        <v>108</v>
      </c>
      <c r="H188" s="1" t="s">
        <v>3900</v>
      </c>
      <c r="I188" s="1" t="s">
        <v>3897</v>
      </c>
      <c r="J188" s="19">
        <v>1</v>
      </c>
      <c r="K188" s="3" t="s">
        <v>589</v>
      </c>
      <c r="L188" s="9">
        <v>290.70999999999998</v>
      </c>
      <c r="M188" s="3" t="s">
        <v>3898</v>
      </c>
      <c r="N188" s="9">
        <v>0</v>
      </c>
      <c r="O188" s="3" t="s">
        <v>3898</v>
      </c>
      <c r="P188" s="9">
        <v>0</v>
      </c>
      <c r="Q188" s="9">
        <f>Table13[[#This Row],[Area]]+Table13[[#This Row],[Area2]]+Table13[[#This Row],[Area3]]</f>
        <v>290.70999999999998</v>
      </c>
      <c r="R188" t="s">
        <v>4155</v>
      </c>
    </row>
    <row r="189" spans="1:18" x14ac:dyDescent="0.55000000000000004">
      <c r="A189" s="1">
        <v>1654</v>
      </c>
      <c r="B189" s="1" t="s">
        <v>1403</v>
      </c>
      <c r="C189" s="1" t="s">
        <v>1427</v>
      </c>
      <c r="D189" s="4">
        <v>3.5</v>
      </c>
      <c r="E189" s="1" t="s">
        <v>107</v>
      </c>
      <c r="F189" s="16" t="s">
        <v>4156</v>
      </c>
      <c r="G189" s="1" t="s">
        <v>108</v>
      </c>
      <c r="H189" s="1" t="s">
        <v>3896</v>
      </c>
      <c r="I189" s="1" t="s">
        <v>3897</v>
      </c>
      <c r="J189" s="19">
        <v>1</v>
      </c>
      <c r="K189" s="3" t="s">
        <v>589</v>
      </c>
      <c r="L189" s="9">
        <v>24.847000000000001</v>
      </c>
      <c r="M189" s="3" t="s">
        <v>3898</v>
      </c>
      <c r="N189" s="9">
        <v>0</v>
      </c>
      <c r="O189" s="3" t="s">
        <v>3898</v>
      </c>
      <c r="P189" s="9">
        <v>0</v>
      </c>
      <c r="Q189" s="9">
        <f>Table13[[#This Row],[Area]]+Table13[[#This Row],[Area2]]+Table13[[#This Row],[Area3]]</f>
        <v>24.847000000000001</v>
      </c>
      <c r="R189" t="s">
        <v>4157</v>
      </c>
    </row>
    <row r="190" spans="1:18" x14ac:dyDescent="0.55000000000000004">
      <c r="A190" s="1">
        <v>1785</v>
      </c>
      <c r="B190" s="1" t="s">
        <v>1403</v>
      </c>
      <c r="C190" s="1" t="s">
        <v>1430</v>
      </c>
      <c r="D190" s="4">
        <v>0.2</v>
      </c>
      <c r="E190" s="1" t="s">
        <v>107</v>
      </c>
      <c r="F190" s="16" t="s">
        <v>4158</v>
      </c>
      <c r="G190" s="1" t="s">
        <v>133</v>
      </c>
      <c r="H190" s="1" t="s">
        <v>3896</v>
      </c>
      <c r="I190" s="1" t="s">
        <v>3897</v>
      </c>
      <c r="J190" s="1">
        <v>1</v>
      </c>
      <c r="K190" s="3" t="s">
        <v>3898</v>
      </c>
      <c r="L190" s="9">
        <v>0</v>
      </c>
      <c r="M190" s="3" t="s">
        <v>3898</v>
      </c>
      <c r="N190" s="9">
        <v>0</v>
      </c>
      <c r="O190" s="3" t="s">
        <v>3898</v>
      </c>
      <c r="P190" s="9">
        <v>0</v>
      </c>
      <c r="Q190" s="9">
        <f>Table13[[#This Row],[Area]]+Table13[[#This Row],[Area2]]+Table13[[#This Row],[Area3]]</f>
        <v>0</v>
      </c>
      <c r="R190" t="s">
        <v>3968</v>
      </c>
    </row>
    <row r="191" spans="1:18" x14ac:dyDescent="0.55000000000000004">
      <c r="A191" s="1">
        <v>3314</v>
      </c>
      <c r="B191" s="1" t="s">
        <v>1403</v>
      </c>
      <c r="C191" s="1" t="s">
        <v>1438</v>
      </c>
      <c r="D191" s="4">
        <v>15</v>
      </c>
      <c r="E191" s="1" t="s">
        <v>107</v>
      </c>
      <c r="F191" s="16" t="s">
        <v>4159</v>
      </c>
      <c r="G191" s="1" t="s">
        <v>133</v>
      </c>
      <c r="H191" s="1" t="s">
        <v>3896</v>
      </c>
      <c r="I191" s="1" t="s">
        <v>3897</v>
      </c>
      <c r="J191" s="19">
        <v>1</v>
      </c>
      <c r="K191" s="3" t="s">
        <v>3903</v>
      </c>
      <c r="L191" s="9">
        <v>4.32</v>
      </c>
      <c r="M191" s="3" t="s">
        <v>3898</v>
      </c>
      <c r="N191" s="9">
        <v>0</v>
      </c>
      <c r="O191" s="3" t="s">
        <v>3898</v>
      </c>
      <c r="P191" s="9">
        <v>0</v>
      </c>
      <c r="Q191" s="9">
        <f>Table13[[#This Row],[Area]]+Table13[[#This Row],[Area2]]+Table13[[#This Row],[Area3]]</f>
        <v>4.32</v>
      </c>
      <c r="R191" t="s">
        <v>1439</v>
      </c>
    </row>
    <row r="192" spans="1:18" x14ac:dyDescent="0.55000000000000004">
      <c r="A192" s="1">
        <v>523</v>
      </c>
      <c r="B192" s="1" t="s">
        <v>1450</v>
      </c>
      <c r="C192" s="1" t="s">
        <v>1460</v>
      </c>
      <c r="D192" s="4">
        <v>2.4</v>
      </c>
      <c r="E192" s="1" t="s">
        <v>107</v>
      </c>
      <c r="F192" s="16" t="s">
        <v>4160</v>
      </c>
      <c r="G192" s="1" t="s">
        <v>133</v>
      </c>
      <c r="H192" s="1" t="s">
        <v>3896</v>
      </c>
      <c r="I192" s="1" t="s">
        <v>3897</v>
      </c>
      <c r="J192" s="19">
        <v>1</v>
      </c>
      <c r="K192" s="3" t="s">
        <v>3903</v>
      </c>
      <c r="L192" s="9">
        <v>1.2569999999999999</v>
      </c>
      <c r="M192" s="3" t="s">
        <v>3898</v>
      </c>
      <c r="N192" s="9">
        <v>0</v>
      </c>
      <c r="O192" s="3" t="s">
        <v>3898</v>
      </c>
      <c r="P192" s="9">
        <v>0</v>
      </c>
      <c r="Q192" s="9">
        <f>Table13[[#This Row],[Area]]+Table13[[#This Row],[Area2]]+Table13[[#This Row],[Area3]]</f>
        <v>1.2569999999999999</v>
      </c>
      <c r="R192" t="s">
        <v>1461</v>
      </c>
    </row>
    <row r="193" spans="1:18" x14ac:dyDescent="0.55000000000000004">
      <c r="A193" s="1">
        <v>702</v>
      </c>
      <c r="B193" s="1" t="s">
        <v>1450</v>
      </c>
      <c r="C193" s="1" t="s">
        <v>1466</v>
      </c>
      <c r="D193" s="4">
        <v>0.378</v>
      </c>
      <c r="E193" s="1" t="s">
        <v>107</v>
      </c>
      <c r="F193" s="16" t="s">
        <v>4161</v>
      </c>
      <c r="G193" s="1" t="s">
        <v>133</v>
      </c>
      <c r="H193" s="1" t="s">
        <v>3896</v>
      </c>
      <c r="I193" s="1" t="s">
        <v>3897</v>
      </c>
      <c r="J193" s="1">
        <v>1</v>
      </c>
      <c r="K193" s="3" t="s">
        <v>3898</v>
      </c>
      <c r="L193" s="9">
        <v>0</v>
      </c>
      <c r="M193" s="3" t="s">
        <v>3898</v>
      </c>
      <c r="N193" s="9">
        <v>0</v>
      </c>
      <c r="O193" s="3" t="s">
        <v>3898</v>
      </c>
      <c r="P193" s="9">
        <v>0</v>
      </c>
      <c r="Q193" s="9">
        <f>Table13[[#This Row],[Area]]+Table13[[#This Row],[Area2]]+Table13[[#This Row],[Area3]]</f>
        <v>0</v>
      </c>
      <c r="R193" t="s">
        <v>4162</v>
      </c>
    </row>
    <row r="194" spans="1:18" x14ac:dyDescent="0.55000000000000004">
      <c r="A194" s="1">
        <v>710</v>
      </c>
      <c r="B194" s="1" t="s">
        <v>1450</v>
      </c>
      <c r="C194" s="1" t="s">
        <v>1471</v>
      </c>
      <c r="D194" s="4">
        <v>1.3</v>
      </c>
      <c r="E194" s="1" t="s">
        <v>107</v>
      </c>
      <c r="F194" s="16" t="s">
        <v>4163</v>
      </c>
      <c r="G194" s="1" t="s">
        <v>108</v>
      </c>
      <c r="H194" s="1" t="s">
        <v>3896</v>
      </c>
      <c r="I194" s="1" t="s">
        <v>3897</v>
      </c>
      <c r="J194" s="19">
        <v>1</v>
      </c>
      <c r="K194" s="3" t="s">
        <v>589</v>
      </c>
      <c r="L194" s="9">
        <v>6.1509999999999998</v>
      </c>
      <c r="M194" s="3" t="s">
        <v>3898</v>
      </c>
      <c r="N194" s="9">
        <v>0</v>
      </c>
      <c r="O194" s="3" t="s">
        <v>3898</v>
      </c>
      <c r="P194" s="9">
        <v>0</v>
      </c>
      <c r="Q194" s="9">
        <f>Table13[[#This Row],[Area]]+Table13[[#This Row],[Area2]]+Table13[[#This Row],[Area3]]</f>
        <v>6.1509999999999998</v>
      </c>
      <c r="R194" t="s">
        <v>1472</v>
      </c>
    </row>
    <row r="195" spans="1:18" x14ac:dyDescent="0.55000000000000004">
      <c r="A195" s="1">
        <v>872</v>
      </c>
      <c r="B195" s="1" t="s">
        <v>1450</v>
      </c>
      <c r="C195" s="1" t="s">
        <v>1474</v>
      </c>
      <c r="D195" s="4">
        <v>0.374</v>
      </c>
      <c r="E195" s="1" t="s">
        <v>107</v>
      </c>
      <c r="F195" s="16" t="s">
        <v>4164</v>
      </c>
      <c r="G195" s="1" t="s">
        <v>133</v>
      </c>
      <c r="H195" s="1" t="s">
        <v>3896</v>
      </c>
      <c r="I195" s="1" t="s">
        <v>3897</v>
      </c>
      <c r="J195" s="1">
        <v>1</v>
      </c>
      <c r="K195" s="3" t="s">
        <v>3898</v>
      </c>
      <c r="L195" s="9">
        <v>0</v>
      </c>
      <c r="M195" s="3" t="s">
        <v>3898</v>
      </c>
      <c r="N195" s="9">
        <v>0</v>
      </c>
      <c r="O195" s="3" t="s">
        <v>3898</v>
      </c>
      <c r="P195" s="9">
        <v>0</v>
      </c>
      <c r="Q195" s="9">
        <f>Table13[[#This Row],[Area]]+Table13[[#This Row],[Area2]]+Table13[[#This Row],[Area3]]</f>
        <v>0</v>
      </c>
      <c r="R195" t="s">
        <v>3968</v>
      </c>
    </row>
    <row r="196" spans="1:18" x14ac:dyDescent="0.55000000000000004">
      <c r="A196" s="1">
        <v>1210</v>
      </c>
      <c r="B196" s="1" t="s">
        <v>1450</v>
      </c>
      <c r="C196" s="1" t="s">
        <v>1489</v>
      </c>
      <c r="D196" s="4">
        <v>225</v>
      </c>
      <c r="E196" s="1" t="s">
        <v>107</v>
      </c>
      <c r="F196" s="16" t="s">
        <v>4165</v>
      </c>
      <c r="G196" s="1" t="s">
        <v>108</v>
      </c>
      <c r="H196" s="1" t="s">
        <v>3900</v>
      </c>
      <c r="I196" s="1" t="s">
        <v>3897</v>
      </c>
      <c r="J196" s="19">
        <v>1</v>
      </c>
      <c r="K196" s="3" t="s">
        <v>589</v>
      </c>
      <c r="L196" s="9">
        <v>315.05</v>
      </c>
      <c r="M196" s="3" t="s">
        <v>3898</v>
      </c>
      <c r="N196" s="9">
        <v>0</v>
      </c>
      <c r="O196" s="3" t="s">
        <v>3898</v>
      </c>
      <c r="P196" s="9">
        <v>0</v>
      </c>
      <c r="Q196" s="9">
        <f>Table13[[#This Row],[Area]]+Table13[[#This Row],[Area2]]+Table13[[#This Row],[Area3]]</f>
        <v>315.05</v>
      </c>
      <c r="R196" t="s">
        <v>4166</v>
      </c>
    </row>
    <row r="197" spans="1:18" x14ac:dyDescent="0.55000000000000004">
      <c r="A197" s="1">
        <v>1218</v>
      </c>
      <c r="B197" s="1" t="s">
        <v>1450</v>
      </c>
      <c r="C197" s="1" t="s">
        <v>1490</v>
      </c>
      <c r="D197" s="4">
        <v>2</v>
      </c>
      <c r="E197" s="1" t="s">
        <v>107</v>
      </c>
      <c r="F197" s="18" t="s">
        <v>4167</v>
      </c>
      <c r="G197" s="1" t="s">
        <v>133</v>
      </c>
      <c r="H197" s="1" t="s">
        <v>3896</v>
      </c>
      <c r="I197" s="1" t="s">
        <v>3897</v>
      </c>
      <c r="J197" s="19">
        <v>1</v>
      </c>
      <c r="K197" s="3" t="s">
        <v>3903</v>
      </c>
      <c r="L197" s="9">
        <v>1.1736</v>
      </c>
      <c r="M197" s="3" t="s">
        <v>3898</v>
      </c>
      <c r="N197" s="9">
        <v>0</v>
      </c>
      <c r="O197" s="3" t="s">
        <v>3898</v>
      </c>
      <c r="P197" s="9">
        <v>0</v>
      </c>
      <c r="Q197" s="9">
        <f>Table13[[#This Row],[Area]]+Table13[[#This Row],[Area2]]+Table13[[#This Row],[Area3]]</f>
        <v>1.1736</v>
      </c>
      <c r="R197" t="s">
        <v>4168</v>
      </c>
    </row>
    <row r="198" spans="1:18" x14ac:dyDescent="0.55000000000000004">
      <c r="A198" s="1">
        <v>1258</v>
      </c>
      <c r="B198" s="1" t="s">
        <v>1450</v>
      </c>
      <c r="C198" s="1" t="s">
        <v>4169</v>
      </c>
      <c r="D198" s="4">
        <v>12</v>
      </c>
      <c r="E198" s="1" t="s">
        <v>107</v>
      </c>
      <c r="F198" s="16" t="s">
        <v>4170</v>
      </c>
      <c r="G198" s="1" t="s">
        <v>133</v>
      </c>
      <c r="H198" s="1" t="s">
        <v>3896</v>
      </c>
      <c r="I198" s="1" t="s">
        <v>3897</v>
      </c>
      <c r="J198" s="19">
        <v>1</v>
      </c>
      <c r="K198" s="3" t="s">
        <v>3903</v>
      </c>
      <c r="L198" s="9">
        <v>1.36</v>
      </c>
      <c r="M198" s="3" t="s">
        <v>4171</v>
      </c>
      <c r="N198" s="9">
        <v>0.04</v>
      </c>
      <c r="O198" s="1" t="s">
        <v>4172</v>
      </c>
      <c r="P198" s="9">
        <v>0.13</v>
      </c>
      <c r="Q198" s="9">
        <f>Table13[[#This Row],[Area]]+Table13[[#This Row],[Area2]]+Table13[[#This Row],[Area3]]</f>
        <v>1.5300000000000002</v>
      </c>
      <c r="R198" t="s">
        <v>1496</v>
      </c>
    </row>
    <row r="199" spans="1:18" x14ac:dyDescent="0.55000000000000004">
      <c r="A199" s="1">
        <v>1269</v>
      </c>
      <c r="B199" s="1" t="s">
        <v>1450</v>
      </c>
      <c r="C199" s="1" t="s">
        <v>1497</v>
      </c>
      <c r="D199" s="4">
        <v>6</v>
      </c>
      <c r="E199" s="1" t="s">
        <v>107</v>
      </c>
      <c r="F199" s="16" t="s">
        <v>4173</v>
      </c>
      <c r="G199" s="1" t="s">
        <v>133</v>
      </c>
      <c r="H199" s="1" t="s">
        <v>3896</v>
      </c>
      <c r="I199" s="1" t="s">
        <v>3897</v>
      </c>
      <c r="J199" s="19">
        <v>1</v>
      </c>
      <c r="K199" s="3" t="s">
        <v>3903</v>
      </c>
      <c r="L199" s="9">
        <v>0.66500000000000004</v>
      </c>
      <c r="M199" s="3" t="s">
        <v>3898</v>
      </c>
      <c r="N199" s="9">
        <v>0</v>
      </c>
      <c r="O199" s="3" t="s">
        <v>3898</v>
      </c>
      <c r="P199" s="9">
        <v>0</v>
      </c>
      <c r="Q199" s="9">
        <f>Table13[[#This Row],[Area]]+Table13[[#This Row],[Area2]]+Table13[[#This Row],[Area3]]</f>
        <v>0.66500000000000004</v>
      </c>
      <c r="R199" t="s">
        <v>1498</v>
      </c>
    </row>
    <row r="200" spans="1:18" x14ac:dyDescent="0.55000000000000004">
      <c r="A200" s="1">
        <v>1375</v>
      </c>
      <c r="B200" s="1" t="s">
        <v>1450</v>
      </c>
      <c r="C200" s="1" t="s">
        <v>1503</v>
      </c>
      <c r="D200" s="9">
        <v>1E-3</v>
      </c>
      <c r="E200" s="1" t="s">
        <v>107</v>
      </c>
      <c r="F200" s="16" t="s">
        <v>4174</v>
      </c>
      <c r="G200" s="1" t="s">
        <v>133</v>
      </c>
      <c r="H200" s="1" t="s">
        <v>3896</v>
      </c>
      <c r="I200" s="1" t="s">
        <v>3897</v>
      </c>
      <c r="J200" s="1">
        <v>1</v>
      </c>
      <c r="K200" s="3" t="s">
        <v>3898</v>
      </c>
      <c r="L200" s="9">
        <v>0</v>
      </c>
      <c r="M200" s="3" t="s">
        <v>3898</v>
      </c>
      <c r="N200" s="9">
        <v>0</v>
      </c>
      <c r="O200" s="3" t="s">
        <v>3898</v>
      </c>
      <c r="P200" s="9">
        <v>0</v>
      </c>
      <c r="Q200" s="9">
        <f>Table13[[#This Row],[Area]]+Table13[[#This Row],[Area2]]+Table13[[#This Row],[Area3]]</f>
        <v>0</v>
      </c>
      <c r="R200" t="s">
        <v>3931</v>
      </c>
    </row>
    <row r="201" spans="1:18" x14ac:dyDescent="0.55000000000000004">
      <c r="A201" s="1">
        <v>1391</v>
      </c>
      <c r="B201" s="1" t="s">
        <v>1450</v>
      </c>
      <c r="C201" s="1" t="s">
        <v>1504</v>
      </c>
      <c r="D201" s="19">
        <v>0.92</v>
      </c>
      <c r="E201" s="1" t="s">
        <v>107</v>
      </c>
      <c r="F201" s="16" t="s">
        <v>4175</v>
      </c>
      <c r="G201" s="1" t="s">
        <v>133</v>
      </c>
      <c r="H201" s="1" t="s">
        <v>3896</v>
      </c>
      <c r="I201" s="1" t="s">
        <v>3897</v>
      </c>
      <c r="J201" s="19">
        <v>1</v>
      </c>
      <c r="K201" s="3" t="s">
        <v>3898</v>
      </c>
      <c r="L201" s="9">
        <v>0</v>
      </c>
      <c r="M201" s="3" t="s">
        <v>3898</v>
      </c>
      <c r="N201" s="9">
        <v>0</v>
      </c>
      <c r="O201" s="3" t="s">
        <v>3898</v>
      </c>
      <c r="P201" s="9">
        <v>0</v>
      </c>
      <c r="Q201" s="9">
        <f>Table13[[#This Row],[Area]]+Table13[[#This Row],[Area2]]+Table13[[#This Row],[Area3]]</f>
        <v>0</v>
      </c>
      <c r="R201" t="s">
        <v>3968</v>
      </c>
    </row>
    <row r="202" spans="1:18" x14ac:dyDescent="0.55000000000000004">
      <c r="A202" s="1">
        <v>1433</v>
      </c>
      <c r="B202" s="1" t="s">
        <v>1450</v>
      </c>
      <c r="C202" s="1" t="s">
        <v>1505</v>
      </c>
      <c r="D202" s="4">
        <v>0.626</v>
      </c>
      <c r="E202" s="1" t="s">
        <v>107</v>
      </c>
      <c r="F202" s="16" t="s">
        <v>4176</v>
      </c>
      <c r="G202" s="1" t="s">
        <v>108</v>
      </c>
      <c r="H202" s="1" t="s">
        <v>3896</v>
      </c>
      <c r="I202" s="1" t="s">
        <v>3897</v>
      </c>
      <c r="J202" s="19">
        <v>1</v>
      </c>
      <c r="K202" s="3" t="s">
        <v>589</v>
      </c>
      <c r="L202" s="9">
        <v>4.09</v>
      </c>
      <c r="M202" s="3" t="s">
        <v>3898</v>
      </c>
      <c r="N202" s="9">
        <v>0</v>
      </c>
      <c r="O202" s="3" t="s">
        <v>3898</v>
      </c>
      <c r="P202" s="9">
        <v>0</v>
      </c>
      <c r="Q202" s="9">
        <f>Table13[[#This Row],[Area]]+Table13[[#This Row],[Area2]]+Table13[[#This Row],[Area3]]</f>
        <v>4.09</v>
      </c>
      <c r="R202" t="s">
        <v>4177</v>
      </c>
    </row>
    <row r="203" spans="1:18" x14ac:dyDescent="0.55000000000000004">
      <c r="A203" s="1">
        <v>1504</v>
      </c>
      <c r="B203" s="1" t="s">
        <v>1450</v>
      </c>
      <c r="C203" s="1" t="s">
        <v>1508</v>
      </c>
      <c r="D203" s="4">
        <v>93</v>
      </c>
      <c r="E203" s="1" t="s">
        <v>107</v>
      </c>
      <c r="F203" s="16" t="s">
        <v>4178</v>
      </c>
      <c r="G203" s="1" t="s">
        <v>108</v>
      </c>
      <c r="H203" s="1" t="s">
        <v>3896</v>
      </c>
      <c r="I203" s="1" t="s">
        <v>3897</v>
      </c>
      <c r="J203" s="19">
        <v>1</v>
      </c>
      <c r="K203" s="3" t="s">
        <v>589</v>
      </c>
      <c r="L203" s="9">
        <v>1121.4000000000001</v>
      </c>
      <c r="M203" s="3" t="s">
        <v>3898</v>
      </c>
      <c r="N203" s="9">
        <v>0</v>
      </c>
      <c r="O203" s="3" t="s">
        <v>3898</v>
      </c>
      <c r="P203" s="9">
        <v>0</v>
      </c>
      <c r="Q203" s="9">
        <f>Table13[[#This Row],[Area]]+Table13[[#This Row],[Area2]]+Table13[[#This Row],[Area3]]</f>
        <v>1121.4000000000001</v>
      </c>
      <c r="R203" t="s">
        <v>4179</v>
      </c>
    </row>
    <row r="204" spans="1:18" x14ac:dyDescent="0.55000000000000004">
      <c r="A204" s="1">
        <v>1529</v>
      </c>
      <c r="B204" s="1" t="s">
        <v>1450</v>
      </c>
      <c r="C204" s="1" t="s">
        <v>1510</v>
      </c>
      <c r="D204" s="4">
        <v>0.158</v>
      </c>
      <c r="E204" s="1" t="s">
        <v>107</v>
      </c>
      <c r="F204" s="16" t="s">
        <v>4180</v>
      </c>
      <c r="G204" s="1" t="s">
        <v>133</v>
      </c>
      <c r="H204" s="1" t="s">
        <v>3896</v>
      </c>
      <c r="I204" s="1" t="s">
        <v>3897</v>
      </c>
      <c r="J204" s="1">
        <v>1</v>
      </c>
      <c r="K204" s="3" t="s">
        <v>3898</v>
      </c>
      <c r="L204" s="9">
        <v>0</v>
      </c>
      <c r="M204" s="3" t="s">
        <v>3898</v>
      </c>
      <c r="N204" s="9">
        <v>0</v>
      </c>
      <c r="O204" s="3" t="s">
        <v>3898</v>
      </c>
      <c r="P204" s="9">
        <v>0</v>
      </c>
      <c r="Q204" s="9">
        <f>Table13[[#This Row],[Area]]+Table13[[#This Row],[Area2]]+Table13[[#This Row],[Area3]]</f>
        <v>0</v>
      </c>
      <c r="R204" t="s">
        <v>3968</v>
      </c>
    </row>
    <row r="205" spans="1:18" x14ac:dyDescent="0.55000000000000004">
      <c r="A205" s="1">
        <v>1555</v>
      </c>
      <c r="B205" s="1" t="s">
        <v>1450</v>
      </c>
      <c r="C205" s="1" t="s">
        <v>1511</v>
      </c>
      <c r="D205" s="9">
        <v>1E-3</v>
      </c>
      <c r="E205" s="1" t="s">
        <v>107</v>
      </c>
      <c r="F205" s="16" t="s">
        <v>4181</v>
      </c>
      <c r="G205" s="1" t="s">
        <v>133</v>
      </c>
      <c r="H205" s="1" t="s">
        <v>3896</v>
      </c>
      <c r="I205" s="1" t="s">
        <v>3897</v>
      </c>
      <c r="J205" s="1">
        <v>1</v>
      </c>
      <c r="K205" s="3" t="s">
        <v>3898</v>
      </c>
      <c r="L205" s="9">
        <v>0</v>
      </c>
      <c r="M205" s="3" t="s">
        <v>3898</v>
      </c>
      <c r="N205" s="9">
        <v>0</v>
      </c>
      <c r="O205" s="3" t="s">
        <v>3898</v>
      </c>
      <c r="P205" s="9">
        <v>0</v>
      </c>
      <c r="Q205" s="9">
        <f>Table13[[#This Row],[Area]]+Table13[[#This Row],[Area2]]+Table13[[#This Row],[Area3]]</f>
        <v>0</v>
      </c>
      <c r="R205" t="s">
        <v>3931</v>
      </c>
    </row>
    <row r="206" spans="1:18" x14ac:dyDescent="0.55000000000000004">
      <c r="A206" s="1">
        <v>1586</v>
      </c>
      <c r="B206" s="1" t="s">
        <v>1450</v>
      </c>
      <c r="C206" s="1" t="s">
        <v>1514</v>
      </c>
      <c r="D206" s="4">
        <v>0.42</v>
      </c>
      <c r="E206" s="1" t="s">
        <v>107</v>
      </c>
      <c r="F206" s="16" t="s">
        <v>4164</v>
      </c>
      <c r="G206" s="1" t="s">
        <v>133</v>
      </c>
      <c r="H206" s="1" t="s">
        <v>3896</v>
      </c>
      <c r="I206" s="1" t="s">
        <v>3897</v>
      </c>
      <c r="J206" s="1">
        <v>1</v>
      </c>
      <c r="K206" s="3" t="s">
        <v>3898</v>
      </c>
      <c r="L206" s="9">
        <v>0</v>
      </c>
      <c r="M206" s="3" t="s">
        <v>3898</v>
      </c>
      <c r="N206" s="9">
        <v>0</v>
      </c>
      <c r="O206" s="3" t="s">
        <v>3898</v>
      </c>
      <c r="P206" s="9">
        <v>0</v>
      </c>
      <c r="Q206" s="9">
        <f>Table13[[#This Row],[Area]]+Table13[[#This Row],[Area2]]+Table13[[#This Row],[Area3]]</f>
        <v>0</v>
      </c>
      <c r="R206" t="s">
        <v>3968</v>
      </c>
    </row>
    <row r="207" spans="1:18" x14ac:dyDescent="0.55000000000000004">
      <c r="A207" s="1">
        <v>1599</v>
      </c>
      <c r="B207" s="1" t="s">
        <v>1450</v>
      </c>
      <c r="C207" s="1" t="s">
        <v>1515</v>
      </c>
      <c r="D207" s="4">
        <v>165</v>
      </c>
      <c r="E207" s="1" t="s">
        <v>107</v>
      </c>
      <c r="F207" s="16" t="s">
        <v>4182</v>
      </c>
      <c r="G207" s="1" t="s">
        <v>108</v>
      </c>
      <c r="H207" s="1" t="s">
        <v>3896</v>
      </c>
      <c r="I207" s="1" t="s">
        <v>3897</v>
      </c>
      <c r="J207" s="19">
        <v>1</v>
      </c>
      <c r="K207" s="3" t="s">
        <v>589</v>
      </c>
      <c r="L207" s="9">
        <v>2399.9</v>
      </c>
      <c r="M207" s="3" t="s">
        <v>3898</v>
      </c>
      <c r="N207" s="9">
        <v>0</v>
      </c>
      <c r="O207" s="3" t="s">
        <v>3898</v>
      </c>
      <c r="P207" s="9">
        <v>0</v>
      </c>
      <c r="Q207" s="9">
        <f>Table13[[#This Row],[Area]]+Table13[[#This Row],[Area2]]+Table13[[#This Row],[Area3]]</f>
        <v>2399.9</v>
      </c>
      <c r="R207" t="s">
        <v>4183</v>
      </c>
    </row>
    <row r="208" spans="1:18" x14ac:dyDescent="0.55000000000000004">
      <c r="A208" s="1">
        <v>1603</v>
      </c>
      <c r="B208" s="1" t="s">
        <v>1450</v>
      </c>
      <c r="C208" s="1" t="s">
        <v>1516</v>
      </c>
      <c r="D208" s="9">
        <v>2E-3</v>
      </c>
      <c r="E208" s="1" t="s">
        <v>107</v>
      </c>
      <c r="F208" s="16" t="s">
        <v>4184</v>
      </c>
      <c r="G208" s="1" t="s">
        <v>133</v>
      </c>
      <c r="H208" s="1" t="s">
        <v>3896</v>
      </c>
      <c r="I208" s="1" t="s">
        <v>3897</v>
      </c>
      <c r="J208" s="1">
        <v>1</v>
      </c>
      <c r="K208" s="3" t="s">
        <v>3898</v>
      </c>
      <c r="L208" s="9">
        <v>0</v>
      </c>
      <c r="M208" s="3" t="s">
        <v>3898</v>
      </c>
      <c r="N208" s="9">
        <v>0</v>
      </c>
      <c r="O208" s="3" t="s">
        <v>3898</v>
      </c>
      <c r="P208" s="9">
        <v>0</v>
      </c>
      <c r="Q208" s="9">
        <f>Table13[[#This Row],[Area]]+Table13[[#This Row],[Area2]]+Table13[[#This Row],[Area3]]</f>
        <v>0</v>
      </c>
      <c r="R208" t="s">
        <v>3931</v>
      </c>
    </row>
    <row r="209" spans="1:18" x14ac:dyDescent="0.55000000000000004">
      <c r="A209" s="1">
        <v>1604</v>
      </c>
      <c r="B209" s="1" t="s">
        <v>1450</v>
      </c>
      <c r="C209" s="1" t="s">
        <v>1517</v>
      </c>
      <c r="D209" s="19">
        <v>0.24</v>
      </c>
      <c r="E209" s="1" t="s">
        <v>107</v>
      </c>
      <c r="F209" s="16" t="s">
        <v>4185</v>
      </c>
      <c r="G209" s="1" t="s">
        <v>133</v>
      </c>
      <c r="H209" s="1" t="s">
        <v>3896</v>
      </c>
      <c r="I209" s="1" t="s">
        <v>3897</v>
      </c>
      <c r="J209" s="1">
        <v>1</v>
      </c>
      <c r="K209" s="3" t="s">
        <v>3898</v>
      </c>
      <c r="L209" s="9">
        <v>0</v>
      </c>
      <c r="M209" s="3" t="s">
        <v>3898</v>
      </c>
      <c r="N209" s="9">
        <v>0</v>
      </c>
      <c r="O209" s="3" t="s">
        <v>3898</v>
      </c>
      <c r="P209" s="9">
        <v>0</v>
      </c>
      <c r="Q209" s="9">
        <f>Table13[[#This Row],[Area]]+Table13[[#This Row],[Area2]]+Table13[[#This Row],[Area3]]</f>
        <v>0</v>
      </c>
      <c r="R209" t="s">
        <v>4186</v>
      </c>
    </row>
    <row r="210" spans="1:18" x14ac:dyDescent="0.55000000000000004">
      <c r="A210" s="1">
        <v>1641</v>
      </c>
      <c r="B210" s="1" t="s">
        <v>1450</v>
      </c>
      <c r="C210" s="1" t="s">
        <v>1521</v>
      </c>
      <c r="D210" s="4">
        <v>72</v>
      </c>
      <c r="E210" s="1" t="s">
        <v>107</v>
      </c>
      <c r="F210" s="16" t="s">
        <v>4187</v>
      </c>
      <c r="G210" s="1" t="s">
        <v>108</v>
      </c>
      <c r="H210" s="1" t="s">
        <v>3896</v>
      </c>
      <c r="I210" s="1" t="s">
        <v>3897</v>
      </c>
      <c r="J210" s="19">
        <v>1</v>
      </c>
      <c r="K210" s="3" t="s">
        <v>589</v>
      </c>
      <c r="L210" s="9">
        <v>1000</v>
      </c>
      <c r="M210" s="3" t="s">
        <v>3898</v>
      </c>
      <c r="N210" s="9">
        <v>0</v>
      </c>
      <c r="O210" s="3" t="s">
        <v>3898</v>
      </c>
      <c r="P210" s="9">
        <v>0</v>
      </c>
      <c r="Q210" s="9">
        <f>Table13[[#This Row],[Area]]+Table13[[#This Row],[Area2]]+Table13[[#This Row],[Area3]]</f>
        <v>1000</v>
      </c>
      <c r="R210" t="s">
        <v>4188</v>
      </c>
    </row>
    <row r="211" spans="1:18" ht="15" customHeight="1" x14ac:dyDescent="0.55000000000000004">
      <c r="A211" s="1">
        <v>1904</v>
      </c>
      <c r="B211" s="1" t="s">
        <v>1450</v>
      </c>
      <c r="C211" s="1" t="s">
        <v>1544</v>
      </c>
      <c r="D211" s="4">
        <v>1.86</v>
      </c>
      <c r="E211" s="1" t="s">
        <v>107</v>
      </c>
      <c r="F211" s="16" t="s">
        <v>4189</v>
      </c>
      <c r="G211" s="1" t="s">
        <v>133</v>
      </c>
      <c r="H211" s="1" t="s">
        <v>3896</v>
      </c>
      <c r="I211" s="1" t="s">
        <v>3897</v>
      </c>
      <c r="J211" s="19">
        <v>1</v>
      </c>
      <c r="K211" s="3" t="s">
        <v>3903</v>
      </c>
      <c r="L211" s="9">
        <v>0.09</v>
      </c>
      <c r="M211" s="3" t="s">
        <v>3898</v>
      </c>
      <c r="N211" s="9">
        <v>0</v>
      </c>
      <c r="O211" s="3" t="s">
        <v>3898</v>
      </c>
      <c r="P211" s="9">
        <v>0</v>
      </c>
      <c r="Q211" s="9">
        <f>Table13[[#This Row],[Area]]+Table13[[#This Row],[Area2]]+Table13[[#This Row],[Area3]]</f>
        <v>0.09</v>
      </c>
      <c r="R211" t="s">
        <v>4190</v>
      </c>
    </row>
    <row r="212" spans="1:18" x14ac:dyDescent="0.55000000000000004">
      <c r="A212" s="1">
        <v>2096</v>
      </c>
      <c r="B212" s="1" t="s">
        <v>1450</v>
      </c>
      <c r="C212" s="1" t="s">
        <v>1554</v>
      </c>
      <c r="D212" s="4">
        <v>40</v>
      </c>
      <c r="E212" s="1" t="s">
        <v>107</v>
      </c>
      <c r="F212" s="16" t="s">
        <v>4191</v>
      </c>
      <c r="G212" s="1" t="s">
        <v>108</v>
      </c>
      <c r="H212" s="1" t="s">
        <v>3896</v>
      </c>
      <c r="I212" s="1" t="s">
        <v>3897</v>
      </c>
      <c r="J212" s="19">
        <v>1</v>
      </c>
      <c r="K212" s="3" t="s">
        <v>589</v>
      </c>
      <c r="L212" s="9">
        <v>12000</v>
      </c>
      <c r="M212" s="3" t="s">
        <v>3898</v>
      </c>
      <c r="N212" s="9">
        <v>0</v>
      </c>
      <c r="O212" s="3" t="s">
        <v>3898</v>
      </c>
      <c r="P212" s="9">
        <v>0</v>
      </c>
      <c r="Q212" s="9">
        <f>Table13[[#This Row],[Area]]+Table13[[#This Row],[Area2]]+Table13[[#This Row],[Area3]]</f>
        <v>12000</v>
      </c>
      <c r="R212" t="s">
        <v>4192</v>
      </c>
    </row>
    <row r="213" spans="1:18" x14ac:dyDescent="0.55000000000000004">
      <c r="A213" s="1">
        <v>2097</v>
      </c>
      <c r="B213" s="1" t="s">
        <v>1450</v>
      </c>
      <c r="C213" s="1" t="s">
        <v>1555</v>
      </c>
      <c r="D213" s="4">
        <v>1.1100000000000001</v>
      </c>
      <c r="E213" s="1" t="s">
        <v>107</v>
      </c>
      <c r="F213" s="16" t="s">
        <v>4164</v>
      </c>
      <c r="G213" s="1" t="s">
        <v>133</v>
      </c>
      <c r="H213" s="1" t="s">
        <v>3896</v>
      </c>
      <c r="I213" s="1" t="s">
        <v>3897</v>
      </c>
      <c r="J213" s="19">
        <v>1</v>
      </c>
      <c r="K213" s="3" t="s">
        <v>3898</v>
      </c>
      <c r="L213" s="9">
        <v>0</v>
      </c>
      <c r="M213" s="3" t="s">
        <v>3898</v>
      </c>
      <c r="N213" s="9">
        <v>0</v>
      </c>
      <c r="O213" s="3" t="s">
        <v>3898</v>
      </c>
      <c r="P213" s="9">
        <v>0</v>
      </c>
      <c r="Q213" s="9">
        <f>Table13[[#This Row],[Area]]+Table13[[#This Row],[Area2]]+Table13[[#This Row],[Area3]]</f>
        <v>0</v>
      </c>
      <c r="R213" t="s">
        <v>3968</v>
      </c>
    </row>
    <row r="214" spans="1:18" x14ac:dyDescent="0.55000000000000004">
      <c r="A214" s="1">
        <v>2104</v>
      </c>
      <c r="B214" s="1" t="s">
        <v>1450</v>
      </c>
      <c r="C214" s="1" t="s">
        <v>1556</v>
      </c>
      <c r="D214" s="19">
        <v>0.03</v>
      </c>
      <c r="E214" s="1" t="s">
        <v>107</v>
      </c>
      <c r="F214" s="16" t="s">
        <v>4193</v>
      </c>
      <c r="G214" s="1" t="s">
        <v>133</v>
      </c>
      <c r="H214" s="1" t="s">
        <v>3896</v>
      </c>
      <c r="I214" s="1" t="s">
        <v>3897</v>
      </c>
      <c r="J214" s="1">
        <v>1</v>
      </c>
      <c r="K214" s="3" t="s">
        <v>3898</v>
      </c>
      <c r="L214" s="9">
        <v>0</v>
      </c>
      <c r="M214" s="3" t="s">
        <v>3898</v>
      </c>
      <c r="N214" s="9">
        <v>0</v>
      </c>
      <c r="O214" s="3" t="s">
        <v>3898</v>
      </c>
      <c r="P214" s="9">
        <v>0</v>
      </c>
      <c r="Q214" s="9">
        <f>Table13[[#This Row],[Area]]+Table13[[#This Row],[Area2]]+Table13[[#This Row],[Area3]]</f>
        <v>0</v>
      </c>
      <c r="R214" t="s">
        <v>4194</v>
      </c>
    </row>
    <row r="215" spans="1:18" x14ac:dyDescent="0.55000000000000004">
      <c r="A215" s="1">
        <v>2179</v>
      </c>
      <c r="B215" s="1" t="s">
        <v>1450</v>
      </c>
      <c r="C215" s="1" t="s">
        <v>1559</v>
      </c>
      <c r="D215" s="4">
        <v>0.6</v>
      </c>
      <c r="E215" s="1" t="s">
        <v>107</v>
      </c>
      <c r="F215" s="16" t="s">
        <v>4195</v>
      </c>
      <c r="G215" s="1" t="s">
        <v>133</v>
      </c>
      <c r="H215" s="1" t="s">
        <v>3896</v>
      </c>
      <c r="I215" s="1" t="s">
        <v>3897</v>
      </c>
      <c r="J215" s="1">
        <v>1</v>
      </c>
      <c r="K215" s="3" t="s">
        <v>3898</v>
      </c>
      <c r="L215" s="9">
        <v>0</v>
      </c>
      <c r="M215" s="3" t="s">
        <v>3898</v>
      </c>
      <c r="N215" s="9">
        <v>0</v>
      </c>
      <c r="O215" s="3" t="s">
        <v>3898</v>
      </c>
      <c r="P215" s="9">
        <v>0</v>
      </c>
      <c r="Q215" s="9">
        <f>Table13[[#This Row],[Area]]+Table13[[#This Row],[Area2]]+Table13[[#This Row],[Area3]]</f>
        <v>0</v>
      </c>
      <c r="R215" t="s">
        <v>4196</v>
      </c>
    </row>
    <row r="216" spans="1:18" x14ac:dyDescent="0.55000000000000004">
      <c r="A216" s="1">
        <v>2180</v>
      </c>
      <c r="B216" s="1" t="s">
        <v>1450</v>
      </c>
      <c r="C216" s="1" t="s">
        <v>1561</v>
      </c>
      <c r="D216" s="19">
        <v>0.03</v>
      </c>
      <c r="E216" s="1" t="s">
        <v>107</v>
      </c>
      <c r="F216" s="16" t="s">
        <v>4197</v>
      </c>
      <c r="G216" s="1" t="s">
        <v>133</v>
      </c>
      <c r="H216" s="1" t="s">
        <v>3896</v>
      </c>
      <c r="I216" s="1" t="s">
        <v>3897</v>
      </c>
      <c r="J216" s="1">
        <v>1</v>
      </c>
      <c r="K216" s="3" t="s">
        <v>3898</v>
      </c>
      <c r="L216" s="9">
        <v>0</v>
      </c>
      <c r="M216" s="3" t="s">
        <v>3898</v>
      </c>
      <c r="N216" s="9">
        <v>0</v>
      </c>
      <c r="O216" s="3" t="s">
        <v>3898</v>
      </c>
      <c r="P216" s="9">
        <v>0</v>
      </c>
      <c r="Q216" s="9">
        <f>Table13[[#This Row],[Area]]+Table13[[#This Row],[Area2]]+Table13[[#This Row],[Area3]]</f>
        <v>0</v>
      </c>
      <c r="R216" t="s">
        <v>3931</v>
      </c>
    </row>
    <row r="217" spans="1:18" x14ac:dyDescent="0.55000000000000004">
      <c r="A217" s="1">
        <v>2181</v>
      </c>
      <c r="B217" s="1" t="s">
        <v>1450</v>
      </c>
      <c r="C217" s="1" t="s">
        <v>1562</v>
      </c>
      <c r="D217" s="4">
        <v>0.45600000000000002</v>
      </c>
      <c r="E217" s="1" t="s">
        <v>107</v>
      </c>
      <c r="F217" s="16" t="s">
        <v>4198</v>
      </c>
      <c r="G217" s="1" t="s">
        <v>133</v>
      </c>
      <c r="H217" s="1" t="s">
        <v>3896</v>
      </c>
      <c r="I217" s="1" t="s">
        <v>3897</v>
      </c>
      <c r="J217" s="1">
        <v>1</v>
      </c>
      <c r="K217" s="3" t="s">
        <v>3898</v>
      </c>
      <c r="L217" s="9">
        <v>0</v>
      </c>
      <c r="M217" s="3" t="s">
        <v>3898</v>
      </c>
      <c r="N217" s="9">
        <v>0</v>
      </c>
      <c r="O217" s="3" t="s">
        <v>3898</v>
      </c>
      <c r="P217" s="9">
        <v>0</v>
      </c>
      <c r="Q217" s="9">
        <f>Table13[[#This Row],[Area]]+Table13[[#This Row],[Area2]]+Table13[[#This Row],[Area3]]</f>
        <v>0</v>
      </c>
      <c r="R217" t="s">
        <v>3968</v>
      </c>
    </row>
    <row r="218" spans="1:18" x14ac:dyDescent="0.55000000000000004">
      <c r="A218" s="1">
        <v>2188</v>
      </c>
      <c r="B218" s="1" t="s">
        <v>1450</v>
      </c>
      <c r="C218" s="1" t="s">
        <v>1563</v>
      </c>
      <c r="D218" s="4">
        <v>0.4</v>
      </c>
      <c r="E218" s="1" t="s">
        <v>107</v>
      </c>
      <c r="F218" s="16" t="s">
        <v>4199</v>
      </c>
      <c r="G218" s="1" t="s">
        <v>133</v>
      </c>
      <c r="H218" s="1" t="s">
        <v>3896</v>
      </c>
      <c r="I218" s="1" t="s">
        <v>3897</v>
      </c>
      <c r="J218" s="1">
        <v>1</v>
      </c>
      <c r="K218" s="3" t="s">
        <v>3903</v>
      </c>
      <c r="L218" s="9">
        <v>0.56000000000000005</v>
      </c>
      <c r="M218" s="3" t="s">
        <v>3898</v>
      </c>
      <c r="N218" s="9">
        <v>0</v>
      </c>
      <c r="O218" s="3" t="s">
        <v>3898</v>
      </c>
      <c r="P218" s="9">
        <v>0</v>
      </c>
      <c r="Q218" s="9">
        <f>Table13[[#This Row],[Area]]+Table13[[#This Row],[Area2]]+Table13[[#This Row],[Area3]]</f>
        <v>0.56000000000000005</v>
      </c>
      <c r="R218" t="s">
        <v>1564</v>
      </c>
    </row>
    <row r="219" spans="1:18" x14ac:dyDescent="0.55000000000000004">
      <c r="A219" s="1">
        <v>2422</v>
      </c>
      <c r="B219" s="1" t="s">
        <v>1450</v>
      </c>
      <c r="C219" s="1" t="s">
        <v>1575</v>
      </c>
      <c r="D219" s="4">
        <v>2</v>
      </c>
      <c r="E219" s="1" t="s">
        <v>107</v>
      </c>
      <c r="F219" s="16" t="s">
        <v>4200</v>
      </c>
      <c r="G219" s="1" t="s">
        <v>133</v>
      </c>
      <c r="H219" s="1" t="s">
        <v>3896</v>
      </c>
      <c r="I219" s="1" t="s">
        <v>3897</v>
      </c>
      <c r="J219" s="19">
        <v>1</v>
      </c>
      <c r="K219" s="3" t="s">
        <v>3903</v>
      </c>
      <c r="L219" s="9">
        <v>1.454</v>
      </c>
      <c r="M219" s="3" t="s">
        <v>3898</v>
      </c>
      <c r="N219" s="9">
        <v>0</v>
      </c>
      <c r="O219" s="3" t="s">
        <v>3898</v>
      </c>
      <c r="P219" s="9">
        <v>0</v>
      </c>
      <c r="Q219" s="9">
        <f>Table13[[#This Row],[Area]]+Table13[[#This Row],[Area2]]+Table13[[#This Row],[Area3]]</f>
        <v>1.454</v>
      </c>
      <c r="R219" t="s">
        <v>1576</v>
      </c>
    </row>
    <row r="220" spans="1:18" x14ac:dyDescent="0.55000000000000004">
      <c r="A220" s="1">
        <v>2877</v>
      </c>
      <c r="B220" s="1" t="s">
        <v>1450</v>
      </c>
      <c r="C220" s="1" t="s">
        <v>1603</v>
      </c>
      <c r="D220" s="4">
        <v>6</v>
      </c>
      <c r="E220" s="1" t="s">
        <v>107</v>
      </c>
      <c r="F220" s="16" t="s">
        <v>4201</v>
      </c>
      <c r="G220" s="1" t="s">
        <v>133</v>
      </c>
      <c r="H220" s="1" t="s">
        <v>3896</v>
      </c>
      <c r="I220" s="1" t="s">
        <v>3897</v>
      </c>
      <c r="J220" s="19">
        <v>1</v>
      </c>
      <c r="K220" s="3" t="s">
        <v>3903</v>
      </c>
      <c r="L220" s="9">
        <v>3.331</v>
      </c>
      <c r="M220" s="3" t="s">
        <v>3898</v>
      </c>
      <c r="N220" s="9">
        <v>0</v>
      </c>
      <c r="O220" s="3" t="s">
        <v>3898</v>
      </c>
      <c r="P220" s="9">
        <v>0</v>
      </c>
      <c r="Q220" s="9">
        <f>Table13[[#This Row],[Area]]+Table13[[#This Row],[Area2]]+Table13[[#This Row],[Area3]]</f>
        <v>3.331</v>
      </c>
      <c r="R220" t="s">
        <v>1604</v>
      </c>
    </row>
    <row r="221" spans="1:18" x14ac:dyDescent="0.55000000000000004">
      <c r="A221" s="1">
        <v>2904</v>
      </c>
      <c r="B221" s="1" t="s">
        <v>1450</v>
      </c>
      <c r="C221" s="1" t="s">
        <v>1605</v>
      </c>
      <c r="D221" s="4">
        <v>1.5</v>
      </c>
      <c r="E221" s="1" t="s">
        <v>107</v>
      </c>
      <c r="F221" s="16" t="s">
        <v>4202</v>
      </c>
      <c r="G221" s="1" t="s">
        <v>133</v>
      </c>
      <c r="H221" s="1" t="s">
        <v>3896</v>
      </c>
      <c r="I221" s="1" t="s">
        <v>3897</v>
      </c>
      <c r="J221" s="19">
        <v>1</v>
      </c>
      <c r="K221" s="3" t="s">
        <v>3903</v>
      </c>
      <c r="L221" s="9">
        <v>1.2230000000000001</v>
      </c>
      <c r="M221" s="3" t="s">
        <v>3898</v>
      </c>
      <c r="N221" s="9">
        <v>0</v>
      </c>
      <c r="O221" s="3" t="s">
        <v>3898</v>
      </c>
      <c r="P221" s="9">
        <v>0</v>
      </c>
      <c r="Q221" s="9">
        <f>Table13[[#This Row],[Area]]+Table13[[#This Row],[Area2]]+Table13[[#This Row],[Area3]]</f>
        <v>1.2230000000000001</v>
      </c>
      <c r="R221" t="s">
        <v>133</v>
      </c>
    </row>
    <row r="222" spans="1:18" x14ac:dyDescent="0.55000000000000004">
      <c r="A222" s="1">
        <v>2943</v>
      </c>
      <c r="B222" s="1" t="s">
        <v>1450</v>
      </c>
      <c r="C222" s="1" t="s">
        <v>1606</v>
      </c>
      <c r="D222" s="4">
        <v>21.1999999999999</v>
      </c>
      <c r="E222" s="1" t="s">
        <v>107</v>
      </c>
      <c r="F222" s="16" t="s">
        <v>4203</v>
      </c>
      <c r="G222" s="1" t="s">
        <v>133</v>
      </c>
      <c r="H222" s="1" t="s">
        <v>3896</v>
      </c>
      <c r="I222" s="1" t="s">
        <v>3897</v>
      </c>
      <c r="J222" s="19">
        <v>1</v>
      </c>
      <c r="K222" s="3" t="s">
        <v>3904</v>
      </c>
      <c r="L222" s="9">
        <v>4.26</v>
      </c>
      <c r="M222" s="3" t="s">
        <v>3898</v>
      </c>
      <c r="N222" s="9">
        <v>0</v>
      </c>
      <c r="O222" s="3" t="s">
        <v>3898</v>
      </c>
      <c r="P222" s="9">
        <v>0</v>
      </c>
      <c r="Q222" s="9">
        <f>Table13[[#This Row],[Area]]+Table13[[#This Row],[Area2]]+Table13[[#This Row],[Area3]]</f>
        <v>4.26</v>
      </c>
      <c r="R222" t="s">
        <v>4204</v>
      </c>
    </row>
    <row r="223" spans="1:18" x14ac:dyDescent="0.55000000000000004">
      <c r="A223" s="1">
        <v>2959</v>
      </c>
      <c r="B223" s="1" t="s">
        <v>1450</v>
      </c>
      <c r="C223" s="1" t="s">
        <v>1607</v>
      </c>
      <c r="D223" s="4">
        <v>0.39</v>
      </c>
      <c r="E223" s="1" t="s">
        <v>107</v>
      </c>
      <c r="F223" s="16" t="s">
        <v>4205</v>
      </c>
      <c r="G223" s="1" t="s">
        <v>108</v>
      </c>
      <c r="H223" s="1" t="s">
        <v>3896</v>
      </c>
      <c r="I223" s="1" t="s">
        <v>3897</v>
      </c>
      <c r="J223" s="1">
        <v>1</v>
      </c>
      <c r="K223" s="3" t="s">
        <v>3898</v>
      </c>
      <c r="L223" s="9">
        <v>0</v>
      </c>
      <c r="M223" s="3" t="s">
        <v>3898</v>
      </c>
      <c r="N223" s="9">
        <v>0</v>
      </c>
      <c r="O223" s="3" t="s">
        <v>3898</v>
      </c>
      <c r="P223" s="9">
        <v>0</v>
      </c>
      <c r="Q223" s="9">
        <f>Table13[[#This Row],[Area]]+Table13[[#This Row],[Area2]]+Table13[[#This Row],[Area3]]</f>
        <v>0</v>
      </c>
      <c r="R223" t="s">
        <v>4206</v>
      </c>
    </row>
    <row r="224" spans="1:18" x14ac:dyDescent="0.55000000000000004">
      <c r="A224" s="1">
        <v>3091</v>
      </c>
      <c r="B224" s="1" t="s">
        <v>1450</v>
      </c>
      <c r="C224" s="1" t="s">
        <v>1609</v>
      </c>
      <c r="D224" s="4">
        <v>60</v>
      </c>
      <c r="E224" s="1" t="s">
        <v>107</v>
      </c>
      <c r="F224" s="16" t="s">
        <v>4207</v>
      </c>
      <c r="G224" s="1" t="s">
        <v>133</v>
      </c>
      <c r="H224" s="1" t="s">
        <v>3896</v>
      </c>
      <c r="I224" s="1" t="s">
        <v>3897</v>
      </c>
      <c r="J224" s="19">
        <v>1</v>
      </c>
      <c r="K224" s="3" t="s">
        <v>3903</v>
      </c>
      <c r="L224" s="9">
        <v>24.27</v>
      </c>
      <c r="M224" s="3" t="s">
        <v>4171</v>
      </c>
      <c r="N224" s="9">
        <v>0.22</v>
      </c>
      <c r="O224" s="3" t="s">
        <v>3898</v>
      </c>
      <c r="P224" s="9">
        <v>0</v>
      </c>
      <c r="Q224" s="9">
        <f>Table13[[#This Row],[Area]]+Table13[[#This Row],[Area2]]+Table13[[#This Row],[Area3]]</f>
        <v>24.49</v>
      </c>
      <c r="R224" t="s">
        <v>4208</v>
      </c>
    </row>
    <row r="225" spans="1:18" x14ac:dyDescent="0.55000000000000004">
      <c r="A225" s="1">
        <v>3100</v>
      </c>
      <c r="B225" s="1" t="s">
        <v>1450</v>
      </c>
      <c r="C225" s="1" t="s">
        <v>4209</v>
      </c>
      <c r="D225" s="4">
        <v>0.4</v>
      </c>
      <c r="E225" s="1" t="s">
        <v>107</v>
      </c>
      <c r="F225" s="16" t="s">
        <v>4210</v>
      </c>
      <c r="G225" s="1" t="s">
        <v>133</v>
      </c>
      <c r="H225" s="1" t="s">
        <v>3896</v>
      </c>
      <c r="I225" s="1" t="s">
        <v>3897</v>
      </c>
      <c r="J225" s="1">
        <v>1</v>
      </c>
      <c r="K225" s="3" t="s">
        <v>3903</v>
      </c>
      <c r="L225" s="9">
        <v>0.2</v>
      </c>
      <c r="M225" s="3" t="s">
        <v>3904</v>
      </c>
      <c r="N225" s="9">
        <v>0.05</v>
      </c>
      <c r="O225" s="3" t="s">
        <v>3898</v>
      </c>
      <c r="P225" s="9">
        <v>0</v>
      </c>
      <c r="Q225" s="9">
        <f>Table13[[#This Row],[Area]]+Table13[[#This Row],[Area2]]+Table13[[#This Row],[Area3]]</f>
        <v>0.25</v>
      </c>
      <c r="R225" t="s">
        <v>1612</v>
      </c>
    </row>
    <row r="226" spans="1:18" x14ac:dyDescent="0.55000000000000004">
      <c r="A226" s="1">
        <v>3184</v>
      </c>
      <c r="B226" s="1" t="s">
        <v>1450</v>
      </c>
      <c r="C226" s="1" t="s">
        <v>1615</v>
      </c>
      <c r="D226" s="4">
        <v>2.5619999999999998</v>
      </c>
      <c r="E226" s="1" t="s">
        <v>107</v>
      </c>
      <c r="F226" s="16" t="s">
        <v>4164</v>
      </c>
      <c r="G226" s="1" t="s">
        <v>133</v>
      </c>
      <c r="H226" s="1" t="s">
        <v>3896</v>
      </c>
      <c r="I226" s="1" t="s">
        <v>3897</v>
      </c>
      <c r="J226" s="19">
        <v>1</v>
      </c>
      <c r="K226" s="3" t="s">
        <v>3903</v>
      </c>
      <c r="L226" s="9">
        <v>0.47899999999999998</v>
      </c>
      <c r="M226" s="3" t="s">
        <v>3898</v>
      </c>
      <c r="N226" s="9">
        <v>0</v>
      </c>
      <c r="O226" s="3" t="s">
        <v>3898</v>
      </c>
      <c r="P226" s="9">
        <v>0</v>
      </c>
      <c r="Q226" s="9">
        <f>Table13[[#This Row],[Area]]+Table13[[#This Row],[Area2]]+Table13[[#This Row],[Area3]]</f>
        <v>0.47899999999999998</v>
      </c>
      <c r="R226" t="s">
        <v>1616</v>
      </c>
    </row>
    <row r="227" spans="1:18" x14ac:dyDescent="0.55000000000000004">
      <c r="A227" s="1">
        <v>3217</v>
      </c>
      <c r="B227" s="1" t="s">
        <v>1450</v>
      </c>
      <c r="C227" s="1" t="s">
        <v>1617</v>
      </c>
      <c r="D227" s="4">
        <v>19.600000000000001</v>
      </c>
      <c r="E227" s="1" t="s">
        <v>107</v>
      </c>
      <c r="F227" s="16" t="s">
        <v>4211</v>
      </c>
      <c r="G227" s="1" t="s">
        <v>133</v>
      </c>
      <c r="H227" s="1" t="s">
        <v>3896</v>
      </c>
      <c r="I227" s="1" t="s">
        <v>3897</v>
      </c>
      <c r="J227" s="19">
        <v>1</v>
      </c>
      <c r="K227" s="3" t="s">
        <v>3903</v>
      </c>
      <c r="L227" s="9">
        <v>0.65</v>
      </c>
      <c r="M227" s="3" t="s">
        <v>3904</v>
      </c>
      <c r="N227" s="9">
        <v>1.32</v>
      </c>
      <c r="O227" s="3" t="s">
        <v>3898</v>
      </c>
      <c r="P227" s="9">
        <v>0</v>
      </c>
      <c r="Q227" s="9">
        <f>Table13[[#This Row],[Area]]+Table13[[#This Row],[Area2]]+Table13[[#This Row],[Area3]]</f>
        <v>1.9700000000000002</v>
      </c>
      <c r="R227" t="s">
        <v>4212</v>
      </c>
    </row>
    <row r="228" spans="1:18" x14ac:dyDescent="0.55000000000000004">
      <c r="A228" s="1">
        <v>3269</v>
      </c>
      <c r="B228" s="1" t="s">
        <v>1450</v>
      </c>
      <c r="C228" s="1" t="s">
        <v>1618</v>
      </c>
      <c r="D228" s="4">
        <v>0.32</v>
      </c>
      <c r="E228" s="1" t="s">
        <v>107</v>
      </c>
      <c r="F228" s="16" t="s">
        <v>4213</v>
      </c>
      <c r="G228" s="1" t="s">
        <v>133</v>
      </c>
      <c r="H228" s="1" t="s">
        <v>3896</v>
      </c>
      <c r="I228" s="1" t="s">
        <v>3897</v>
      </c>
      <c r="J228" s="1">
        <v>1</v>
      </c>
      <c r="K228" s="3" t="s">
        <v>3898</v>
      </c>
      <c r="L228" s="9">
        <v>0</v>
      </c>
      <c r="M228" s="3" t="s">
        <v>3898</v>
      </c>
      <c r="N228" s="9">
        <v>0</v>
      </c>
      <c r="O228" s="3" t="s">
        <v>3898</v>
      </c>
      <c r="P228" s="9">
        <v>0</v>
      </c>
      <c r="Q228" s="9">
        <f>Table13[[#This Row],[Area]]+Table13[[#This Row],[Area2]]+Table13[[#This Row],[Area3]]</f>
        <v>0</v>
      </c>
      <c r="R228" t="s">
        <v>3968</v>
      </c>
    </row>
    <row r="229" spans="1:18" x14ac:dyDescent="0.55000000000000004">
      <c r="A229" s="1">
        <v>3271</v>
      </c>
      <c r="B229" s="1" t="s">
        <v>1450</v>
      </c>
      <c r="C229" s="1" t="s">
        <v>1619</v>
      </c>
      <c r="D229" s="4">
        <v>5.2</v>
      </c>
      <c r="E229" s="1" t="s">
        <v>107</v>
      </c>
      <c r="F229" s="16" t="s">
        <v>4214</v>
      </c>
      <c r="G229" s="1" t="s">
        <v>133</v>
      </c>
      <c r="H229" s="1" t="s">
        <v>3896</v>
      </c>
      <c r="I229" s="1" t="s">
        <v>3897</v>
      </c>
      <c r="J229" s="19">
        <v>1</v>
      </c>
      <c r="K229" s="3" t="s">
        <v>3903</v>
      </c>
      <c r="L229" s="9">
        <v>5.1159999999999997</v>
      </c>
      <c r="M229" s="3" t="s">
        <v>3898</v>
      </c>
      <c r="N229" s="9">
        <v>0</v>
      </c>
      <c r="O229" s="3" t="s">
        <v>3898</v>
      </c>
      <c r="P229" s="9">
        <v>0</v>
      </c>
      <c r="Q229" s="9">
        <f>Table13[[#This Row],[Area]]+Table13[[#This Row],[Area2]]+Table13[[#This Row],[Area3]]</f>
        <v>5.1159999999999997</v>
      </c>
      <c r="R229" t="s">
        <v>1620</v>
      </c>
    </row>
    <row r="230" spans="1:18" x14ac:dyDescent="0.55000000000000004">
      <c r="A230" s="1">
        <v>3289</v>
      </c>
      <c r="B230" s="1" t="s">
        <v>1450</v>
      </c>
      <c r="C230" s="1" t="s">
        <v>1621</v>
      </c>
      <c r="D230" s="4">
        <v>0.05</v>
      </c>
      <c r="E230" s="1" t="s">
        <v>107</v>
      </c>
      <c r="F230" s="16" t="s">
        <v>4215</v>
      </c>
      <c r="G230" s="1" t="s">
        <v>133</v>
      </c>
      <c r="H230" s="1" t="s">
        <v>3896</v>
      </c>
      <c r="I230" s="1" t="s">
        <v>3897</v>
      </c>
      <c r="J230" s="1">
        <v>1</v>
      </c>
      <c r="K230" s="3" t="s">
        <v>3898</v>
      </c>
      <c r="L230" s="9">
        <v>0</v>
      </c>
      <c r="M230" s="3" t="s">
        <v>3898</v>
      </c>
      <c r="N230" s="9">
        <v>0</v>
      </c>
      <c r="O230" s="3" t="s">
        <v>3898</v>
      </c>
      <c r="P230" s="9">
        <v>0</v>
      </c>
      <c r="Q230" s="9">
        <f>Table13[[#This Row],[Area]]+Table13[[#This Row],[Area2]]+Table13[[#This Row],[Area3]]</f>
        <v>0</v>
      </c>
      <c r="R230" t="s">
        <v>3968</v>
      </c>
    </row>
    <row r="231" spans="1:18" x14ac:dyDescent="0.55000000000000004">
      <c r="A231" s="1">
        <v>3393</v>
      </c>
      <c r="B231" s="1" t="s">
        <v>1450</v>
      </c>
      <c r="C231" s="1" t="s">
        <v>1625</v>
      </c>
      <c r="D231" s="19">
        <v>1.7999999999999999E-2</v>
      </c>
      <c r="E231" s="1" t="s">
        <v>107</v>
      </c>
      <c r="F231" s="16" t="s">
        <v>4216</v>
      </c>
      <c r="G231" s="1" t="s">
        <v>133</v>
      </c>
      <c r="H231" s="1" t="s">
        <v>3896</v>
      </c>
      <c r="I231" s="1" t="s">
        <v>3897</v>
      </c>
      <c r="J231" s="1">
        <v>1</v>
      </c>
      <c r="K231" s="3" t="s">
        <v>3898</v>
      </c>
      <c r="L231" s="9">
        <v>0</v>
      </c>
      <c r="M231" s="3" t="s">
        <v>3898</v>
      </c>
      <c r="N231" s="9">
        <v>0</v>
      </c>
      <c r="O231" s="3" t="s">
        <v>3898</v>
      </c>
      <c r="P231" s="9">
        <v>0</v>
      </c>
      <c r="Q231" s="9">
        <f>Table13[[#This Row],[Area]]+Table13[[#This Row],[Area2]]+Table13[[#This Row],[Area3]]</f>
        <v>0</v>
      </c>
      <c r="R231" t="s">
        <v>3931</v>
      </c>
    </row>
    <row r="232" spans="1:18" x14ac:dyDescent="0.55000000000000004">
      <c r="A232" s="1">
        <v>3396</v>
      </c>
      <c r="B232" s="1" t="s">
        <v>1450</v>
      </c>
      <c r="C232" s="1" t="s">
        <v>1626</v>
      </c>
      <c r="D232" s="4">
        <v>106</v>
      </c>
      <c r="E232" s="1" t="s">
        <v>107</v>
      </c>
      <c r="F232" s="16" t="s">
        <v>4217</v>
      </c>
      <c r="G232" s="1" t="s">
        <v>108</v>
      </c>
      <c r="H232" s="1" t="s">
        <v>3896</v>
      </c>
      <c r="I232" s="1" t="s">
        <v>3907</v>
      </c>
      <c r="J232" s="19">
        <v>1</v>
      </c>
      <c r="K232" s="3" t="s">
        <v>589</v>
      </c>
      <c r="L232" s="9">
        <v>6500</v>
      </c>
      <c r="M232" s="3" t="s">
        <v>3898</v>
      </c>
      <c r="N232" s="9">
        <v>0</v>
      </c>
      <c r="O232" s="3" t="s">
        <v>3898</v>
      </c>
      <c r="P232" s="9">
        <v>0</v>
      </c>
      <c r="Q232" s="9">
        <f>Table13[[#This Row],[Area]]+Table13[[#This Row],[Area2]]+Table13[[#This Row],[Area3]]</f>
        <v>6500</v>
      </c>
      <c r="R232" t="s">
        <v>4218</v>
      </c>
    </row>
    <row r="233" spans="1:18" x14ac:dyDescent="0.55000000000000004">
      <c r="A233" s="1">
        <v>3504</v>
      </c>
      <c r="B233" s="1" t="s">
        <v>1450</v>
      </c>
      <c r="C233" s="1" t="s">
        <v>1635</v>
      </c>
      <c r="D233" s="4">
        <v>7.4</v>
      </c>
      <c r="E233" s="1" t="s">
        <v>107</v>
      </c>
      <c r="F233" s="16" t="s">
        <v>4219</v>
      </c>
      <c r="G233" s="1" t="s">
        <v>108</v>
      </c>
      <c r="H233" s="1" t="s">
        <v>3896</v>
      </c>
      <c r="I233" s="1" t="s">
        <v>3897</v>
      </c>
      <c r="J233" s="19">
        <v>1</v>
      </c>
      <c r="K233" s="3" t="s">
        <v>589</v>
      </c>
      <c r="L233" s="9">
        <v>6.18</v>
      </c>
      <c r="M233" s="3" t="s">
        <v>3898</v>
      </c>
      <c r="N233" s="9">
        <v>0</v>
      </c>
      <c r="O233" s="3" t="s">
        <v>3898</v>
      </c>
      <c r="P233" s="9">
        <v>0</v>
      </c>
      <c r="Q233" s="9">
        <f>Table13[[#This Row],[Area]]+Table13[[#This Row],[Area2]]+Table13[[#This Row],[Area3]]</f>
        <v>6.18</v>
      </c>
      <c r="R233" t="s">
        <v>589</v>
      </c>
    </row>
    <row r="234" spans="1:18" x14ac:dyDescent="0.55000000000000004">
      <c r="A234" s="1">
        <v>2043</v>
      </c>
      <c r="B234" s="1" t="s">
        <v>1636</v>
      </c>
      <c r="C234" s="1" t="s">
        <v>1637</v>
      </c>
      <c r="D234" s="4">
        <v>2</v>
      </c>
      <c r="E234" s="1" t="s">
        <v>107</v>
      </c>
      <c r="F234" s="16" t="s">
        <v>4220</v>
      </c>
      <c r="G234" s="1" t="s">
        <v>108</v>
      </c>
      <c r="H234" s="1" t="s">
        <v>3896</v>
      </c>
      <c r="I234" s="1" t="s">
        <v>3897</v>
      </c>
      <c r="J234" s="19">
        <v>1</v>
      </c>
      <c r="K234" s="3" t="s">
        <v>589</v>
      </c>
      <c r="L234" s="9">
        <v>8.4499999999999993</v>
      </c>
      <c r="M234" s="3" t="s">
        <v>3898</v>
      </c>
      <c r="N234" s="9">
        <v>0</v>
      </c>
      <c r="O234" s="3" t="s">
        <v>3898</v>
      </c>
      <c r="P234" s="9">
        <v>0</v>
      </c>
      <c r="Q234" s="9">
        <f>Table13[[#This Row],[Area]]+Table13[[#This Row],[Area2]]+Table13[[#This Row],[Area3]]</f>
        <v>8.4499999999999993</v>
      </c>
      <c r="R234" t="s">
        <v>4157</v>
      </c>
    </row>
    <row r="235" spans="1:18" x14ac:dyDescent="0.55000000000000004">
      <c r="A235" s="1">
        <v>2244</v>
      </c>
      <c r="B235" s="1" t="s">
        <v>1636</v>
      </c>
      <c r="C235" s="1" t="s">
        <v>1638</v>
      </c>
      <c r="D235" s="4">
        <v>0.65600000000000003</v>
      </c>
      <c r="E235" s="1" t="s">
        <v>107</v>
      </c>
      <c r="F235" s="16" t="s">
        <v>4221</v>
      </c>
      <c r="G235" s="1" t="s">
        <v>133</v>
      </c>
      <c r="H235" s="1" t="s">
        <v>3896</v>
      </c>
      <c r="I235" s="1" t="s">
        <v>3897</v>
      </c>
      <c r="J235" s="19">
        <v>1</v>
      </c>
      <c r="K235" s="3" t="s">
        <v>3898</v>
      </c>
      <c r="L235" s="9">
        <v>0</v>
      </c>
      <c r="M235" s="3" t="s">
        <v>3898</v>
      </c>
      <c r="N235" s="9">
        <v>0</v>
      </c>
      <c r="O235" s="3" t="s">
        <v>3898</v>
      </c>
      <c r="P235" s="9">
        <v>0</v>
      </c>
      <c r="Q235" s="9">
        <f>Table13[[#This Row],[Area]]+Table13[[#This Row],[Area2]]+Table13[[#This Row],[Area3]]</f>
        <v>0</v>
      </c>
      <c r="R235" t="s">
        <v>3931</v>
      </c>
    </row>
    <row r="236" spans="1:18" x14ac:dyDescent="0.55000000000000004">
      <c r="A236" s="1">
        <v>2318</v>
      </c>
      <c r="B236" s="1" t="s">
        <v>1636</v>
      </c>
      <c r="C236" s="1" t="s">
        <v>1639</v>
      </c>
      <c r="D236" s="4">
        <v>72</v>
      </c>
      <c r="E236" s="1" t="s">
        <v>107</v>
      </c>
      <c r="F236" s="16" t="s">
        <v>4222</v>
      </c>
      <c r="G236" s="1" t="s">
        <v>108</v>
      </c>
      <c r="H236" s="1" t="s">
        <v>3896</v>
      </c>
      <c r="I236" s="1" t="s">
        <v>3897</v>
      </c>
      <c r="J236" s="19">
        <v>1</v>
      </c>
      <c r="K236" s="3" t="s">
        <v>589</v>
      </c>
      <c r="L236" s="9">
        <v>16.46</v>
      </c>
      <c r="M236" s="3" t="s">
        <v>3898</v>
      </c>
      <c r="N236" s="9">
        <v>0</v>
      </c>
      <c r="O236" s="3" t="s">
        <v>3898</v>
      </c>
      <c r="P236" s="9">
        <v>0</v>
      </c>
      <c r="Q236" s="9">
        <f>Table13[[#This Row],[Area]]+Table13[[#This Row],[Area2]]+Table13[[#This Row],[Area3]]</f>
        <v>16.46</v>
      </c>
      <c r="R236" t="s">
        <v>4223</v>
      </c>
    </row>
    <row r="237" spans="1:18" x14ac:dyDescent="0.55000000000000004">
      <c r="A237" s="1">
        <v>2767</v>
      </c>
      <c r="B237" s="1" t="s">
        <v>1636</v>
      </c>
      <c r="C237" s="1" t="s">
        <v>1641</v>
      </c>
      <c r="D237" s="4">
        <v>0.4</v>
      </c>
      <c r="E237" s="1" t="s">
        <v>107</v>
      </c>
      <c r="F237" s="16" t="s">
        <v>4224</v>
      </c>
      <c r="G237" s="1" t="s">
        <v>133</v>
      </c>
      <c r="H237" s="1" t="s">
        <v>3896</v>
      </c>
      <c r="I237" s="1" t="s">
        <v>3897</v>
      </c>
      <c r="J237" s="1">
        <v>1</v>
      </c>
      <c r="K237" s="3" t="s">
        <v>3898</v>
      </c>
      <c r="L237" s="9">
        <v>0</v>
      </c>
      <c r="M237" s="3" t="s">
        <v>3898</v>
      </c>
      <c r="N237" s="9">
        <v>0</v>
      </c>
      <c r="O237" s="3" t="s">
        <v>3898</v>
      </c>
      <c r="P237" s="9">
        <v>0</v>
      </c>
      <c r="Q237" s="9">
        <f>Table13[[#This Row],[Area]]+Table13[[#This Row],[Area2]]+Table13[[#This Row],[Area3]]</f>
        <v>0</v>
      </c>
      <c r="R237" t="s">
        <v>3931</v>
      </c>
    </row>
    <row r="238" spans="1:18" x14ac:dyDescent="0.55000000000000004">
      <c r="A238" s="1">
        <v>2995</v>
      </c>
      <c r="B238" s="1" t="s">
        <v>1636</v>
      </c>
      <c r="C238" s="1" t="s">
        <v>1642</v>
      </c>
      <c r="D238" s="4">
        <v>0.18</v>
      </c>
      <c r="E238" s="1" t="s">
        <v>107</v>
      </c>
      <c r="F238" s="16" t="s">
        <v>4225</v>
      </c>
      <c r="G238" s="1" t="s">
        <v>133</v>
      </c>
      <c r="H238" s="1" t="s">
        <v>3896</v>
      </c>
      <c r="I238" s="1" t="s">
        <v>3897</v>
      </c>
      <c r="J238" s="1">
        <v>1</v>
      </c>
      <c r="K238" s="3" t="s">
        <v>3898</v>
      </c>
      <c r="L238" s="9">
        <v>0</v>
      </c>
      <c r="M238" s="3" t="s">
        <v>3898</v>
      </c>
      <c r="N238" s="9">
        <v>0</v>
      </c>
      <c r="O238" s="3" t="s">
        <v>3898</v>
      </c>
      <c r="P238" s="9">
        <v>0</v>
      </c>
      <c r="Q238" s="9">
        <f>Table13[[#This Row],[Area]]+Table13[[#This Row],[Area2]]+Table13[[#This Row],[Area3]]</f>
        <v>0</v>
      </c>
      <c r="R238" t="s">
        <v>3931</v>
      </c>
    </row>
    <row r="239" spans="1:18" x14ac:dyDescent="0.55000000000000004">
      <c r="A239" s="1">
        <v>3323</v>
      </c>
      <c r="B239" s="1" t="s">
        <v>1636</v>
      </c>
      <c r="C239" s="1" t="s">
        <v>1643</v>
      </c>
      <c r="D239" s="4">
        <v>0.67</v>
      </c>
      <c r="E239" s="1" t="s">
        <v>107</v>
      </c>
      <c r="F239" s="16" t="s">
        <v>4226</v>
      </c>
      <c r="G239" s="1" t="s">
        <v>133</v>
      </c>
      <c r="H239" s="1" t="s">
        <v>3896</v>
      </c>
      <c r="I239" s="1" t="s">
        <v>3897</v>
      </c>
      <c r="J239" s="19">
        <v>1</v>
      </c>
      <c r="K239" s="3" t="s">
        <v>3898</v>
      </c>
      <c r="L239" s="9">
        <v>0</v>
      </c>
      <c r="M239" s="3" t="s">
        <v>3898</v>
      </c>
      <c r="N239" s="9">
        <v>0</v>
      </c>
      <c r="O239" s="3" t="s">
        <v>3898</v>
      </c>
      <c r="P239" s="9">
        <v>0</v>
      </c>
      <c r="Q239" s="9">
        <f>Table13[[#This Row],[Area]]+Table13[[#This Row],[Area2]]+Table13[[#This Row],[Area3]]</f>
        <v>0</v>
      </c>
      <c r="R239" t="s">
        <v>3931</v>
      </c>
    </row>
    <row r="240" spans="1:18" x14ac:dyDescent="0.55000000000000004">
      <c r="B240" s="1" t="s">
        <v>1644</v>
      </c>
      <c r="C240" s="1" t="s">
        <v>1652</v>
      </c>
      <c r="D240" s="4">
        <v>4.8</v>
      </c>
      <c r="E240" s="1" t="s">
        <v>107</v>
      </c>
      <c r="F240" s="16" t="s">
        <v>4227</v>
      </c>
      <c r="G240" s="1" t="s">
        <v>108</v>
      </c>
      <c r="H240" s="1" t="s">
        <v>3900</v>
      </c>
      <c r="I240" s="1" t="s">
        <v>3897</v>
      </c>
      <c r="J240" s="19">
        <v>1</v>
      </c>
      <c r="K240" s="3" t="s">
        <v>589</v>
      </c>
      <c r="L240" s="9">
        <v>4.18</v>
      </c>
      <c r="M240" s="3" t="s">
        <v>3903</v>
      </c>
      <c r="N240" s="9">
        <v>8.74</v>
      </c>
      <c r="O240" s="3" t="s">
        <v>3898</v>
      </c>
      <c r="P240" s="9">
        <v>0</v>
      </c>
      <c r="Q240" s="9">
        <f>Table13[[#This Row],[Area]]+Table13[[#This Row],[Area2]]+Table13[[#This Row],[Area3]]</f>
        <v>12.92</v>
      </c>
      <c r="R240" t="s">
        <v>1653</v>
      </c>
    </row>
    <row r="241" spans="1:18" x14ac:dyDescent="0.55000000000000004">
      <c r="A241" s="1">
        <v>2277</v>
      </c>
      <c r="B241" s="1" t="s">
        <v>1644</v>
      </c>
      <c r="C241" s="1" t="s">
        <v>1655</v>
      </c>
      <c r="D241" s="4">
        <v>88</v>
      </c>
      <c r="E241" s="1" t="s">
        <v>107</v>
      </c>
      <c r="F241" s="16" t="s">
        <v>4228</v>
      </c>
      <c r="G241" s="1" t="s">
        <v>108</v>
      </c>
      <c r="H241" s="1" t="s">
        <v>3900</v>
      </c>
      <c r="I241" s="1" t="s">
        <v>3897</v>
      </c>
      <c r="J241" s="19">
        <v>1</v>
      </c>
      <c r="K241" s="3" t="s">
        <v>589</v>
      </c>
      <c r="L241" s="9">
        <v>460.35</v>
      </c>
      <c r="M241" s="3" t="s">
        <v>3898</v>
      </c>
      <c r="N241" s="9">
        <v>0</v>
      </c>
      <c r="O241" s="3" t="s">
        <v>3898</v>
      </c>
      <c r="P241" s="9">
        <v>0</v>
      </c>
      <c r="Q241" s="9">
        <f>Table13[[#This Row],[Area]]+Table13[[#This Row],[Area2]]+Table13[[#This Row],[Area3]]</f>
        <v>460.35</v>
      </c>
      <c r="R241" t="s">
        <v>4229</v>
      </c>
    </row>
    <row r="242" spans="1:18" x14ac:dyDescent="0.55000000000000004">
      <c r="A242" s="1">
        <v>3543</v>
      </c>
      <c r="B242" s="1" t="s">
        <v>1644</v>
      </c>
      <c r="C242" s="1" t="s">
        <v>1657</v>
      </c>
      <c r="D242" s="4">
        <v>0.06</v>
      </c>
      <c r="E242" s="1" t="s">
        <v>107</v>
      </c>
      <c r="F242" s="16" t="s">
        <v>4230</v>
      </c>
      <c r="G242" s="1" t="s">
        <v>133</v>
      </c>
      <c r="H242" s="1" t="s">
        <v>3896</v>
      </c>
      <c r="I242" s="1" t="s">
        <v>3897</v>
      </c>
      <c r="J242" s="1">
        <v>1</v>
      </c>
      <c r="K242" s="3" t="s">
        <v>3898</v>
      </c>
      <c r="L242" s="9">
        <v>0</v>
      </c>
      <c r="M242" s="3" t="s">
        <v>3898</v>
      </c>
      <c r="N242" s="9">
        <v>0</v>
      </c>
      <c r="O242" s="3" t="s">
        <v>3898</v>
      </c>
      <c r="P242" s="9">
        <v>0</v>
      </c>
      <c r="Q242" s="9">
        <f>Table13[[#This Row],[Area]]+Table13[[#This Row],[Area2]]+Table13[[#This Row],[Area3]]</f>
        <v>0</v>
      </c>
      <c r="R242" t="s">
        <v>3931</v>
      </c>
    </row>
    <row r="243" spans="1:18" x14ac:dyDescent="0.55000000000000004">
      <c r="A243" s="1">
        <v>187</v>
      </c>
      <c r="B243" s="1" t="s">
        <v>1763</v>
      </c>
      <c r="C243" s="1" t="s">
        <v>1789</v>
      </c>
      <c r="D243" s="19">
        <v>0.03</v>
      </c>
      <c r="E243" s="1" t="s">
        <v>107</v>
      </c>
      <c r="F243" s="16" t="s">
        <v>4231</v>
      </c>
      <c r="G243" s="1" t="s">
        <v>133</v>
      </c>
      <c r="H243" s="1" t="s">
        <v>3896</v>
      </c>
      <c r="I243" s="1" t="s">
        <v>3897</v>
      </c>
      <c r="J243" s="1">
        <v>1</v>
      </c>
      <c r="K243" s="3" t="s">
        <v>3898</v>
      </c>
      <c r="L243" s="9">
        <v>0</v>
      </c>
      <c r="M243" s="3" t="s">
        <v>3898</v>
      </c>
      <c r="N243" s="9">
        <v>0</v>
      </c>
      <c r="O243" s="3" t="s">
        <v>3898</v>
      </c>
      <c r="P243" s="9">
        <v>0</v>
      </c>
      <c r="Q243" s="9">
        <f>Table13[[#This Row],[Area]]+Table13[[#This Row],[Area2]]+Table13[[#This Row],[Area3]]</f>
        <v>0</v>
      </c>
      <c r="R243" t="s">
        <v>3931</v>
      </c>
    </row>
    <row r="244" spans="1:18" x14ac:dyDescent="0.55000000000000004">
      <c r="A244" s="1">
        <v>192</v>
      </c>
      <c r="B244" s="1" t="s">
        <v>1763</v>
      </c>
      <c r="C244" s="1" t="s">
        <v>1793</v>
      </c>
      <c r="D244" s="4">
        <v>91</v>
      </c>
      <c r="E244" s="1" t="s">
        <v>107</v>
      </c>
      <c r="F244" s="16" t="s">
        <v>4232</v>
      </c>
      <c r="G244" s="1" t="s">
        <v>133</v>
      </c>
      <c r="H244" s="1" t="s">
        <v>3896</v>
      </c>
      <c r="I244" s="1" t="s">
        <v>3897</v>
      </c>
      <c r="J244" s="19">
        <v>1</v>
      </c>
      <c r="K244" s="3" t="s">
        <v>3903</v>
      </c>
      <c r="L244" s="9">
        <v>5.63</v>
      </c>
      <c r="M244" s="3" t="s">
        <v>3898</v>
      </c>
      <c r="N244" s="9">
        <v>0</v>
      </c>
      <c r="O244" s="3" t="s">
        <v>3898</v>
      </c>
      <c r="P244" s="9">
        <v>0</v>
      </c>
      <c r="Q244" s="9">
        <f>Table13[[#This Row],[Area]]+Table13[[#This Row],[Area2]]+Table13[[#This Row],[Area3]]</f>
        <v>5.63</v>
      </c>
      <c r="R244" t="s">
        <v>4233</v>
      </c>
    </row>
    <row r="245" spans="1:18" x14ac:dyDescent="0.55000000000000004">
      <c r="A245" s="1">
        <v>203</v>
      </c>
      <c r="B245" s="1" t="s">
        <v>1763</v>
      </c>
      <c r="C245" s="1" t="s">
        <v>1800</v>
      </c>
      <c r="D245" s="4">
        <v>0.05</v>
      </c>
      <c r="E245" s="1" t="s">
        <v>107</v>
      </c>
      <c r="F245" s="16" t="s">
        <v>4234</v>
      </c>
      <c r="G245" s="1" t="s">
        <v>133</v>
      </c>
      <c r="H245" s="1" t="s">
        <v>3896</v>
      </c>
      <c r="I245" s="1" t="s">
        <v>3897</v>
      </c>
      <c r="J245" s="1">
        <v>1</v>
      </c>
      <c r="K245" s="3" t="s">
        <v>3898</v>
      </c>
      <c r="L245" s="9">
        <v>0</v>
      </c>
      <c r="M245" s="3" t="s">
        <v>3898</v>
      </c>
      <c r="N245" s="9">
        <v>0</v>
      </c>
      <c r="O245" s="3" t="s">
        <v>3898</v>
      </c>
      <c r="P245" s="9">
        <v>0</v>
      </c>
      <c r="Q245" s="9">
        <f>Table13[[#This Row],[Area]]+Table13[[#This Row],[Area2]]+Table13[[#This Row],[Area3]]</f>
        <v>0</v>
      </c>
      <c r="R245" t="s">
        <v>3931</v>
      </c>
    </row>
    <row r="246" spans="1:18" ht="15" customHeight="1" x14ac:dyDescent="0.55000000000000004">
      <c r="A246" s="1">
        <v>205</v>
      </c>
      <c r="B246" s="1" t="s">
        <v>1763</v>
      </c>
      <c r="C246" s="1" t="s">
        <v>1801</v>
      </c>
      <c r="D246" s="4">
        <v>0.12</v>
      </c>
      <c r="E246" s="1" t="s">
        <v>107</v>
      </c>
      <c r="F246" s="16" t="s">
        <v>4235</v>
      </c>
      <c r="G246" s="1" t="s">
        <v>133</v>
      </c>
      <c r="H246" s="1" t="s">
        <v>3896</v>
      </c>
      <c r="I246" s="1" t="s">
        <v>3897</v>
      </c>
      <c r="J246" s="1">
        <v>1</v>
      </c>
      <c r="K246" s="3" t="s">
        <v>3898</v>
      </c>
      <c r="L246" s="9">
        <v>0</v>
      </c>
      <c r="M246" s="3" t="s">
        <v>3898</v>
      </c>
      <c r="N246" s="9">
        <v>0</v>
      </c>
      <c r="O246" s="3" t="s">
        <v>3898</v>
      </c>
      <c r="P246" s="9">
        <v>0</v>
      </c>
      <c r="Q246" s="9">
        <f>Table13[[#This Row],[Area]]+Table13[[#This Row],[Area2]]+Table13[[#This Row],[Area3]]</f>
        <v>0</v>
      </c>
      <c r="R246" t="s">
        <v>3931</v>
      </c>
    </row>
    <row r="247" spans="1:18" x14ac:dyDescent="0.55000000000000004">
      <c r="A247" s="1">
        <v>221</v>
      </c>
      <c r="B247" s="1" t="s">
        <v>1763</v>
      </c>
      <c r="C247" s="1" t="s">
        <v>1808</v>
      </c>
      <c r="D247" s="4">
        <v>8.1999999999999993</v>
      </c>
      <c r="E247" s="1" t="s">
        <v>107</v>
      </c>
      <c r="F247" s="18" t="s">
        <v>4236</v>
      </c>
      <c r="G247" s="1" t="s">
        <v>133</v>
      </c>
      <c r="H247" s="1" t="s">
        <v>3896</v>
      </c>
      <c r="I247" s="1" t="s">
        <v>3897</v>
      </c>
      <c r="J247" s="19">
        <v>1</v>
      </c>
      <c r="K247" s="3" t="s">
        <v>3903</v>
      </c>
      <c r="L247" s="9">
        <v>0.08</v>
      </c>
      <c r="M247" s="3" t="s">
        <v>3903</v>
      </c>
      <c r="N247" s="9">
        <v>0.09</v>
      </c>
      <c r="O247" s="3" t="s">
        <v>3898</v>
      </c>
      <c r="P247" s="9">
        <v>0</v>
      </c>
      <c r="Q247" s="9">
        <f>Table13[[#This Row],[Area]]+Table13[[#This Row],[Area2]]+Table13[[#This Row],[Area3]]</f>
        <v>0.16999999999999998</v>
      </c>
      <c r="R247" t="s">
        <v>4237</v>
      </c>
    </row>
    <row r="248" spans="1:18" x14ac:dyDescent="0.55000000000000004">
      <c r="A248" s="1">
        <v>224</v>
      </c>
      <c r="B248" s="1" t="s">
        <v>1763</v>
      </c>
      <c r="C248" s="1" t="s">
        <v>1811</v>
      </c>
      <c r="D248" s="19">
        <v>4.2000000000000003E-2</v>
      </c>
      <c r="E248" s="1" t="s">
        <v>107</v>
      </c>
      <c r="F248" s="16" t="s">
        <v>4238</v>
      </c>
      <c r="G248" s="1" t="s">
        <v>133</v>
      </c>
      <c r="H248" s="1" t="s">
        <v>3896</v>
      </c>
      <c r="I248" s="1" t="s">
        <v>3897</v>
      </c>
      <c r="J248" s="1">
        <v>1</v>
      </c>
      <c r="K248" s="3" t="s">
        <v>3898</v>
      </c>
      <c r="L248" s="9">
        <v>0</v>
      </c>
      <c r="M248" s="3" t="s">
        <v>3898</v>
      </c>
      <c r="N248" s="9">
        <v>0</v>
      </c>
      <c r="O248" s="3" t="s">
        <v>3898</v>
      </c>
      <c r="P248" s="9">
        <v>0</v>
      </c>
      <c r="Q248" s="9">
        <f>Table13[[#This Row],[Area]]+Table13[[#This Row],[Area2]]+Table13[[#This Row],[Area3]]</f>
        <v>0</v>
      </c>
      <c r="R248" t="s">
        <v>3931</v>
      </c>
    </row>
    <row r="249" spans="1:18" x14ac:dyDescent="0.55000000000000004">
      <c r="A249" s="1">
        <v>525</v>
      </c>
      <c r="B249" s="1" t="s">
        <v>1763</v>
      </c>
      <c r="C249" s="1" t="s">
        <v>1836</v>
      </c>
      <c r="D249" s="4">
        <v>7.4999999999999997E-2</v>
      </c>
      <c r="E249" s="1" t="s">
        <v>107</v>
      </c>
      <c r="F249" s="16" t="s">
        <v>4239</v>
      </c>
      <c r="G249" s="1" t="s">
        <v>133</v>
      </c>
      <c r="H249" s="1" t="s">
        <v>3896</v>
      </c>
      <c r="I249" s="1" t="s">
        <v>3897</v>
      </c>
      <c r="J249" s="1">
        <v>1</v>
      </c>
      <c r="K249" s="3" t="s">
        <v>3898</v>
      </c>
      <c r="L249" s="9">
        <v>0</v>
      </c>
      <c r="M249" s="3" t="s">
        <v>3898</v>
      </c>
      <c r="N249" s="9">
        <v>0</v>
      </c>
      <c r="O249" s="3" t="s">
        <v>3898</v>
      </c>
      <c r="P249" s="9">
        <v>0</v>
      </c>
      <c r="Q249" s="9">
        <f>Table13[[#This Row],[Area]]+Table13[[#This Row],[Area2]]+Table13[[#This Row],[Area3]]</f>
        <v>0</v>
      </c>
      <c r="R249" t="s">
        <v>3931</v>
      </c>
    </row>
    <row r="250" spans="1:18" x14ac:dyDescent="0.55000000000000004">
      <c r="A250" s="1">
        <v>2019</v>
      </c>
      <c r="B250" s="1" t="s">
        <v>1763</v>
      </c>
      <c r="C250" s="1" t="s">
        <v>4240</v>
      </c>
      <c r="D250" s="4">
        <v>1.6</v>
      </c>
      <c r="E250" s="1" t="s">
        <v>107</v>
      </c>
      <c r="F250" s="16" t="s">
        <v>4241</v>
      </c>
      <c r="G250" s="1" t="s">
        <v>133</v>
      </c>
      <c r="H250" s="1" t="s">
        <v>3896</v>
      </c>
      <c r="I250" s="1" t="s">
        <v>3897</v>
      </c>
      <c r="J250" s="19">
        <v>1</v>
      </c>
      <c r="K250" s="3" t="s">
        <v>3903</v>
      </c>
      <c r="L250" s="9">
        <v>3.3111000000000002</v>
      </c>
      <c r="M250" s="3" t="s">
        <v>3898</v>
      </c>
      <c r="N250" s="9">
        <v>0</v>
      </c>
      <c r="O250" s="3" t="s">
        <v>3898</v>
      </c>
      <c r="P250" s="9">
        <v>0</v>
      </c>
      <c r="Q250" s="9">
        <f>Table13[[#This Row],[Area]]+Table13[[#This Row],[Area2]]+Table13[[#This Row],[Area3]]</f>
        <v>3.3111000000000002</v>
      </c>
      <c r="R250" t="s">
        <v>4242</v>
      </c>
    </row>
    <row r="251" spans="1:18" x14ac:dyDescent="0.55000000000000004">
      <c r="B251" s="1" t="s">
        <v>1763</v>
      </c>
      <c r="C251" s="1" t="s">
        <v>1868</v>
      </c>
      <c r="D251" s="4">
        <v>0.5</v>
      </c>
      <c r="E251" s="1" t="s">
        <v>107</v>
      </c>
      <c r="F251" s="16" t="s">
        <v>4243</v>
      </c>
      <c r="G251" s="1" t="s">
        <v>133</v>
      </c>
      <c r="H251" s="1" t="s">
        <v>3896</v>
      </c>
      <c r="I251" s="1" t="s">
        <v>3897</v>
      </c>
      <c r="J251" s="1">
        <v>1</v>
      </c>
      <c r="K251" s="3" t="s">
        <v>3898</v>
      </c>
      <c r="L251" s="9">
        <v>0</v>
      </c>
      <c r="M251" s="3" t="s">
        <v>3898</v>
      </c>
      <c r="N251" s="9">
        <v>0</v>
      </c>
      <c r="O251" s="3" t="s">
        <v>3898</v>
      </c>
      <c r="P251" s="9">
        <v>0</v>
      </c>
      <c r="Q251" s="9">
        <f>Table13[[#This Row],[Area]]+Table13[[#This Row],[Area2]]+Table13[[#This Row],[Area3]]</f>
        <v>0</v>
      </c>
      <c r="R251" t="s">
        <v>3968</v>
      </c>
    </row>
    <row r="252" spans="1:18" x14ac:dyDescent="0.55000000000000004">
      <c r="A252" s="1">
        <v>2025</v>
      </c>
      <c r="B252" s="1" t="s">
        <v>1763</v>
      </c>
      <c r="C252" s="1" t="s">
        <v>1872</v>
      </c>
      <c r="D252" s="4">
        <v>24</v>
      </c>
      <c r="E252" s="1" t="s">
        <v>107</v>
      </c>
      <c r="F252" s="16" t="s">
        <v>4244</v>
      </c>
      <c r="G252" s="1" t="s">
        <v>108</v>
      </c>
      <c r="H252" s="1" t="s">
        <v>3896</v>
      </c>
      <c r="I252" s="1" t="s">
        <v>3897</v>
      </c>
      <c r="J252" s="19">
        <v>1</v>
      </c>
      <c r="K252" s="3" t="s">
        <v>589</v>
      </c>
      <c r="L252" s="9">
        <v>4.3693</v>
      </c>
      <c r="M252" s="3" t="s">
        <v>3898</v>
      </c>
      <c r="N252" s="9">
        <v>0</v>
      </c>
      <c r="O252" s="3" t="s">
        <v>3898</v>
      </c>
      <c r="P252" s="9">
        <v>0</v>
      </c>
      <c r="Q252" s="9">
        <f>Table13[[#This Row],[Area]]+Table13[[#This Row],[Area2]]+Table13[[#This Row],[Area3]]</f>
        <v>4.3693</v>
      </c>
      <c r="R252" t="s">
        <v>4245</v>
      </c>
    </row>
    <row r="253" spans="1:18" x14ac:dyDescent="0.55000000000000004">
      <c r="A253" s="1">
        <v>2026</v>
      </c>
      <c r="B253" s="1" t="s">
        <v>1763</v>
      </c>
      <c r="C253" s="1" t="s">
        <v>1873</v>
      </c>
      <c r="D253" s="19">
        <v>0.04</v>
      </c>
      <c r="E253" s="1" t="s">
        <v>107</v>
      </c>
      <c r="F253" s="16" t="s">
        <v>4246</v>
      </c>
      <c r="G253" s="1" t="s">
        <v>133</v>
      </c>
      <c r="H253" s="1" t="s">
        <v>3896</v>
      </c>
      <c r="I253" s="1" t="s">
        <v>3897</v>
      </c>
      <c r="J253" s="1">
        <v>1</v>
      </c>
      <c r="K253" s="3" t="s">
        <v>3898</v>
      </c>
      <c r="L253" s="9">
        <v>0</v>
      </c>
      <c r="M253" s="3" t="s">
        <v>3898</v>
      </c>
      <c r="N253" s="9">
        <v>0</v>
      </c>
      <c r="O253" s="3" t="s">
        <v>3898</v>
      </c>
      <c r="P253" s="9">
        <v>0</v>
      </c>
      <c r="Q253" s="9">
        <f>Table13[[#This Row],[Area]]+Table13[[#This Row],[Area2]]+Table13[[#This Row],[Area3]]</f>
        <v>0</v>
      </c>
      <c r="R253" t="s">
        <v>3931</v>
      </c>
    </row>
    <row r="254" spans="1:18" x14ac:dyDescent="0.55000000000000004">
      <c r="A254" s="1">
        <v>2032</v>
      </c>
      <c r="B254" s="1" t="s">
        <v>1763</v>
      </c>
      <c r="C254" s="1" t="s">
        <v>1877</v>
      </c>
      <c r="D254" s="4">
        <v>0.1</v>
      </c>
      <c r="E254" s="1" t="s">
        <v>107</v>
      </c>
      <c r="F254" s="16" t="s">
        <v>4247</v>
      </c>
      <c r="G254" s="1" t="s">
        <v>133</v>
      </c>
      <c r="H254" s="1" t="s">
        <v>3896</v>
      </c>
      <c r="I254" s="1" t="s">
        <v>3897</v>
      </c>
      <c r="J254" s="1">
        <v>1</v>
      </c>
      <c r="K254" s="3" t="s">
        <v>3898</v>
      </c>
      <c r="L254" s="9">
        <v>0</v>
      </c>
      <c r="M254" s="3" t="s">
        <v>3898</v>
      </c>
      <c r="N254" s="9">
        <v>0</v>
      </c>
      <c r="O254" s="3" t="s">
        <v>3898</v>
      </c>
      <c r="P254" s="9">
        <v>0</v>
      </c>
      <c r="Q254" s="9">
        <f>Table13[[#This Row],[Area]]+Table13[[#This Row],[Area2]]+Table13[[#This Row],[Area3]]</f>
        <v>0</v>
      </c>
      <c r="R254" t="s">
        <v>3931</v>
      </c>
    </row>
    <row r="255" spans="1:18" x14ac:dyDescent="0.55000000000000004">
      <c r="A255" s="1">
        <v>2070</v>
      </c>
      <c r="B255" s="1" t="s">
        <v>1763</v>
      </c>
      <c r="C255" s="1" t="s">
        <v>1879</v>
      </c>
      <c r="D255" s="4">
        <v>1.2</v>
      </c>
      <c r="E255" s="1" t="s">
        <v>107</v>
      </c>
      <c r="F255" s="16" t="s">
        <v>4248</v>
      </c>
      <c r="G255" s="1" t="s">
        <v>133</v>
      </c>
      <c r="H255" s="1" t="s">
        <v>3896</v>
      </c>
      <c r="I255" s="1" t="s">
        <v>3897</v>
      </c>
      <c r="J255" s="19">
        <v>1</v>
      </c>
      <c r="K255" s="3" t="s">
        <v>3898</v>
      </c>
      <c r="L255" s="9">
        <v>0</v>
      </c>
      <c r="M255" s="3" t="s">
        <v>3898</v>
      </c>
      <c r="N255" s="9">
        <v>0</v>
      </c>
      <c r="O255" s="3" t="s">
        <v>3898</v>
      </c>
      <c r="P255" s="9">
        <v>0</v>
      </c>
      <c r="Q255" s="9">
        <f>Table13[[#This Row],[Area]]+Table13[[#This Row],[Area2]]+Table13[[#This Row],[Area3]]</f>
        <v>0</v>
      </c>
      <c r="R255" t="s">
        <v>4249</v>
      </c>
    </row>
    <row r="256" spans="1:18" x14ac:dyDescent="0.55000000000000004">
      <c r="A256" s="1">
        <v>2391</v>
      </c>
      <c r="B256" s="1" t="s">
        <v>1763</v>
      </c>
      <c r="C256" s="1" t="s">
        <v>1891</v>
      </c>
      <c r="D256" s="4">
        <v>5.6</v>
      </c>
      <c r="E256" s="1" t="s">
        <v>107</v>
      </c>
      <c r="F256" s="16" t="s">
        <v>4250</v>
      </c>
      <c r="G256" s="1" t="s">
        <v>133</v>
      </c>
      <c r="H256" s="1" t="s">
        <v>3896</v>
      </c>
      <c r="I256" s="1" t="s">
        <v>3897</v>
      </c>
      <c r="J256" s="19">
        <v>1</v>
      </c>
      <c r="K256" s="3" t="s">
        <v>3903</v>
      </c>
      <c r="L256" s="9">
        <v>0.14749999999999999</v>
      </c>
      <c r="M256" s="3" t="s">
        <v>4171</v>
      </c>
      <c r="N256" s="9">
        <v>8.6499999999999994E-2</v>
      </c>
      <c r="O256" s="3" t="s">
        <v>3898</v>
      </c>
      <c r="P256" s="9">
        <v>0</v>
      </c>
      <c r="Q256" s="9">
        <f>Table13[[#This Row],[Area]]+Table13[[#This Row],[Area2]]+Table13[[#This Row],[Area3]]</f>
        <v>0.23399999999999999</v>
      </c>
      <c r="R256" t="s">
        <v>4251</v>
      </c>
    </row>
    <row r="257" spans="1:18" x14ac:dyDescent="0.55000000000000004">
      <c r="A257" s="1">
        <v>2792</v>
      </c>
      <c r="B257" s="1" t="s">
        <v>1763</v>
      </c>
      <c r="C257" s="1" t="s">
        <v>1900</v>
      </c>
      <c r="D257" s="19">
        <v>0.02</v>
      </c>
      <c r="E257" s="1" t="s">
        <v>107</v>
      </c>
      <c r="F257" s="16" t="s">
        <v>4252</v>
      </c>
      <c r="G257" s="1" t="s">
        <v>133</v>
      </c>
      <c r="H257" s="1" t="s">
        <v>3896</v>
      </c>
      <c r="I257" s="1" t="s">
        <v>3897</v>
      </c>
      <c r="J257" s="1">
        <v>1</v>
      </c>
      <c r="K257" s="3" t="s">
        <v>3898</v>
      </c>
      <c r="L257" s="9">
        <v>0</v>
      </c>
      <c r="M257" s="3" t="s">
        <v>3898</v>
      </c>
      <c r="N257" s="9">
        <v>0</v>
      </c>
      <c r="O257" s="3" t="s">
        <v>3898</v>
      </c>
      <c r="P257" s="9">
        <v>0</v>
      </c>
      <c r="Q257" s="9">
        <f>Table13[[#This Row],[Area]]+Table13[[#This Row],[Area2]]+Table13[[#This Row],[Area3]]</f>
        <v>0</v>
      </c>
      <c r="R257" t="s">
        <v>3931</v>
      </c>
    </row>
    <row r="258" spans="1:18" x14ac:dyDescent="0.55000000000000004">
      <c r="A258" s="1">
        <v>2905</v>
      </c>
      <c r="B258" s="1" t="s">
        <v>1763</v>
      </c>
      <c r="C258" s="1" t="s">
        <v>1901</v>
      </c>
      <c r="D258" s="4">
        <v>0.128</v>
      </c>
      <c r="E258" s="1" t="s">
        <v>107</v>
      </c>
      <c r="F258" s="16" t="s">
        <v>4253</v>
      </c>
      <c r="G258" s="1" t="s">
        <v>133</v>
      </c>
      <c r="H258" s="1" t="s">
        <v>3896</v>
      </c>
      <c r="I258" s="1" t="s">
        <v>3897</v>
      </c>
      <c r="J258" s="1">
        <v>1</v>
      </c>
      <c r="K258" s="3" t="s">
        <v>3898</v>
      </c>
      <c r="L258" s="9">
        <v>0</v>
      </c>
      <c r="M258" s="3" t="s">
        <v>3898</v>
      </c>
      <c r="N258" s="9">
        <v>0</v>
      </c>
      <c r="O258" s="3" t="s">
        <v>3898</v>
      </c>
      <c r="P258" s="9">
        <v>0</v>
      </c>
      <c r="Q258" s="9">
        <f>Table13[[#This Row],[Area]]+Table13[[#This Row],[Area2]]+Table13[[#This Row],[Area3]]</f>
        <v>0</v>
      </c>
      <c r="R258" t="s">
        <v>3931</v>
      </c>
    </row>
    <row r="259" spans="1:18" x14ac:dyDescent="0.55000000000000004">
      <c r="A259" s="1">
        <v>2907</v>
      </c>
      <c r="B259" s="1" t="s">
        <v>1763</v>
      </c>
      <c r="C259" s="1" t="s">
        <v>1902</v>
      </c>
      <c r="D259" s="4">
        <v>15</v>
      </c>
      <c r="E259" s="1" t="s">
        <v>107</v>
      </c>
      <c r="F259" s="16" t="s">
        <v>4254</v>
      </c>
      <c r="G259" s="1" t="s">
        <v>133</v>
      </c>
      <c r="H259" s="1" t="s">
        <v>3896</v>
      </c>
      <c r="I259" s="1" t="s">
        <v>3897</v>
      </c>
      <c r="J259" s="19">
        <v>1</v>
      </c>
      <c r="K259" s="3" t="s">
        <v>3903</v>
      </c>
      <c r="L259" s="9">
        <v>1.0315000000000001</v>
      </c>
      <c r="M259" s="3" t="s">
        <v>4171</v>
      </c>
      <c r="N259" s="9">
        <v>8.0399999999999999E-2</v>
      </c>
      <c r="O259" s="3" t="s">
        <v>3898</v>
      </c>
      <c r="P259" s="9">
        <v>0</v>
      </c>
      <c r="Q259" s="9">
        <f>Table13[[#This Row],[Area]]+Table13[[#This Row],[Area2]]+Table13[[#This Row],[Area3]]</f>
        <v>1.1119000000000001</v>
      </c>
      <c r="R259" t="s">
        <v>133</v>
      </c>
    </row>
    <row r="260" spans="1:18" x14ac:dyDescent="0.55000000000000004">
      <c r="A260" s="1">
        <v>3375</v>
      </c>
      <c r="B260" s="1" t="s">
        <v>1763</v>
      </c>
      <c r="C260" s="1" t="s">
        <v>1920</v>
      </c>
      <c r="D260" s="4">
        <v>5.2</v>
      </c>
      <c r="E260" s="1" t="s">
        <v>107</v>
      </c>
      <c r="F260" s="16" t="s">
        <v>4255</v>
      </c>
      <c r="G260" s="1" t="s">
        <v>108</v>
      </c>
      <c r="H260" s="1" t="s">
        <v>3896</v>
      </c>
      <c r="I260" s="1" t="s">
        <v>3897</v>
      </c>
      <c r="J260" s="19">
        <v>1</v>
      </c>
      <c r="K260" s="3" t="s">
        <v>589</v>
      </c>
      <c r="L260" s="9">
        <v>3100</v>
      </c>
      <c r="M260" s="3" t="s">
        <v>3898</v>
      </c>
      <c r="N260" s="9">
        <v>0</v>
      </c>
      <c r="O260" s="3" t="s">
        <v>3898</v>
      </c>
      <c r="P260" s="9">
        <v>0</v>
      </c>
      <c r="Q260" s="9">
        <f>Table13[[#This Row],[Area]]+Table13[[#This Row],[Area2]]+Table13[[#This Row],[Area3]]</f>
        <v>3100</v>
      </c>
      <c r="R260" t="s">
        <v>4256</v>
      </c>
    </row>
    <row r="261" spans="1:18" x14ac:dyDescent="0.55000000000000004">
      <c r="A261" s="1">
        <v>3376</v>
      </c>
      <c r="B261" s="1" t="s">
        <v>1763</v>
      </c>
      <c r="C261" s="1" t="s">
        <v>1922</v>
      </c>
      <c r="D261" s="4">
        <v>0.05</v>
      </c>
      <c r="E261" s="1" t="s">
        <v>107</v>
      </c>
      <c r="F261" s="16" t="s">
        <v>4255</v>
      </c>
      <c r="G261" s="1" t="s">
        <v>133</v>
      </c>
      <c r="H261" s="1" t="s">
        <v>3896</v>
      </c>
      <c r="I261" s="1" t="s">
        <v>3897</v>
      </c>
      <c r="J261" s="1">
        <v>1</v>
      </c>
      <c r="K261" s="3" t="s">
        <v>589</v>
      </c>
      <c r="L261" s="9">
        <v>0</v>
      </c>
      <c r="M261" s="3" t="s">
        <v>3898</v>
      </c>
      <c r="N261" s="9">
        <v>0</v>
      </c>
      <c r="O261" s="3" t="s">
        <v>3898</v>
      </c>
      <c r="P261" s="9">
        <v>0</v>
      </c>
      <c r="Q261" s="9">
        <f>Table13[[#This Row],[Area]]+Table13[[#This Row],[Area2]]+Table13[[#This Row],[Area3]]</f>
        <v>0</v>
      </c>
      <c r="R261" t="s">
        <v>4257</v>
      </c>
    </row>
    <row r="262" spans="1:18" x14ac:dyDescent="0.55000000000000004">
      <c r="A262" s="1">
        <v>3455</v>
      </c>
      <c r="B262" s="1" t="s">
        <v>1763</v>
      </c>
      <c r="C262" s="1" t="s">
        <v>1927</v>
      </c>
      <c r="D262" s="4">
        <v>0.2</v>
      </c>
      <c r="E262" s="1" t="s">
        <v>107</v>
      </c>
      <c r="F262" s="16" t="s">
        <v>4258</v>
      </c>
      <c r="G262" s="1" t="s">
        <v>133</v>
      </c>
      <c r="H262" s="1" t="s">
        <v>3896</v>
      </c>
      <c r="I262" s="1" t="s">
        <v>3897</v>
      </c>
      <c r="J262" s="1">
        <v>1</v>
      </c>
      <c r="K262" s="3" t="s">
        <v>3898</v>
      </c>
      <c r="L262" s="9">
        <v>0</v>
      </c>
      <c r="M262" s="3" t="s">
        <v>3898</v>
      </c>
      <c r="N262" s="9">
        <v>0</v>
      </c>
      <c r="O262" s="3" t="s">
        <v>3898</v>
      </c>
      <c r="P262" s="9">
        <v>0</v>
      </c>
      <c r="Q262" s="9">
        <f>Table13[[#This Row],[Area]]+Table13[[#This Row],[Area2]]+Table13[[#This Row],[Area3]]</f>
        <v>0</v>
      </c>
      <c r="R262" t="s">
        <v>4259</v>
      </c>
    </row>
    <row r="263" spans="1:18" x14ac:dyDescent="0.55000000000000004">
      <c r="A263" s="1">
        <v>3477</v>
      </c>
      <c r="B263" s="1" t="s">
        <v>1763</v>
      </c>
      <c r="C263" s="1" t="s">
        <v>1932</v>
      </c>
      <c r="D263" s="4">
        <v>6.8</v>
      </c>
      <c r="E263" s="1" t="s">
        <v>107</v>
      </c>
      <c r="F263" s="16" t="s">
        <v>4260</v>
      </c>
      <c r="G263" s="1" t="s">
        <v>133</v>
      </c>
      <c r="H263" s="1" t="s">
        <v>3896</v>
      </c>
      <c r="I263" s="1" t="s">
        <v>3897</v>
      </c>
      <c r="J263" s="19">
        <v>1</v>
      </c>
      <c r="K263" s="3" t="s">
        <v>3903</v>
      </c>
      <c r="L263" s="9">
        <v>6.1444999999999999</v>
      </c>
      <c r="M263" s="3" t="s">
        <v>3904</v>
      </c>
      <c r="N263" s="9">
        <v>0.49890000000000001</v>
      </c>
      <c r="O263" s="1" t="s">
        <v>3904</v>
      </c>
      <c r="P263" s="9">
        <v>0.1857</v>
      </c>
      <c r="Q263" s="9">
        <f>Table13[[#This Row],[Area]]+Table13[[#This Row],[Area2]]+Table13[[#This Row],[Area3]]</f>
        <v>6.8290999999999995</v>
      </c>
      <c r="R263" t="s">
        <v>133</v>
      </c>
    </row>
    <row r="264" spans="1:18" x14ac:dyDescent="0.55000000000000004">
      <c r="A264" s="1">
        <v>1524</v>
      </c>
      <c r="B264" s="1" t="s">
        <v>1934</v>
      </c>
      <c r="C264" s="1" t="s">
        <v>1942</v>
      </c>
      <c r="D264" s="4">
        <v>128.80000000000001</v>
      </c>
      <c r="E264" s="1" t="s">
        <v>107</v>
      </c>
      <c r="F264" s="16" t="s">
        <v>4261</v>
      </c>
      <c r="G264" s="1" t="s">
        <v>108</v>
      </c>
      <c r="H264" s="1" t="s">
        <v>3896</v>
      </c>
      <c r="I264" s="1" t="s">
        <v>3897</v>
      </c>
      <c r="J264" s="19">
        <v>1</v>
      </c>
      <c r="K264" s="3" t="s">
        <v>589</v>
      </c>
      <c r="L264" s="9">
        <v>94</v>
      </c>
      <c r="M264" s="3" t="s">
        <v>3898</v>
      </c>
      <c r="N264" s="9">
        <v>0</v>
      </c>
      <c r="O264" s="3" t="s">
        <v>3898</v>
      </c>
      <c r="P264" s="9">
        <v>0</v>
      </c>
      <c r="Q264" s="9">
        <f>Table13[[#This Row],[Area]]+Table13[[#This Row],[Area2]]+Table13[[#This Row],[Area3]]</f>
        <v>94</v>
      </c>
      <c r="R264" t="s">
        <v>4262</v>
      </c>
    </row>
    <row r="265" spans="1:18" x14ac:dyDescent="0.55000000000000004">
      <c r="A265" s="1">
        <v>2476</v>
      </c>
      <c r="B265" s="1" t="s">
        <v>1934</v>
      </c>
      <c r="C265" s="1" t="s">
        <v>1954</v>
      </c>
      <c r="D265" s="4">
        <v>36</v>
      </c>
      <c r="E265" s="1" t="s">
        <v>107</v>
      </c>
      <c r="F265" s="16" t="s">
        <v>4263</v>
      </c>
      <c r="G265" s="1" t="s">
        <v>133</v>
      </c>
      <c r="H265" s="1" t="s">
        <v>3896</v>
      </c>
      <c r="I265" s="1" t="s">
        <v>3897</v>
      </c>
      <c r="J265" s="19">
        <v>1</v>
      </c>
      <c r="K265" s="3" t="s">
        <v>3903</v>
      </c>
      <c r="L265" s="9">
        <v>0.1</v>
      </c>
      <c r="M265" s="3" t="s">
        <v>3898</v>
      </c>
      <c r="N265" s="9">
        <v>0</v>
      </c>
      <c r="O265" s="3" t="s">
        <v>3898</v>
      </c>
      <c r="P265" s="9">
        <v>0</v>
      </c>
      <c r="Q265" s="9">
        <f>Table13[[#This Row],[Area]]+Table13[[#This Row],[Area2]]+Table13[[#This Row],[Area3]]</f>
        <v>0.1</v>
      </c>
      <c r="R265" t="s">
        <v>4264</v>
      </c>
    </row>
    <row r="266" spans="1:18" x14ac:dyDescent="0.55000000000000004">
      <c r="A266" s="1">
        <v>2477</v>
      </c>
      <c r="B266" s="1" t="s">
        <v>1934</v>
      </c>
      <c r="C266" s="1" t="s">
        <v>1955</v>
      </c>
      <c r="D266" s="4">
        <v>100</v>
      </c>
      <c r="E266" s="1" t="s">
        <v>107</v>
      </c>
      <c r="F266" s="16" t="s">
        <v>4265</v>
      </c>
      <c r="G266" s="1" t="s">
        <v>108</v>
      </c>
      <c r="H266" s="1" t="s">
        <v>3896</v>
      </c>
      <c r="I266" s="1" t="s">
        <v>3897</v>
      </c>
      <c r="J266" s="19">
        <v>1</v>
      </c>
      <c r="K266" s="3" t="s">
        <v>589</v>
      </c>
      <c r="L266" s="9">
        <v>54.87</v>
      </c>
      <c r="M266" s="3" t="s">
        <v>3898</v>
      </c>
      <c r="N266" s="9">
        <v>0</v>
      </c>
      <c r="O266" s="3" t="s">
        <v>3898</v>
      </c>
      <c r="P266" s="9">
        <v>0</v>
      </c>
      <c r="Q266" s="9">
        <f>Table13[[#This Row],[Area]]+Table13[[#This Row],[Area2]]+Table13[[#This Row],[Area3]]</f>
        <v>54.87</v>
      </c>
      <c r="R266" t="s">
        <v>4266</v>
      </c>
    </row>
    <row r="267" spans="1:18" x14ac:dyDescent="0.55000000000000004">
      <c r="A267" s="1">
        <v>2875</v>
      </c>
      <c r="B267" s="1" t="s">
        <v>1934</v>
      </c>
      <c r="C267" s="1" t="s">
        <v>1956</v>
      </c>
      <c r="D267" s="4">
        <v>8.25</v>
      </c>
      <c r="E267" s="1" t="s">
        <v>107</v>
      </c>
      <c r="F267" s="16" t="s">
        <v>4267</v>
      </c>
      <c r="G267" s="1" t="s">
        <v>133</v>
      </c>
      <c r="H267" s="1" t="s">
        <v>3896</v>
      </c>
      <c r="I267" s="1" t="s">
        <v>3897</v>
      </c>
      <c r="J267" s="19">
        <v>1</v>
      </c>
      <c r="K267" s="3" t="s">
        <v>3903</v>
      </c>
      <c r="L267" s="9">
        <v>0.1</v>
      </c>
      <c r="M267" s="3" t="s">
        <v>3898</v>
      </c>
      <c r="N267" s="9">
        <v>0</v>
      </c>
      <c r="O267" s="3" t="s">
        <v>3898</v>
      </c>
      <c r="P267" s="9">
        <v>0</v>
      </c>
      <c r="Q267" s="9">
        <f>Table13[[#This Row],[Area]]+Table13[[#This Row],[Area2]]+Table13[[#This Row],[Area3]]</f>
        <v>0.1</v>
      </c>
      <c r="R267" t="s">
        <v>4268</v>
      </c>
    </row>
    <row r="268" spans="1:18" x14ac:dyDescent="0.55000000000000004">
      <c r="A268" s="1">
        <v>3246</v>
      </c>
      <c r="B268" s="1" t="s">
        <v>1934</v>
      </c>
      <c r="C268" s="1" t="s">
        <v>1958</v>
      </c>
      <c r="D268" s="4">
        <v>110.7</v>
      </c>
      <c r="E268" s="1" t="s">
        <v>107</v>
      </c>
      <c r="F268" s="16" t="s">
        <v>4269</v>
      </c>
      <c r="G268" s="1" t="s">
        <v>108</v>
      </c>
      <c r="H268" s="1" t="s">
        <v>3900</v>
      </c>
      <c r="I268" s="1" t="s">
        <v>3897</v>
      </c>
      <c r="J268" s="19">
        <v>1</v>
      </c>
      <c r="K268" s="3" t="s">
        <v>589</v>
      </c>
      <c r="L268" s="9">
        <v>75.209999999999994</v>
      </c>
      <c r="M268" s="3" t="s">
        <v>3898</v>
      </c>
      <c r="N268" s="9">
        <v>0</v>
      </c>
      <c r="O268" s="3" t="s">
        <v>3898</v>
      </c>
      <c r="P268" s="9">
        <v>0</v>
      </c>
      <c r="Q268" s="9">
        <f>Table13[[#This Row],[Area]]+Table13[[#This Row],[Area2]]+Table13[[#This Row],[Area3]]</f>
        <v>75.209999999999994</v>
      </c>
      <c r="R268" t="s">
        <v>4270</v>
      </c>
    </row>
    <row r="269" spans="1:18" ht="15" customHeight="1" x14ac:dyDescent="0.55000000000000004">
      <c r="A269" s="1">
        <v>3416</v>
      </c>
      <c r="B269" s="1" t="s">
        <v>1934</v>
      </c>
      <c r="C269" s="1" t="s">
        <v>1960</v>
      </c>
      <c r="D269" s="4">
        <v>5.7000000000000002E-2</v>
      </c>
      <c r="E269" s="1" t="s">
        <v>107</v>
      </c>
      <c r="F269" s="16" t="s">
        <v>4271</v>
      </c>
      <c r="G269" s="1" t="s">
        <v>133</v>
      </c>
      <c r="H269" s="1" t="s">
        <v>3896</v>
      </c>
      <c r="I269" s="1" t="s">
        <v>3897</v>
      </c>
      <c r="J269" s="1">
        <v>1</v>
      </c>
      <c r="K269" s="3" t="s">
        <v>3898</v>
      </c>
      <c r="L269" s="9">
        <v>0</v>
      </c>
      <c r="M269" s="3" t="s">
        <v>3898</v>
      </c>
      <c r="N269" s="9">
        <v>0</v>
      </c>
      <c r="O269" s="3" t="s">
        <v>3898</v>
      </c>
      <c r="P269" s="9">
        <v>0</v>
      </c>
      <c r="Q269" s="9">
        <f>Table13[[#This Row],[Area]]+Table13[[#This Row],[Area2]]+Table13[[#This Row],[Area3]]</f>
        <v>0</v>
      </c>
      <c r="R269" t="s">
        <v>3968</v>
      </c>
    </row>
    <row r="270" spans="1:18" x14ac:dyDescent="0.55000000000000004">
      <c r="A270" s="1">
        <v>3533</v>
      </c>
      <c r="B270" s="1" t="s">
        <v>1934</v>
      </c>
      <c r="C270" s="1" t="s">
        <v>1961</v>
      </c>
      <c r="D270" s="4">
        <v>4.3499999999999996</v>
      </c>
      <c r="E270" s="1" t="s">
        <v>107</v>
      </c>
      <c r="F270" s="16" t="s">
        <v>4272</v>
      </c>
      <c r="G270" s="1" t="s">
        <v>133</v>
      </c>
      <c r="H270" s="1" t="s">
        <v>3896</v>
      </c>
      <c r="I270" s="1" t="s">
        <v>3897</v>
      </c>
      <c r="J270" s="19">
        <v>1</v>
      </c>
      <c r="K270" s="3" t="s">
        <v>3903</v>
      </c>
      <c r="L270" s="9">
        <v>0.1</v>
      </c>
      <c r="M270" s="3" t="s">
        <v>4171</v>
      </c>
      <c r="N270" s="9">
        <v>0.05</v>
      </c>
      <c r="O270" s="3" t="s">
        <v>3898</v>
      </c>
      <c r="P270" s="9">
        <v>0</v>
      </c>
      <c r="Q270" s="9">
        <f>Table13[[#This Row],[Area]]+Table13[[#This Row],[Area2]]+Table13[[#This Row],[Area3]]</f>
        <v>0.15000000000000002</v>
      </c>
      <c r="R270" t="s">
        <v>133</v>
      </c>
    </row>
    <row r="271" spans="1:18" x14ac:dyDescent="0.55000000000000004">
      <c r="A271" s="1">
        <v>1068</v>
      </c>
      <c r="B271" s="1" t="s">
        <v>1962</v>
      </c>
      <c r="C271" s="1" t="s">
        <v>1969</v>
      </c>
      <c r="D271" s="4">
        <v>62.3</v>
      </c>
      <c r="E271" s="1" t="s">
        <v>107</v>
      </c>
      <c r="F271" s="16" t="s">
        <v>4273</v>
      </c>
      <c r="G271" s="1" t="s">
        <v>133</v>
      </c>
      <c r="H271" s="1" t="s">
        <v>3896</v>
      </c>
      <c r="I271" s="1" t="s">
        <v>3897</v>
      </c>
      <c r="J271" s="19">
        <v>1</v>
      </c>
      <c r="K271" s="3" t="s">
        <v>3903</v>
      </c>
      <c r="L271" s="9">
        <v>1875.69</v>
      </c>
      <c r="M271" s="3" t="s">
        <v>3898</v>
      </c>
      <c r="N271" s="9">
        <v>0</v>
      </c>
      <c r="O271" s="3" t="s">
        <v>3898</v>
      </c>
      <c r="P271" s="9">
        <v>0</v>
      </c>
      <c r="Q271" s="9">
        <f>Table13[[#This Row],[Area]]+Table13[[#This Row],[Area2]]+Table13[[#This Row],[Area3]]</f>
        <v>1875.69</v>
      </c>
      <c r="R271" t="s">
        <v>1970</v>
      </c>
    </row>
    <row r="272" spans="1:18" x14ac:dyDescent="0.55000000000000004">
      <c r="A272" s="1">
        <v>2020</v>
      </c>
      <c r="B272" s="1" t="s">
        <v>1962</v>
      </c>
      <c r="C272" s="1" t="s">
        <v>1981</v>
      </c>
      <c r="D272" s="4">
        <v>205</v>
      </c>
      <c r="E272" s="1" t="s">
        <v>107</v>
      </c>
      <c r="F272" s="16" t="s">
        <v>4274</v>
      </c>
      <c r="G272" s="1" t="s">
        <v>108</v>
      </c>
      <c r="H272" s="1" t="s">
        <v>3900</v>
      </c>
      <c r="I272" s="1" t="s">
        <v>3907</v>
      </c>
      <c r="J272" s="19">
        <v>0.107</v>
      </c>
      <c r="K272" s="3" t="s">
        <v>589</v>
      </c>
      <c r="L272" s="9">
        <v>47700</v>
      </c>
      <c r="M272" s="3" t="s">
        <v>3898</v>
      </c>
      <c r="N272" s="9">
        <v>0</v>
      </c>
      <c r="O272" s="3" t="s">
        <v>3898</v>
      </c>
      <c r="P272" s="9">
        <v>0</v>
      </c>
      <c r="Q272" s="9">
        <f>Table13[[#This Row],[Area]]+Table13[[#This Row],[Area2]]+Table13[[#This Row],[Area3]]</f>
        <v>47700</v>
      </c>
      <c r="R272" t="s">
        <v>4275</v>
      </c>
    </row>
    <row r="273" spans="1:18" x14ac:dyDescent="0.55000000000000004">
      <c r="A273" s="1">
        <v>2992</v>
      </c>
      <c r="B273" s="1" t="s">
        <v>1962</v>
      </c>
      <c r="C273" s="1" t="s">
        <v>1995</v>
      </c>
      <c r="D273" s="4">
        <v>47.64</v>
      </c>
      <c r="E273" s="1" t="s">
        <v>107</v>
      </c>
      <c r="F273" s="16" t="s">
        <v>4276</v>
      </c>
      <c r="G273" s="1" t="s">
        <v>108</v>
      </c>
      <c r="H273" s="1" t="s">
        <v>3900</v>
      </c>
      <c r="I273" s="1" t="s">
        <v>3907</v>
      </c>
      <c r="J273" s="19">
        <v>1</v>
      </c>
      <c r="K273" s="3" t="s">
        <v>589</v>
      </c>
      <c r="L273" s="9">
        <v>43000</v>
      </c>
      <c r="M273" s="3" t="s">
        <v>3898</v>
      </c>
      <c r="N273" s="9">
        <v>0</v>
      </c>
      <c r="O273" s="3" t="s">
        <v>3898</v>
      </c>
      <c r="P273" s="9">
        <v>0</v>
      </c>
      <c r="Q273" s="9">
        <f>Table13[[#This Row],[Area]]+Table13[[#This Row],[Area2]]+Table13[[#This Row],[Area3]]</f>
        <v>43000</v>
      </c>
      <c r="R273" t="s">
        <v>4277</v>
      </c>
    </row>
    <row r="274" spans="1:18" x14ac:dyDescent="0.55000000000000004">
      <c r="A274" s="1">
        <v>3056</v>
      </c>
      <c r="B274" s="1" t="s">
        <v>1962</v>
      </c>
      <c r="C274" s="1" t="s">
        <v>1998</v>
      </c>
      <c r="D274" s="9">
        <v>3.0000000000000001E-3</v>
      </c>
      <c r="E274" s="1" t="s">
        <v>107</v>
      </c>
      <c r="F274" s="16" t="s">
        <v>4278</v>
      </c>
      <c r="G274" s="1" t="s">
        <v>133</v>
      </c>
      <c r="H274" s="1" t="s">
        <v>3896</v>
      </c>
      <c r="I274" s="1" t="s">
        <v>3897</v>
      </c>
      <c r="J274" s="1">
        <v>1</v>
      </c>
      <c r="K274" s="3" t="s">
        <v>3898</v>
      </c>
      <c r="L274" s="9">
        <v>0</v>
      </c>
      <c r="M274" s="3" t="s">
        <v>3898</v>
      </c>
      <c r="N274" s="9">
        <v>0</v>
      </c>
      <c r="O274" s="3" t="s">
        <v>3898</v>
      </c>
      <c r="P274" s="9">
        <v>0</v>
      </c>
      <c r="Q274" s="9">
        <f>Table13[[#This Row],[Area]]+Table13[[#This Row],[Area2]]+Table13[[#This Row],[Area3]]</f>
        <v>0</v>
      </c>
      <c r="R274" t="s">
        <v>3931</v>
      </c>
    </row>
    <row r="275" spans="1:18" x14ac:dyDescent="0.55000000000000004">
      <c r="A275" s="1">
        <v>3101</v>
      </c>
      <c r="B275" s="1" t="s">
        <v>1962</v>
      </c>
      <c r="C275" s="1" t="s">
        <v>2003</v>
      </c>
      <c r="D275" s="4">
        <v>5.7</v>
      </c>
      <c r="E275" s="1" t="s">
        <v>107</v>
      </c>
      <c r="F275" s="16" t="s">
        <v>4279</v>
      </c>
      <c r="G275" s="1" t="s">
        <v>133</v>
      </c>
      <c r="H275" s="1" t="s">
        <v>3896</v>
      </c>
      <c r="I275" s="1" t="s">
        <v>3897</v>
      </c>
      <c r="J275" s="19">
        <v>1</v>
      </c>
      <c r="K275" s="3" t="s">
        <v>3903</v>
      </c>
      <c r="L275" s="9">
        <v>262.7</v>
      </c>
      <c r="M275" s="3" t="s">
        <v>3898</v>
      </c>
      <c r="N275" s="9">
        <v>0</v>
      </c>
      <c r="O275" s="3" t="s">
        <v>3898</v>
      </c>
      <c r="P275" s="9">
        <v>0</v>
      </c>
      <c r="Q275" s="9">
        <f>Table13[[#This Row],[Area]]+Table13[[#This Row],[Area2]]+Table13[[#This Row],[Area3]]</f>
        <v>262.7</v>
      </c>
      <c r="R275" t="s">
        <v>4280</v>
      </c>
    </row>
    <row r="276" spans="1:18" x14ac:dyDescent="0.55000000000000004">
      <c r="A276" s="1">
        <v>517</v>
      </c>
      <c r="B276" s="1" t="s">
        <v>2071</v>
      </c>
      <c r="C276" s="1" t="s">
        <v>2078</v>
      </c>
      <c r="D276" s="4">
        <v>0.1</v>
      </c>
      <c r="E276" s="1" t="s">
        <v>107</v>
      </c>
      <c r="F276" s="16" t="s">
        <v>4281</v>
      </c>
      <c r="G276" s="1" t="s">
        <v>133</v>
      </c>
      <c r="H276" s="1" t="s">
        <v>3896</v>
      </c>
      <c r="I276" s="1" t="s">
        <v>3897</v>
      </c>
      <c r="J276" s="1">
        <v>1</v>
      </c>
      <c r="K276" s="3" t="s">
        <v>3898</v>
      </c>
      <c r="L276" s="9">
        <v>0</v>
      </c>
      <c r="M276" s="3" t="s">
        <v>3898</v>
      </c>
      <c r="N276" s="9">
        <v>0</v>
      </c>
      <c r="O276" s="3" t="s">
        <v>3898</v>
      </c>
      <c r="P276" s="9">
        <v>0</v>
      </c>
      <c r="Q276" s="9">
        <f>Table13[[#This Row],[Area]]+Table13[[#This Row],[Area2]]+Table13[[#This Row],[Area3]]</f>
        <v>0</v>
      </c>
      <c r="R276" t="s">
        <v>3931</v>
      </c>
    </row>
    <row r="277" spans="1:18" x14ac:dyDescent="0.55000000000000004">
      <c r="A277" s="1">
        <v>678</v>
      </c>
      <c r="B277" s="1" t="s">
        <v>2071</v>
      </c>
      <c r="C277" s="1" t="s">
        <v>2079</v>
      </c>
      <c r="D277" s="4">
        <v>1</v>
      </c>
      <c r="E277" s="1" t="s">
        <v>107</v>
      </c>
      <c r="F277" s="16" t="s">
        <v>4282</v>
      </c>
      <c r="G277" s="1" t="s">
        <v>133</v>
      </c>
      <c r="H277" s="1" t="s">
        <v>3896</v>
      </c>
      <c r="I277" s="1" t="s">
        <v>3897</v>
      </c>
      <c r="J277" s="19">
        <v>1</v>
      </c>
      <c r="K277" s="3" t="s">
        <v>3898</v>
      </c>
      <c r="L277" s="9">
        <v>0</v>
      </c>
      <c r="M277" s="3" t="s">
        <v>3898</v>
      </c>
      <c r="N277" s="9">
        <v>0</v>
      </c>
      <c r="O277" s="3" t="s">
        <v>3898</v>
      </c>
      <c r="P277" s="9">
        <v>0</v>
      </c>
      <c r="Q277" s="9">
        <f>Table13[[#This Row],[Area]]+Table13[[#This Row],[Area2]]+Table13[[#This Row],[Area3]]</f>
        <v>0</v>
      </c>
      <c r="R277" t="s">
        <v>3968</v>
      </c>
    </row>
    <row r="278" spans="1:18" x14ac:dyDescent="0.55000000000000004">
      <c r="A278" s="1">
        <v>696</v>
      </c>
      <c r="B278" s="1" t="s">
        <v>2071</v>
      </c>
      <c r="C278" s="1" t="s">
        <v>2080</v>
      </c>
      <c r="D278" s="4">
        <v>30</v>
      </c>
      <c r="E278" s="1" t="s">
        <v>107</v>
      </c>
      <c r="F278" s="16" t="s">
        <v>4283</v>
      </c>
      <c r="G278" s="1" t="s">
        <v>108</v>
      </c>
      <c r="H278" s="1" t="s">
        <v>3896</v>
      </c>
      <c r="I278" s="1" t="s">
        <v>3897</v>
      </c>
      <c r="J278" s="19">
        <v>1</v>
      </c>
      <c r="K278" s="3" t="s">
        <v>589</v>
      </c>
      <c r="L278" s="9">
        <v>31.81</v>
      </c>
      <c r="M278" s="3" t="s">
        <v>3898</v>
      </c>
      <c r="N278" s="9">
        <v>0</v>
      </c>
      <c r="O278" s="3" t="s">
        <v>3898</v>
      </c>
      <c r="P278" s="9">
        <v>0</v>
      </c>
      <c r="Q278" s="9">
        <f>Table13[[#This Row],[Area]]+Table13[[#This Row],[Area2]]+Table13[[#This Row],[Area3]]</f>
        <v>31.81</v>
      </c>
      <c r="R278" t="s">
        <v>4284</v>
      </c>
    </row>
    <row r="279" spans="1:18" x14ac:dyDescent="0.55000000000000004">
      <c r="A279" s="1">
        <v>1074</v>
      </c>
      <c r="B279" s="1" t="s">
        <v>2071</v>
      </c>
      <c r="C279" s="1" t="s">
        <v>2086</v>
      </c>
      <c r="D279" s="4">
        <v>10</v>
      </c>
      <c r="E279" s="1" t="s">
        <v>107</v>
      </c>
      <c r="F279" s="16" t="s">
        <v>4285</v>
      </c>
      <c r="G279" s="1" t="s">
        <v>108</v>
      </c>
      <c r="H279" s="1" t="s">
        <v>3896</v>
      </c>
      <c r="I279" s="1" t="s">
        <v>3897</v>
      </c>
      <c r="J279" s="19">
        <v>1</v>
      </c>
      <c r="K279" s="3" t="s">
        <v>589</v>
      </c>
      <c r="L279" s="9">
        <v>7.6</v>
      </c>
      <c r="M279" s="3" t="s">
        <v>3898</v>
      </c>
      <c r="N279" s="9">
        <v>0</v>
      </c>
      <c r="O279" s="3" t="s">
        <v>3898</v>
      </c>
      <c r="P279" s="9">
        <v>0</v>
      </c>
      <c r="Q279" s="9">
        <f>Table13[[#This Row],[Area]]+Table13[[#This Row],[Area2]]+Table13[[#This Row],[Area3]]</f>
        <v>7.6</v>
      </c>
      <c r="R279" t="s">
        <v>589</v>
      </c>
    </row>
    <row r="280" spans="1:18" x14ac:dyDescent="0.55000000000000004">
      <c r="A280" s="1">
        <v>1315</v>
      </c>
      <c r="B280" s="1" t="s">
        <v>2071</v>
      </c>
      <c r="C280" s="1" t="s">
        <v>2096</v>
      </c>
      <c r="D280" s="4">
        <v>0.4</v>
      </c>
      <c r="E280" s="1" t="s">
        <v>107</v>
      </c>
      <c r="F280" s="16" t="s">
        <v>4286</v>
      </c>
      <c r="G280" s="1" t="s">
        <v>133</v>
      </c>
      <c r="H280" s="1" t="s">
        <v>3896</v>
      </c>
      <c r="I280" s="1" t="s">
        <v>3897</v>
      </c>
      <c r="J280" s="1">
        <v>1</v>
      </c>
      <c r="K280" s="3" t="s">
        <v>3898</v>
      </c>
      <c r="L280" s="9">
        <v>0</v>
      </c>
      <c r="M280" s="3" t="s">
        <v>3898</v>
      </c>
      <c r="N280" s="9">
        <v>0</v>
      </c>
      <c r="O280" s="3" t="s">
        <v>3898</v>
      </c>
      <c r="P280" s="9">
        <v>0</v>
      </c>
      <c r="Q280" s="9">
        <f>Table13[[#This Row],[Area]]+Table13[[#This Row],[Area2]]+Table13[[#This Row],[Area3]]</f>
        <v>0</v>
      </c>
      <c r="R280" t="s">
        <v>3931</v>
      </c>
    </row>
    <row r="281" spans="1:18" x14ac:dyDescent="0.55000000000000004">
      <c r="A281" s="1">
        <v>1782</v>
      </c>
      <c r="B281" s="1" t="s">
        <v>2071</v>
      </c>
      <c r="C281" s="1" t="s">
        <v>2098</v>
      </c>
      <c r="D281" s="4">
        <v>1.2</v>
      </c>
      <c r="E281" s="1" t="s">
        <v>107</v>
      </c>
      <c r="F281" s="16" t="s">
        <v>4287</v>
      </c>
      <c r="G281" s="1" t="s">
        <v>108</v>
      </c>
      <c r="H281" s="1" t="s">
        <v>3896</v>
      </c>
      <c r="I281" s="1" t="s">
        <v>3897</v>
      </c>
      <c r="J281" s="19">
        <v>1</v>
      </c>
      <c r="K281" s="3" t="s">
        <v>589</v>
      </c>
      <c r="L281" s="9">
        <v>214.14</v>
      </c>
      <c r="M281" s="3" t="s">
        <v>3898</v>
      </c>
      <c r="N281" s="9">
        <v>0</v>
      </c>
      <c r="O281" s="3" t="s">
        <v>3898</v>
      </c>
      <c r="P281" s="9">
        <v>0</v>
      </c>
      <c r="Q281" s="9">
        <f>Table13[[#This Row],[Area]]+Table13[[#This Row],[Area2]]+Table13[[#This Row],[Area3]]</f>
        <v>214.14</v>
      </c>
      <c r="R281" t="s">
        <v>4288</v>
      </c>
    </row>
    <row r="282" spans="1:18" x14ac:dyDescent="0.55000000000000004">
      <c r="A282" s="1">
        <v>1786</v>
      </c>
      <c r="B282" s="1" t="s">
        <v>2071</v>
      </c>
      <c r="C282" s="1" t="s">
        <v>2099</v>
      </c>
      <c r="D282" s="4">
        <v>0.35</v>
      </c>
      <c r="E282" s="1" t="s">
        <v>107</v>
      </c>
      <c r="F282" s="16" t="s">
        <v>4289</v>
      </c>
      <c r="G282" s="1" t="s">
        <v>133</v>
      </c>
      <c r="H282" s="1" t="s">
        <v>3896</v>
      </c>
      <c r="I282" s="1" t="s">
        <v>3897</v>
      </c>
      <c r="J282" s="1">
        <v>1</v>
      </c>
      <c r="K282" s="3" t="s">
        <v>3898</v>
      </c>
      <c r="L282" s="9">
        <v>0</v>
      </c>
      <c r="M282" s="3" t="s">
        <v>3898</v>
      </c>
      <c r="N282" s="9">
        <v>0</v>
      </c>
      <c r="O282" s="3" t="s">
        <v>3898</v>
      </c>
      <c r="P282" s="9">
        <v>0</v>
      </c>
      <c r="Q282" s="9">
        <f>Table13[[#This Row],[Area]]+Table13[[#This Row],[Area2]]+Table13[[#This Row],[Area3]]</f>
        <v>0</v>
      </c>
      <c r="R282" t="s">
        <v>3931</v>
      </c>
    </row>
    <row r="283" spans="1:18" x14ac:dyDescent="0.55000000000000004">
      <c r="A283" s="1">
        <v>1832</v>
      </c>
      <c r="B283" s="1" t="s">
        <v>2071</v>
      </c>
      <c r="C283" s="1" t="s">
        <v>2100</v>
      </c>
      <c r="D283" s="4">
        <v>4</v>
      </c>
      <c r="E283" s="1" t="s">
        <v>107</v>
      </c>
      <c r="F283" s="16" t="s">
        <v>4290</v>
      </c>
      <c r="G283" s="1" t="s">
        <v>108</v>
      </c>
      <c r="H283" s="1" t="s">
        <v>3896</v>
      </c>
      <c r="I283" s="1" t="s">
        <v>3897</v>
      </c>
      <c r="J283" s="19">
        <v>1</v>
      </c>
      <c r="K283" s="3" t="s">
        <v>589</v>
      </c>
      <c r="L283" s="9">
        <v>31.36</v>
      </c>
      <c r="M283" s="3" t="s">
        <v>3898</v>
      </c>
      <c r="N283" s="9">
        <v>0</v>
      </c>
      <c r="O283" s="3" t="s">
        <v>3898</v>
      </c>
      <c r="P283" s="9">
        <v>0</v>
      </c>
      <c r="Q283" s="9">
        <f>Table13[[#This Row],[Area]]+Table13[[#This Row],[Area2]]+Table13[[#This Row],[Area3]]</f>
        <v>31.36</v>
      </c>
      <c r="R283" t="s">
        <v>589</v>
      </c>
    </row>
    <row r="284" spans="1:18" x14ac:dyDescent="0.55000000000000004">
      <c r="A284" s="1">
        <v>1964</v>
      </c>
      <c r="B284" s="1" t="s">
        <v>2071</v>
      </c>
      <c r="C284" s="1" t="s">
        <v>2101</v>
      </c>
      <c r="D284" s="4">
        <v>0.94</v>
      </c>
      <c r="E284" s="1" t="s">
        <v>107</v>
      </c>
      <c r="F284" s="16" t="s">
        <v>4291</v>
      </c>
      <c r="G284" s="1" t="s">
        <v>133</v>
      </c>
      <c r="H284" s="1" t="s">
        <v>3896</v>
      </c>
      <c r="I284" s="1" t="s">
        <v>3897</v>
      </c>
      <c r="J284" s="19">
        <v>1</v>
      </c>
      <c r="K284" s="3" t="s">
        <v>3903</v>
      </c>
      <c r="L284" s="9">
        <v>0.69</v>
      </c>
      <c r="M284" s="3" t="s">
        <v>3903</v>
      </c>
      <c r="N284" s="9">
        <v>0.17</v>
      </c>
      <c r="O284" s="3" t="s">
        <v>3898</v>
      </c>
      <c r="P284" s="9">
        <v>0</v>
      </c>
      <c r="Q284" s="9">
        <f>Table13[[#This Row],[Area]]+Table13[[#This Row],[Area2]]+Table13[[#This Row],[Area3]]</f>
        <v>0.86</v>
      </c>
      <c r="R284" t="s">
        <v>4292</v>
      </c>
    </row>
    <row r="285" spans="1:18" x14ac:dyDescent="0.55000000000000004">
      <c r="A285" s="1">
        <v>2197</v>
      </c>
      <c r="B285" s="1" t="s">
        <v>2071</v>
      </c>
      <c r="C285" s="1" t="s">
        <v>2109</v>
      </c>
      <c r="D285" s="4">
        <v>0.35</v>
      </c>
      <c r="E285" s="1" t="s">
        <v>107</v>
      </c>
      <c r="F285" s="16" t="s">
        <v>4289</v>
      </c>
      <c r="G285" s="1" t="s">
        <v>133</v>
      </c>
      <c r="H285" s="1" t="s">
        <v>3896</v>
      </c>
      <c r="I285" s="1" t="s">
        <v>3897</v>
      </c>
      <c r="J285" s="1">
        <v>1</v>
      </c>
      <c r="K285" s="3" t="s">
        <v>3898</v>
      </c>
      <c r="L285" s="9">
        <v>0</v>
      </c>
      <c r="M285" s="3" t="s">
        <v>3898</v>
      </c>
      <c r="N285" s="9">
        <v>0</v>
      </c>
      <c r="O285" s="3" t="s">
        <v>3898</v>
      </c>
      <c r="P285" s="9">
        <v>0</v>
      </c>
      <c r="Q285" s="9">
        <f>Table13[[#This Row],[Area]]+Table13[[#This Row],[Area2]]+Table13[[#This Row],[Area3]]</f>
        <v>0</v>
      </c>
      <c r="R285" t="s">
        <v>3931</v>
      </c>
    </row>
    <row r="286" spans="1:18" x14ac:dyDescent="0.55000000000000004">
      <c r="A286" s="1">
        <v>2807</v>
      </c>
      <c r="B286" s="1" t="s">
        <v>2071</v>
      </c>
      <c r="C286" s="1" t="s">
        <v>2123</v>
      </c>
      <c r="D286" s="4">
        <v>1.2</v>
      </c>
      <c r="E286" s="1" t="s">
        <v>107</v>
      </c>
      <c r="F286" s="16" t="s">
        <v>4293</v>
      </c>
      <c r="G286" s="1" t="s">
        <v>108</v>
      </c>
      <c r="H286" s="1" t="s">
        <v>3896</v>
      </c>
      <c r="I286" s="1" t="s">
        <v>3897</v>
      </c>
      <c r="J286" s="19">
        <v>1</v>
      </c>
      <c r="K286" s="3" t="s">
        <v>589</v>
      </c>
      <c r="L286" s="9">
        <v>0.76</v>
      </c>
      <c r="M286" s="3" t="s">
        <v>3898</v>
      </c>
      <c r="N286" s="9">
        <v>0</v>
      </c>
      <c r="O286" s="3" t="s">
        <v>3898</v>
      </c>
      <c r="P286" s="9">
        <v>0</v>
      </c>
      <c r="Q286" s="9">
        <f>Table13[[#This Row],[Area]]+Table13[[#This Row],[Area2]]+Table13[[#This Row],[Area3]]</f>
        <v>0.76</v>
      </c>
      <c r="R286" t="s">
        <v>4294</v>
      </c>
    </row>
    <row r="287" spans="1:18" x14ac:dyDescent="0.55000000000000004">
      <c r="A287" s="1">
        <v>2825</v>
      </c>
      <c r="B287" s="1" t="s">
        <v>2071</v>
      </c>
      <c r="C287" s="1" t="s">
        <v>2124</v>
      </c>
      <c r="D287" s="4">
        <v>0.2</v>
      </c>
      <c r="E287" s="1" t="s">
        <v>107</v>
      </c>
      <c r="F287" s="16" t="s">
        <v>4295</v>
      </c>
      <c r="G287" s="1" t="s">
        <v>133</v>
      </c>
      <c r="H287" s="1" t="s">
        <v>3896</v>
      </c>
      <c r="I287" s="1" t="s">
        <v>3897</v>
      </c>
      <c r="J287" s="1">
        <v>1</v>
      </c>
      <c r="K287" s="3" t="s">
        <v>3898</v>
      </c>
      <c r="L287" s="9">
        <v>0</v>
      </c>
      <c r="M287" s="3" t="s">
        <v>3898</v>
      </c>
      <c r="N287" s="9">
        <v>0</v>
      </c>
      <c r="O287" s="3" t="s">
        <v>3898</v>
      </c>
      <c r="P287" s="9">
        <v>0</v>
      </c>
      <c r="Q287" s="9">
        <f>Table13[[#This Row],[Area]]+Table13[[#This Row],[Area2]]+Table13[[#This Row],[Area3]]</f>
        <v>0</v>
      </c>
      <c r="R287" t="s">
        <v>4296</v>
      </c>
    </row>
    <row r="288" spans="1:18" x14ac:dyDescent="0.55000000000000004">
      <c r="A288" s="1">
        <v>3136</v>
      </c>
      <c r="B288" s="1" t="s">
        <v>2071</v>
      </c>
      <c r="C288" s="1" t="s">
        <v>2132</v>
      </c>
      <c r="D288" s="4">
        <v>0.1</v>
      </c>
      <c r="E288" s="1" t="s">
        <v>107</v>
      </c>
      <c r="F288" s="16" t="s">
        <v>4297</v>
      </c>
      <c r="G288" s="1" t="s">
        <v>133</v>
      </c>
      <c r="H288" s="1" t="s">
        <v>3896</v>
      </c>
      <c r="I288" s="1" t="s">
        <v>3897</v>
      </c>
      <c r="J288" s="1">
        <v>1</v>
      </c>
      <c r="K288" s="3" t="s">
        <v>3898</v>
      </c>
      <c r="L288" s="9">
        <v>0</v>
      </c>
      <c r="M288" s="3" t="s">
        <v>3898</v>
      </c>
      <c r="N288" s="9">
        <v>0</v>
      </c>
      <c r="O288" s="3" t="s">
        <v>3898</v>
      </c>
      <c r="P288" s="9">
        <v>0</v>
      </c>
      <c r="Q288" s="9">
        <f>Table13[[#This Row],[Area]]+Table13[[#This Row],[Area2]]+Table13[[#This Row],[Area3]]</f>
        <v>0</v>
      </c>
      <c r="R288" t="s">
        <v>3931</v>
      </c>
    </row>
    <row r="289" spans="1:18" x14ac:dyDescent="0.55000000000000004">
      <c r="A289" s="1">
        <v>3211</v>
      </c>
      <c r="B289" s="1" t="s">
        <v>2071</v>
      </c>
      <c r="C289" s="1" t="s">
        <v>2133</v>
      </c>
      <c r="D289" s="4">
        <v>11.3829999999999</v>
      </c>
      <c r="E289" s="1" t="s">
        <v>107</v>
      </c>
      <c r="F289" s="16" t="s">
        <v>4298</v>
      </c>
      <c r="G289" s="1" t="s">
        <v>108</v>
      </c>
      <c r="H289" s="1" t="s">
        <v>3896</v>
      </c>
      <c r="I289" s="1" t="s">
        <v>3897</v>
      </c>
      <c r="J289" s="19">
        <v>1</v>
      </c>
      <c r="K289" s="3" t="s">
        <v>589</v>
      </c>
      <c r="L289" s="9">
        <v>58.2</v>
      </c>
      <c r="M289" s="3" t="s">
        <v>3898</v>
      </c>
      <c r="N289" s="9">
        <v>0</v>
      </c>
      <c r="O289" s="3" t="s">
        <v>3898</v>
      </c>
      <c r="P289" s="9">
        <v>0</v>
      </c>
      <c r="Q289" s="9">
        <f>Table13[[#This Row],[Area]]+Table13[[#This Row],[Area2]]+Table13[[#This Row],[Area3]]</f>
        <v>58.2</v>
      </c>
      <c r="R289" t="s">
        <v>4299</v>
      </c>
    </row>
    <row r="290" spans="1:18" x14ac:dyDescent="0.55000000000000004">
      <c r="A290" s="1">
        <v>59</v>
      </c>
      <c r="B290" s="1" t="s">
        <v>2147</v>
      </c>
      <c r="C290" s="1" t="s">
        <v>2148</v>
      </c>
      <c r="D290" s="4">
        <v>466</v>
      </c>
      <c r="E290" s="1" t="s">
        <v>107</v>
      </c>
      <c r="F290" s="16" t="s">
        <v>4300</v>
      </c>
      <c r="G290" s="1" t="s">
        <v>2149</v>
      </c>
      <c r="H290" s="1" t="s">
        <v>3896</v>
      </c>
      <c r="I290" s="1" t="s">
        <v>3897</v>
      </c>
      <c r="J290" s="1">
        <v>1</v>
      </c>
      <c r="K290" s="3" t="s">
        <v>589</v>
      </c>
      <c r="L290" s="9">
        <v>14.94</v>
      </c>
      <c r="M290" s="3" t="s">
        <v>589</v>
      </c>
      <c r="N290" s="9">
        <v>10.53</v>
      </c>
      <c r="O290" s="3" t="s">
        <v>3898</v>
      </c>
      <c r="P290" s="9">
        <v>0</v>
      </c>
      <c r="Q290" s="9">
        <f>Table13[[#This Row],[Area]]+Table13[[#This Row],[Area2]]+Table13[[#This Row],[Area3]]</f>
        <v>25.47</v>
      </c>
      <c r="R290" t="s">
        <v>2150</v>
      </c>
    </row>
    <row r="291" spans="1:18" ht="15" customHeight="1" x14ac:dyDescent="0.55000000000000004">
      <c r="A291" s="1">
        <v>91</v>
      </c>
      <c r="B291" s="1" t="s">
        <v>2147</v>
      </c>
      <c r="C291" s="1" t="s">
        <v>2157</v>
      </c>
      <c r="D291" s="4">
        <v>8</v>
      </c>
      <c r="E291" s="1" t="s">
        <v>107</v>
      </c>
      <c r="F291" s="16" t="s">
        <v>4301</v>
      </c>
      <c r="G291" s="1" t="s">
        <v>108</v>
      </c>
      <c r="H291" s="1" t="s">
        <v>3896</v>
      </c>
      <c r="I291" s="1" t="s">
        <v>3897</v>
      </c>
      <c r="J291" s="19">
        <v>1</v>
      </c>
      <c r="K291" s="3" t="s">
        <v>589</v>
      </c>
      <c r="L291" s="9">
        <v>746.33299999999997</v>
      </c>
      <c r="M291" s="3" t="s">
        <v>3898</v>
      </c>
      <c r="N291" s="9">
        <v>0</v>
      </c>
      <c r="O291" s="3" t="s">
        <v>3898</v>
      </c>
      <c r="P291" s="9">
        <v>0</v>
      </c>
      <c r="Q291" s="9">
        <f>Table13[[#This Row],[Area]]+Table13[[#This Row],[Area2]]+Table13[[#This Row],[Area3]]</f>
        <v>746.33299999999997</v>
      </c>
      <c r="R291" t="s">
        <v>589</v>
      </c>
    </row>
    <row r="292" spans="1:18" x14ac:dyDescent="0.55000000000000004">
      <c r="A292" s="1">
        <v>115</v>
      </c>
      <c r="B292" s="1" t="s">
        <v>2147</v>
      </c>
      <c r="C292" s="1" t="s">
        <v>2161</v>
      </c>
      <c r="D292" s="4">
        <v>8.3000000000000007</v>
      </c>
      <c r="E292" s="1" t="s">
        <v>107</v>
      </c>
      <c r="F292" s="16" t="s">
        <v>4302</v>
      </c>
      <c r="G292" s="1" t="s">
        <v>133</v>
      </c>
      <c r="H292" s="1" t="s">
        <v>3896</v>
      </c>
      <c r="I292" s="1" t="s">
        <v>3897</v>
      </c>
      <c r="J292" s="19">
        <v>1</v>
      </c>
      <c r="K292" s="3" t="s">
        <v>3903</v>
      </c>
      <c r="L292" s="9">
        <v>5.1849999999999996</v>
      </c>
      <c r="M292" s="3" t="s">
        <v>3898</v>
      </c>
      <c r="N292" s="9">
        <v>0</v>
      </c>
      <c r="O292" s="3" t="s">
        <v>3898</v>
      </c>
      <c r="P292" s="9">
        <v>0</v>
      </c>
      <c r="Q292" s="9">
        <f>Table13[[#This Row],[Area]]+Table13[[#This Row],[Area2]]+Table13[[#This Row],[Area3]]</f>
        <v>5.1849999999999996</v>
      </c>
      <c r="R292" t="s">
        <v>2162</v>
      </c>
    </row>
    <row r="293" spans="1:18" x14ac:dyDescent="0.55000000000000004">
      <c r="A293" s="1">
        <v>120</v>
      </c>
      <c r="B293" s="1" t="s">
        <v>2147</v>
      </c>
      <c r="C293" s="1" t="s">
        <v>2165</v>
      </c>
      <c r="D293" s="4">
        <v>128</v>
      </c>
      <c r="E293" s="1" t="s">
        <v>107</v>
      </c>
      <c r="F293" s="16" t="s">
        <v>4303</v>
      </c>
      <c r="G293" s="1" t="s">
        <v>108</v>
      </c>
      <c r="H293" s="1" t="s">
        <v>3896</v>
      </c>
      <c r="I293" s="1" t="s">
        <v>3907</v>
      </c>
      <c r="J293" s="19">
        <v>0.38800000000000001</v>
      </c>
      <c r="K293" s="3" t="s">
        <v>589</v>
      </c>
      <c r="L293" s="9">
        <v>8000</v>
      </c>
      <c r="M293" s="3" t="s">
        <v>3898</v>
      </c>
      <c r="N293" s="9">
        <v>0</v>
      </c>
      <c r="O293" s="3" t="s">
        <v>3898</v>
      </c>
      <c r="P293" s="9">
        <v>0</v>
      </c>
      <c r="Q293" s="9">
        <f>Table13[[#This Row],[Area]]+Table13[[#This Row],[Area2]]+Table13[[#This Row],[Area3]]</f>
        <v>8000</v>
      </c>
      <c r="R293" t="s">
        <v>4304</v>
      </c>
    </row>
    <row r="294" spans="1:18" x14ac:dyDescent="0.55000000000000004">
      <c r="A294" s="1">
        <v>123</v>
      </c>
      <c r="B294" s="1" t="s">
        <v>2147</v>
      </c>
      <c r="C294" s="1" t="s">
        <v>2167</v>
      </c>
      <c r="D294" s="4">
        <v>240</v>
      </c>
      <c r="E294" s="1" t="s">
        <v>107</v>
      </c>
      <c r="F294" s="16" t="s">
        <v>4305</v>
      </c>
      <c r="G294" s="1" t="s">
        <v>108</v>
      </c>
      <c r="H294" s="1" t="s">
        <v>3900</v>
      </c>
      <c r="I294" s="1" t="s">
        <v>3897</v>
      </c>
      <c r="J294" s="19">
        <v>1</v>
      </c>
      <c r="K294" s="3" t="s">
        <v>589</v>
      </c>
      <c r="L294" s="9">
        <v>12300</v>
      </c>
      <c r="M294" s="3" t="s">
        <v>3898</v>
      </c>
      <c r="N294" s="9">
        <v>0</v>
      </c>
      <c r="O294" s="3" t="s">
        <v>3898</v>
      </c>
      <c r="P294" s="9">
        <v>0</v>
      </c>
      <c r="Q294" s="9">
        <f>Table13[[#This Row],[Area]]+Table13[[#This Row],[Area2]]+Table13[[#This Row],[Area3]]</f>
        <v>12300</v>
      </c>
      <c r="R294" t="s">
        <v>4306</v>
      </c>
    </row>
    <row r="295" spans="1:18" x14ac:dyDescent="0.55000000000000004">
      <c r="A295" s="1">
        <v>145</v>
      </c>
      <c r="B295" s="1" t="s">
        <v>2147</v>
      </c>
      <c r="C295" s="1" t="s">
        <v>2168</v>
      </c>
      <c r="D295" s="4">
        <v>240</v>
      </c>
      <c r="E295" s="1" t="s">
        <v>107</v>
      </c>
      <c r="F295" s="16" t="s">
        <v>4307</v>
      </c>
      <c r="G295" s="1" t="s">
        <v>108</v>
      </c>
      <c r="H295" s="1" t="s">
        <v>3896</v>
      </c>
      <c r="I295" s="1" t="s">
        <v>3907</v>
      </c>
      <c r="J295" s="19">
        <v>1</v>
      </c>
      <c r="K295" s="3" t="s">
        <v>589</v>
      </c>
      <c r="L295" s="9">
        <v>217.09</v>
      </c>
      <c r="M295" s="3" t="s">
        <v>4308</v>
      </c>
      <c r="N295" s="9">
        <v>23.67</v>
      </c>
      <c r="O295" s="3" t="s">
        <v>3898</v>
      </c>
      <c r="P295" s="9">
        <v>0</v>
      </c>
      <c r="Q295" s="9">
        <f>Table13[[#This Row],[Area]]+Table13[[#This Row],[Area2]]+Table13[[#This Row],[Area3]]</f>
        <v>240.76</v>
      </c>
      <c r="R295" t="s">
        <v>4309</v>
      </c>
    </row>
    <row r="296" spans="1:18" x14ac:dyDescent="0.55000000000000004">
      <c r="A296" s="1">
        <v>181</v>
      </c>
      <c r="B296" s="1" t="s">
        <v>2147</v>
      </c>
      <c r="C296" s="1" t="s">
        <v>2169</v>
      </c>
      <c r="D296" s="4">
        <v>67.2</v>
      </c>
      <c r="E296" s="1" t="s">
        <v>107</v>
      </c>
      <c r="F296" s="16" t="s">
        <v>4310</v>
      </c>
      <c r="G296" s="1" t="s">
        <v>133</v>
      </c>
      <c r="H296" s="1" t="s">
        <v>3896</v>
      </c>
      <c r="I296" s="1" t="s">
        <v>3897</v>
      </c>
      <c r="J296" s="19">
        <v>1</v>
      </c>
      <c r="K296" s="3" t="s">
        <v>3903</v>
      </c>
      <c r="L296" s="9">
        <v>2.3690000000000002</v>
      </c>
      <c r="M296" s="3" t="s">
        <v>3898</v>
      </c>
      <c r="N296" s="9">
        <v>0</v>
      </c>
      <c r="O296" s="3" t="s">
        <v>3898</v>
      </c>
      <c r="P296" s="9">
        <v>0</v>
      </c>
      <c r="Q296" s="9">
        <f>Table13[[#This Row],[Area]]+Table13[[#This Row],[Area2]]+Table13[[#This Row],[Area3]]</f>
        <v>2.3690000000000002</v>
      </c>
      <c r="R296" t="s">
        <v>133</v>
      </c>
    </row>
    <row r="297" spans="1:18" x14ac:dyDescent="0.55000000000000004">
      <c r="A297" s="1">
        <v>270</v>
      </c>
      <c r="B297" s="1" t="s">
        <v>2147</v>
      </c>
      <c r="C297" s="1" t="s">
        <v>2170</v>
      </c>
      <c r="D297" s="4">
        <v>0.2</v>
      </c>
      <c r="E297" s="1" t="s">
        <v>107</v>
      </c>
      <c r="F297" s="16" t="s">
        <v>4311</v>
      </c>
      <c r="G297" s="1" t="s">
        <v>108</v>
      </c>
      <c r="H297" s="1" t="s">
        <v>3896</v>
      </c>
      <c r="I297" s="1" t="s">
        <v>3897</v>
      </c>
      <c r="J297" s="1">
        <v>1</v>
      </c>
      <c r="K297" s="3" t="s">
        <v>589</v>
      </c>
      <c r="L297" s="9">
        <v>452</v>
      </c>
      <c r="M297" s="3" t="s">
        <v>3898</v>
      </c>
      <c r="N297" s="9">
        <v>0</v>
      </c>
      <c r="O297" s="3" t="s">
        <v>3898</v>
      </c>
      <c r="P297" s="9">
        <v>0</v>
      </c>
      <c r="Q297" s="9">
        <f>Table13[[#This Row],[Area]]+Table13[[#This Row],[Area2]]+Table13[[#This Row],[Area3]]</f>
        <v>452</v>
      </c>
      <c r="R297" t="s">
        <v>589</v>
      </c>
    </row>
    <row r="298" spans="1:18" x14ac:dyDescent="0.55000000000000004">
      <c r="A298" s="1">
        <v>474</v>
      </c>
      <c r="B298" s="1" t="s">
        <v>2147</v>
      </c>
      <c r="C298" s="1" t="s">
        <v>2171</v>
      </c>
      <c r="D298" s="4">
        <v>135</v>
      </c>
      <c r="E298" s="1" t="s">
        <v>107</v>
      </c>
      <c r="F298" s="16" t="s">
        <v>4312</v>
      </c>
      <c r="G298" s="1" t="s">
        <v>108</v>
      </c>
      <c r="H298" s="1" t="s">
        <v>3896</v>
      </c>
      <c r="I298" s="1" t="s">
        <v>3907</v>
      </c>
      <c r="J298" s="19">
        <v>0.53100000000000003</v>
      </c>
      <c r="K298" s="3" t="s">
        <v>589</v>
      </c>
      <c r="L298" s="9">
        <v>1689.59</v>
      </c>
      <c r="M298" s="3" t="s">
        <v>3898</v>
      </c>
      <c r="N298" s="9">
        <v>0</v>
      </c>
      <c r="O298" s="3" t="s">
        <v>3898</v>
      </c>
      <c r="P298" s="9">
        <v>0</v>
      </c>
      <c r="Q298" s="9">
        <f>Table13[[#This Row],[Area]]+Table13[[#This Row],[Area2]]+Table13[[#This Row],[Area3]]</f>
        <v>1689.59</v>
      </c>
      <c r="R298" t="s">
        <v>4313</v>
      </c>
    </row>
    <row r="299" spans="1:18" x14ac:dyDescent="0.55000000000000004">
      <c r="A299" s="1">
        <v>549</v>
      </c>
      <c r="B299" s="1" t="s">
        <v>2147</v>
      </c>
      <c r="C299" s="1" t="s">
        <v>2173</v>
      </c>
      <c r="D299" s="4">
        <v>6.4</v>
      </c>
      <c r="E299" s="1" t="s">
        <v>107</v>
      </c>
      <c r="F299" s="16" t="s">
        <v>4314</v>
      </c>
      <c r="G299" s="1" t="s">
        <v>133</v>
      </c>
      <c r="H299" s="1" t="s">
        <v>3896</v>
      </c>
      <c r="I299" s="1" t="s">
        <v>3897</v>
      </c>
      <c r="J299" s="19">
        <v>1</v>
      </c>
      <c r="K299" s="3" t="s">
        <v>3903</v>
      </c>
      <c r="L299" s="9">
        <v>2.3849999999999998</v>
      </c>
      <c r="M299" s="3" t="s">
        <v>3898</v>
      </c>
      <c r="N299" s="9">
        <v>0</v>
      </c>
      <c r="O299" s="3" t="s">
        <v>3898</v>
      </c>
      <c r="P299" s="9">
        <v>0</v>
      </c>
      <c r="Q299" s="9">
        <f>Table13[[#This Row],[Area]]+Table13[[#This Row],[Area2]]+Table13[[#This Row],[Area3]]</f>
        <v>2.3849999999999998</v>
      </c>
      <c r="R299" t="s">
        <v>133</v>
      </c>
    </row>
    <row r="300" spans="1:18" x14ac:dyDescent="0.55000000000000004">
      <c r="A300" s="1">
        <v>813</v>
      </c>
      <c r="B300" s="1" t="s">
        <v>2147</v>
      </c>
      <c r="C300" s="1" t="s">
        <v>2177</v>
      </c>
      <c r="D300" s="4">
        <v>17</v>
      </c>
      <c r="E300" s="1" t="s">
        <v>107</v>
      </c>
      <c r="F300" s="16" t="s">
        <v>4315</v>
      </c>
      <c r="G300" s="1" t="s">
        <v>133</v>
      </c>
      <c r="H300" s="1" t="s">
        <v>3896</v>
      </c>
      <c r="I300" s="1" t="s">
        <v>3897</v>
      </c>
      <c r="J300" s="19">
        <v>1</v>
      </c>
      <c r="K300" s="3" t="s">
        <v>3903</v>
      </c>
      <c r="L300" s="9">
        <v>2.3690000000000002</v>
      </c>
      <c r="M300" s="3" t="s">
        <v>3898</v>
      </c>
      <c r="N300" s="9">
        <v>0</v>
      </c>
      <c r="O300" s="3" t="s">
        <v>3898</v>
      </c>
      <c r="P300" s="9">
        <v>0</v>
      </c>
      <c r="Q300" s="9">
        <f>Table13[[#This Row],[Area]]+Table13[[#This Row],[Area2]]+Table13[[#This Row],[Area3]]</f>
        <v>2.3690000000000002</v>
      </c>
      <c r="R300" t="s">
        <v>2178</v>
      </c>
    </row>
    <row r="301" spans="1:18" x14ac:dyDescent="0.55000000000000004">
      <c r="A301" s="1">
        <v>833</v>
      </c>
      <c r="B301" s="1" t="s">
        <v>2147</v>
      </c>
      <c r="C301" s="1" t="s">
        <v>2179</v>
      </c>
      <c r="D301" s="4">
        <v>92</v>
      </c>
      <c r="E301" s="1" t="s">
        <v>107</v>
      </c>
      <c r="F301" s="16" t="s">
        <v>4316</v>
      </c>
      <c r="G301" s="1" t="s">
        <v>108</v>
      </c>
      <c r="H301" s="1" t="s">
        <v>3900</v>
      </c>
      <c r="I301" s="1" t="s">
        <v>3897</v>
      </c>
      <c r="J301" s="19">
        <v>1</v>
      </c>
      <c r="K301" s="3" t="s">
        <v>589</v>
      </c>
      <c r="L301" s="9">
        <v>1571.28</v>
      </c>
      <c r="M301" s="3" t="s">
        <v>3898</v>
      </c>
      <c r="N301" s="9">
        <v>0</v>
      </c>
      <c r="O301" s="3" t="s">
        <v>3898</v>
      </c>
      <c r="P301" s="9">
        <v>0</v>
      </c>
      <c r="Q301" s="9">
        <f>Table13[[#This Row],[Area]]+Table13[[#This Row],[Area2]]+Table13[[#This Row],[Area3]]</f>
        <v>1571.28</v>
      </c>
      <c r="R301" t="s">
        <v>2180</v>
      </c>
    </row>
    <row r="302" spans="1:18" x14ac:dyDescent="0.55000000000000004">
      <c r="A302" s="1">
        <v>946</v>
      </c>
      <c r="B302" s="1" t="s">
        <v>2147</v>
      </c>
      <c r="C302" s="1" t="s">
        <v>2181</v>
      </c>
      <c r="D302" s="4">
        <v>40</v>
      </c>
      <c r="E302" s="1" t="s">
        <v>107</v>
      </c>
      <c r="F302" s="16" t="s">
        <v>4317</v>
      </c>
      <c r="G302" s="1" t="s">
        <v>133</v>
      </c>
      <c r="H302" s="1" t="s">
        <v>3896</v>
      </c>
      <c r="I302" s="1" t="s">
        <v>3897</v>
      </c>
      <c r="J302" s="19">
        <v>1</v>
      </c>
      <c r="K302" s="3" t="s">
        <v>3903</v>
      </c>
      <c r="L302" s="9">
        <v>2.1560000000000001</v>
      </c>
      <c r="M302" s="3" t="s">
        <v>3898</v>
      </c>
      <c r="N302" s="9">
        <v>0</v>
      </c>
      <c r="O302" s="3" t="s">
        <v>3898</v>
      </c>
      <c r="P302" s="9">
        <v>0</v>
      </c>
      <c r="Q302" s="9">
        <f>Table13[[#This Row],[Area]]+Table13[[#This Row],[Area2]]+Table13[[#This Row],[Area3]]</f>
        <v>2.1560000000000001</v>
      </c>
      <c r="R302" t="s">
        <v>2182</v>
      </c>
    </row>
    <row r="303" spans="1:18" x14ac:dyDescent="0.55000000000000004">
      <c r="A303" s="1">
        <v>960</v>
      </c>
      <c r="B303" s="1" t="s">
        <v>2147</v>
      </c>
      <c r="C303" s="1" t="s">
        <v>2183</v>
      </c>
      <c r="D303" s="4">
        <v>1.5</v>
      </c>
      <c r="E303" s="1" t="s">
        <v>107</v>
      </c>
      <c r="F303" s="16" t="s">
        <v>4318</v>
      </c>
      <c r="G303" s="1" t="s">
        <v>133</v>
      </c>
      <c r="H303" s="1" t="s">
        <v>3896</v>
      </c>
      <c r="I303" s="1" t="s">
        <v>3897</v>
      </c>
      <c r="J303" s="19">
        <v>1</v>
      </c>
      <c r="K303" s="3" t="s">
        <v>3903</v>
      </c>
      <c r="L303" s="9">
        <v>0.95799999999999996</v>
      </c>
      <c r="M303" s="3" t="s">
        <v>3898</v>
      </c>
      <c r="N303" s="9">
        <v>0</v>
      </c>
      <c r="O303" s="3" t="s">
        <v>3898</v>
      </c>
      <c r="P303" s="9">
        <v>0</v>
      </c>
      <c r="Q303" s="9">
        <f>Table13[[#This Row],[Area]]+Table13[[#This Row],[Area2]]+Table13[[#This Row],[Area3]]</f>
        <v>0.95799999999999996</v>
      </c>
      <c r="R303" t="s">
        <v>133</v>
      </c>
    </row>
    <row r="304" spans="1:18" x14ac:dyDescent="0.55000000000000004">
      <c r="A304" s="1">
        <v>961</v>
      </c>
      <c r="B304" s="1" t="s">
        <v>2147</v>
      </c>
      <c r="C304" s="1" t="s">
        <v>2184</v>
      </c>
      <c r="D304" s="4">
        <v>0.5</v>
      </c>
      <c r="E304" s="1" t="s">
        <v>107</v>
      </c>
      <c r="F304" s="16" t="s">
        <v>4318</v>
      </c>
      <c r="G304" s="1" t="s">
        <v>108</v>
      </c>
      <c r="H304" s="1" t="s">
        <v>3896</v>
      </c>
      <c r="I304" s="1" t="s">
        <v>3897</v>
      </c>
      <c r="J304" s="1">
        <v>1</v>
      </c>
      <c r="K304" s="3" t="s">
        <v>589</v>
      </c>
      <c r="L304" s="9">
        <v>665.21500000000003</v>
      </c>
      <c r="M304" s="3" t="s">
        <v>3898</v>
      </c>
      <c r="N304" s="9">
        <v>0</v>
      </c>
      <c r="O304" s="3" t="s">
        <v>3898</v>
      </c>
      <c r="P304" s="9">
        <v>0</v>
      </c>
      <c r="Q304" s="9">
        <f>Table13[[#This Row],[Area]]+Table13[[#This Row],[Area2]]+Table13[[#This Row],[Area3]]</f>
        <v>665.21500000000003</v>
      </c>
      <c r="R304" t="s">
        <v>589</v>
      </c>
    </row>
    <row r="305" spans="1:18" x14ac:dyDescent="0.55000000000000004">
      <c r="A305" s="1">
        <v>962</v>
      </c>
      <c r="B305" s="1" t="s">
        <v>2147</v>
      </c>
      <c r="C305" s="1" t="s">
        <v>2185</v>
      </c>
      <c r="D305" s="4">
        <v>1.1000000000000001</v>
      </c>
      <c r="E305" s="1" t="s">
        <v>107</v>
      </c>
      <c r="F305" s="16" t="s">
        <v>4318</v>
      </c>
      <c r="G305" s="1" t="s">
        <v>133</v>
      </c>
      <c r="H305" s="1" t="s">
        <v>3896</v>
      </c>
      <c r="I305" s="1" t="s">
        <v>3897</v>
      </c>
      <c r="J305" s="19">
        <v>1</v>
      </c>
      <c r="K305" s="3" t="s">
        <v>3898</v>
      </c>
      <c r="L305" s="9">
        <v>0</v>
      </c>
      <c r="M305" s="3" t="s">
        <v>3898</v>
      </c>
      <c r="N305" s="9">
        <v>0</v>
      </c>
      <c r="O305" s="3" t="s">
        <v>3898</v>
      </c>
      <c r="P305" s="9">
        <v>0</v>
      </c>
      <c r="Q305" s="9">
        <f>Table13[[#This Row],[Area]]+Table13[[#This Row],[Area2]]+Table13[[#This Row],[Area3]]</f>
        <v>0</v>
      </c>
      <c r="R305" t="str">
        <f>R302</f>
        <v>ROR. https://fr.wikipedia.org/wiki/Barrage_Tanafnit_El_Borj</v>
      </c>
    </row>
    <row r="306" spans="1:18" x14ac:dyDescent="0.55000000000000004">
      <c r="A306" s="1">
        <v>1075</v>
      </c>
      <c r="B306" s="1" t="s">
        <v>2147</v>
      </c>
      <c r="C306" s="1" t="s">
        <v>2191</v>
      </c>
      <c r="D306" s="4">
        <v>1.89</v>
      </c>
      <c r="E306" s="1" t="s">
        <v>107</v>
      </c>
      <c r="F306" s="16" t="s">
        <v>4319</v>
      </c>
      <c r="G306" s="1" t="s">
        <v>108</v>
      </c>
      <c r="H306" s="1" t="s">
        <v>3896</v>
      </c>
      <c r="I306" s="1" t="s">
        <v>3897</v>
      </c>
      <c r="J306" s="19">
        <v>1</v>
      </c>
      <c r="K306" s="3" t="s">
        <v>589</v>
      </c>
      <c r="L306" s="9">
        <v>123.47799999999999</v>
      </c>
      <c r="M306" s="3" t="s">
        <v>3898</v>
      </c>
      <c r="N306" s="9">
        <v>0</v>
      </c>
      <c r="O306" s="3" t="s">
        <v>3898</v>
      </c>
      <c r="P306" s="9">
        <v>0</v>
      </c>
      <c r="Q306" s="9">
        <f>Table13[[#This Row],[Area]]+Table13[[#This Row],[Area2]]+Table13[[#This Row],[Area3]]</f>
        <v>123.47799999999999</v>
      </c>
      <c r="R306" t="s">
        <v>589</v>
      </c>
    </row>
    <row r="307" spans="1:18" x14ac:dyDescent="0.55000000000000004">
      <c r="A307" s="1">
        <v>1355</v>
      </c>
      <c r="B307" s="1" t="s">
        <v>2147</v>
      </c>
      <c r="C307" s="1" t="s">
        <v>2194</v>
      </c>
      <c r="D307" s="4">
        <v>40</v>
      </c>
      <c r="E307" s="1" t="s">
        <v>107</v>
      </c>
      <c r="F307" s="16" t="s">
        <v>4320</v>
      </c>
      <c r="G307" s="1" t="s">
        <v>108</v>
      </c>
      <c r="H307" s="1" t="s">
        <v>3896</v>
      </c>
      <c r="I307" s="1" t="s">
        <v>3897</v>
      </c>
      <c r="J307" s="19">
        <v>1</v>
      </c>
      <c r="K307" s="3" t="s">
        <v>589</v>
      </c>
      <c r="L307" s="9">
        <v>143.489</v>
      </c>
      <c r="M307" s="3" t="s">
        <v>3898</v>
      </c>
      <c r="N307" s="9">
        <v>0</v>
      </c>
      <c r="O307" s="3" t="s">
        <v>3898</v>
      </c>
      <c r="P307" s="9">
        <v>0</v>
      </c>
      <c r="Q307" s="9">
        <f>Table13[[#This Row],[Area]]+Table13[[#This Row],[Area2]]+Table13[[#This Row],[Area3]]</f>
        <v>143.489</v>
      </c>
      <c r="R307" t="s">
        <v>589</v>
      </c>
    </row>
    <row r="308" spans="1:18" x14ac:dyDescent="0.55000000000000004">
      <c r="A308" s="1">
        <v>1393</v>
      </c>
      <c r="B308" s="1" t="s">
        <v>2147</v>
      </c>
      <c r="C308" s="1" t="s">
        <v>2195</v>
      </c>
      <c r="D308" s="4">
        <v>31.1999999999999</v>
      </c>
      <c r="E308" s="1" t="s">
        <v>107</v>
      </c>
      <c r="F308" s="16" t="s">
        <v>4321</v>
      </c>
      <c r="G308" s="1" t="s">
        <v>108</v>
      </c>
      <c r="H308" s="1" t="s">
        <v>3896</v>
      </c>
      <c r="I308" s="1" t="s">
        <v>3897</v>
      </c>
      <c r="J308" s="19">
        <v>1</v>
      </c>
      <c r="K308" s="3" t="s">
        <v>589</v>
      </c>
      <c r="L308" s="9">
        <v>887.46900000000005</v>
      </c>
      <c r="M308" s="3" t="s">
        <v>3898</v>
      </c>
      <c r="N308" s="9">
        <v>0</v>
      </c>
      <c r="O308" s="3" t="s">
        <v>3898</v>
      </c>
      <c r="P308" s="9">
        <v>0</v>
      </c>
      <c r="Q308" s="9">
        <f>Table13[[#This Row],[Area]]+Table13[[#This Row],[Area2]]+Table13[[#This Row],[Area3]]</f>
        <v>887.46900000000005</v>
      </c>
      <c r="R308" t="s">
        <v>589</v>
      </c>
    </row>
    <row r="309" spans="1:18" x14ac:dyDescent="0.55000000000000004">
      <c r="A309" s="1">
        <v>1813</v>
      </c>
      <c r="B309" s="1" t="s">
        <v>2147</v>
      </c>
      <c r="C309" s="1" t="s">
        <v>2206</v>
      </c>
      <c r="D309" s="4">
        <v>8.8000000000000007</v>
      </c>
      <c r="E309" s="1" t="s">
        <v>107</v>
      </c>
      <c r="F309" s="16" t="s">
        <v>4322</v>
      </c>
      <c r="G309" s="1" t="s">
        <v>108</v>
      </c>
      <c r="H309" s="1" t="s">
        <v>3896</v>
      </c>
      <c r="I309" s="1" t="s">
        <v>3897</v>
      </c>
      <c r="J309" s="19">
        <v>1</v>
      </c>
      <c r="K309" s="3" t="s">
        <v>589</v>
      </c>
      <c r="L309" s="9">
        <v>746.54100000000005</v>
      </c>
      <c r="M309" s="3" t="s">
        <v>3898</v>
      </c>
      <c r="N309" s="9">
        <v>0</v>
      </c>
      <c r="O309" s="3" t="s">
        <v>3898</v>
      </c>
      <c r="P309" s="9">
        <v>0</v>
      </c>
      <c r="Q309" s="9">
        <f>Table13[[#This Row],[Area]]+Table13[[#This Row],[Area2]]+Table13[[#This Row],[Area3]]</f>
        <v>746.54100000000005</v>
      </c>
      <c r="R309" t="s">
        <v>589</v>
      </c>
    </row>
    <row r="310" spans="1:18" x14ac:dyDescent="0.55000000000000004">
      <c r="A310" s="1">
        <v>2039</v>
      </c>
      <c r="B310" s="1" t="s">
        <v>2147</v>
      </c>
      <c r="C310" s="1" t="s">
        <v>2207</v>
      </c>
      <c r="D310" s="4">
        <v>10.6</v>
      </c>
      <c r="E310" s="1" t="s">
        <v>107</v>
      </c>
      <c r="F310" s="16" t="s">
        <v>4323</v>
      </c>
      <c r="G310" s="1" t="s">
        <v>108</v>
      </c>
      <c r="H310" s="1" t="s">
        <v>3896</v>
      </c>
      <c r="I310" s="1" t="s">
        <v>3897</v>
      </c>
      <c r="J310" s="19">
        <v>1</v>
      </c>
      <c r="K310" s="3" t="s">
        <v>589</v>
      </c>
      <c r="L310" s="9">
        <v>415</v>
      </c>
      <c r="M310" s="3" t="s">
        <v>3898</v>
      </c>
      <c r="N310" s="9">
        <v>0</v>
      </c>
      <c r="O310" s="3" t="s">
        <v>3898</v>
      </c>
      <c r="P310" s="9">
        <v>0</v>
      </c>
      <c r="Q310" s="9">
        <f>Table13[[#This Row],[Area]]+Table13[[#This Row],[Area2]]+Table13[[#This Row],[Area3]]</f>
        <v>415</v>
      </c>
      <c r="R310" t="s">
        <v>589</v>
      </c>
    </row>
    <row r="311" spans="1:18" x14ac:dyDescent="0.55000000000000004">
      <c r="A311" s="1">
        <v>2240</v>
      </c>
      <c r="B311" s="1" t="s">
        <v>2147</v>
      </c>
      <c r="C311" s="1" t="s">
        <v>2208</v>
      </c>
      <c r="D311" s="4">
        <v>23</v>
      </c>
      <c r="E311" s="1" t="s">
        <v>107</v>
      </c>
      <c r="F311" s="16" t="s">
        <v>4324</v>
      </c>
      <c r="G311" s="1" t="s">
        <v>108</v>
      </c>
      <c r="H311" s="1" t="s">
        <v>3896</v>
      </c>
      <c r="I311" s="1" t="s">
        <v>3897</v>
      </c>
      <c r="J311" s="19">
        <v>1</v>
      </c>
      <c r="K311" s="3" t="s">
        <v>589</v>
      </c>
      <c r="L311" s="9">
        <v>123.69799999999999</v>
      </c>
      <c r="M311" s="3" t="s">
        <v>3898</v>
      </c>
      <c r="N311" s="9">
        <v>0</v>
      </c>
      <c r="O311" s="3" t="s">
        <v>3898</v>
      </c>
      <c r="P311" s="9">
        <v>0</v>
      </c>
      <c r="Q311" s="9">
        <f>Table13[[#This Row],[Area]]+Table13[[#This Row],[Area2]]+Table13[[#This Row],[Area3]]</f>
        <v>123.69799999999999</v>
      </c>
      <c r="R311" t="s">
        <v>2209</v>
      </c>
    </row>
    <row r="312" spans="1:18" x14ac:dyDescent="0.55000000000000004">
      <c r="A312" s="1">
        <v>2275</v>
      </c>
      <c r="B312" s="1" t="s">
        <v>2147</v>
      </c>
      <c r="C312" s="1" t="s">
        <v>2215</v>
      </c>
      <c r="D312" s="4">
        <v>25</v>
      </c>
      <c r="E312" s="1" t="s">
        <v>107</v>
      </c>
      <c r="F312" s="16" t="s">
        <v>4325</v>
      </c>
      <c r="G312" s="1" t="s">
        <v>108</v>
      </c>
      <c r="H312" s="1" t="s">
        <v>3896</v>
      </c>
      <c r="I312" s="1" t="s">
        <v>3897</v>
      </c>
      <c r="J312" s="19">
        <v>1</v>
      </c>
      <c r="K312" s="3" t="s">
        <v>589</v>
      </c>
      <c r="L312" s="9">
        <v>41.658000000000001</v>
      </c>
      <c r="M312" s="3" t="s">
        <v>3898</v>
      </c>
      <c r="N312" s="9">
        <v>0</v>
      </c>
      <c r="O312" s="3" t="s">
        <v>3898</v>
      </c>
      <c r="P312" s="9">
        <v>0</v>
      </c>
      <c r="Q312" s="9">
        <f>Table13[[#This Row],[Area]]+Table13[[#This Row],[Area2]]+Table13[[#This Row],[Area3]]</f>
        <v>41.658000000000001</v>
      </c>
      <c r="R312" t="s">
        <v>2216</v>
      </c>
    </row>
    <row r="313" spans="1:18" x14ac:dyDescent="0.55000000000000004">
      <c r="A313" s="1">
        <v>2629</v>
      </c>
      <c r="B313" s="1" t="s">
        <v>2147</v>
      </c>
      <c r="C313" s="1" t="s">
        <v>2224</v>
      </c>
      <c r="D313" s="4">
        <v>36</v>
      </c>
      <c r="E313" s="1" t="s">
        <v>107</v>
      </c>
      <c r="F313" s="16" t="s">
        <v>4326</v>
      </c>
      <c r="G313" s="1" t="s">
        <v>108</v>
      </c>
      <c r="H313" s="1" t="s">
        <v>3896</v>
      </c>
      <c r="I313" s="1" t="s">
        <v>3897</v>
      </c>
      <c r="J313" s="19">
        <v>1</v>
      </c>
      <c r="K313" s="3" t="s">
        <v>589</v>
      </c>
      <c r="L313" s="9">
        <v>836.66899999999998</v>
      </c>
      <c r="M313" s="3" t="s">
        <v>3898</v>
      </c>
      <c r="N313" s="9">
        <v>0</v>
      </c>
      <c r="O313" s="3" t="s">
        <v>3898</v>
      </c>
      <c r="P313" s="9">
        <v>0</v>
      </c>
      <c r="Q313" s="9">
        <f>Table13[[#This Row],[Area]]+Table13[[#This Row],[Area2]]+Table13[[#This Row],[Area3]]</f>
        <v>836.66899999999998</v>
      </c>
      <c r="R313" t="s">
        <v>589</v>
      </c>
    </row>
    <row r="314" spans="1:18" x14ac:dyDescent="0.55000000000000004">
      <c r="A314" s="1">
        <v>2636</v>
      </c>
      <c r="B314" s="1" t="s">
        <v>2147</v>
      </c>
      <c r="C314" s="1" t="s">
        <v>2227</v>
      </c>
      <c r="D314" s="4">
        <v>0.22</v>
      </c>
      <c r="E314" s="1" t="s">
        <v>107</v>
      </c>
      <c r="F314" s="16" t="s">
        <v>4327</v>
      </c>
      <c r="G314" s="1" t="s">
        <v>108</v>
      </c>
      <c r="H314" s="1" t="s">
        <v>3896</v>
      </c>
      <c r="I314" s="1" t="s">
        <v>3897</v>
      </c>
      <c r="J314" s="1">
        <v>1</v>
      </c>
      <c r="K314" s="3" t="s">
        <v>589</v>
      </c>
      <c r="L314" s="9">
        <v>178</v>
      </c>
      <c r="M314" s="3" t="s">
        <v>3898</v>
      </c>
      <c r="N314" s="9">
        <v>0</v>
      </c>
      <c r="O314" s="3" t="s">
        <v>3898</v>
      </c>
      <c r="P314" s="9">
        <v>0</v>
      </c>
      <c r="Q314" s="9">
        <f>Table13[[#This Row],[Area]]+Table13[[#This Row],[Area2]]+Table13[[#This Row],[Area3]]</f>
        <v>178</v>
      </c>
      <c r="R314" t="s">
        <v>589</v>
      </c>
    </row>
    <row r="315" spans="1:18" x14ac:dyDescent="0.55000000000000004">
      <c r="A315" s="1">
        <v>3042</v>
      </c>
      <c r="B315" s="1" t="s">
        <v>2147</v>
      </c>
      <c r="C315" s="1" t="s">
        <v>2235</v>
      </c>
      <c r="D315" s="4">
        <v>20.8</v>
      </c>
      <c r="E315" s="1" t="s">
        <v>107</v>
      </c>
      <c r="F315" s="16" t="s">
        <v>4328</v>
      </c>
      <c r="G315" s="1" t="s">
        <v>108</v>
      </c>
      <c r="H315" s="1" t="s">
        <v>3896</v>
      </c>
      <c r="I315" s="1" t="s">
        <v>3897</v>
      </c>
      <c r="J315" s="19">
        <v>1</v>
      </c>
      <c r="K315" s="3" t="s">
        <v>589</v>
      </c>
      <c r="L315" s="9">
        <v>128.17400000000001</v>
      </c>
      <c r="M315" s="3" t="s">
        <v>3898</v>
      </c>
      <c r="N315" s="9">
        <v>0</v>
      </c>
      <c r="O315" s="3" t="s">
        <v>3898</v>
      </c>
      <c r="P315" s="9">
        <v>0</v>
      </c>
      <c r="Q315" s="9">
        <f>Table13[[#This Row],[Area]]+Table13[[#This Row],[Area2]]+Table13[[#This Row],[Area3]]</f>
        <v>128.17400000000001</v>
      </c>
      <c r="R315" t="s">
        <v>2236</v>
      </c>
    </row>
    <row r="316" spans="1:18" x14ac:dyDescent="0.55000000000000004">
      <c r="A316" s="1">
        <v>3198</v>
      </c>
      <c r="B316" s="1" t="s">
        <v>2147</v>
      </c>
      <c r="C316" s="1" t="s">
        <v>2241</v>
      </c>
      <c r="D316" s="4">
        <v>14.1</v>
      </c>
      <c r="E316" s="1" t="s">
        <v>107</v>
      </c>
      <c r="F316" s="16" t="s">
        <v>4329</v>
      </c>
      <c r="G316" s="1" t="s">
        <v>108</v>
      </c>
      <c r="H316" s="1" t="s">
        <v>3896</v>
      </c>
      <c r="I316" s="1" t="s">
        <v>3897</v>
      </c>
      <c r="J316" s="19">
        <v>1</v>
      </c>
      <c r="K316" s="3" t="s">
        <v>589</v>
      </c>
      <c r="L316" s="9">
        <v>617.52</v>
      </c>
      <c r="M316" s="3" t="s">
        <v>3898</v>
      </c>
      <c r="N316" s="9">
        <v>0</v>
      </c>
      <c r="O316" s="3" t="s">
        <v>3898</v>
      </c>
      <c r="P316" s="9">
        <v>0</v>
      </c>
      <c r="Q316" s="9">
        <f>Table13[[#This Row],[Area]]+Table13[[#This Row],[Area2]]+Table13[[#This Row],[Area3]]</f>
        <v>617.52</v>
      </c>
      <c r="R316" t="s">
        <v>589</v>
      </c>
    </row>
    <row r="317" spans="1:18" x14ac:dyDescent="0.55000000000000004">
      <c r="A317" s="1">
        <v>630</v>
      </c>
      <c r="B317" s="1" t="s">
        <v>2254</v>
      </c>
      <c r="C317" s="1" t="s">
        <v>2260</v>
      </c>
      <c r="D317" s="4">
        <v>2075</v>
      </c>
      <c r="E317" s="1" t="s">
        <v>107</v>
      </c>
      <c r="F317" s="16" t="s">
        <v>4330</v>
      </c>
      <c r="G317" s="1" t="s">
        <v>108</v>
      </c>
      <c r="H317" s="1" t="s">
        <v>3900</v>
      </c>
      <c r="I317" s="1" t="s">
        <v>3897</v>
      </c>
      <c r="J317" s="1">
        <v>1</v>
      </c>
      <c r="K317" s="3" t="s">
        <v>589</v>
      </c>
      <c r="L317" s="9">
        <v>273900</v>
      </c>
      <c r="M317" s="3" t="s">
        <v>3898</v>
      </c>
      <c r="N317" s="9">
        <v>0</v>
      </c>
      <c r="O317" s="3" t="s">
        <v>3898</v>
      </c>
      <c r="P317" s="9">
        <v>0</v>
      </c>
      <c r="Q317" s="9">
        <f>Table13[[#This Row],[Area]]+Table13[[#This Row],[Area2]]+Table13[[#This Row],[Area3]]</f>
        <v>273900</v>
      </c>
      <c r="R317" t="s">
        <v>4331</v>
      </c>
    </row>
    <row r="318" spans="1:18" x14ac:dyDescent="0.55000000000000004">
      <c r="A318" s="1">
        <v>712</v>
      </c>
      <c r="B318" s="1" t="s">
        <v>2254</v>
      </c>
      <c r="C318" s="1" t="s">
        <v>2261</v>
      </c>
      <c r="D318" s="4">
        <v>44</v>
      </c>
      <c r="E318" s="1" t="s">
        <v>107</v>
      </c>
      <c r="F318" s="16" t="s">
        <v>4332</v>
      </c>
      <c r="G318" s="1" t="s">
        <v>108</v>
      </c>
      <c r="H318" s="1" t="s">
        <v>3900</v>
      </c>
      <c r="I318" s="1" t="s">
        <v>3907</v>
      </c>
      <c r="J318" s="19">
        <v>1</v>
      </c>
      <c r="K318" s="3" t="s">
        <v>589</v>
      </c>
      <c r="L318" s="9">
        <v>13417.16</v>
      </c>
      <c r="M318" s="3" t="s">
        <v>3898</v>
      </c>
      <c r="N318" s="9">
        <v>0</v>
      </c>
      <c r="O318" s="3" t="s">
        <v>3898</v>
      </c>
      <c r="P318" s="9">
        <v>0</v>
      </c>
      <c r="Q318" s="9">
        <f>Table13[[#This Row],[Area]]+Table13[[#This Row],[Area2]]+Table13[[#This Row],[Area3]]</f>
        <v>13417.16</v>
      </c>
      <c r="R318" t="s">
        <v>4333</v>
      </c>
    </row>
    <row r="319" spans="1:18" x14ac:dyDescent="0.55000000000000004">
      <c r="A319" s="1">
        <v>755</v>
      </c>
      <c r="B319" s="1" t="s">
        <v>2254</v>
      </c>
      <c r="C319" s="1" t="s">
        <v>2263</v>
      </c>
      <c r="D319" s="4">
        <v>16.600000000000001</v>
      </c>
      <c r="E319" s="1" t="s">
        <v>107</v>
      </c>
      <c r="F319" s="16" t="s">
        <v>4334</v>
      </c>
      <c r="G319" s="1" t="s">
        <v>108</v>
      </c>
      <c r="H319" s="1" t="s">
        <v>3900</v>
      </c>
      <c r="I319" s="1" t="s">
        <v>3897</v>
      </c>
      <c r="J319" s="19">
        <v>1</v>
      </c>
      <c r="K319" s="3" t="s">
        <v>589</v>
      </c>
      <c r="L319" s="9">
        <v>4004.5</v>
      </c>
      <c r="M319" s="3" t="s">
        <v>3898</v>
      </c>
      <c r="N319" s="9">
        <v>0</v>
      </c>
      <c r="O319" s="3" t="s">
        <v>3898</v>
      </c>
      <c r="P319" s="9">
        <v>0</v>
      </c>
      <c r="Q319" s="9">
        <f>Table13[[#This Row],[Area]]+Table13[[#This Row],[Area2]]+Table13[[#This Row],[Area3]]</f>
        <v>4004.5</v>
      </c>
      <c r="R319" t="s">
        <v>4335</v>
      </c>
    </row>
    <row r="320" spans="1:18" ht="15" customHeight="1" x14ac:dyDescent="0.55000000000000004">
      <c r="A320" s="1">
        <v>771</v>
      </c>
      <c r="B320" s="1" t="s">
        <v>2254</v>
      </c>
      <c r="C320" s="1" t="s">
        <v>2265</v>
      </c>
      <c r="D320" s="4">
        <v>1.0900000000000001</v>
      </c>
      <c r="E320" s="1" t="s">
        <v>107</v>
      </c>
      <c r="F320" s="16" t="s">
        <v>4336</v>
      </c>
      <c r="G320" s="1" t="s">
        <v>133</v>
      </c>
      <c r="H320" s="1" t="s">
        <v>3896</v>
      </c>
      <c r="I320" s="1" t="s">
        <v>3897</v>
      </c>
      <c r="J320" s="19">
        <v>1</v>
      </c>
      <c r="K320" s="3" t="s">
        <v>3903</v>
      </c>
      <c r="L320" s="9">
        <v>1.5</v>
      </c>
      <c r="M320" s="3" t="s">
        <v>3898</v>
      </c>
      <c r="N320" s="9">
        <v>0</v>
      </c>
      <c r="O320" s="3" t="s">
        <v>3898</v>
      </c>
      <c r="P320" s="9">
        <v>0</v>
      </c>
      <c r="Q320" s="9">
        <f>Table13[[#This Row],[Area]]+Table13[[#This Row],[Area2]]+Table13[[#This Row],[Area3]]</f>
        <v>1.5</v>
      </c>
      <c r="R320" t="s">
        <v>133</v>
      </c>
    </row>
    <row r="321" spans="1:18" x14ac:dyDescent="0.55000000000000004">
      <c r="A321" s="1">
        <v>1320</v>
      </c>
      <c r="B321" s="1" t="s">
        <v>2254</v>
      </c>
      <c r="C321" s="1" t="s">
        <v>2268</v>
      </c>
      <c r="D321" s="4">
        <v>0.08</v>
      </c>
      <c r="E321" s="1" t="s">
        <v>107</v>
      </c>
      <c r="F321" s="16" t="s">
        <v>4337</v>
      </c>
      <c r="G321" s="1" t="s">
        <v>133</v>
      </c>
      <c r="H321" s="1" t="s">
        <v>3896</v>
      </c>
      <c r="I321" s="1" t="s">
        <v>3897</v>
      </c>
      <c r="J321" s="1">
        <v>1</v>
      </c>
      <c r="K321" s="3" t="s">
        <v>3898</v>
      </c>
      <c r="L321" s="9">
        <v>0</v>
      </c>
      <c r="M321" s="3" t="s">
        <v>3898</v>
      </c>
      <c r="N321" s="9">
        <v>0</v>
      </c>
      <c r="O321" s="3" t="s">
        <v>3898</v>
      </c>
      <c r="P321" s="9">
        <v>0</v>
      </c>
      <c r="Q321" s="9">
        <f>Table13[[#This Row],[Area]]+Table13[[#This Row],[Area2]]+Table13[[#This Row],[Area3]]</f>
        <v>0</v>
      </c>
      <c r="R321" t="s">
        <v>3931</v>
      </c>
    </row>
    <row r="322" spans="1:18" x14ac:dyDescent="0.55000000000000004">
      <c r="A322" s="1">
        <v>1858</v>
      </c>
      <c r="B322" s="1" t="s">
        <v>2254</v>
      </c>
      <c r="C322" s="1" t="s">
        <v>2272</v>
      </c>
      <c r="D322" s="4">
        <v>0.75</v>
      </c>
      <c r="E322" s="1" t="s">
        <v>107</v>
      </c>
      <c r="F322" s="16" t="s">
        <v>4338</v>
      </c>
      <c r="G322" s="1" t="s">
        <v>133</v>
      </c>
      <c r="H322" s="1" t="s">
        <v>3896</v>
      </c>
      <c r="I322" s="1" t="s">
        <v>3897</v>
      </c>
      <c r="J322" s="19">
        <v>1</v>
      </c>
      <c r="K322" s="3" t="s">
        <v>3898</v>
      </c>
      <c r="L322" s="9">
        <v>0</v>
      </c>
      <c r="M322" s="3" t="s">
        <v>3898</v>
      </c>
      <c r="N322" s="9">
        <v>0</v>
      </c>
      <c r="O322" s="3" t="s">
        <v>3898</v>
      </c>
      <c r="P322" s="9">
        <v>0</v>
      </c>
      <c r="Q322" s="9">
        <f>Table13[[#This Row],[Area]]+Table13[[#This Row],[Area2]]+Table13[[#This Row],[Area3]]</f>
        <v>0</v>
      </c>
      <c r="R322" t="s">
        <v>3931</v>
      </c>
    </row>
    <row r="323" spans="1:18" x14ac:dyDescent="0.55000000000000004">
      <c r="A323" s="1">
        <v>2102</v>
      </c>
      <c r="B323" s="1" t="s">
        <v>2254</v>
      </c>
      <c r="C323" s="1" t="s">
        <v>2279</v>
      </c>
      <c r="D323" s="4">
        <v>40</v>
      </c>
      <c r="E323" s="1" t="s">
        <v>107</v>
      </c>
      <c r="F323" s="16" t="s">
        <v>4339</v>
      </c>
      <c r="G323" s="1" t="s">
        <v>108</v>
      </c>
      <c r="H323" s="1" t="s">
        <v>3900</v>
      </c>
      <c r="I323" s="1" t="s">
        <v>3897</v>
      </c>
      <c r="J323" s="19">
        <v>1</v>
      </c>
      <c r="K323" s="3" t="s">
        <v>589</v>
      </c>
      <c r="L323" s="9">
        <v>11616.31</v>
      </c>
      <c r="M323" s="3" t="s">
        <v>3898</v>
      </c>
      <c r="N323" s="9">
        <v>0</v>
      </c>
      <c r="O323" s="3" t="s">
        <v>3898</v>
      </c>
      <c r="P323" s="9">
        <v>0</v>
      </c>
      <c r="Q323" s="9">
        <f>Table13[[#This Row],[Area]]+Table13[[#This Row],[Area2]]+Table13[[#This Row],[Area3]]</f>
        <v>11616.31</v>
      </c>
      <c r="R323" t="s">
        <v>2280</v>
      </c>
    </row>
    <row r="324" spans="1:18" x14ac:dyDescent="0.55000000000000004">
      <c r="A324" s="1">
        <v>2115</v>
      </c>
      <c r="B324" s="1" t="s">
        <v>2254</v>
      </c>
      <c r="C324" s="1" t="s">
        <v>2281</v>
      </c>
      <c r="D324" s="4">
        <v>52</v>
      </c>
      <c r="E324" s="1" t="s">
        <v>107</v>
      </c>
      <c r="F324" s="16" t="s">
        <v>4340</v>
      </c>
      <c r="G324" s="1" t="s">
        <v>108</v>
      </c>
      <c r="H324" s="1" t="s">
        <v>3900</v>
      </c>
      <c r="I324" s="1" t="s">
        <v>3897</v>
      </c>
      <c r="J324" s="19">
        <v>1</v>
      </c>
      <c r="K324" s="3" t="s">
        <v>589</v>
      </c>
      <c r="L324" s="9">
        <v>64.150000000000006</v>
      </c>
      <c r="M324" s="3" t="s">
        <v>3898</v>
      </c>
      <c r="N324" s="9">
        <v>0</v>
      </c>
      <c r="O324" s="3" t="s">
        <v>3898</v>
      </c>
      <c r="P324" s="9">
        <v>0</v>
      </c>
      <c r="Q324" s="9">
        <f>Table13[[#This Row],[Area]]+Table13[[#This Row],[Area2]]+Table13[[#This Row],[Area3]]</f>
        <v>64.150000000000006</v>
      </c>
      <c r="R324" t="s">
        <v>4341</v>
      </c>
    </row>
    <row r="325" spans="1:18" x14ac:dyDescent="0.55000000000000004">
      <c r="A325" s="1">
        <v>2676</v>
      </c>
      <c r="B325" s="1" t="s">
        <v>2254</v>
      </c>
      <c r="C325" s="1" t="s">
        <v>2291</v>
      </c>
      <c r="D325" s="4">
        <v>1.75</v>
      </c>
      <c r="E325" s="1" t="s">
        <v>107</v>
      </c>
      <c r="F325" s="16" t="s">
        <v>4342</v>
      </c>
      <c r="G325" s="1" t="s">
        <v>108</v>
      </c>
      <c r="H325" s="1" t="s">
        <v>3900</v>
      </c>
      <c r="I325" s="1" t="s">
        <v>3897</v>
      </c>
      <c r="J325" s="19">
        <v>1</v>
      </c>
      <c r="K325" s="3" t="s">
        <v>589</v>
      </c>
      <c r="L325" s="9">
        <v>1769</v>
      </c>
      <c r="M325" s="3" t="s">
        <v>3898</v>
      </c>
      <c r="N325" s="9">
        <v>0</v>
      </c>
      <c r="O325" s="3" t="s">
        <v>3898</v>
      </c>
      <c r="P325" s="9">
        <v>0</v>
      </c>
      <c r="Q325" s="9">
        <f>Table13[[#This Row],[Area]]+Table13[[#This Row],[Area2]]+Table13[[#This Row],[Area3]]</f>
        <v>1769</v>
      </c>
      <c r="R325" t="s">
        <v>2292</v>
      </c>
    </row>
    <row r="326" spans="1:18" x14ac:dyDescent="0.55000000000000004">
      <c r="A326" s="1">
        <v>210</v>
      </c>
      <c r="B326" s="1" t="s">
        <v>2376</v>
      </c>
      <c r="C326" s="1" t="s">
        <v>2408</v>
      </c>
      <c r="D326" s="4">
        <v>3.13</v>
      </c>
      <c r="E326" s="1" t="s">
        <v>107</v>
      </c>
      <c r="F326" s="16" t="s">
        <v>4343</v>
      </c>
      <c r="G326" s="1" t="s">
        <v>133</v>
      </c>
      <c r="H326" s="1" t="s">
        <v>3896</v>
      </c>
      <c r="I326" s="1" t="s">
        <v>3897</v>
      </c>
      <c r="J326" s="19">
        <v>1</v>
      </c>
      <c r="K326" s="3" t="s">
        <v>3903</v>
      </c>
      <c r="L326" s="9">
        <v>1.28</v>
      </c>
      <c r="M326" s="3" t="s">
        <v>3898</v>
      </c>
      <c r="N326" s="9">
        <v>0</v>
      </c>
      <c r="O326" s="3" t="s">
        <v>3898</v>
      </c>
      <c r="P326" s="9">
        <v>0</v>
      </c>
      <c r="Q326" s="9">
        <f>Table13[[#This Row],[Area]]+Table13[[#This Row],[Area2]]+Table13[[#This Row],[Area3]]</f>
        <v>1.28</v>
      </c>
    </row>
    <row r="327" spans="1:18" x14ac:dyDescent="0.55000000000000004">
      <c r="A327" s="1">
        <v>787</v>
      </c>
      <c r="B327" s="1" t="s">
        <v>2376</v>
      </c>
      <c r="C327" s="1" t="s">
        <v>2456</v>
      </c>
      <c r="D327" s="4">
        <v>40</v>
      </c>
      <c r="E327" s="1" t="s">
        <v>107</v>
      </c>
      <c r="F327" s="16" t="s">
        <v>4344</v>
      </c>
      <c r="G327" s="1" t="s">
        <v>108</v>
      </c>
      <c r="H327" s="1" t="s">
        <v>3900</v>
      </c>
      <c r="I327" s="1" t="s">
        <v>3897</v>
      </c>
      <c r="J327" s="19">
        <v>1</v>
      </c>
      <c r="K327" s="3" t="s">
        <v>589</v>
      </c>
      <c r="L327" s="9">
        <v>30000</v>
      </c>
      <c r="M327" s="3" t="s">
        <v>3898</v>
      </c>
      <c r="N327" s="9">
        <v>0</v>
      </c>
      <c r="O327" s="3" t="s">
        <v>3898</v>
      </c>
      <c r="P327" s="9">
        <v>0</v>
      </c>
      <c r="Q327" s="9">
        <f>Table13[[#This Row],[Area]]+Table13[[#This Row],[Area2]]+Table13[[#This Row],[Area3]]</f>
        <v>30000</v>
      </c>
      <c r="R327" t="s">
        <v>4345</v>
      </c>
    </row>
    <row r="328" spans="1:18" x14ac:dyDescent="0.55000000000000004">
      <c r="A328" s="1">
        <v>1019</v>
      </c>
      <c r="B328" s="1" t="s">
        <v>2376</v>
      </c>
      <c r="C328" s="1" t="s">
        <v>2478</v>
      </c>
      <c r="D328" s="19">
        <v>0.03</v>
      </c>
      <c r="E328" s="1" t="s">
        <v>107</v>
      </c>
      <c r="F328" s="16" t="s">
        <v>4346</v>
      </c>
      <c r="G328" s="1" t="s">
        <v>133</v>
      </c>
      <c r="H328" s="1" t="s">
        <v>3896</v>
      </c>
      <c r="I328" s="1" t="s">
        <v>3897</v>
      </c>
      <c r="J328" s="1">
        <v>1</v>
      </c>
      <c r="K328" s="3" t="s">
        <v>3898</v>
      </c>
      <c r="L328" s="9">
        <v>0</v>
      </c>
      <c r="M328" s="3" t="s">
        <v>3898</v>
      </c>
      <c r="N328" s="9">
        <v>0</v>
      </c>
      <c r="O328" s="3" t="s">
        <v>3898</v>
      </c>
      <c r="P328" s="9">
        <v>0</v>
      </c>
      <c r="Q328" s="9">
        <f>Table13[[#This Row],[Area]]+Table13[[#This Row],[Area2]]+Table13[[#This Row],[Area3]]</f>
        <v>0</v>
      </c>
      <c r="R328" t="s">
        <v>3931</v>
      </c>
    </row>
    <row r="329" spans="1:18" x14ac:dyDescent="0.55000000000000004">
      <c r="A329" s="1">
        <v>1441</v>
      </c>
      <c r="B329" s="1" t="s">
        <v>2376</v>
      </c>
      <c r="C329" s="1" t="s">
        <v>2538</v>
      </c>
      <c r="D329" s="4">
        <v>578.39999999999895</v>
      </c>
      <c r="E329" s="1" t="s">
        <v>107</v>
      </c>
      <c r="F329" s="16" t="s">
        <v>4347</v>
      </c>
      <c r="G329" s="1" t="s">
        <v>108</v>
      </c>
      <c r="H329" s="1" t="s">
        <v>3900</v>
      </c>
      <c r="I329" s="1" t="s">
        <v>3897</v>
      </c>
      <c r="J329" s="1">
        <v>1</v>
      </c>
      <c r="K329" s="3" t="s">
        <v>589</v>
      </c>
      <c r="L329" s="9">
        <v>29585.18</v>
      </c>
      <c r="M329" s="3" t="s">
        <v>3898</v>
      </c>
      <c r="N329" s="9">
        <v>0</v>
      </c>
      <c r="O329" s="3" t="s">
        <v>3898</v>
      </c>
      <c r="P329" s="9">
        <v>0</v>
      </c>
      <c r="Q329" s="9">
        <f>Table13[[#This Row],[Area]]+Table13[[#This Row],[Area2]]+Table13[[#This Row],[Area3]]</f>
        <v>29585.18</v>
      </c>
      <c r="R329" t="s">
        <v>4348</v>
      </c>
    </row>
    <row r="330" spans="1:18" x14ac:dyDescent="0.55000000000000004">
      <c r="A330" s="1">
        <v>1445</v>
      </c>
      <c r="B330" s="1" t="s">
        <v>2376</v>
      </c>
      <c r="C330" s="1" t="s">
        <v>2539</v>
      </c>
      <c r="D330" s="4">
        <v>8</v>
      </c>
      <c r="E330" s="1" t="s">
        <v>107</v>
      </c>
      <c r="F330" s="16" t="s">
        <v>4349</v>
      </c>
      <c r="G330" s="1" t="s">
        <v>133</v>
      </c>
      <c r="H330" s="1" t="s">
        <v>3896</v>
      </c>
      <c r="I330" s="1" t="s">
        <v>3897</v>
      </c>
      <c r="J330" s="19">
        <v>1</v>
      </c>
      <c r="K330" s="3" t="s">
        <v>3903</v>
      </c>
      <c r="L330" s="9">
        <v>2.9</v>
      </c>
      <c r="M330" s="3" t="s">
        <v>3898</v>
      </c>
      <c r="N330" s="9">
        <v>0</v>
      </c>
      <c r="O330" s="3" t="s">
        <v>3898</v>
      </c>
      <c r="P330" s="9">
        <v>0</v>
      </c>
      <c r="Q330" s="9">
        <f>Table13[[#This Row],[Area]]+Table13[[#This Row],[Area2]]+Table13[[#This Row],[Area3]]</f>
        <v>2.9</v>
      </c>
      <c r="R330" t="s">
        <v>2540</v>
      </c>
    </row>
    <row r="331" spans="1:18" x14ac:dyDescent="0.55000000000000004">
      <c r="A331" s="1">
        <v>1488</v>
      </c>
      <c r="B331" s="1" t="s">
        <v>2376</v>
      </c>
      <c r="C331" s="1" t="s">
        <v>2545</v>
      </c>
      <c r="D331" s="4">
        <v>760</v>
      </c>
      <c r="E331" s="1" t="s">
        <v>107</v>
      </c>
      <c r="F331" s="16" t="s">
        <v>4350</v>
      </c>
      <c r="G331" s="1" t="s">
        <v>108</v>
      </c>
      <c r="H331" s="1" t="s">
        <v>3900</v>
      </c>
      <c r="I331" s="1" t="s">
        <v>3897</v>
      </c>
      <c r="J331" s="1">
        <v>1</v>
      </c>
      <c r="K331" s="3" t="s">
        <v>589</v>
      </c>
      <c r="L331" s="9">
        <v>118837.49</v>
      </c>
      <c r="M331" s="3" t="s">
        <v>3898</v>
      </c>
      <c r="N331" s="9">
        <v>0</v>
      </c>
      <c r="O331" s="3" t="s">
        <v>3898</v>
      </c>
      <c r="P331" s="9">
        <v>0</v>
      </c>
      <c r="Q331" s="9">
        <f>Table13[[#This Row],[Area]]+Table13[[#This Row],[Area2]]+Table13[[#This Row],[Area3]]</f>
        <v>118837.49</v>
      </c>
      <c r="R331" t="s">
        <v>4351</v>
      </c>
    </row>
    <row r="332" spans="1:18" x14ac:dyDescent="0.55000000000000004">
      <c r="A332" s="1">
        <v>1550</v>
      </c>
      <c r="B332" s="1" t="s">
        <v>2376</v>
      </c>
      <c r="C332" s="1" t="s">
        <v>2548</v>
      </c>
      <c r="D332" s="4">
        <v>40</v>
      </c>
      <c r="E332" s="1" t="s">
        <v>107</v>
      </c>
      <c r="F332" s="16" t="s">
        <v>4352</v>
      </c>
      <c r="G332" s="1" t="s">
        <v>108</v>
      </c>
      <c r="H332" s="1" t="s">
        <v>3900</v>
      </c>
      <c r="I332" s="1" t="s">
        <v>3907</v>
      </c>
      <c r="J332" s="19">
        <v>0.67100000000000004</v>
      </c>
      <c r="K332" s="3" t="s">
        <v>589</v>
      </c>
      <c r="L332" s="9">
        <v>6073.75</v>
      </c>
      <c r="M332" s="3" t="s">
        <v>3898</v>
      </c>
      <c r="N332" s="9">
        <v>0</v>
      </c>
      <c r="O332" s="3" t="s">
        <v>3898</v>
      </c>
      <c r="P332" s="9">
        <v>0</v>
      </c>
      <c r="Q332" s="9">
        <f>Table13[[#This Row],[Area]]+Table13[[#This Row],[Area2]]+Table13[[#This Row],[Area3]]</f>
        <v>6073.75</v>
      </c>
      <c r="R332" t="s">
        <v>4353</v>
      </c>
    </row>
    <row r="333" spans="1:18" x14ac:dyDescent="0.55000000000000004">
      <c r="A333" s="1">
        <v>1771</v>
      </c>
      <c r="B333" s="1" t="s">
        <v>2376</v>
      </c>
      <c r="C333" s="1" t="s">
        <v>2550</v>
      </c>
      <c r="D333" s="4">
        <v>8</v>
      </c>
      <c r="E333" s="1" t="s">
        <v>107</v>
      </c>
      <c r="F333" s="16" t="s">
        <v>4354</v>
      </c>
      <c r="G333" s="1" t="s">
        <v>133</v>
      </c>
      <c r="H333" s="1" t="s">
        <v>3896</v>
      </c>
      <c r="I333" s="1" t="s">
        <v>3897</v>
      </c>
      <c r="J333" s="19">
        <v>1</v>
      </c>
      <c r="K333" s="3" t="s">
        <v>3903</v>
      </c>
      <c r="L333" s="9">
        <v>1.23</v>
      </c>
      <c r="M333" s="3" t="s">
        <v>3898</v>
      </c>
      <c r="N333" s="9">
        <v>0</v>
      </c>
      <c r="O333" s="3" t="s">
        <v>3898</v>
      </c>
      <c r="P333" s="9">
        <v>0</v>
      </c>
      <c r="Q333" s="9">
        <f>Table13[[#This Row],[Area]]+Table13[[#This Row],[Area2]]+Table13[[#This Row],[Area3]]</f>
        <v>1.23</v>
      </c>
      <c r="R333" t="s">
        <v>2551</v>
      </c>
    </row>
    <row r="334" spans="1:18" x14ac:dyDescent="0.55000000000000004">
      <c r="A334" s="1">
        <v>1778</v>
      </c>
      <c r="B334" s="1" t="s">
        <v>2376</v>
      </c>
      <c r="C334" s="1" t="s">
        <v>2554</v>
      </c>
      <c r="D334" s="4">
        <v>2</v>
      </c>
      <c r="E334" s="1" t="s">
        <v>107</v>
      </c>
      <c r="F334" s="16" t="s">
        <v>4355</v>
      </c>
      <c r="G334" s="1" t="s">
        <v>133</v>
      </c>
      <c r="H334" s="1" t="s">
        <v>3896</v>
      </c>
      <c r="I334" s="1" t="s">
        <v>3897</v>
      </c>
      <c r="J334" s="19">
        <v>1</v>
      </c>
      <c r="K334" s="3" t="s">
        <v>3903</v>
      </c>
      <c r="L334" s="9">
        <v>7.4999999999999997E-2</v>
      </c>
      <c r="M334" s="3" t="s">
        <v>3898</v>
      </c>
      <c r="N334" s="9">
        <v>0</v>
      </c>
      <c r="O334" s="3" t="s">
        <v>3898</v>
      </c>
      <c r="P334" s="9">
        <v>0</v>
      </c>
      <c r="Q334" s="9">
        <f>Table13[[#This Row],[Area]]+Table13[[#This Row],[Area2]]+Table13[[#This Row],[Area3]]</f>
        <v>7.4999999999999997E-2</v>
      </c>
      <c r="R334" t="s">
        <v>2551</v>
      </c>
    </row>
    <row r="335" spans="1:18" x14ac:dyDescent="0.55000000000000004">
      <c r="A335" s="1">
        <v>3025</v>
      </c>
      <c r="B335" s="1" t="s">
        <v>2376</v>
      </c>
      <c r="C335" s="1" t="s">
        <v>2639</v>
      </c>
      <c r="D335" s="4">
        <v>600</v>
      </c>
      <c r="E335" s="1" t="s">
        <v>107</v>
      </c>
      <c r="F335" s="16" t="s">
        <v>4356</v>
      </c>
      <c r="G335" s="1" t="s">
        <v>108</v>
      </c>
      <c r="H335" s="1" t="s">
        <v>3900</v>
      </c>
      <c r="I335" s="1" t="s">
        <v>3897</v>
      </c>
      <c r="J335" s="1">
        <v>1</v>
      </c>
      <c r="K335" s="3" t="s">
        <v>589</v>
      </c>
      <c r="L335" s="9">
        <v>32000</v>
      </c>
      <c r="M335" s="3" t="s">
        <v>3898</v>
      </c>
      <c r="N335" s="9">
        <v>0</v>
      </c>
      <c r="O335" s="3" t="s">
        <v>3898</v>
      </c>
      <c r="P335" s="9">
        <v>0</v>
      </c>
      <c r="Q335" s="9">
        <f>Table13[[#This Row],[Area]]+Table13[[#This Row],[Area2]]+Table13[[#This Row],[Area3]]</f>
        <v>32000</v>
      </c>
      <c r="R335" t="s">
        <v>4357</v>
      </c>
    </row>
    <row r="336" spans="1:18" x14ac:dyDescent="0.55000000000000004">
      <c r="A336" s="1">
        <v>3392</v>
      </c>
      <c r="B336" s="1" t="s">
        <v>2376</v>
      </c>
      <c r="C336" s="1" t="s">
        <v>2653</v>
      </c>
      <c r="D336" s="4">
        <v>0.4</v>
      </c>
      <c r="E336" s="1" t="s">
        <v>107</v>
      </c>
      <c r="F336" s="16" t="s">
        <v>4358</v>
      </c>
      <c r="G336" s="1" t="s">
        <v>133</v>
      </c>
      <c r="H336" s="1" t="s">
        <v>3896</v>
      </c>
      <c r="I336" s="1" t="s">
        <v>3897</v>
      </c>
      <c r="J336" s="1">
        <v>1</v>
      </c>
      <c r="K336" s="3" t="s">
        <v>3898</v>
      </c>
      <c r="L336" s="9">
        <v>0</v>
      </c>
      <c r="M336" s="3" t="s">
        <v>3898</v>
      </c>
      <c r="N336" s="9">
        <v>0</v>
      </c>
      <c r="O336" s="3" t="s">
        <v>3898</v>
      </c>
      <c r="P336" s="9">
        <v>0</v>
      </c>
      <c r="Q336" s="9">
        <f>Table13[[#This Row],[Area]]+Table13[[#This Row],[Area2]]+Table13[[#This Row],[Area3]]</f>
        <v>0</v>
      </c>
      <c r="R336" t="s">
        <v>3968</v>
      </c>
    </row>
    <row r="337" spans="1:18" x14ac:dyDescent="0.55000000000000004">
      <c r="A337" s="1">
        <v>3512</v>
      </c>
      <c r="B337" s="1" t="s">
        <v>2376</v>
      </c>
      <c r="C337" s="1" t="s">
        <v>2662</v>
      </c>
      <c r="D337" s="4">
        <v>0.15</v>
      </c>
      <c r="E337" s="1" t="s">
        <v>107</v>
      </c>
      <c r="F337" s="16" t="s">
        <v>4359</v>
      </c>
      <c r="G337" s="1" t="s">
        <v>108</v>
      </c>
      <c r="H337" s="1" t="s">
        <v>3900</v>
      </c>
      <c r="I337" s="1" t="s">
        <v>3907</v>
      </c>
      <c r="J337" s="19">
        <v>0.74099999999999999</v>
      </c>
      <c r="K337" s="3" t="s">
        <v>589</v>
      </c>
      <c r="L337" s="9">
        <v>171.65</v>
      </c>
      <c r="M337" s="3" t="s">
        <v>3898</v>
      </c>
      <c r="N337" s="9">
        <v>0</v>
      </c>
      <c r="O337" s="3" t="s">
        <v>3898</v>
      </c>
      <c r="P337" s="9">
        <v>0</v>
      </c>
      <c r="Q337" s="9">
        <f>Table13[[#This Row],[Area]]+Table13[[#This Row],[Area2]]+Table13[[#This Row],[Area3]]</f>
        <v>171.65</v>
      </c>
      <c r="R337" t="s">
        <v>4360</v>
      </c>
    </row>
    <row r="338" spans="1:18" x14ac:dyDescent="0.55000000000000004">
      <c r="A338" s="1">
        <v>3550</v>
      </c>
      <c r="B338" s="1" t="s">
        <v>2376</v>
      </c>
      <c r="C338" s="1" t="s">
        <v>2667</v>
      </c>
      <c r="D338" s="4">
        <v>0.96</v>
      </c>
      <c r="E338" s="1" t="s">
        <v>107</v>
      </c>
      <c r="F338" s="16" t="s">
        <v>4361</v>
      </c>
      <c r="G338" s="1" t="s">
        <v>133</v>
      </c>
      <c r="H338" s="1" t="s">
        <v>3896</v>
      </c>
      <c r="I338" s="1" t="s">
        <v>3897</v>
      </c>
      <c r="J338" s="19">
        <v>1</v>
      </c>
      <c r="K338" s="3" t="s">
        <v>3898</v>
      </c>
      <c r="L338" s="9">
        <v>0</v>
      </c>
      <c r="M338" s="3" t="s">
        <v>3898</v>
      </c>
      <c r="N338" s="9">
        <v>0</v>
      </c>
      <c r="O338" s="3" t="s">
        <v>3898</v>
      </c>
      <c r="P338" s="9">
        <v>0</v>
      </c>
      <c r="Q338" s="9">
        <f>Table13[[#This Row],[Area]]+Table13[[#This Row],[Area2]]+Table13[[#This Row],[Area3]]</f>
        <v>0</v>
      </c>
      <c r="R338" t="s">
        <v>3968</v>
      </c>
    </row>
    <row r="339" spans="1:18" ht="15" customHeight="1" x14ac:dyDescent="0.55000000000000004">
      <c r="A339" s="1">
        <v>570</v>
      </c>
      <c r="B339" s="1" t="s">
        <v>2669</v>
      </c>
      <c r="C339" s="1" t="s">
        <v>2677</v>
      </c>
      <c r="D339" s="4">
        <v>2.2400000000000002</v>
      </c>
      <c r="E339" s="1" t="s">
        <v>107</v>
      </c>
      <c r="F339" s="16" t="s">
        <v>4362</v>
      </c>
      <c r="G339" s="1" t="s">
        <v>133</v>
      </c>
      <c r="H339" s="1" t="s">
        <v>3896</v>
      </c>
      <c r="I339" s="1" t="s">
        <v>3897</v>
      </c>
      <c r="J339" s="19">
        <v>1</v>
      </c>
      <c r="K339" s="3" t="s">
        <v>3903</v>
      </c>
      <c r="L339" s="9">
        <v>6.41</v>
      </c>
      <c r="M339" s="3" t="s">
        <v>3898</v>
      </c>
      <c r="N339" s="9">
        <v>0</v>
      </c>
      <c r="O339" s="3" t="s">
        <v>3898</v>
      </c>
      <c r="P339" s="9">
        <v>0</v>
      </c>
      <c r="Q339" s="9">
        <f>Table13[[#This Row],[Area]]+Table13[[#This Row],[Area2]]+Table13[[#This Row],[Area3]]</f>
        <v>6.41</v>
      </c>
      <c r="R339" t="s">
        <v>133</v>
      </c>
    </row>
    <row r="340" spans="1:18" x14ac:dyDescent="0.55000000000000004">
      <c r="A340" s="1">
        <v>571</v>
      </c>
      <c r="B340" s="1" t="s">
        <v>2669</v>
      </c>
      <c r="C340" s="1" t="s">
        <v>2678</v>
      </c>
      <c r="D340" s="4">
        <v>4.5999999999999996</v>
      </c>
      <c r="E340" s="1" t="s">
        <v>107</v>
      </c>
      <c r="F340" s="16" t="s">
        <v>4363</v>
      </c>
      <c r="G340" s="1" t="s">
        <v>133</v>
      </c>
      <c r="H340" s="1" t="s">
        <v>3896</v>
      </c>
      <c r="I340" s="1" t="s">
        <v>3897</v>
      </c>
      <c r="J340" s="19">
        <v>1</v>
      </c>
      <c r="K340" s="3" t="s">
        <v>3903</v>
      </c>
      <c r="L340" s="9">
        <v>53.5</v>
      </c>
      <c r="M340" s="3" t="s">
        <v>3898</v>
      </c>
      <c r="N340" s="9">
        <v>0</v>
      </c>
      <c r="O340" s="3" t="s">
        <v>3898</v>
      </c>
      <c r="P340" s="9">
        <v>0</v>
      </c>
      <c r="Q340" s="9">
        <f>Table13[[#This Row],[Area]]+Table13[[#This Row],[Area2]]+Table13[[#This Row],[Area3]]</f>
        <v>53.5</v>
      </c>
      <c r="R340" t="s">
        <v>133</v>
      </c>
    </row>
    <row r="341" spans="1:18" x14ac:dyDescent="0.55000000000000004">
      <c r="A341" s="1">
        <v>1820</v>
      </c>
      <c r="B341" s="1" t="s">
        <v>2669</v>
      </c>
      <c r="C341" s="1" t="s">
        <v>2688</v>
      </c>
      <c r="D341" s="4">
        <v>3.6</v>
      </c>
      <c r="E341" s="1" t="s">
        <v>107</v>
      </c>
      <c r="F341" s="16" t="s">
        <v>4364</v>
      </c>
      <c r="G341" s="1" t="s">
        <v>133</v>
      </c>
      <c r="H341" s="1" t="s">
        <v>3896</v>
      </c>
      <c r="I341" s="1" t="s">
        <v>3897</v>
      </c>
      <c r="J341" s="19">
        <v>1</v>
      </c>
      <c r="K341" s="3" t="s">
        <v>3903</v>
      </c>
      <c r="L341" s="9">
        <v>1.9870000000000001</v>
      </c>
      <c r="M341" s="3" t="s">
        <v>3898</v>
      </c>
      <c r="N341" s="9">
        <v>0</v>
      </c>
      <c r="O341" s="3" t="s">
        <v>3898</v>
      </c>
      <c r="P341" s="9">
        <v>0</v>
      </c>
      <c r="Q341" s="9">
        <f>Table13[[#This Row],[Area]]+Table13[[#This Row],[Area2]]+Table13[[#This Row],[Area3]]</f>
        <v>1.9870000000000001</v>
      </c>
      <c r="R341" t="s">
        <v>133</v>
      </c>
    </row>
    <row r="342" spans="1:18" x14ac:dyDescent="0.55000000000000004">
      <c r="A342" s="1">
        <v>1844</v>
      </c>
      <c r="B342" s="1" t="s">
        <v>2669</v>
      </c>
      <c r="C342" s="1" t="s">
        <v>2702</v>
      </c>
      <c r="D342" s="4">
        <v>1.2</v>
      </c>
      <c r="E342" s="1" t="s">
        <v>107</v>
      </c>
      <c r="F342" s="16" t="s">
        <v>4365</v>
      </c>
      <c r="G342" s="1" t="s">
        <v>133</v>
      </c>
      <c r="H342" s="1" t="s">
        <v>3896</v>
      </c>
      <c r="I342" s="1" t="s">
        <v>3897</v>
      </c>
      <c r="J342" s="19">
        <v>1</v>
      </c>
      <c r="K342" s="3" t="s">
        <v>3903</v>
      </c>
      <c r="L342" s="9">
        <v>6.74</v>
      </c>
      <c r="M342" s="3" t="s">
        <v>3898</v>
      </c>
      <c r="N342" s="9">
        <v>0</v>
      </c>
      <c r="O342" s="3" t="s">
        <v>3898</v>
      </c>
      <c r="P342" s="9">
        <v>0</v>
      </c>
      <c r="Q342" s="9">
        <f>Table13[[#This Row],[Area]]+Table13[[#This Row],[Area2]]+Table13[[#This Row],[Area3]]</f>
        <v>6.74</v>
      </c>
      <c r="R342" t="s">
        <v>2703</v>
      </c>
    </row>
    <row r="343" spans="1:18" x14ac:dyDescent="0.55000000000000004">
      <c r="A343" s="1">
        <v>2813</v>
      </c>
      <c r="B343" s="1" t="s">
        <v>2669</v>
      </c>
      <c r="C343" s="1" t="s">
        <v>2715</v>
      </c>
      <c r="D343" s="4">
        <v>2</v>
      </c>
      <c r="E343" s="1" t="s">
        <v>4137</v>
      </c>
      <c r="F343" s="16" t="s">
        <v>4366</v>
      </c>
      <c r="G343" s="1" t="s">
        <v>34</v>
      </c>
      <c r="H343" s="1" t="s">
        <v>34</v>
      </c>
      <c r="I343" s="1" t="s">
        <v>3897</v>
      </c>
      <c r="J343" s="19">
        <v>1</v>
      </c>
      <c r="K343" s="3" t="s">
        <v>3898</v>
      </c>
      <c r="L343" s="9">
        <v>0</v>
      </c>
      <c r="M343" s="3" t="s">
        <v>3898</v>
      </c>
      <c r="N343" s="9">
        <v>0</v>
      </c>
      <c r="O343" s="3" t="s">
        <v>3898</v>
      </c>
      <c r="P343" s="9">
        <v>0</v>
      </c>
      <c r="Q343" s="9">
        <f>Table13[[#This Row],[Area]]+Table13[[#This Row],[Area2]]+Table13[[#This Row],[Area3]]</f>
        <v>0</v>
      </c>
      <c r="R343" t="s">
        <v>2716</v>
      </c>
    </row>
    <row r="344" spans="1:18" x14ac:dyDescent="0.55000000000000004">
      <c r="A344" s="1">
        <v>2837</v>
      </c>
      <c r="B344" s="1" t="s">
        <v>2669</v>
      </c>
      <c r="C344" s="1" t="s">
        <v>2717</v>
      </c>
      <c r="D344" s="4">
        <v>80</v>
      </c>
      <c r="E344" s="1" t="s">
        <v>107</v>
      </c>
      <c r="F344" s="16" t="s">
        <v>4367</v>
      </c>
      <c r="G344" s="1" t="s">
        <v>133</v>
      </c>
      <c r="H344" s="1" t="s">
        <v>3900</v>
      </c>
      <c r="I344" s="1" t="s">
        <v>3897</v>
      </c>
      <c r="J344" s="19">
        <v>1</v>
      </c>
      <c r="K344" s="3" t="s">
        <v>3903</v>
      </c>
      <c r="L344" s="9">
        <v>0</v>
      </c>
      <c r="M344" s="3" t="s">
        <v>4368</v>
      </c>
      <c r="N344" s="9">
        <v>72</v>
      </c>
      <c r="O344" s="3" t="s">
        <v>3898</v>
      </c>
      <c r="P344" s="9">
        <v>0</v>
      </c>
      <c r="Q344" s="9">
        <f>Table13[[#This Row],[Area]]+Table13[[#This Row],[Area2]]+Table13[[#This Row],[Area3]]</f>
        <v>72</v>
      </c>
      <c r="R344" t="s">
        <v>4369</v>
      </c>
    </row>
    <row r="345" spans="1:18" x14ac:dyDescent="0.55000000000000004">
      <c r="A345" s="1">
        <v>3189</v>
      </c>
      <c r="B345" s="1" t="s">
        <v>2669</v>
      </c>
      <c r="C345" s="1" t="s">
        <v>2724</v>
      </c>
      <c r="D345" s="4">
        <v>43.399999999999899</v>
      </c>
      <c r="E345" s="1" t="s">
        <v>107</v>
      </c>
      <c r="F345" s="16" t="s">
        <v>4370</v>
      </c>
      <c r="G345" s="1" t="s">
        <v>133</v>
      </c>
      <c r="H345" s="1" t="s">
        <v>3896</v>
      </c>
      <c r="I345" s="1" t="s">
        <v>3897</v>
      </c>
      <c r="J345" s="19">
        <v>1</v>
      </c>
      <c r="K345" s="3" t="s">
        <v>3903</v>
      </c>
      <c r="L345" s="9">
        <v>0</v>
      </c>
      <c r="M345" s="3" t="s">
        <v>3898</v>
      </c>
      <c r="N345" s="9">
        <v>0</v>
      </c>
      <c r="O345" s="3" t="s">
        <v>3898</v>
      </c>
      <c r="P345" s="9">
        <v>0</v>
      </c>
      <c r="Q345" s="9">
        <f>Table13[[#This Row],[Area]]+Table13[[#This Row],[Area2]]+Table13[[#This Row],[Area3]]</f>
        <v>0</v>
      </c>
      <c r="R345" t="s">
        <v>4371</v>
      </c>
    </row>
    <row r="346" spans="1:18" x14ac:dyDescent="0.55000000000000004">
      <c r="A346" s="1">
        <v>63</v>
      </c>
      <c r="B346" s="1" t="s">
        <v>2726</v>
      </c>
      <c r="C346" s="1" t="s">
        <v>2727</v>
      </c>
      <c r="D346" s="4">
        <v>0.39</v>
      </c>
      <c r="E346" s="1" t="s">
        <v>107</v>
      </c>
      <c r="F346" s="16" t="s">
        <v>4372</v>
      </c>
      <c r="G346" s="1" t="s">
        <v>133</v>
      </c>
      <c r="H346" s="1" t="s">
        <v>3896</v>
      </c>
      <c r="I346" s="1" t="s">
        <v>3897</v>
      </c>
      <c r="J346" s="1">
        <v>1</v>
      </c>
      <c r="K346" s="3" t="s">
        <v>3903</v>
      </c>
      <c r="L346" s="9">
        <v>7.0000000000000007E-2</v>
      </c>
      <c r="M346" s="3" t="s">
        <v>3898</v>
      </c>
      <c r="N346" s="9">
        <v>0</v>
      </c>
      <c r="O346" s="3" t="s">
        <v>3898</v>
      </c>
      <c r="P346" s="9">
        <v>0</v>
      </c>
      <c r="Q346" s="9">
        <f>Table13[[#This Row],[Area]]+Table13[[#This Row],[Area2]]+Table13[[#This Row],[Area3]]</f>
        <v>7.0000000000000007E-2</v>
      </c>
      <c r="R346" t="s">
        <v>4373</v>
      </c>
    </row>
    <row r="347" spans="1:18" x14ac:dyDescent="0.55000000000000004">
      <c r="A347" s="1">
        <v>781</v>
      </c>
      <c r="B347" s="1" t="s">
        <v>2726</v>
      </c>
      <c r="C347" s="1" t="s">
        <v>2729</v>
      </c>
      <c r="D347" s="4">
        <v>0.3</v>
      </c>
      <c r="E347" s="1" t="s">
        <v>107</v>
      </c>
      <c r="F347" s="16" t="s">
        <v>4374</v>
      </c>
      <c r="G347" s="1" t="s">
        <v>133</v>
      </c>
      <c r="H347" s="1" t="s">
        <v>3896</v>
      </c>
      <c r="I347" s="1" t="s">
        <v>3897</v>
      </c>
      <c r="J347" s="1">
        <v>1</v>
      </c>
      <c r="K347" s="3" t="s">
        <v>3903</v>
      </c>
      <c r="L347" s="9">
        <v>0.03</v>
      </c>
      <c r="M347" s="3" t="s">
        <v>3898</v>
      </c>
      <c r="N347" s="9">
        <v>0</v>
      </c>
      <c r="O347" s="3" t="s">
        <v>3898</v>
      </c>
      <c r="P347" s="9">
        <v>0</v>
      </c>
      <c r="Q347" s="9">
        <f>Table13[[#This Row],[Area]]+Table13[[#This Row],[Area2]]+Table13[[#This Row],[Area3]]</f>
        <v>0.03</v>
      </c>
      <c r="R347" t="s">
        <v>2730</v>
      </c>
    </row>
    <row r="348" spans="1:18" x14ac:dyDescent="0.55000000000000004">
      <c r="A348" s="1">
        <v>1151</v>
      </c>
      <c r="B348" s="1" t="s">
        <v>2726</v>
      </c>
      <c r="C348" s="1" t="s">
        <v>2731</v>
      </c>
      <c r="D348" s="4">
        <v>0.5</v>
      </c>
      <c r="E348" s="1" t="s">
        <v>107</v>
      </c>
      <c r="F348" s="16" t="s">
        <v>4375</v>
      </c>
      <c r="G348" s="1" t="s">
        <v>133</v>
      </c>
      <c r="H348" s="1" t="s">
        <v>3896</v>
      </c>
      <c r="I348" s="1" t="s">
        <v>3897</v>
      </c>
      <c r="J348" s="1">
        <v>1</v>
      </c>
      <c r="K348" s="3" t="s">
        <v>3898</v>
      </c>
      <c r="L348" s="9">
        <v>0</v>
      </c>
      <c r="M348" s="3" t="s">
        <v>3898</v>
      </c>
      <c r="N348" s="9">
        <v>0</v>
      </c>
      <c r="O348" s="3" t="s">
        <v>3898</v>
      </c>
      <c r="P348" s="9">
        <v>0</v>
      </c>
      <c r="Q348" s="9">
        <f>Table13[[#This Row],[Area]]+Table13[[#This Row],[Area2]]+Table13[[#This Row],[Area3]]</f>
        <v>0</v>
      </c>
      <c r="R348" t="s">
        <v>4376</v>
      </c>
    </row>
    <row r="349" spans="1:18" x14ac:dyDescent="0.55000000000000004">
      <c r="A349" s="1">
        <v>1152</v>
      </c>
      <c r="B349" s="1" t="s">
        <v>2726</v>
      </c>
      <c r="C349" s="1" t="s">
        <v>2733</v>
      </c>
      <c r="D349" s="4">
        <v>0.3</v>
      </c>
      <c r="E349" s="1" t="s">
        <v>107</v>
      </c>
      <c r="F349" s="16" t="s">
        <v>4377</v>
      </c>
      <c r="G349" s="1" t="s">
        <v>133</v>
      </c>
      <c r="H349" s="1" t="s">
        <v>3896</v>
      </c>
      <c r="I349" s="1" t="s">
        <v>3897</v>
      </c>
      <c r="J349" s="1">
        <v>1</v>
      </c>
      <c r="K349" s="3" t="s">
        <v>3903</v>
      </c>
      <c r="L349" s="9">
        <v>7.0000000000000007E-2</v>
      </c>
      <c r="M349" s="3" t="s">
        <v>3898</v>
      </c>
      <c r="N349" s="9">
        <v>0</v>
      </c>
      <c r="O349" s="3" t="s">
        <v>3898</v>
      </c>
      <c r="P349" s="9">
        <v>0</v>
      </c>
      <c r="Q349" s="9">
        <f>Table13[[#This Row],[Area]]+Table13[[#This Row],[Area2]]+Table13[[#This Row],[Area3]]</f>
        <v>7.0000000000000007E-2</v>
      </c>
      <c r="R349" t="s">
        <v>2734</v>
      </c>
    </row>
    <row r="350" spans="1:18" x14ac:dyDescent="0.55000000000000004">
      <c r="A350" s="1">
        <v>1155</v>
      </c>
      <c r="B350" s="1" t="s">
        <v>2726</v>
      </c>
      <c r="C350" s="1" t="s">
        <v>2737</v>
      </c>
      <c r="D350" s="4">
        <v>0.2</v>
      </c>
      <c r="E350" s="1" t="s">
        <v>107</v>
      </c>
      <c r="F350" s="16" t="s">
        <v>4378</v>
      </c>
      <c r="G350" s="1" t="s">
        <v>133</v>
      </c>
      <c r="H350" s="1" t="s">
        <v>3896</v>
      </c>
      <c r="I350" s="1" t="s">
        <v>3897</v>
      </c>
      <c r="J350" s="1">
        <v>1</v>
      </c>
      <c r="K350" s="3" t="s">
        <v>3898</v>
      </c>
      <c r="L350" s="9">
        <v>0</v>
      </c>
      <c r="M350" s="3" t="s">
        <v>3898</v>
      </c>
      <c r="N350" s="9">
        <v>0</v>
      </c>
      <c r="O350" s="3" t="s">
        <v>3898</v>
      </c>
      <c r="P350" s="9">
        <v>0</v>
      </c>
      <c r="Q350" s="9">
        <f>Table13[[#This Row],[Area]]+Table13[[#This Row],[Area2]]+Table13[[#This Row],[Area3]]</f>
        <v>0</v>
      </c>
      <c r="R350" t="s">
        <v>3968</v>
      </c>
    </row>
    <row r="351" spans="1:18" x14ac:dyDescent="0.55000000000000004">
      <c r="A351" s="1">
        <v>1190</v>
      </c>
      <c r="B351" s="1" t="s">
        <v>2726</v>
      </c>
      <c r="C351" s="1" t="s">
        <v>2738</v>
      </c>
      <c r="D351" s="4">
        <v>8</v>
      </c>
      <c r="E351" s="1" t="s">
        <v>107</v>
      </c>
      <c r="F351" s="16" t="s">
        <v>4379</v>
      </c>
      <c r="G351" s="1" t="s">
        <v>133</v>
      </c>
      <c r="H351" s="1" t="s">
        <v>3896</v>
      </c>
      <c r="I351" s="1" t="s">
        <v>3897</v>
      </c>
      <c r="J351" s="19">
        <v>1</v>
      </c>
      <c r="K351" s="3" t="s">
        <v>3903</v>
      </c>
      <c r="L351" s="9">
        <v>5.556</v>
      </c>
      <c r="M351" s="3" t="s">
        <v>3898</v>
      </c>
      <c r="N351" s="9">
        <v>0</v>
      </c>
      <c r="O351" s="3" t="s">
        <v>3898</v>
      </c>
      <c r="P351" s="9">
        <v>0</v>
      </c>
      <c r="Q351" s="9">
        <f>Table13[[#This Row],[Area]]+Table13[[#This Row],[Area2]]+Table13[[#This Row],[Area3]]</f>
        <v>5.556</v>
      </c>
      <c r="R351" t="s">
        <v>2739</v>
      </c>
    </row>
    <row r="352" spans="1:18" x14ac:dyDescent="0.55000000000000004">
      <c r="A352" s="1">
        <v>1190</v>
      </c>
      <c r="B352" s="1" t="s">
        <v>2726</v>
      </c>
      <c r="C352" s="1" t="s">
        <v>2740</v>
      </c>
      <c r="D352" s="4">
        <v>9.8000000000000007</v>
      </c>
      <c r="E352" s="1" t="s">
        <v>107</v>
      </c>
      <c r="F352" s="16" t="s">
        <v>4379</v>
      </c>
      <c r="G352" s="1" t="s">
        <v>133</v>
      </c>
      <c r="H352" s="1" t="s">
        <v>3896</v>
      </c>
      <c r="I352" s="1" t="s">
        <v>3897</v>
      </c>
      <c r="J352" s="19">
        <v>1</v>
      </c>
      <c r="K352" s="3" t="s">
        <v>3903</v>
      </c>
      <c r="L352" s="9">
        <v>4.2300000000000004</v>
      </c>
      <c r="M352" s="3" t="s">
        <v>3898</v>
      </c>
      <c r="N352" s="9">
        <v>0</v>
      </c>
      <c r="O352" s="3" t="s">
        <v>3898</v>
      </c>
      <c r="P352" s="9">
        <v>0</v>
      </c>
      <c r="Q352" s="9">
        <f>Table13[[#This Row],[Area]]+Table13[[#This Row],[Area2]]+Table13[[#This Row],[Area3]]</f>
        <v>4.2300000000000004</v>
      </c>
      <c r="R352" t="str">
        <f>R349</f>
        <v>ROR. https://primeenergyltd.com/cases/gashashi/</v>
      </c>
    </row>
    <row r="353" spans="1:18" x14ac:dyDescent="0.55000000000000004">
      <c r="A353" s="1">
        <v>1194</v>
      </c>
      <c r="B353" s="1" t="s">
        <v>2726</v>
      </c>
      <c r="C353" s="1" t="s">
        <v>2741</v>
      </c>
      <c r="D353" s="4">
        <v>1.8</v>
      </c>
      <c r="E353" s="1" t="s">
        <v>107</v>
      </c>
      <c r="F353" s="16" t="s">
        <v>4380</v>
      </c>
      <c r="G353" s="1" t="s">
        <v>133</v>
      </c>
      <c r="H353" s="1" t="s">
        <v>3896</v>
      </c>
      <c r="I353" s="1" t="s">
        <v>3897</v>
      </c>
      <c r="J353" s="19">
        <v>1</v>
      </c>
      <c r="K353" s="3" t="s">
        <v>3903</v>
      </c>
      <c r="L353" s="9">
        <v>1.089</v>
      </c>
      <c r="M353" s="3" t="s">
        <v>3898</v>
      </c>
      <c r="N353" s="9">
        <v>0</v>
      </c>
      <c r="O353" s="3" t="s">
        <v>3898</v>
      </c>
      <c r="P353" s="9">
        <v>0</v>
      </c>
      <c r="Q353" s="9">
        <f>Table13[[#This Row],[Area]]+Table13[[#This Row],[Area2]]+Table13[[#This Row],[Area3]]</f>
        <v>1.089</v>
      </c>
      <c r="R353" t="s">
        <v>2742</v>
      </c>
    </row>
    <row r="354" spans="1:18" x14ac:dyDescent="0.55000000000000004">
      <c r="A354" s="1">
        <v>1205</v>
      </c>
      <c r="B354" s="1" t="s">
        <v>2726</v>
      </c>
      <c r="C354" s="1" t="s">
        <v>2745</v>
      </c>
      <c r="D354" s="4">
        <v>1.7</v>
      </c>
      <c r="E354" s="1" t="s">
        <v>107</v>
      </c>
      <c r="F354" s="16" t="s">
        <v>4381</v>
      </c>
      <c r="G354" s="1" t="s">
        <v>133</v>
      </c>
      <c r="H354" s="1" t="s">
        <v>3896</v>
      </c>
      <c r="I354" s="1" t="s">
        <v>3897</v>
      </c>
      <c r="J354" s="19">
        <v>1</v>
      </c>
      <c r="K354" s="3" t="s">
        <v>3903</v>
      </c>
      <c r="L354" s="9">
        <v>1.085</v>
      </c>
      <c r="M354" s="3" t="s">
        <v>3898</v>
      </c>
      <c r="N354" s="9">
        <v>0</v>
      </c>
      <c r="O354" s="3" t="s">
        <v>3898</v>
      </c>
      <c r="P354" s="9">
        <v>0</v>
      </c>
      <c r="Q354" s="9">
        <f>Table13[[#This Row],[Area]]+Table13[[#This Row],[Area2]]+Table13[[#This Row],[Area3]]</f>
        <v>1.085</v>
      </c>
      <c r="R354" t="s">
        <v>2742</v>
      </c>
    </row>
    <row r="355" spans="1:18" x14ac:dyDescent="0.55000000000000004">
      <c r="A355" s="1">
        <v>1325</v>
      </c>
      <c r="B355" s="1" t="s">
        <v>2726</v>
      </c>
      <c r="C355" s="1" t="s">
        <v>2746</v>
      </c>
      <c r="D355" s="4">
        <v>0.16200000000000001</v>
      </c>
      <c r="E355" s="1" t="s">
        <v>107</v>
      </c>
      <c r="F355" s="16" t="s">
        <v>4382</v>
      </c>
      <c r="G355" s="1" t="s">
        <v>133</v>
      </c>
      <c r="H355" s="1" t="s">
        <v>3896</v>
      </c>
      <c r="I355" s="1" t="s">
        <v>3897</v>
      </c>
      <c r="J355" s="1">
        <v>1</v>
      </c>
      <c r="K355" s="3" t="s">
        <v>3898</v>
      </c>
      <c r="L355" s="9">
        <v>0</v>
      </c>
      <c r="M355" s="3" t="s">
        <v>3898</v>
      </c>
      <c r="N355" s="9">
        <v>0</v>
      </c>
      <c r="O355" s="3" t="s">
        <v>3898</v>
      </c>
      <c r="P355" s="9">
        <v>0</v>
      </c>
      <c r="Q355" s="9">
        <f>Table13[[#This Row],[Area]]+Table13[[#This Row],[Area2]]+Table13[[#This Row],[Area3]]</f>
        <v>0</v>
      </c>
      <c r="R355" t="s">
        <v>3968</v>
      </c>
    </row>
    <row r="356" spans="1:18" x14ac:dyDescent="0.55000000000000004">
      <c r="A356" s="1">
        <v>1438</v>
      </c>
      <c r="B356" s="1" t="s">
        <v>2726</v>
      </c>
      <c r="C356" s="1" t="s">
        <v>2749</v>
      </c>
      <c r="D356" s="4">
        <v>0.2</v>
      </c>
      <c r="E356" s="1" t="s">
        <v>107</v>
      </c>
      <c r="F356" s="16" t="s">
        <v>4383</v>
      </c>
      <c r="G356" s="1" t="s">
        <v>133</v>
      </c>
      <c r="H356" s="1" t="s">
        <v>3896</v>
      </c>
      <c r="I356" s="1" t="s">
        <v>3897</v>
      </c>
      <c r="J356" s="1">
        <v>1</v>
      </c>
      <c r="K356" s="3" t="s">
        <v>3898</v>
      </c>
      <c r="L356" s="9">
        <v>0</v>
      </c>
      <c r="M356" s="3" t="s">
        <v>3898</v>
      </c>
      <c r="N356" s="9">
        <v>0</v>
      </c>
      <c r="O356" s="3" t="s">
        <v>3898</v>
      </c>
      <c r="P356" s="9">
        <v>0</v>
      </c>
      <c r="Q356" s="9">
        <f>Table13[[#This Row],[Area]]+Table13[[#This Row],[Area2]]+Table13[[#This Row],[Area3]]</f>
        <v>0</v>
      </c>
      <c r="R356" t="s">
        <v>3968</v>
      </c>
    </row>
    <row r="357" spans="1:18" x14ac:dyDescent="0.55000000000000004">
      <c r="A357" s="1">
        <v>1566</v>
      </c>
      <c r="B357" s="1" t="s">
        <v>2726</v>
      </c>
      <c r="C357" s="1" t="s">
        <v>2752</v>
      </c>
      <c r="D357" s="4">
        <v>0.3</v>
      </c>
      <c r="E357" s="1" t="s">
        <v>107</v>
      </c>
      <c r="F357" s="16" t="s">
        <v>4384</v>
      </c>
      <c r="G357" s="1" t="s">
        <v>133</v>
      </c>
      <c r="H357" s="1" t="s">
        <v>3896</v>
      </c>
      <c r="I357" s="1" t="s">
        <v>3897</v>
      </c>
      <c r="J357" s="1">
        <v>1</v>
      </c>
      <c r="K357" s="3" t="s">
        <v>3903</v>
      </c>
      <c r="L357" s="9">
        <v>0.01</v>
      </c>
      <c r="M357" s="3" t="s">
        <v>3898</v>
      </c>
      <c r="N357" s="9">
        <v>0</v>
      </c>
      <c r="O357" s="3" t="s">
        <v>3898</v>
      </c>
      <c r="P357" s="9">
        <v>0</v>
      </c>
      <c r="Q357" s="9">
        <f>Table13[[#This Row],[Area]]+Table13[[#This Row],[Area2]]+Table13[[#This Row],[Area3]]</f>
        <v>0.01</v>
      </c>
      <c r="R357" t="s">
        <v>4385</v>
      </c>
    </row>
    <row r="358" spans="1:18" x14ac:dyDescent="0.55000000000000004">
      <c r="B358" s="1" t="s">
        <v>2726</v>
      </c>
      <c r="C358" s="1" t="s">
        <v>2760</v>
      </c>
      <c r="D358">
        <v>0.27200000000000002</v>
      </c>
      <c r="E358" s="1" t="s">
        <v>107</v>
      </c>
      <c r="F358" s="16" t="s">
        <v>4386</v>
      </c>
      <c r="G358" s="1" t="s">
        <v>133</v>
      </c>
      <c r="H358" s="1" t="s">
        <v>3896</v>
      </c>
      <c r="I358" s="1" t="s">
        <v>3897</v>
      </c>
      <c r="J358" s="1">
        <v>1</v>
      </c>
      <c r="K358" s="3" t="s">
        <v>3898</v>
      </c>
      <c r="L358" s="9">
        <v>0</v>
      </c>
      <c r="M358" s="3" t="s">
        <v>3898</v>
      </c>
      <c r="N358" s="9">
        <v>0</v>
      </c>
      <c r="O358" s="3" t="s">
        <v>3898</v>
      </c>
      <c r="P358" s="9">
        <v>0</v>
      </c>
      <c r="Q358" s="9">
        <f>Table13[[#This Row],[Area]]+Table13[[#This Row],[Area2]]+Table13[[#This Row],[Area3]]</f>
        <v>0</v>
      </c>
      <c r="R358" t="s">
        <v>4387</v>
      </c>
    </row>
    <row r="359" spans="1:18" x14ac:dyDescent="0.55000000000000004">
      <c r="A359" s="1">
        <v>1660</v>
      </c>
      <c r="B359" s="1" t="s">
        <v>2726</v>
      </c>
      <c r="C359" s="1" t="s">
        <v>2762</v>
      </c>
      <c r="D359" s="19">
        <v>1.2E-2</v>
      </c>
      <c r="E359" s="1" t="s">
        <v>107</v>
      </c>
      <c r="F359" s="16" t="s">
        <v>4388</v>
      </c>
      <c r="G359" s="1" t="s">
        <v>133</v>
      </c>
      <c r="H359" s="1" t="s">
        <v>3896</v>
      </c>
      <c r="I359" s="1" t="s">
        <v>3897</v>
      </c>
      <c r="J359" s="1">
        <v>1</v>
      </c>
      <c r="K359" s="3" t="s">
        <v>3898</v>
      </c>
      <c r="L359" s="9">
        <v>0</v>
      </c>
      <c r="M359" s="3" t="s">
        <v>3898</v>
      </c>
      <c r="N359" s="9">
        <v>0</v>
      </c>
      <c r="O359" s="3" t="s">
        <v>3898</v>
      </c>
      <c r="P359" s="9">
        <v>0</v>
      </c>
      <c r="Q359" s="9">
        <f>Table13[[#This Row],[Area]]+Table13[[#This Row],[Area2]]+Table13[[#This Row],[Area3]]</f>
        <v>0</v>
      </c>
      <c r="R359" t="s">
        <v>3931</v>
      </c>
    </row>
    <row r="360" spans="1:18" x14ac:dyDescent="0.55000000000000004">
      <c r="A360" s="1">
        <v>2119</v>
      </c>
      <c r="B360" s="1" t="s">
        <v>2726</v>
      </c>
      <c r="C360" s="1" t="s">
        <v>2763</v>
      </c>
      <c r="D360" s="4">
        <v>0.5</v>
      </c>
      <c r="E360" s="1" t="s">
        <v>107</v>
      </c>
      <c r="F360" s="16" t="s">
        <v>4389</v>
      </c>
      <c r="G360" s="1" t="s">
        <v>133</v>
      </c>
      <c r="H360" s="1" t="s">
        <v>3896</v>
      </c>
      <c r="I360" s="1" t="s">
        <v>3897</v>
      </c>
      <c r="J360" s="1">
        <v>1</v>
      </c>
      <c r="K360" s="3" t="s">
        <v>3898</v>
      </c>
      <c r="L360" s="9">
        <v>0</v>
      </c>
      <c r="M360" s="3" t="s">
        <v>3898</v>
      </c>
      <c r="N360" s="9">
        <v>0</v>
      </c>
      <c r="O360" s="3" t="s">
        <v>3898</v>
      </c>
      <c r="P360" s="9">
        <v>0</v>
      </c>
      <c r="Q360" s="9">
        <f>Table13[[#This Row],[Area]]+Table13[[#This Row],[Area2]]+Table13[[#This Row],[Area3]]</f>
        <v>0</v>
      </c>
      <c r="R360" t="s">
        <v>4390</v>
      </c>
    </row>
    <row r="361" spans="1:18" x14ac:dyDescent="0.55000000000000004">
      <c r="B361" s="1" t="s">
        <v>2726</v>
      </c>
      <c r="C361" s="1" t="s">
        <v>2767</v>
      </c>
      <c r="D361" s="19">
        <v>1.6E-2</v>
      </c>
      <c r="E361" s="1" t="s">
        <v>107</v>
      </c>
      <c r="F361" s="16" t="s">
        <v>4391</v>
      </c>
      <c r="G361" s="1" t="s">
        <v>133</v>
      </c>
      <c r="H361" s="1" t="s">
        <v>3896</v>
      </c>
      <c r="I361" s="1" t="s">
        <v>3897</v>
      </c>
      <c r="J361" s="1">
        <v>1</v>
      </c>
      <c r="K361" s="3" t="s">
        <v>3898</v>
      </c>
      <c r="L361" s="9">
        <v>0</v>
      </c>
      <c r="M361" s="3" t="s">
        <v>3898</v>
      </c>
      <c r="N361" s="9">
        <v>0</v>
      </c>
      <c r="O361" s="3" t="s">
        <v>3898</v>
      </c>
      <c r="P361" s="9">
        <v>0</v>
      </c>
      <c r="Q361" s="9">
        <f>Table13[[#This Row],[Area]]+Table13[[#This Row],[Area2]]+Table13[[#This Row],[Area3]]</f>
        <v>0</v>
      </c>
      <c r="R361" t="s">
        <v>4392</v>
      </c>
    </row>
    <row r="362" spans="1:18" x14ac:dyDescent="0.55000000000000004">
      <c r="A362" s="1">
        <v>2331</v>
      </c>
      <c r="B362" s="1" t="s">
        <v>2726</v>
      </c>
      <c r="C362" s="1" t="s">
        <v>2769</v>
      </c>
      <c r="D362" s="4">
        <v>12.4</v>
      </c>
      <c r="E362" s="1" t="s">
        <v>107</v>
      </c>
      <c r="F362" s="16" t="s">
        <v>4393</v>
      </c>
      <c r="G362" s="1" t="s">
        <v>133</v>
      </c>
      <c r="H362" s="1" t="s">
        <v>3896</v>
      </c>
      <c r="I362" s="1" t="s">
        <v>3897</v>
      </c>
      <c r="J362" s="19">
        <v>1</v>
      </c>
      <c r="K362" s="3" t="s">
        <v>3903</v>
      </c>
      <c r="L362" s="9">
        <v>5.2220000000000004</v>
      </c>
      <c r="M362" s="3" t="s">
        <v>3898</v>
      </c>
      <c r="N362" s="9">
        <v>0</v>
      </c>
      <c r="O362" s="3" t="s">
        <v>3898</v>
      </c>
      <c r="P362" s="9">
        <v>0</v>
      </c>
      <c r="Q362" s="9">
        <f>Table13[[#This Row],[Area]]+Table13[[#This Row],[Area2]]+Table13[[#This Row],[Area3]]</f>
        <v>5.2220000000000004</v>
      </c>
      <c r="R362" t="s">
        <v>133</v>
      </c>
    </row>
    <row r="363" spans="1:18" x14ac:dyDescent="0.55000000000000004">
      <c r="A363" s="1">
        <v>2332</v>
      </c>
      <c r="B363" s="1" t="s">
        <v>2726</v>
      </c>
      <c r="C363" s="1" t="s">
        <v>2770</v>
      </c>
      <c r="D363" s="4">
        <v>3.6</v>
      </c>
      <c r="E363" s="1" t="s">
        <v>107</v>
      </c>
      <c r="F363" s="16" t="s">
        <v>4394</v>
      </c>
      <c r="G363" s="1" t="s">
        <v>133</v>
      </c>
      <c r="H363" s="1" t="s">
        <v>3896</v>
      </c>
      <c r="I363" s="1" t="s">
        <v>3897</v>
      </c>
      <c r="J363" s="19">
        <v>1</v>
      </c>
      <c r="K363" s="3" t="s">
        <v>3903</v>
      </c>
      <c r="L363" s="9">
        <v>1.36</v>
      </c>
      <c r="M363" s="3" t="s">
        <v>3898</v>
      </c>
      <c r="N363" s="9">
        <v>0</v>
      </c>
      <c r="O363" s="3" t="s">
        <v>3898</v>
      </c>
      <c r="P363" s="9">
        <v>0</v>
      </c>
      <c r="Q363" s="9">
        <f>Table13[[#This Row],[Area]]+Table13[[#This Row],[Area2]]+Table13[[#This Row],[Area3]]</f>
        <v>1.36</v>
      </c>
      <c r="R363" t="s">
        <v>2771</v>
      </c>
    </row>
    <row r="364" spans="1:18" x14ac:dyDescent="0.55000000000000004">
      <c r="A364" s="1">
        <v>2345</v>
      </c>
      <c r="B364" s="1" t="s">
        <v>2726</v>
      </c>
      <c r="C364" s="1" t="s">
        <v>2772</v>
      </c>
      <c r="D364" s="4">
        <v>0.1</v>
      </c>
      <c r="E364" s="1" t="s">
        <v>107</v>
      </c>
      <c r="F364" s="16" t="s">
        <v>4395</v>
      </c>
      <c r="G364" s="1" t="s">
        <v>133</v>
      </c>
      <c r="H364" s="1" t="s">
        <v>3896</v>
      </c>
      <c r="I364" s="1" t="s">
        <v>3897</v>
      </c>
      <c r="J364" s="1">
        <v>1</v>
      </c>
      <c r="K364" s="3" t="s">
        <v>3898</v>
      </c>
      <c r="L364" s="9">
        <v>0</v>
      </c>
      <c r="M364" s="3" t="s">
        <v>3898</v>
      </c>
      <c r="N364" s="9">
        <v>0</v>
      </c>
      <c r="O364" s="3" t="s">
        <v>3898</v>
      </c>
      <c r="P364" s="9">
        <v>0</v>
      </c>
      <c r="Q364" s="9">
        <f>Table13[[#This Row],[Area]]+Table13[[#This Row],[Area2]]+Table13[[#This Row],[Area3]]</f>
        <v>0</v>
      </c>
      <c r="R364" t="s">
        <v>4396</v>
      </c>
    </row>
    <row r="365" spans="1:18" ht="15" customHeight="1" x14ac:dyDescent="0.55000000000000004">
      <c r="A365" s="1">
        <v>2348</v>
      </c>
      <c r="B365" s="1" t="s">
        <v>2726</v>
      </c>
      <c r="C365" s="1" t="s">
        <v>2773</v>
      </c>
      <c r="D365" s="4">
        <v>0.438</v>
      </c>
      <c r="E365" s="1" t="s">
        <v>107</v>
      </c>
      <c r="F365" s="16" t="s">
        <v>4397</v>
      </c>
      <c r="G365" s="1" t="s">
        <v>133</v>
      </c>
      <c r="H365" s="1" t="s">
        <v>3896</v>
      </c>
      <c r="I365" s="1" t="s">
        <v>3897</v>
      </c>
      <c r="J365" s="1">
        <v>1</v>
      </c>
      <c r="K365" s="3" t="s">
        <v>3898</v>
      </c>
      <c r="L365" s="9">
        <v>0</v>
      </c>
      <c r="M365" s="3" t="s">
        <v>3898</v>
      </c>
      <c r="N365" s="9">
        <v>0</v>
      </c>
      <c r="O365" s="3" t="s">
        <v>3898</v>
      </c>
      <c r="P365" s="9">
        <v>0</v>
      </c>
      <c r="Q365" s="9">
        <f>Table13[[#This Row],[Area]]+Table13[[#This Row],[Area2]]+Table13[[#This Row],[Area3]]</f>
        <v>0</v>
      </c>
      <c r="R365" t="s">
        <v>3968</v>
      </c>
    </row>
    <row r="366" spans="1:18" x14ac:dyDescent="0.55000000000000004">
      <c r="A366" s="1">
        <v>2357</v>
      </c>
      <c r="B366" s="1" t="s">
        <v>2726</v>
      </c>
      <c r="C366" s="1" t="s">
        <v>2774</v>
      </c>
      <c r="D366" s="4">
        <v>0.2</v>
      </c>
      <c r="E366" s="1" t="s">
        <v>107</v>
      </c>
      <c r="F366" s="16" t="s">
        <v>4398</v>
      </c>
      <c r="G366" s="1" t="s">
        <v>133</v>
      </c>
      <c r="H366" s="1" t="s">
        <v>3896</v>
      </c>
      <c r="I366" s="1" t="s">
        <v>3897</v>
      </c>
      <c r="J366" s="1">
        <v>1</v>
      </c>
      <c r="K366" s="3" t="s">
        <v>3898</v>
      </c>
      <c r="L366" s="9">
        <v>0</v>
      </c>
      <c r="M366" s="3" t="s">
        <v>3898</v>
      </c>
      <c r="N366" s="9">
        <v>0</v>
      </c>
      <c r="O366" s="3" t="s">
        <v>3898</v>
      </c>
      <c r="P366" s="9">
        <v>0</v>
      </c>
      <c r="Q366" s="9">
        <f>Table13[[#This Row],[Area]]+Table13[[#This Row],[Area2]]+Table13[[#This Row],[Area3]]</f>
        <v>0</v>
      </c>
      <c r="R366" t="s">
        <v>3968</v>
      </c>
    </row>
    <row r="367" spans="1:18" x14ac:dyDescent="0.55000000000000004">
      <c r="A367" s="1">
        <v>2475</v>
      </c>
      <c r="B367" s="1" t="s">
        <v>2726</v>
      </c>
      <c r="C367" s="1" t="s">
        <v>2775</v>
      </c>
      <c r="D367" s="4">
        <v>0.68</v>
      </c>
      <c r="E367" s="1" t="s">
        <v>107</v>
      </c>
      <c r="F367" s="16" t="s">
        <v>4395</v>
      </c>
      <c r="G367" s="1" t="s">
        <v>133</v>
      </c>
      <c r="H367" s="1" t="s">
        <v>3896</v>
      </c>
      <c r="I367" s="1" t="s">
        <v>3897</v>
      </c>
      <c r="J367" s="19">
        <v>1</v>
      </c>
      <c r="K367" s="3" t="s">
        <v>3898</v>
      </c>
      <c r="L367" s="9">
        <v>0</v>
      </c>
      <c r="M367" s="3" t="s">
        <v>3898</v>
      </c>
      <c r="N367" s="9">
        <v>0</v>
      </c>
      <c r="O367" s="3" t="s">
        <v>3898</v>
      </c>
      <c r="P367" s="9">
        <v>0</v>
      </c>
      <c r="Q367" s="9">
        <f>Table13[[#This Row],[Area]]+Table13[[#This Row],[Area2]]+Table13[[#This Row],[Area3]]</f>
        <v>0</v>
      </c>
      <c r="R367" t="s">
        <v>3968</v>
      </c>
    </row>
    <row r="368" spans="1:18" x14ac:dyDescent="0.55000000000000004">
      <c r="A368" s="1">
        <v>2511</v>
      </c>
      <c r="B368" s="1" t="s">
        <v>2726</v>
      </c>
      <c r="C368" s="1" t="s">
        <v>2776</v>
      </c>
      <c r="D368" s="4">
        <v>0.4</v>
      </c>
      <c r="E368" s="1" t="s">
        <v>107</v>
      </c>
      <c r="F368" s="16" t="s">
        <v>4389</v>
      </c>
      <c r="G368" s="1" t="s">
        <v>133</v>
      </c>
      <c r="H368" s="1" t="s">
        <v>3896</v>
      </c>
      <c r="I368" s="1" t="s">
        <v>3897</v>
      </c>
      <c r="J368" s="1">
        <v>1</v>
      </c>
      <c r="K368" s="3" t="s">
        <v>3898</v>
      </c>
      <c r="L368" s="9">
        <v>0</v>
      </c>
      <c r="M368" s="3" t="s">
        <v>3898</v>
      </c>
      <c r="N368" s="9">
        <v>0</v>
      </c>
      <c r="O368" s="3" t="s">
        <v>3898</v>
      </c>
      <c r="P368" s="9">
        <v>0</v>
      </c>
      <c r="Q368" s="9">
        <f>Table13[[#This Row],[Area]]+Table13[[#This Row],[Area2]]+Table13[[#This Row],[Area3]]</f>
        <v>0</v>
      </c>
      <c r="R368" t="s">
        <v>3968</v>
      </c>
    </row>
    <row r="369" spans="1:18" x14ac:dyDescent="0.55000000000000004">
      <c r="A369" s="1">
        <v>2516</v>
      </c>
      <c r="B369" s="1" t="s">
        <v>2726</v>
      </c>
      <c r="C369" s="1" t="s">
        <v>2777</v>
      </c>
      <c r="D369" s="4">
        <v>11.7</v>
      </c>
      <c r="E369" s="1" t="s">
        <v>107</v>
      </c>
      <c r="F369" s="16" t="s">
        <v>4399</v>
      </c>
      <c r="G369" s="1" t="s">
        <v>108</v>
      </c>
      <c r="H369" s="1" t="s">
        <v>3896</v>
      </c>
      <c r="I369" s="1" t="s">
        <v>3897</v>
      </c>
      <c r="J369" s="19">
        <v>1</v>
      </c>
      <c r="K369" s="3" t="s">
        <v>589</v>
      </c>
      <c r="L369" s="9">
        <v>274.20999999999998</v>
      </c>
      <c r="M369" s="3" t="s">
        <v>3898</v>
      </c>
      <c r="N369" s="9">
        <v>0</v>
      </c>
      <c r="O369" s="3" t="s">
        <v>3898</v>
      </c>
      <c r="P369" s="9">
        <v>0</v>
      </c>
      <c r="Q369" s="9">
        <f>Table13[[#This Row],[Area]]+Table13[[#This Row],[Area2]]+Table13[[#This Row],[Area3]]</f>
        <v>274.20999999999998</v>
      </c>
      <c r="R369" t="s">
        <v>2778</v>
      </c>
    </row>
    <row r="370" spans="1:18" x14ac:dyDescent="0.55000000000000004">
      <c r="A370" s="1">
        <v>2517</v>
      </c>
      <c r="B370" s="1" t="s">
        <v>2726</v>
      </c>
      <c r="C370" s="1" t="s">
        <v>2779</v>
      </c>
      <c r="D370" s="4">
        <v>2</v>
      </c>
      <c r="E370" s="1" t="s">
        <v>107</v>
      </c>
      <c r="F370" s="16" t="s">
        <v>4400</v>
      </c>
      <c r="G370" s="1" t="s">
        <v>133</v>
      </c>
      <c r="H370" s="1" t="s">
        <v>3896</v>
      </c>
      <c r="I370" s="1" t="s">
        <v>3897</v>
      </c>
      <c r="J370" s="19">
        <v>1</v>
      </c>
      <c r="K370" s="3" t="s">
        <v>3903</v>
      </c>
      <c r="L370" s="9">
        <v>0.69779999999999998</v>
      </c>
      <c r="M370" s="3" t="s">
        <v>3898</v>
      </c>
      <c r="N370" s="9">
        <v>0</v>
      </c>
      <c r="O370" s="3" t="s">
        <v>3898</v>
      </c>
      <c r="P370" s="9">
        <v>0</v>
      </c>
      <c r="Q370" s="9">
        <f>Table13[[#This Row],[Area]]+Table13[[#This Row],[Area2]]+Table13[[#This Row],[Area3]]</f>
        <v>0.69779999999999998</v>
      </c>
      <c r="R370" t="s">
        <v>2780</v>
      </c>
    </row>
    <row r="371" spans="1:18" x14ac:dyDescent="0.55000000000000004">
      <c r="A371" s="1">
        <v>2525</v>
      </c>
      <c r="B371" s="1" t="s">
        <v>2726</v>
      </c>
      <c r="C371" s="1" t="s">
        <v>2781</v>
      </c>
      <c r="D371" s="4">
        <v>0.2</v>
      </c>
      <c r="E371" s="1" t="s">
        <v>107</v>
      </c>
      <c r="F371" s="16" t="s">
        <v>4401</v>
      </c>
      <c r="G371" s="1" t="s">
        <v>133</v>
      </c>
      <c r="H371" s="1" t="s">
        <v>3896</v>
      </c>
      <c r="I371" s="1" t="s">
        <v>3897</v>
      </c>
      <c r="J371" s="1">
        <v>1</v>
      </c>
      <c r="K371" s="3" t="s">
        <v>3898</v>
      </c>
      <c r="L371" s="9">
        <v>0</v>
      </c>
      <c r="M371" s="3" t="s">
        <v>3898</v>
      </c>
      <c r="N371" s="9">
        <v>0</v>
      </c>
      <c r="O371" s="3" t="s">
        <v>3898</v>
      </c>
      <c r="P371" s="9">
        <v>0</v>
      </c>
      <c r="Q371" s="9">
        <f>Table13[[#This Row],[Area]]+Table13[[#This Row],[Area2]]+Table13[[#This Row],[Area3]]</f>
        <v>0</v>
      </c>
      <c r="R371" t="s">
        <v>4402</v>
      </c>
    </row>
    <row r="372" spans="1:18" x14ac:dyDescent="0.55000000000000004">
      <c r="A372" s="1">
        <v>2526</v>
      </c>
      <c r="B372" s="1" t="s">
        <v>2726</v>
      </c>
      <c r="C372" s="1" t="s">
        <v>2783</v>
      </c>
      <c r="D372" s="4">
        <v>28</v>
      </c>
      <c r="E372" s="1" t="s">
        <v>107</v>
      </c>
      <c r="F372" s="16" t="s">
        <v>4403</v>
      </c>
      <c r="G372" s="1" t="s">
        <v>133</v>
      </c>
      <c r="H372" s="1" t="s">
        <v>3896</v>
      </c>
      <c r="I372" s="1" t="s">
        <v>3897</v>
      </c>
      <c r="J372" s="19">
        <v>1</v>
      </c>
      <c r="K372" s="3" t="s">
        <v>3903</v>
      </c>
      <c r="L372" s="9">
        <v>2.35</v>
      </c>
      <c r="M372" s="3" t="s">
        <v>3898</v>
      </c>
      <c r="N372" s="9">
        <v>0</v>
      </c>
      <c r="O372" s="3" t="s">
        <v>3898</v>
      </c>
      <c r="P372" s="9">
        <v>0</v>
      </c>
      <c r="Q372" s="9">
        <f>Table13[[#This Row],[Area]]+Table13[[#This Row],[Area2]]+Table13[[#This Row],[Area3]]</f>
        <v>2.35</v>
      </c>
      <c r="R372" t="s">
        <v>133</v>
      </c>
    </row>
    <row r="373" spans="1:18" x14ac:dyDescent="0.55000000000000004">
      <c r="A373" s="1">
        <v>2540</v>
      </c>
      <c r="B373" s="1" t="s">
        <v>2726</v>
      </c>
      <c r="C373" s="1" t="s">
        <v>2784</v>
      </c>
      <c r="D373" s="4">
        <v>7.4999999999999997E-2</v>
      </c>
      <c r="E373" s="1" t="s">
        <v>107</v>
      </c>
      <c r="F373" s="16" t="s">
        <v>4404</v>
      </c>
      <c r="G373" s="1" t="s">
        <v>133</v>
      </c>
      <c r="H373" s="1" t="s">
        <v>3896</v>
      </c>
      <c r="I373" s="1" t="s">
        <v>3897</v>
      </c>
      <c r="J373" s="1">
        <v>1</v>
      </c>
      <c r="K373" s="3" t="s">
        <v>3898</v>
      </c>
      <c r="L373" s="9">
        <v>0</v>
      </c>
      <c r="M373" s="3" t="s">
        <v>3898</v>
      </c>
      <c r="N373" s="9">
        <v>0</v>
      </c>
      <c r="O373" s="3" t="s">
        <v>3898</v>
      </c>
      <c r="P373" s="9">
        <v>0</v>
      </c>
      <c r="Q373" s="9">
        <f>Table13[[#This Row],[Area]]+Table13[[#This Row],[Area2]]+Table13[[#This Row],[Area3]]</f>
        <v>0</v>
      </c>
      <c r="R373" t="s">
        <v>3968</v>
      </c>
    </row>
    <row r="374" spans="1:18" x14ac:dyDescent="0.55000000000000004">
      <c r="A374" s="1">
        <v>2541</v>
      </c>
      <c r="B374" s="1" t="s">
        <v>2726</v>
      </c>
      <c r="C374" s="1" t="s">
        <v>2785</v>
      </c>
      <c r="D374" s="4">
        <v>0.1</v>
      </c>
      <c r="E374" s="1" t="s">
        <v>107</v>
      </c>
      <c r="F374" s="16" t="s">
        <v>4405</v>
      </c>
      <c r="G374" s="1" t="s">
        <v>133</v>
      </c>
      <c r="H374" s="1" t="s">
        <v>3896</v>
      </c>
      <c r="I374" s="1" t="s">
        <v>3897</v>
      </c>
      <c r="J374" s="1">
        <v>1</v>
      </c>
      <c r="K374" s="3" t="s">
        <v>3898</v>
      </c>
      <c r="L374" s="9">
        <v>0</v>
      </c>
      <c r="M374" s="3" t="s">
        <v>3898</v>
      </c>
      <c r="N374" s="9">
        <v>0</v>
      </c>
      <c r="O374" s="3" t="s">
        <v>3898</v>
      </c>
      <c r="P374" s="9">
        <v>0</v>
      </c>
      <c r="Q374" s="9">
        <f>Table13[[#This Row],[Area]]+Table13[[#This Row],[Area2]]+Table13[[#This Row],[Area3]]</f>
        <v>0</v>
      </c>
      <c r="R374" t="s">
        <v>4406</v>
      </c>
    </row>
    <row r="375" spans="1:18" x14ac:dyDescent="0.55000000000000004">
      <c r="A375" s="1">
        <v>2546</v>
      </c>
      <c r="B375" s="1" t="s">
        <v>2726</v>
      </c>
      <c r="C375" s="1" t="s">
        <v>2786</v>
      </c>
      <c r="D375" s="4">
        <v>0.45</v>
      </c>
      <c r="E375" s="1" t="s">
        <v>107</v>
      </c>
      <c r="F375" s="16" t="s">
        <v>4389</v>
      </c>
      <c r="G375" s="1" t="s">
        <v>133</v>
      </c>
      <c r="H375" s="1" t="s">
        <v>3896</v>
      </c>
      <c r="I375" s="1" t="s">
        <v>3897</v>
      </c>
      <c r="J375" s="1">
        <v>1</v>
      </c>
      <c r="K375" s="3" t="s">
        <v>3898</v>
      </c>
      <c r="L375" s="9">
        <v>0</v>
      </c>
      <c r="M375" s="3" t="s">
        <v>3898</v>
      </c>
      <c r="N375" s="9">
        <v>0</v>
      </c>
      <c r="O375" s="3" t="s">
        <v>3898</v>
      </c>
      <c r="P375" s="9">
        <v>0</v>
      </c>
      <c r="Q375" s="9">
        <f>Table13[[#This Row],[Area]]+Table13[[#This Row],[Area2]]+Table13[[#This Row],[Area3]]</f>
        <v>0</v>
      </c>
      <c r="R375" t="s">
        <v>4407</v>
      </c>
    </row>
    <row r="376" spans="1:18" x14ac:dyDescent="0.55000000000000004">
      <c r="A376" s="1">
        <v>2550</v>
      </c>
      <c r="B376" s="1" t="s">
        <v>2726</v>
      </c>
      <c r="C376" s="1" t="s">
        <v>2787</v>
      </c>
      <c r="D376" s="4">
        <v>0.65</v>
      </c>
      <c r="E376" s="1" t="s">
        <v>107</v>
      </c>
      <c r="F376" s="16" t="s">
        <v>4408</v>
      </c>
      <c r="G376" s="1" t="s">
        <v>133</v>
      </c>
      <c r="H376" s="1" t="s">
        <v>3896</v>
      </c>
      <c r="I376" s="1" t="s">
        <v>3897</v>
      </c>
      <c r="J376" s="19">
        <v>1</v>
      </c>
      <c r="K376" s="3" t="s">
        <v>3903</v>
      </c>
      <c r="L376" s="9">
        <v>3.0173000000000001</v>
      </c>
      <c r="M376" s="3" t="s">
        <v>3898</v>
      </c>
      <c r="N376" s="9">
        <v>0</v>
      </c>
      <c r="O376" s="3" t="s">
        <v>3898</v>
      </c>
      <c r="P376" s="9">
        <v>0</v>
      </c>
      <c r="Q376" s="9">
        <f>Table13[[#This Row],[Area]]+Table13[[#This Row],[Area2]]+Table13[[#This Row],[Area3]]</f>
        <v>3.0173000000000001</v>
      </c>
      <c r="R376" t="s">
        <v>4409</v>
      </c>
    </row>
    <row r="377" spans="1:18" x14ac:dyDescent="0.55000000000000004">
      <c r="B377" s="1" t="s">
        <v>2726</v>
      </c>
      <c r="C377" s="20" t="s">
        <v>2789</v>
      </c>
      <c r="D377" s="4">
        <v>1.84</v>
      </c>
      <c r="E377" s="1" t="s">
        <v>107</v>
      </c>
      <c r="F377" s="16" t="s">
        <v>4410</v>
      </c>
      <c r="G377" s="1" t="s">
        <v>133</v>
      </c>
      <c r="H377" s="1" t="s">
        <v>3896</v>
      </c>
      <c r="I377" s="1" t="s">
        <v>3897</v>
      </c>
      <c r="J377" s="19">
        <v>1</v>
      </c>
      <c r="K377" s="3" t="s">
        <v>3903</v>
      </c>
      <c r="L377" s="9">
        <v>0.98399999999999999</v>
      </c>
      <c r="M377" s="3" t="s">
        <v>3898</v>
      </c>
      <c r="N377" s="9">
        <v>0</v>
      </c>
      <c r="O377" s="3" t="s">
        <v>3898</v>
      </c>
      <c r="P377" s="9">
        <v>0</v>
      </c>
      <c r="Q377" s="9">
        <f>Table13[[#This Row],[Area]]+Table13[[#This Row],[Area2]]+Table13[[#This Row],[Area3]]</f>
        <v>0.98399999999999999</v>
      </c>
      <c r="R377" t="s">
        <v>2761</v>
      </c>
    </row>
    <row r="378" spans="1:18" x14ac:dyDescent="0.55000000000000004">
      <c r="A378" s="1">
        <v>2681</v>
      </c>
      <c r="B378" s="1" t="s">
        <v>2726</v>
      </c>
      <c r="C378" s="1" t="s">
        <v>2790</v>
      </c>
      <c r="D378" s="4">
        <v>2.2000000000000002</v>
      </c>
      <c r="E378" s="1" t="s">
        <v>107</v>
      </c>
      <c r="F378" s="16" t="s">
        <v>4411</v>
      </c>
      <c r="G378" s="1" t="s">
        <v>133</v>
      </c>
      <c r="H378" s="1" t="s">
        <v>3896</v>
      </c>
      <c r="I378" s="1" t="s">
        <v>3897</v>
      </c>
      <c r="J378" s="19">
        <v>1</v>
      </c>
      <c r="K378" s="3" t="s">
        <v>3903</v>
      </c>
      <c r="L378" s="9">
        <v>3.2099999999999997E-2</v>
      </c>
      <c r="M378" s="3" t="s">
        <v>3898</v>
      </c>
      <c r="N378" s="9">
        <v>0</v>
      </c>
      <c r="O378" s="3" t="s">
        <v>3898</v>
      </c>
      <c r="P378" s="9">
        <v>0</v>
      </c>
      <c r="Q378" s="9">
        <f>Table13[[#This Row],[Area]]+Table13[[#This Row],[Area2]]+Table13[[#This Row],[Area3]]</f>
        <v>3.2099999999999997E-2</v>
      </c>
      <c r="R378" t="s">
        <v>133</v>
      </c>
    </row>
    <row r="379" spans="1:18" x14ac:dyDescent="0.55000000000000004">
      <c r="A379" s="1">
        <v>2682</v>
      </c>
      <c r="B379" s="1" t="s">
        <v>2726</v>
      </c>
      <c r="C379" s="1" t="s">
        <v>2791</v>
      </c>
      <c r="D379" s="4">
        <v>2.2000000000000002</v>
      </c>
      <c r="E379" s="1" t="s">
        <v>107</v>
      </c>
      <c r="F379" s="16" t="s">
        <v>4412</v>
      </c>
      <c r="G379" s="1" t="s">
        <v>133</v>
      </c>
      <c r="H379" s="1" t="s">
        <v>3896</v>
      </c>
      <c r="I379" s="1" t="s">
        <v>3897</v>
      </c>
      <c r="J379" s="19">
        <v>1</v>
      </c>
      <c r="K379" s="3" t="s">
        <v>3903</v>
      </c>
      <c r="L379" s="9">
        <v>7.9820000000000002E-2</v>
      </c>
      <c r="M379" s="3" t="s">
        <v>3898</v>
      </c>
      <c r="N379" s="9">
        <v>0</v>
      </c>
      <c r="O379" s="3" t="s">
        <v>3898</v>
      </c>
      <c r="P379" s="9">
        <v>0</v>
      </c>
      <c r="Q379" s="9">
        <f>Table13[[#This Row],[Area]]+Table13[[#This Row],[Area2]]+Table13[[#This Row],[Area3]]</f>
        <v>7.9820000000000002E-2</v>
      </c>
      <c r="R379" t="s">
        <v>2792</v>
      </c>
    </row>
    <row r="380" spans="1:18" x14ac:dyDescent="0.55000000000000004">
      <c r="A380" s="1">
        <v>2856</v>
      </c>
      <c r="B380" s="1" t="s">
        <v>2726</v>
      </c>
      <c r="C380" s="1" t="s">
        <v>2793</v>
      </c>
      <c r="D380" s="4">
        <v>0.45</v>
      </c>
      <c r="E380" s="1" t="s">
        <v>107</v>
      </c>
      <c r="F380" s="16" t="s">
        <v>4413</v>
      </c>
      <c r="G380" s="1" t="s">
        <v>133</v>
      </c>
      <c r="H380" s="1" t="s">
        <v>3896</v>
      </c>
      <c r="I380" s="1" t="s">
        <v>3897</v>
      </c>
      <c r="J380" s="1">
        <v>1</v>
      </c>
      <c r="K380" s="3" t="s">
        <v>3898</v>
      </c>
      <c r="L380" s="9">
        <v>0</v>
      </c>
      <c r="M380" s="3" t="s">
        <v>3898</v>
      </c>
      <c r="N380" s="9">
        <v>0</v>
      </c>
      <c r="O380" s="3" t="s">
        <v>3898</v>
      </c>
      <c r="P380" s="9">
        <v>0</v>
      </c>
      <c r="Q380" s="9">
        <f>Table13[[#This Row],[Area]]+Table13[[#This Row],[Area2]]+Table13[[#This Row],[Area3]]</f>
        <v>0</v>
      </c>
      <c r="R380" t="s">
        <v>4414</v>
      </c>
    </row>
    <row r="381" spans="1:18" x14ac:dyDescent="0.55000000000000004">
      <c r="A381" s="1">
        <v>2858</v>
      </c>
      <c r="B381" s="1" t="s">
        <v>2726</v>
      </c>
      <c r="C381" s="1" t="s">
        <v>2795</v>
      </c>
      <c r="D381" s="4">
        <v>2.2000000000000002</v>
      </c>
      <c r="E381" s="1" t="s">
        <v>107</v>
      </c>
      <c r="F381" s="16" t="s">
        <v>4415</v>
      </c>
      <c r="G381" s="1" t="s">
        <v>133</v>
      </c>
      <c r="H381" s="1" t="s">
        <v>3896</v>
      </c>
      <c r="I381" s="1" t="s">
        <v>3897</v>
      </c>
      <c r="J381" s="19">
        <v>1</v>
      </c>
      <c r="K381" s="3" t="s">
        <v>3903</v>
      </c>
      <c r="L381" s="9">
        <v>1.5</v>
      </c>
      <c r="M381" s="3" t="s">
        <v>3898</v>
      </c>
      <c r="N381" s="9">
        <v>0</v>
      </c>
      <c r="O381" s="3" t="s">
        <v>3898</v>
      </c>
      <c r="P381" s="9">
        <v>0</v>
      </c>
      <c r="Q381" s="9">
        <f>Table13[[#This Row],[Area]]+Table13[[#This Row],[Area2]]+Table13[[#This Row],[Area3]]</f>
        <v>1.5</v>
      </c>
      <c r="R381" t="s">
        <v>133</v>
      </c>
    </row>
    <row r="382" spans="1:18" x14ac:dyDescent="0.55000000000000004">
      <c r="A382" s="1">
        <v>2864</v>
      </c>
      <c r="B382" s="1" t="s">
        <v>2726</v>
      </c>
      <c r="C382" s="1" t="s">
        <v>2796</v>
      </c>
      <c r="D382" s="4">
        <v>0.2</v>
      </c>
      <c r="E382" s="1" t="s">
        <v>107</v>
      </c>
      <c r="F382" s="16" t="s">
        <v>4416</v>
      </c>
      <c r="G382" s="1" t="s">
        <v>133</v>
      </c>
      <c r="H382" s="1" t="s">
        <v>3896</v>
      </c>
      <c r="I382" s="1" t="s">
        <v>3897</v>
      </c>
      <c r="J382" s="1">
        <v>1</v>
      </c>
      <c r="K382" s="3" t="s">
        <v>3898</v>
      </c>
      <c r="L382" s="9">
        <v>0</v>
      </c>
      <c r="M382" s="3" t="s">
        <v>3898</v>
      </c>
      <c r="N382" s="9">
        <v>0</v>
      </c>
      <c r="O382" s="3" t="s">
        <v>3898</v>
      </c>
      <c r="P382" s="9">
        <v>0</v>
      </c>
      <c r="Q382" s="9">
        <f>Table13[[#This Row],[Area]]+Table13[[#This Row],[Area2]]+Table13[[#This Row],[Area3]]</f>
        <v>0</v>
      </c>
      <c r="R382" t="s">
        <v>3968</v>
      </c>
    </row>
    <row r="383" spans="1:18" x14ac:dyDescent="0.55000000000000004">
      <c r="A383" s="1">
        <v>2866</v>
      </c>
      <c r="B383" s="1" t="s">
        <v>2726</v>
      </c>
      <c r="C383" s="1" t="s">
        <v>2797</v>
      </c>
      <c r="D383" s="4">
        <v>9</v>
      </c>
      <c r="E383" s="1" t="s">
        <v>107</v>
      </c>
      <c r="F383" s="16" t="s">
        <v>4417</v>
      </c>
      <c r="G383" s="1" t="s">
        <v>133</v>
      </c>
      <c r="H383" s="1" t="s">
        <v>3896</v>
      </c>
      <c r="I383" s="1" t="s">
        <v>3897</v>
      </c>
      <c r="J383" s="19">
        <v>1</v>
      </c>
      <c r="K383" s="3" t="s">
        <v>3903</v>
      </c>
      <c r="L383" s="9">
        <v>5.6980000000000004</v>
      </c>
      <c r="M383" s="3" t="s">
        <v>3898</v>
      </c>
      <c r="N383" s="9">
        <v>0</v>
      </c>
      <c r="O383" s="3" t="s">
        <v>3898</v>
      </c>
      <c r="P383" s="9">
        <v>0</v>
      </c>
      <c r="Q383" s="9">
        <f>Table13[[#This Row],[Area]]+Table13[[#This Row],[Area2]]+Table13[[#This Row],[Area3]]</f>
        <v>5.6980000000000004</v>
      </c>
      <c r="R383" t="s">
        <v>133</v>
      </c>
    </row>
    <row r="384" spans="1:18" x14ac:dyDescent="0.55000000000000004">
      <c r="A384" s="1">
        <v>2867</v>
      </c>
      <c r="B384" s="1" t="s">
        <v>2726</v>
      </c>
      <c r="C384" s="1" t="s">
        <v>2798</v>
      </c>
      <c r="D384" s="4">
        <v>2.2000000000000002</v>
      </c>
      <c r="E384" s="1" t="s">
        <v>107</v>
      </c>
      <c r="F384" s="16" t="s">
        <v>4418</v>
      </c>
      <c r="G384" s="1" t="s">
        <v>133</v>
      </c>
      <c r="H384" s="1" t="s">
        <v>3896</v>
      </c>
      <c r="I384" s="1" t="s">
        <v>3897</v>
      </c>
      <c r="J384" s="19">
        <v>1</v>
      </c>
      <c r="K384" s="3" t="s">
        <v>3903</v>
      </c>
      <c r="L384" s="9">
        <v>40</v>
      </c>
      <c r="M384" s="3" t="s">
        <v>3898</v>
      </c>
      <c r="N384" s="9">
        <v>0</v>
      </c>
      <c r="O384" s="3" t="s">
        <v>3898</v>
      </c>
      <c r="P384" s="9">
        <v>0</v>
      </c>
      <c r="Q384" s="9">
        <f>Table13[[#This Row],[Area]]+Table13[[#This Row],[Area2]]+Table13[[#This Row],[Area3]]</f>
        <v>40</v>
      </c>
      <c r="R384" t="s">
        <v>2739</v>
      </c>
    </row>
    <row r="385" spans="1:18" x14ac:dyDescent="0.55000000000000004">
      <c r="A385" s="1">
        <v>2874</v>
      </c>
      <c r="B385" s="1" t="s">
        <v>2726</v>
      </c>
      <c r="C385" s="1" t="s">
        <v>2799</v>
      </c>
      <c r="D385" s="4">
        <v>0.16200000000000001</v>
      </c>
      <c r="E385" s="1" t="s">
        <v>107</v>
      </c>
      <c r="F385" s="16" t="s">
        <v>4419</v>
      </c>
      <c r="G385" s="1" t="s">
        <v>133</v>
      </c>
      <c r="H385" s="1" t="s">
        <v>3896</v>
      </c>
      <c r="I385" s="1" t="s">
        <v>3897</v>
      </c>
      <c r="J385" s="1">
        <v>1</v>
      </c>
      <c r="K385" s="3" t="s">
        <v>3898</v>
      </c>
      <c r="L385" s="9">
        <v>0</v>
      </c>
      <c r="M385" s="3" t="s">
        <v>3898</v>
      </c>
      <c r="N385" s="9">
        <v>0</v>
      </c>
      <c r="O385" s="3" t="s">
        <v>3898</v>
      </c>
      <c r="P385" s="9">
        <v>0</v>
      </c>
      <c r="Q385" s="9">
        <f>Table13[[#This Row],[Area]]+Table13[[#This Row],[Area2]]+Table13[[#This Row],[Area3]]</f>
        <v>0</v>
      </c>
      <c r="R385" t="s">
        <v>3968</v>
      </c>
    </row>
    <row r="386" spans="1:18" x14ac:dyDescent="0.55000000000000004">
      <c r="B386" s="1" t="s">
        <v>2726</v>
      </c>
      <c r="C386" s="1" t="s">
        <v>2801</v>
      </c>
      <c r="D386" s="4">
        <v>2.6</v>
      </c>
      <c r="E386" s="1" t="s">
        <v>107</v>
      </c>
      <c r="F386" s="16" t="s">
        <v>4420</v>
      </c>
      <c r="G386" s="1" t="s">
        <v>133</v>
      </c>
      <c r="H386" s="1" t="s">
        <v>3896</v>
      </c>
      <c r="I386" s="1" t="s">
        <v>3897</v>
      </c>
      <c r="J386" s="19">
        <v>1</v>
      </c>
      <c r="K386" s="3" t="s">
        <v>3903</v>
      </c>
      <c r="L386" s="9">
        <v>1.75</v>
      </c>
      <c r="M386" s="3" t="s">
        <v>3898</v>
      </c>
      <c r="N386" s="9">
        <v>0</v>
      </c>
      <c r="O386" s="3" t="s">
        <v>3898</v>
      </c>
      <c r="P386" s="9">
        <v>0</v>
      </c>
      <c r="Q386" s="9">
        <f>Table13[[#This Row],[Area]]+Table13[[#This Row],[Area2]]+Table13[[#This Row],[Area3]]</f>
        <v>1.75</v>
      </c>
      <c r="R386" t="s">
        <v>2802</v>
      </c>
    </row>
    <row r="387" spans="1:18" x14ac:dyDescent="0.55000000000000004">
      <c r="A387" s="1">
        <v>2827</v>
      </c>
      <c r="B387" s="1" t="s">
        <v>2803</v>
      </c>
      <c r="C387" s="1" t="s">
        <v>2806</v>
      </c>
      <c r="D387" s="4">
        <v>2.2000000000000002</v>
      </c>
      <c r="E387" s="1" t="s">
        <v>107</v>
      </c>
      <c r="F387" s="16" t="s">
        <v>4421</v>
      </c>
      <c r="G387" s="1" t="s">
        <v>133</v>
      </c>
      <c r="H387" s="1" t="s">
        <v>3896</v>
      </c>
      <c r="I387" s="1" t="s">
        <v>3897</v>
      </c>
      <c r="J387" s="19">
        <v>1</v>
      </c>
      <c r="K387" s="3" t="s">
        <v>3903</v>
      </c>
      <c r="L387" s="9">
        <v>41.36</v>
      </c>
      <c r="M387" s="3" t="s">
        <v>3898</v>
      </c>
      <c r="N387" s="9">
        <v>0</v>
      </c>
      <c r="O387" s="3" t="s">
        <v>3898</v>
      </c>
      <c r="P387" s="9">
        <v>0</v>
      </c>
      <c r="Q387" s="9">
        <f>Table13[[#This Row],[Area]]+Table13[[#This Row],[Area2]]+Table13[[#This Row],[Area3]]</f>
        <v>41.36</v>
      </c>
      <c r="R387" t="s">
        <v>2807</v>
      </c>
    </row>
    <row r="388" spans="1:18" x14ac:dyDescent="0.55000000000000004">
      <c r="A388" s="1">
        <v>2841</v>
      </c>
      <c r="B388" s="1" t="s">
        <v>2803</v>
      </c>
      <c r="C388" s="1" t="s">
        <v>2808</v>
      </c>
      <c r="D388" s="4">
        <v>3.8</v>
      </c>
      <c r="E388" s="1" t="s">
        <v>107</v>
      </c>
      <c r="F388" s="16" t="s">
        <v>4422</v>
      </c>
      <c r="G388" s="1" t="s">
        <v>133</v>
      </c>
      <c r="H388" s="1" t="s">
        <v>3896</v>
      </c>
      <c r="I388" s="1" t="s">
        <v>3897</v>
      </c>
      <c r="J388" s="19">
        <v>1</v>
      </c>
      <c r="K388" s="3" t="s">
        <v>3903</v>
      </c>
      <c r="L388" s="9">
        <v>1.3640000000000001</v>
      </c>
      <c r="M388" s="3" t="s">
        <v>3898</v>
      </c>
      <c r="N388" s="9">
        <v>0</v>
      </c>
      <c r="O388" s="3" t="s">
        <v>3898</v>
      </c>
      <c r="P388" s="9">
        <v>0</v>
      </c>
      <c r="Q388" s="9">
        <f>Table13[[#This Row],[Area]]+Table13[[#This Row],[Area2]]+Table13[[#This Row],[Area3]]</f>
        <v>1.3640000000000001</v>
      </c>
      <c r="R388" t="s">
        <v>133</v>
      </c>
    </row>
    <row r="389" spans="1:18" x14ac:dyDescent="0.55000000000000004">
      <c r="A389" s="1">
        <v>371</v>
      </c>
      <c r="B389" s="1" t="s">
        <v>2910</v>
      </c>
      <c r="C389" s="1" t="s">
        <v>2911</v>
      </c>
      <c r="D389" s="4">
        <v>3</v>
      </c>
      <c r="E389" s="1" t="s">
        <v>107</v>
      </c>
      <c r="F389" s="16" t="s">
        <v>4423</v>
      </c>
      <c r="G389" s="1" t="s">
        <v>133</v>
      </c>
      <c r="H389" s="1" t="s">
        <v>3896</v>
      </c>
      <c r="I389" s="1" t="s">
        <v>3897</v>
      </c>
      <c r="J389" s="19">
        <v>1</v>
      </c>
      <c r="K389" s="3" t="s">
        <v>3903</v>
      </c>
      <c r="L389" s="9">
        <v>6.17</v>
      </c>
      <c r="M389" s="3" t="s">
        <v>3898</v>
      </c>
      <c r="N389" s="9">
        <v>0</v>
      </c>
      <c r="O389" s="3" t="s">
        <v>3898</v>
      </c>
      <c r="P389" s="9">
        <v>0</v>
      </c>
      <c r="Q389" s="9">
        <f>Table13[[#This Row],[Area]]+Table13[[#This Row],[Area2]]+Table13[[#This Row],[Area3]]</f>
        <v>6.17</v>
      </c>
      <c r="R389" t="s">
        <v>2912</v>
      </c>
    </row>
    <row r="390" spans="1:18" x14ac:dyDescent="0.55000000000000004">
      <c r="A390" s="1">
        <v>601</v>
      </c>
      <c r="B390" s="1" t="s">
        <v>2910</v>
      </c>
      <c r="C390" s="1" t="s">
        <v>2920</v>
      </c>
      <c r="D390" s="4">
        <v>50</v>
      </c>
      <c r="E390" s="1" t="s">
        <v>107</v>
      </c>
      <c r="F390" s="16" t="s">
        <v>4424</v>
      </c>
      <c r="G390" s="1" t="s">
        <v>108</v>
      </c>
      <c r="H390" s="1" t="s">
        <v>3900</v>
      </c>
      <c r="I390" s="1" t="s">
        <v>3897</v>
      </c>
      <c r="J390" s="19">
        <v>1</v>
      </c>
      <c r="K390" s="3" t="s">
        <v>589</v>
      </c>
      <c r="L390" s="9">
        <v>965.34</v>
      </c>
      <c r="M390" s="3" t="s">
        <v>3898</v>
      </c>
      <c r="N390" s="9">
        <v>0</v>
      </c>
      <c r="O390" s="3" t="s">
        <v>3898</v>
      </c>
      <c r="P390" s="9">
        <v>0</v>
      </c>
      <c r="Q390" s="9">
        <f>Table13[[#This Row],[Area]]+Table13[[#This Row],[Area2]]+Table13[[#This Row],[Area3]]</f>
        <v>965.34</v>
      </c>
      <c r="R390" t="s">
        <v>4425</v>
      </c>
    </row>
    <row r="391" spans="1:18" x14ac:dyDescent="0.55000000000000004">
      <c r="A391" s="1">
        <v>699</v>
      </c>
      <c r="B391" s="1" t="s">
        <v>2910</v>
      </c>
      <c r="C391" s="1" t="s">
        <v>2921</v>
      </c>
      <c r="D391" s="4">
        <v>2.2000000000000002</v>
      </c>
      <c r="E391" s="1" t="s">
        <v>107</v>
      </c>
      <c r="F391" s="16" t="s">
        <v>4426</v>
      </c>
      <c r="G391" s="1" t="s">
        <v>108</v>
      </c>
      <c r="H391" s="1" t="s">
        <v>3896</v>
      </c>
      <c r="I391" s="1" t="s">
        <v>3897</v>
      </c>
      <c r="J391" s="19">
        <v>1</v>
      </c>
      <c r="K391" s="3" t="s">
        <v>589</v>
      </c>
      <c r="L391" s="9">
        <v>678.10500000000002</v>
      </c>
      <c r="M391" s="3" t="s">
        <v>3898</v>
      </c>
      <c r="N391" s="9">
        <v>0</v>
      </c>
      <c r="O391" s="3" t="s">
        <v>3898</v>
      </c>
      <c r="P391" s="9">
        <v>0</v>
      </c>
      <c r="Q391" s="9">
        <f>Table13[[#This Row],[Area]]+Table13[[#This Row],[Area2]]+Table13[[#This Row],[Area3]]</f>
        <v>678.10500000000002</v>
      </c>
      <c r="R391" t="s">
        <v>2922</v>
      </c>
    </row>
    <row r="392" spans="1:18" x14ac:dyDescent="0.55000000000000004">
      <c r="B392" s="1" t="s">
        <v>2910</v>
      </c>
      <c r="C392" s="1" t="s">
        <v>2923</v>
      </c>
      <c r="D392" s="4">
        <v>6</v>
      </c>
      <c r="E392" s="1" t="s">
        <v>107</v>
      </c>
      <c r="F392" s="16" t="s">
        <v>4427</v>
      </c>
      <c r="G392" s="1" t="s">
        <v>133</v>
      </c>
      <c r="H392" s="1" t="s">
        <v>3896</v>
      </c>
      <c r="I392" s="1" t="s">
        <v>3897</v>
      </c>
      <c r="J392" s="19">
        <v>1</v>
      </c>
      <c r="K392" s="3" t="s">
        <v>3903</v>
      </c>
      <c r="L392" s="9">
        <v>3.7</v>
      </c>
      <c r="M392" s="3" t="s">
        <v>3898</v>
      </c>
      <c r="N392" s="9">
        <v>0</v>
      </c>
      <c r="O392" s="3" t="s">
        <v>3898</v>
      </c>
      <c r="P392" s="9">
        <v>0</v>
      </c>
      <c r="Q392" s="9">
        <f>Table13[[#This Row],[Area]]+Table13[[#This Row],[Area2]]+Table13[[#This Row],[Area3]]</f>
        <v>3.7</v>
      </c>
      <c r="R392" t="s">
        <v>2912</v>
      </c>
    </row>
    <row r="393" spans="1:18" x14ac:dyDescent="0.55000000000000004">
      <c r="A393" s="1">
        <v>1264</v>
      </c>
      <c r="B393" s="1" t="s">
        <v>2910</v>
      </c>
      <c r="C393" s="1" t="s">
        <v>2924</v>
      </c>
      <c r="D393" s="4">
        <v>6</v>
      </c>
      <c r="E393" s="1" t="s">
        <v>107</v>
      </c>
      <c r="F393" s="16" t="s">
        <v>4428</v>
      </c>
      <c r="G393" s="1" t="s">
        <v>108</v>
      </c>
      <c r="H393" s="1" t="s">
        <v>3896</v>
      </c>
      <c r="I393" s="1" t="s">
        <v>3897</v>
      </c>
      <c r="J393" s="19">
        <v>1</v>
      </c>
      <c r="K393" s="3" t="s">
        <v>589</v>
      </c>
      <c r="L393" s="9">
        <v>162.15799999999999</v>
      </c>
      <c r="M393" s="3" t="s">
        <v>3898</v>
      </c>
      <c r="N393" s="9">
        <v>0</v>
      </c>
      <c r="O393" s="3" t="s">
        <v>3898</v>
      </c>
      <c r="P393" s="9">
        <v>0</v>
      </c>
      <c r="Q393" s="9">
        <f>Table13[[#This Row],[Area]]+Table13[[#This Row],[Area2]]+Table13[[#This Row],[Area3]]</f>
        <v>162.15799999999999</v>
      </c>
      <c r="R393" t="s">
        <v>589</v>
      </c>
    </row>
    <row r="394" spans="1:18" x14ac:dyDescent="0.55000000000000004">
      <c r="A394" s="1">
        <v>1982</v>
      </c>
      <c r="B394" s="1" t="s">
        <v>2910</v>
      </c>
      <c r="C394" s="1" t="s">
        <v>2936</v>
      </c>
      <c r="D394" s="4">
        <v>0.12</v>
      </c>
      <c r="E394" s="1" t="s">
        <v>107</v>
      </c>
      <c r="F394" s="16" t="s">
        <v>4429</v>
      </c>
      <c r="G394" s="1" t="s">
        <v>133</v>
      </c>
      <c r="H394" s="1" t="s">
        <v>3896</v>
      </c>
      <c r="I394" s="1" t="s">
        <v>3897</v>
      </c>
      <c r="J394" s="1">
        <v>1</v>
      </c>
      <c r="K394" s="3" t="s">
        <v>3898</v>
      </c>
      <c r="L394" s="9">
        <v>0</v>
      </c>
      <c r="M394" s="3" t="s">
        <v>3898</v>
      </c>
      <c r="N394" s="9">
        <v>0</v>
      </c>
      <c r="O394" s="3" t="s">
        <v>3898</v>
      </c>
      <c r="P394" s="9">
        <v>0</v>
      </c>
      <c r="Q394" s="9">
        <f>Table13[[#This Row],[Area]]+Table13[[#This Row],[Area2]]+Table13[[#This Row],[Area3]]</f>
        <v>0</v>
      </c>
      <c r="R394" t="s">
        <v>3931</v>
      </c>
    </row>
    <row r="395" spans="1:18" x14ac:dyDescent="0.55000000000000004">
      <c r="A395" s="1">
        <v>2723</v>
      </c>
      <c r="B395" s="1" t="s">
        <v>2910</v>
      </c>
      <c r="C395" s="1" t="s">
        <v>2943</v>
      </c>
      <c r="D395" s="4">
        <v>2</v>
      </c>
      <c r="E395" s="1" t="s">
        <v>107</v>
      </c>
      <c r="F395" s="16" t="s">
        <v>4423</v>
      </c>
      <c r="G395" s="1" t="s">
        <v>133</v>
      </c>
      <c r="H395" s="1" t="s">
        <v>3896</v>
      </c>
      <c r="I395" s="1" t="s">
        <v>3897</v>
      </c>
      <c r="J395" s="19">
        <v>1</v>
      </c>
      <c r="K395" s="3" t="s">
        <v>3903</v>
      </c>
      <c r="L395" s="9">
        <v>0.79800000000000004</v>
      </c>
      <c r="M395" s="3" t="s">
        <v>3898</v>
      </c>
      <c r="N395" s="9">
        <v>0</v>
      </c>
      <c r="O395" s="3" t="s">
        <v>3898</v>
      </c>
      <c r="P395" s="9">
        <v>0</v>
      </c>
      <c r="Q395" s="9">
        <f>Table13[[#This Row],[Area]]+Table13[[#This Row],[Area2]]+Table13[[#This Row],[Area3]]</f>
        <v>0.79800000000000004</v>
      </c>
    </row>
    <row r="396" spans="1:18" x14ac:dyDescent="0.55000000000000004">
      <c r="B396" s="1" t="s">
        <v>2910</v>
      </c>
      <c r="C396" s="1" t="s">
        <v>2945</v>
      </c>
      <c r="D396" s="4">
        <v>0.25</v>
      </c>
      <c r="E396" s="1" t="s">
        <v>107</v>
      </c>
      <c r="F396" s="16" t="s">
        <v>4430</v>
      </c>
      <c r="G396" s="1" t="s">
        <v>133</v>
      </c>
      <c r="H396" s="1" t="s">
        <v>3896</v>
      </c>
      <c r="I396" s="1" t="s">
        <v>3897</v>
      </c>
      <c r="J396" s="1">
        <v>1</v>
      </c>
      <c r="K396" s="3" t="s">
        <v>3898</v>
      </c>
      <c r="L396" s="9">
        <v>0</v>
      </c>
      <c r="M396" s="3" t="s">
        <v>3898</v>
      </c>
      <c r="N396" s="9">
        <v>0</v>
      </c>
      <c r="O396" s="3" t="s">
        <v>3898</v>
      </c>
      <c r="P396" s="9">
        <v>0</v>
      </c>
      <c r="Q396" s="9">
        <f>Table13[[#This Row],[Area]]+Table13[[#This Row],[Area2]]+Table13[[#This Row],[Area3]]</f>
        <v>0</v>
      </c>
      <c r="R396" t="s">
        <v>4431</v>
      </c>
    </row>
    <row r="397" spans="1:18" x14ac:dyDescent="0.55000000000000004">
      <c r="A397" s="1">
        <v>492</v>
      </c>
      <c r="B397" s="1" t="s">
        <v>2962</v>
      </c>
      <c r="C397" s="1" t="s">
        <v>2992</v>
      </c>
      <c r="D397" s="4">
        <v>2.7</v>
      </c>
      <c r="E397" s="1" t="s">
        <v>107</v>
      </c>
      <c r="F397" s="16" t="s">
        <v>4432</v>
      </c>
      <c r="G397" s="1" t="s">
        <v>133</v>
      </c>
      <c r="H397" s="1" t="s">
        <v>3896</v>
      </c>
      <c r="I397" s="1" t="s">
        <v>3897</v>
      </c>
      <c r="J397" s="19">
        <v>1</v>
      </c>
      <c r="K397" s="3" t="s">
        <v>3903</v>
      </c>
      <c r="L397" s="9">
        <v>9.8000000000000007</v>
      </c>
      <c r="M397" s="3" t="s">
        <v>3898</v>
      </c>
      <c r="N397" s="9">
        <v>0</v>
      </c>
      <c r="O397" s="3" t="s">
        <v>3898</v>
      </c>
      <c r="P397" s="9">
        <v>0</v>
      </c>
      <c r="Q397" s="9">
        <f>Table13[[#This Row],[Area]]+Table13[[#This Row],[Area2]]+Table13[[#This Row],[Area3]]</f>
        <v>9.8000000000000007</v>
      </c>
      <c r="R397" t="s">
        <v>2993</v>
      </c>
    </row>
    <row r="398" spans="1:18" x14ac:dyDescent="0.55000000000000004">
      <c r="A398" s="1">
        <v>691</v>
      </c>
      <c r="B398" s="1" t="s">
        <v>2962</v>
      </c>
      <c r="C398" s="1" t="s">
        <v>3012</v>
      </c>
      <c r="D398" s="4">
        <v>1</v>
      </c>
      <c r="E398" s="1" t="s">
        <v>107</v>
      </c>
      <c r="F398" s="16" t="s">
        <v>4433</v>
      </c>
      <c r="G398" s="1" t="s">
        <v>133</v>
      </c>
      <c r="H398" s="1" t="s">
        <v>3896</v>
      </c>
      <c r="I398" s="1" t="s">
        <v>3897</v>
      </c>
      <c r="J398" s="19">
        <v>1</v>
      </c>
      <c r="K398" s="3" t="s">
        <v>3898</v>
      </c>
      <c r="L398" s="9">
        <v>0</v>
      </c>
      <c r="M398" s="3" t="s">
        <v>3898</v>
      </c>
      <c r="N398" s="9">
        <v>0</v>
      </c>
      <c r="O398" s="3" t="s">
        <v>3898</v>
      </c>
      <c r="P398" s="9">
        <v>0</v>
      </c>
      <c r="Q398" s="9">
        <f>Table13[[#This Row],[Area]]+Table13[[#This Row],[Area2]]+Table13[[#This Row],[Area3]]</f>
        <v>0</v>
      </c>
      <c r="R398" t="s">
        <v>3968</v>
      </c>
    </row>
    <row r="399" spans="1:18" x14ac:dyDescent="0.55000000000000004">
      <c r="A399" s="1">
        <v>732</v>
      </c>
      <c r="B399" s="1" t="s">
        <v>2962</v>
      </c>
      <c r="C399" s="1" t="s">
        <v>3015</v>
      </c>
      <c r="D399" s="4">
        <v>1.5</v>
      </c>
      <c r="E399" s="1" t="s">
        <v>107</v>
      </c>
      <c r="F399" s="16" t="s">
        <v>4434</v>
      </c>
      <c r="G399" s="1" t="s">
        <v>108</v>
      </c>
      <c r="H399" s="1" t="s">
        <v>3896</v>
      </c>
      <c r="I399" s="1" t="s">
        <v>3897</v>
      </c>
      <c r="J399" s="19">
        <v>1</v>
      </c>
      <c r="K399" s="3" t="s">
        <v>589</v>
      </c>
      <c r="L399" s="9">
        <v>123.85</v>
      </c>
      <c r="M399" s="3" t="s">
        <v>3898</v>
      </c>
      <c r="N399" s="9">
        <v>0</v>
      </c>
      <c r="O399" s="3" t="s">
        <v>3898</v>
      </c>
      <c r="P399" s="9">
        <v>0</v>
      </c>
      <c r="Q399" s="9">
        <f>Table13[[#This Row],[Area]]+Table13[[#This Row],[Area2]]+Table13[[#This Row],[Area3]]</f>
        <v>123.85</v>
      </c>
      <c r="R399" t="s">
        <v>3016</v>
      </c>
    </row>
    <row r="400" spans="1:18" x14ac:dyDescent="0.55000000000000004">
      <c r="A400" s="1">
        <v>743</v>
      </c>
      <c r="B400" s="1" t="s">
        <v>2962</v>
      </c>
      <c r="C400" s="1" t="s">
        <v>3019</v>
      </c>
      <c r="D400" s="4">
        <v>42</v>
      </c>
      <c r="E400" s="1" t="s">
        <v>107</v>
      </c>
      <c r="F400" s="16" t="s">
        <v>4435</v>
      </c>
      <c r="G400" s="1" t="s">
        <v>133</v>
      </c>
      <c r="H400" s="1" t="s">
        <v>3896</v>
      </c>
      <c r="I400" s="1" t="s">
        <v>3897</v>
      </c>
      <c r="J400" s="19">
        <v>1</v>
      </c>
      <c r="K400" s="3" t="s">
        <v>3903</v>
      </c>
      <c r="L400" s="9">
        <v>33.590000000000003</v>
      </c>
      <c r="M400" s="3" t="s">
        <v>3898</v>
      </c>
      <c r="N400" s="9">
        <v>0</v>
      </c>
      <c r="O400" s="3" t="s">
        <v>3898</v>
      </c>
      <c r="P400" s="9">
        <v>0</v>
      </c>
      <c r="Q400" s="9">
        <f>Table13[[#This Row],[Area]]+Table13[[#This Row],[Area2]]+Table13[[#This Row],[Area3]]</f>
        <v>33.590000000000003</v>
      </c>
      <c r="R400" t="s">
        <v>3020</v>
      </c>
    </row>
    <row r="401" spans="1:18" x14ac:dyDescent="0.55000000000000004">
      <c r="A401" s="1">
        <v>859</v>
      </c>
      <c r="B401" s="1" t="s">
        <v>2962</v>
      </c>
      <c r="C401" s="1" t="s">
        <v>3041</v>
      </c>
      <c r="D401" s="4">
        <v>0.5</v>
      </c>
      <c r="E401" s="1" t="s">
        <v>107</v>
      </c>
      <c r="F401" s="16" t="s">
        <v>4436</v>
      </c>
      <c r="G401" s="1" t="s">
        <v>133</v>
      </c>
      <c r="H401" s="1" t="s">
        <v>3896</v>
      </c>
      <c r="I401" s="1" t="s">
        <v>3897</v>
      </c>
      <c r="J401" s="1">
        <v>1</v>
      </c>
      <c r="K401" s="3" t="s">
        <v>3898</v>
      </c>
      <c r="L401" s="9">
        <v>0</v>
      </c>
      <c r="M401" s="3" t="s">
        <v>3898</v>
      </c>
      <c r="N401" s="9">
        <v>0</v>
      </c>
      <c r="O401" s="3" t="s">
        <v>3898</v>
      </c>
      <c r="P401" s="9">
        <v>0</v>
      </c>
      <c r="Q401" s="9">
        <f>Table13[[#This Row],[Area]]+Table13[[#This Row],[Area2]]+Table13[[#This Row],[Area3]]</f>
        <v>0</v>
      </c>
      <c r="R401" t="s">
        <v>4437</v>
      </c>
    </row>
    <row r="402" spans="1:18" x14ac:dyDescent="0.55000000000000004">
      <c r="A402" s="1">
        <v>907</v>
      </c>
      <c r="B402" s="1" t="s">
        <v>2962</v>
      </c>
      <c r="C402" s="1" t="s">
        <v>3048</v>
      </c>
      <c r="D402" s="4">
        <v>1000</v>
      </c>
      <c r="E402" s="1" t="s">
        <v>107</v>
      </c>
      <c r="F402" s="16" t="s">
        <v>4438</v>
      </c>
      <c r="G402" s="1" t="s">
        <v>2149</v>
      </c>
      <c r="H402" s="1" t="s">
        <v>3896</v>
      </c>
      <c r="I402" s="1" t="s">
        <v>3897</v>
      </c>
      <c r="J402" s="1">
        <v>1</v>
      </c>
      <c r="K402" s="3" t="s">
        <v>589</v>
      </c>
      <c r="L402" s="9">
        <v>7647.58</v>
      </c>
      <c r="M402" s="3" t="s">
        <v>589</v>
      </c>
      <c r="N402" s="9">
        <v>96.87</v>
      </c>
      <c r="O402" s="3" t="s">
        <v>3898</v>
      </c>
      <c r="P402" s="9">
        <v>0</v>
      </c>
      <c r="Q402" s="9">
        <f>Table13[[#This Row],[Area]]+Table13[[#This Row],[Area2]]+Table13[[#This Row],[Area3]]</f>
        <v>7744.45</v>
      </c>
      <c r="R402" t="s">
        <v>4439</v>
      </c>
    </row>
    <row r="403" spans="1:18" x14ac:dyDescent="0.55000000000000004">
      <c r="A403" s="1">
        <v>1083</v>
      </c>
      <c r="B403" s="1" t="s">
        <v>2962</v>
      </c>
      <c r="C403" s="1" t="s">
        <v>3074</v>
      </c>
      <c r="D403" s="4">
        <v>6</v>
      </c>
      <c r="E403" s="1" t="s">
        <v>107</v>
      </c>
      <c r="F403" s="16" t="s">
        <v>4440</v>
      </c>
      <c r="G403" s="1" t="s">
        <v>133</v>
      </c>
      <c r="H403" s="1" t="s">
        <v>3896</v>
      </c>
      <c r="I403" s="1" t="s">
        <v>3897</v>
      </c>
      <c r="J403" s="19">
        <v>1</v>
      </c>
      <c r="K403" s="3" t="s">
        <v>3903</v>
      </c>
      <c r="L403" s="9">
        <v>3.7850000000000001</v>
      </c>
      <c r="M403" s="3" t="s">
        <v>3898</v>
      </c>
      <c r="N403" s="9">
        <v>0</v>
      </c>
      <c r="O403" s="3" t="s">
        <v>3898</v>
      </c>
      <c r="P403" s="9">
        <v>0</v>
      </c>
      <c r="Q403" s="9">
        <f>Table13[[#This Row],[Area]]+Table13[[#This Row],[Area2]]+Table13[[#This Row],[Area3]]</f>
        <v>3.7850000000000001</v>
      </c>
      <c r="R403" t="s">
        <v>133</v>
      </c>
    </row>
    <row r="404" spans="1:18" x14ac:dyDescent="0.55000000000000004">
      <c r="A404" s="1">
        <v>1110</v>
      </c>
      <c r="B404" s="1" t="s">
        <v>2962</v>
      </c>
      <c r="C404" s="1" t="s">
        <v>3075</v>
      </c>
      <c r="D404" s="4">
        <v>2.5</v>
      </c>
      <c r="E404" s="1" t="s">
        <v>107</v>
      </c>
      <c r="F404" s="16" t="s">
        <v>4441</v>
      </c>
      <c r="G404" s="1" t="s">
        <v>108</v>
      </c>
      <c r="H404" s="1" t="s">
        <v>3896</v>
      </c>
      <c r="I404" s="1" t="s">
        <v>3897</v>
      </c>
      <c r="J404" s="19">
        <v>1</v>
      </c>
      <c r="K404" s="3" t="s">
        <v>589</v>
      </c>
      <c r="L404" s="9">
        <v>12.667999999999999</v>
      </c>
      <c r="M404" s="3" t="s">
        <v>3898</v>
      </c>
      <c r="N404" s="9">
        <v>0</v>
      </c>
      <c r="O404" s="3" t="s">
        <v>3898</v>
      </c>
      <c r="P404" s="9">
        <v>0</v>
      </c>
      <c r="Q404" s="9">
        <f>Table13[[#This Row],[Area]]+Table13[[#This Row],[Area2]]+Table13[[#This Row],[Area3]]</f>
        <v>12.667999999999999</v>
      </c>
      <c r="R404" t="s">
        <v>589</v>
      </c>
    </row>
    <row r="405" spans="1:18" x14ac:dyDescent="0.55000000000000004">
      <c r="A405" s="1">
        <v>1144</v>
      </c>
      <c r="B405" s="1" t="s">
        <v>2962</v>
      </c>
      <c r="C405" s="1" t="s">
        <v>3076</v>
      </c>
      <c r="D405" s="4">
        <v>360.79099999999897</v>
      </c>
      <c r="E405" s="1" t="s">
        <v>107</v>
      </c>
      <c r="F405" s="16" t="s">
        <v>4442</v>
      </c>
      <c r="G405" s="1" t="s">
        <v>108</v>
      </c>
      <c r="H405" s="1" t="s">
        <v>3900</v>
      </c>
      <c r="I405" s="1" t="s">
        <v>3907</v>
      </c>
      <c r="J405" s="1">
        <v>1</v>
      </c>
      <c r="K405" s="3" t="s">
        <v>589</v>
      </c>
      <c r="L405" s="9">
        <v>37400</v>
      </c>
      <c r="M405" s="3" t="s">
        <v>3898</v>
      </c>
      <c r="N405" s="9">
        <v>0</v>
      </c>
      <c r="O405" s="3" t="s">
        <v>3898</v>
      </c>
      <c r="P405" s="9">
        <v>0</v>
      </c>
      <c r="Q405" s="9">
        <f>Table13[[#This Row],[Area]]+Table13[[#This Row],[Area2]]+Table13[[#This Row],[Area3]]</f>
        <v>37400</v>
      </c>
      <c r="R405" t="s">
        <v>4443</v>
      </c>
    </row>
    <row r="406" spans="1:18" x14ac:dyDescent="0.55000000000000004">
      <c r="A406" s="1">
        <v>1307</v>
      </c>
      <c r="B406" s="1" t="s">
        <v>2962</v>
      </c>
      <c r="C406" s="1" t="s">
        <v>3096</v>
      </c>
      <c r="D406" s="4">
        <v>1.1000000000000001</v>
      </c>
      <c r="E406" s="1" t="s">
        <v>107</v>
      </c>
      <c r="F406" s="16" t="s">
        <v>4444</v>
      </c>
      <c r="G406" s="1" t="s">
        <v>133</v>
      </c>
      <c r="H406" s="1" t="s">
        <v>3896</v>
      </c>
      <c r="I406" s="1" t="s">
        <v>3897</v>
      </c>
      <c r="J406" s="19">
        <v>1</v>
      </c>
      <c r="K406" s="3" t="s">
        <v>3903</v>
      </c>
      <c r="L406" s="9">
        <v>5.8799999999999998E-2</v>
      </c>
      <c r="M406" s="3" t="s">
        <v>3898</v>
      </c>
      <c r="N406" s="9">
        <v>0</v>
      </c>
      <c r="O406" s="3" t="s">
        <v>3898</v>
      </c>
      <c r="P406" s="9">
        <v>0</v>
      </c>
      <c r="Q406" s="9">
        <f>Table13[[#This Row],[Area]]+Table13[[#This Row],[Area2]]+Table13[[#This Row],[Area3]]</f>
        <v>5.8799999999999998E-2</v>
      </c>
      <c r="R406" t="s">
        <v>3097</v>
      </c>
    </row>
    <row r="407" spans="1:18" x14ac:dyDescent="0.55000000000000004">
      <c r="A407" s="1">
        <v>1405</v>
      </c>
      <c r="B407" s="1" t="s">
        <v>2962</v>
      </c>
      <c r="C407" s="1" t="s">
        <v>3104</v>
      </c>
      <c r="D407" s="4">
        <v>1332</v>
      </c>
      <c r="E407" s="1" t="s">
        <v>107</v>
      </c>
      <c r="F407" s="16" t="s">
        <v>4445</v>
      </c>
      <c r="G407" s="1" t="s">
        <v>2149</v>
      </c>
      <c r="H407" s="1" t="s">
        <v>3896</v>
      </c>
      <c r="I407" s="1" t="s">
        <v>3897</v>
      </c>
      <c r="J407" s="1">
        <v>1</v>
      </c>
      <c r="K407" s="3" t="s">
        <v>589</v>
      </c>
      <c r="L407" s="9">
        <v>230.22</v>
      </c>
      <c r="M407" s="3" t="s">
        <v>589</v>
      </c>
      <c r="N407" s="9">
        <v>176.67</v>
      </c>
      <c r="O407" s="3" t="s">
        <v>3898</v>
      </c>
      <c r="P407" s="9">
        <v>0</v>
      </c>
      <c r="Q407" s="9">
        <f>Table13[[#This Row],[Area]]+Table13[[#This Row],[Area2]]+Table13[[#This Row],[Area3]]</f>
        <v>406.89</v>
      </c>
      <c r="R407" t="s">
        <v>3105</v>
      </c>
    </row>
    <row r="408" spans="1:18" x14ac:dyDescent="0.55000000000000004">
      <c r="A408" s="1">
        <v>1452</v>
      </c>
      <c r="B408" s="1" t="s">
        <v>2962</v>
      </c>
      <c r="C408" s="1" t="s">
        <v>3110</v>
      </c>
      <c r="D408" s="4">
        <v>0.20200000000000001</v>
      </c>
      <c r="E408" s="1" t="s">
        <v>107</v>
      </c>
      <c r="F408" s="16" t="s">
        <v>4446</v>
      </c>
      <c r="G408" s="1" t="s">
        <v>133</v>
      </c>
      <c r="H408" s="1" t="s">
        <v>3896</v>
      </c>
      <c r="I408" s="1" t="s">
        <v>3897</v>
      </c>
      <c r="J408" s="1">
        <v>1</v>
      </c>
      <c r="K408" s="3" t="s">
        <v>3898</v>
      </c>
      <c r="L408" s="9">
        <v>0</v>
      </c>
      <c r="M408" s="3" t="s">
        <v>3898</v>
      </c>
      <c r="N408" s="9">
        <v>0</v>
      </c>
      <c r="O408" s="3" t="s">
        <v>3898</v>
      </c>
      <c r="P408" s="9">
        <v>0</v>
      </c>
      <c r="Q408" s="9">
        <f>Table13[[#This Row],[Area]]+Table13[[#This Row],[Area2]]+Table13[[#This Row],[Area3]]</f>
        <v>0</v>
      </c>
      <c r="R408" t="s">
        <v>3968</v>
      </c>
    </row>
    <row r="409" spans="1:18" x14ac:dyDescent="0.55000000000000004">
      <c r="A409" s="1">
        <v>1951</v>
      </c>
      <c r="B409" s="1" t="s">
        <v>2962</v>
      </c>
      <c r="C409" s="1" t="s">
        <v>3168</v>
      </c>
      <c r="D409" s="4">
        <v>2.1</v>
      </c>
      <c r="E409" s="1" t="s">
        <v>107</v>
      </c>
      <c r="F409" s="16" t="s">
        <v>4447</v>
      </c>
      <c r="G409" s="1" t="s">
        <v>133</v>
      </c>
      <c r="H409" s="1" t="s">
        <v>3896</v>
      </c>
      <c r="I409" s="1" t="s">
        <v>3897</v>
      </c>
      <c r="J409" s="19">
        <v>1</v>
      </c>
      <c r="K409" s="3" t="s">
        <v>3903</v>
      </c>
      <c r="L409" s="9">
        <v>7.9500000000000001E-2</v>
      </c>
      <c r="M409" s="3" t="s">
        <v>3898</v>
      </c>
      <c r="N409" s="9">
        <v>0</v>
      </c>
      <c r="O409" s="3" t="s">
        <v>3898</v>
      </c>
      <c r="P409" s="9">
        <v>0</v>
      </c>
      <c r="Q409" s="9">
        <f>Table13[[#This Row],[Area]]+Table13[[#This Row],[Area2]]+Table13[[#This Row],[Area3]]</f>
        <v>7.9500000000000001E-2</v>
      </c>
      <c r="R409" t="s">
        <v>3169</v>
      </c>
    </row>
    <row r="410" spans="1:18" x14ac:dyDescent="0.55000000000000004">
      <c r="A410" s="1">
        <v>2001</v>
      </c>
      <c r="B410" s="1" t="s">
        <v>2962</v>
      </c>
      <c r="C410" s="1" t="s">
        <v>3178</v>
      </c>
      <c r="D410" s="4">
        <v>1</v>
      </c>
      <c r="E410" s="1" t="s">
        <v>107</v>
      </c>
      <c r="F410" s="16" t="s">
        <v>4448</v>
      </c>
      <c r="G410" s="1" t="s">
        <v>133</v>
      </c>
      <c r="H410" s="1" t="s">
        <v>3896</v>
      </c>
      <c r="I410" s="1" t="s">
        <v>3897</v>
      </c>
      <c r="J410" s="19">
        <v>1</v>
      </c>
      <c r="K410" s="3" t="s">
        <v>3898</v>
      </c>
      <c r="L410" s="9">
        <v>0</v>
      </c>
      <c r="M410" s="3" t="s">
        <v>3898</v>
      </c>
      <c r="N410" s="9">
        <v>0</v>
      </c>
      <c r="O410" s="3" t="s">
        <v>3898</v>
      </c>
      <c r="P410" s="9">
        <v>0</v>
      </c>
      <c r="Q410" s="9">
        <f>Table13[[#This Row],[Area]]+Table13[[#This Row],[Area2]]+Table13[[#This Row],[Area3]]</f>
        <v>0</v>
      </c>
      <c r="R410" t="s">
        <v>3968</v>
      </c>
    </row>
    <row r="411" spans="1:18" x14ac:dyDescent="0.55000000000000004">
      <c r="A411" s="1">
        <v>2069</v>
      </c>
      <c r="B411" s="1" t="s">
        <v>2962</v>
      </c>
      <c r="C411" s="1" t="s">
        <v>3182</v>
      </c>
      <c r="D411" s="4">
        <v>0.13600000000000001</v>
      </c>
      <c r="E411" s="1" t="s">
        <v>107</v>
      </c>
      <c r="F411" s="16" t="s">
        <v>4449</v>
      </c>
      <c r="G411" s="1" t="s">
        <v>133</v>
      </c>
      <c r="H411" s="1" t="s">
        <v>3896</v>
      </c>
      <c r="I411" s="1" t="s">
        <v>3897</v>
      </c>
      <c r="J411" s="1">
        <v>1</v>
      </c>
      <c r="K411" s="3" t="s">
        <v>3898</v>
      </c>
      <c r="L411" s="9">
        <v>0</v>
      </c>
      <c r="M411" s="3" t="s">
        <v>3898</v>
      </c>
      <c r="N411" s="9">
        <v>0</v>
      </c>
      <c r="O411" s="3" t="s">
        <v>3898</v>
      </c>
      <c r="P411" s="9">
        <v>0</v>
      </c>
      <c r="Q411" s="9">
        <f>Table13[[#This Row],[Area]]+Table13[[#This Row],[Area2]]+Table13[[#This Row],[Area3]]</f>
        <v>0</v>
      </c>
      <c r="R411" t="s">
        <v>3931</v>
      </c>
    </row>
    <row r="412" spans="1:18" x14ac:dyDescent="0.55000000000000004">
      <c r="A412" s="1">
        <v>2106</v>
      </c>
      <c r="B412" s="1" t="s">
        <v>2962</v>
      </c>
      <c r="C412" s="1" t="s">
        <v>3183</v>
      </c>
      <c r="D412" s="19">
        <v>0.03</v>
      </c>
      <c r="E412" s="1" t="s">
        <v>107</v>
      </c>
      <c r="F412" s="16" t="s">
        <v>4450</v>
      </c>
      <c r="G412" s="1" t="s">
        <v>133</v>
      </c>
      <c r="H412" s="1" t="s">
        <v>3896</v>
      </c>
      <c r="I412" s="1" t="s">
        <v>3897</v>
      </c>
      <c r="J412" s="1">
        <v>1</v>
      </c>
      <c r="K412" s="3" t="s">
        <v>3898</v>
      </c>
      <c r="L412" s="9">
        <v>0</v>
      </c>
      <c r="M412" s="3" t="s">
        <v>3898</v>
      </c>
      <c r="N412" s="9">
        <v>0</v>
      </c>
      <c r="O412" s="3" t="s">
        <v>3898</v>
      </c>
      <c r="P412" s="9">
        <v>0</v>
      </c>
      <c r="Q412" s="9">
        <f>Table13[[#This Row],[Area]]+Table13[[#This Row],[Area2]]+Table13[[#This Row],[Area3]]</f>
        <v>0</v>
      </c>
      <c r="R412" t="s">
        <v>3931</v>
      </c>
    </row>
    <row r="413" spans="1:18" x14ac:dyDescent="0.55000000000000004">
      <c r="A413" s="1">
        <v>2175</v>
      </c>
      <c r="B413" s="1" t="s">
        <v>2962</v>
      </c>
      <c r="C413" s="1" t="s">
        <v>3193</v>
      </c>
      <c r="D413" s="4">
        <v>3.9</v>
      </c>
      <c r="E413" s="1" t="s">
        <v>107</v>
      </c>
      <c r="F413" s="16" t="s">
        <v>4451</v>
      </c>
      <c r="G413" s="1" t="s">
        <v>133</v>
      </c>
      <c r="H413" s="1" t="s">
        <v>3896</v>
      </c>
      <c r="I413" s="1" t="s">
        <v>3897</v>
      </c>
      <c r="J413" s="19">
        <v>1</v>
      </c>
      <c r="K413" s="3" t="s">
        <v>3903</v>
      </c>
      <c r="L413" s="9">
        <v>1.74</v>
      </c>
      <c r="M413" s="3" t="s">
        <v>3898</v>
      </c>
      <c r="N413" s="9">
        <v>0</v>
      </c>
      <c r="O413" s="3" t="s">
        <v>3898</v>
      </c>
      <c r="P413" s="9">
        <v>0</v>
      </c>
      <c r="Q413" s="9">
        <f>Table13[[#This Row],[Area]]+Table13[[#This Row],[Area2]]+Table13[[#This Row],[Area3]]</f>
        <v>1.74</v>
      </c>
      <c r="R413" t="s">
        <v>133</v>
      </c>
    </row>
    <row r="414" spans="1:18" x14ac:dyDescent="0.55000000000000004">
      <c r="A414" s="1">
        <v>2297</v>
      </c>
      <c r="B414" s="1" t="s">
        <v>2962</v>
      </c>
      <c r="C414" s="1" t="s">
        <v>3200</v>
      </c>
      <c r="D414" s="4">
        <v>0.56999999999999995</v>
      </c>
      <c r="E414" s="1" t="s">
        <v>107</v>
      </c>
      <c r="F414" s="16" t="s">
        <v>4452</v>
      </c>
      <c r="G414" s="1" t="s">
        <v>133</v>
      </c>
      <c r="H414" s="1" t="s">
        <v>3896</v>
      </c>
      <c r="I414" s="1" t="s">
        <v>3897</v>
      </c>
      <c r="J414" s="1">
        <v>1</v>
      </c>
      <c r="K414" s="3" t="s">
        <v>3898</v>
      </c>
      <c r="L414" s="9">
        <v>0</v>
      </c>
      <c r="M414" s="3" t="s">
        <v>3898</v>
      </c>
      <c r="N414" s="9">
        <v>0</v>
      </c>
      <c r="O414" s="3" t="s">
        <v>3898</v>
      </c>
      <c r="P414" s="9">
        <v>0</v>
      </c>
      <c r="Q414" s="9">
        <f>Table13[[#This Row],[Area]]+Table13[[#This Row],[Area2]]+Table13[[#This Row],[Area3]]</f>
        <v>0</v>
      </c>
      <c r="R414" t="s">
        <v>3968</v>
      </c>
    </row>
    <row r="415" spans="1:18" x14ac:dyDescent="0.55000000000000004">
      <c r="A415" s="1">
        <v>2402</v>
      </c>
      <c r="B415" s="1" t="s">
        <v>2962</v>
      </c>
      <c r="C415" s="1" t="s">
        <v>3206</v>
      </c>
      <c r="D415" s="4">
        <v>2.1</v>
      </c>
      <c r="E415" s="1" t="s">
        <v>107</v>
      </c>
      <c r="F415" s="16" t="s">
        <v>4453</v>
      </c>
      <c r="G415" s="1" t="s">
        <v>133</v>
      </c>
      <c r="H415" s="1" t="s">
        <v>3896</v>
      </c>
      <c r="I415" s="1" t="s">
        <v>3897</v>
      </c>
      <c r="J415" s="19">
        <v>1</v>
      </c>
      <c r="K415" s="3" t="s">
        <v>3903</v>
      </c>
      <c r="L415" s="9">
        <v>0.41849999999999998</v>
      </c>
      <c r="M415" s="3" t="s">
        <v>3898</v>
      </c>
      <c r="N415" s="9">
        <v>0</v>
      </c>
      <c r="O415" s="3" t="s">
        <v>3898</v>
      </c>
      <c r="P415" s="9">
        <v>0</v>
      </c>
      <c r="Q415" s="9">
        <f>Table13[[#This Row],[Area]]+Table13[[#This Row],[Area2]]+Table13[[#This Row],[Area3]]</f>
        <v>0.41849999999999998</v>
      </c>
      <c r="R415" t="s">
        <v>133</v>
      </c>
    </row>
    <row r="416" spans="1:18" x14ac:dyDescent="0.55000000000000004">
      <c r="A416" s="1">
        <v>2432</v>
      </c>
      <c r="B416" s="1" t="s">
        <v>2962</v>
      </c>
      <c r="C416" s="1" t="s">
        <v>3207</v>
      </c>
      <c r="D416" s="4">
        <v>12.57</v>
      </c>
      <c r="E416" s="1" t="s">
        <v>107</v>
      </c>
      <c r="F416" s="16" t="s">
        <v>4454</v>
      </c>
      <c r="G416" s="1" t="s">
        <v>133</v>
      </c>
      <c r="H416" s="1" t="s">
        <v>3896</v>
      </c>
      <c r="I416" s="1" t="s">
        <v>3897</v>
      </c>
      <c r="J416" s="19">
        <v>1</v>
      </c>
      <c r="K416" s="3" t="s">
        <v>3903</v>
      </c>
      <c r="L416" s="9">
        <v>1.44</v>
      </c>
      <c r="M416" s="3" t="s">
        <v>3898</v>
      </c>
      <c r="N416" s="9">
        <v>0</v>
      </c>
      <c r="O416" s="3" t="s">
        <v>3898</v>
      </c>
      <c r="P416" s="9">
        <v>0</v>
      </c>
      <c r="Q416" s="9">
        <f>Table13[[#This Row],[Area]]+Table13[[#This Row],[Area2]]+Table13[[#This Row],[Area3]]</f>
        <v>1.44</v>
      </c>
      <c r="R416" t="s">
        <v>3208</v>
      </c>
    </row>
    <row r="417" spans="1:18" x14ac:dyDescent="0.55000000000000004">
      <c r="A417" s="1">
        <v>2656</v>
      </c>
      <c r="B417" s="1" t="s">
        <v>2962</v>
      </c>
      <c r="C417" s="1" t="s">
        <v>3226</v>
      </c>
      <c r="D417" s="4">
        <v>400</v>
      </c>
      <c r="E417" s="1" t="s">
        <v>107</v>
      </c>
      <c r="F417" s="16" t="s">
        <v>4455</v>
      </c>
      <c r="G417" s="1" t="s">
        <v>2149</v>
      </c>
      <c r="H417" s="1" t="s">
        <v>3896</v>
      </c>
      <c r="I417" s="1" t="s">
        <v>3897</v>
      </c>
      <c r="J417" s="1">
        <v>1</v>
      </c>
      <c r="K417" s="3" t="s">
        <v>589</v>
      </c>
      <c r="L417" s="9">
        <v>76.7</v>
      </c>
      <c r="M417" s="3" t="s">
        <v>589</v>
      </c>
      <c r="N417" s="9">
        <v>128.5</v>
      </c>
      <c r="O417" s="3" t="s">
        <v>3898</v>
      </c>
      <c r="P417" s="9">
        <v>0</v>
      </c>
      <c r="Q417" s="9">
        <f>Table13[[#This Row],[Area]]+Table13[[#This Row],[Area2]]+Table13[[#This Row],[Area3]]</f>
        <v>205.2</v>
      </c>
      <c r="R417" t="s">
        <v>3227</v>
      </c>
    </row>
    <row r="418" spans="1:18" x14ac:dyDescent="0.55000000000000004">
      <c r="A418" s="1">
        <v>2688</v>
      </c>
      <c r="B418" s="1" t="s">
        <v>2962</v>
      </c>
      <c r="C418" s="1" t="s">
        <v>3229</v>
      </c>
      <c r="D418" s="4">
        <v>1</v>
      </c>
      <c r="E418" s="1" t="s">
        <v>107</v>
      </c>
      <c r="F418" s="16" t="s">
        <v>4456</v>
      </c>
      <c r="G418" s="1" t="s">
        <v>133</v>
      </c>
      <c r="H418" s="1" t="s">
        <v>3896</v>
      </c>
      <c r="I418" s="1" t="s">
        <v>3897</v>
      </c>
      <c r="J418" s="19">
        <v>1</v>
      </c>
      <c r="K418" s="3" t="s">
        <v>3898</v>
      </c>
      <c r="L418" s="9">
        <v>0</v>
      </c>
      <c r="M418" s="3" t="s">
        <v>3898</v>
      </c>
      <c r="N418" s="9">
        <v>0</v>
      </c>
      <c r="O418" s="3" t="s">
        <v>3898</v>
      </c>
      <c r="P418" s="9">
        <v>0</v>
      </c>
      <c r="Q418" s="9">
        <f>Table13[[#This Row],[Area]]+Table13[[#This Row],[Area2]]+Table13[[#This Row],[Area3]]</f>
        <v>0</v>
      </c>
      <c r="R418" t="s">
        <v>3968</v>
      </c>
    </row>
    <row r="419" spans="1:18" x14ac:dyDescent="0.55000000000000004">
      <c r="A419" s="1">
        <v>2709</v>
      </c>
      <c r="B419" s="1" t="s">
        <v>2962</v>
      </c>
      <c r="C419" s="1" t="s">
        <v>3231</v>
      </c>
      <c r="D419" s="19">
        <v>6.0000000000000001E-3</v>
      </c>
      <c r="E419" s="1" t="s">
        <v>107</v>
      </c>
      <c r="F419" s="16" t="s">
        <v>4457</v>
      </c>
      <c r="G419" s="1" t="s">
        <v>133</v>
      </c>
      <c r="H419" s="1" t="s">
        <v>3896</v>
      </c>
      <c r="I419" s="1" t="s">
        <v>3897</v>
      </c>
      <c r="J419" s="1">
        <v>1</v>
      </c>
      <c r="K419" s="3" t="s">
        <v>3898</v>
      </c>
      <c r="L419" s="9">
        <v>0</v>
      </c>
      <c r="M419" s="3" t="s">
        <v>3898</v>
      </c>
      <c r="N419" s="9">
        <v>0</v>
      </c>
      <c r="O419" s="3" t="s">
        <v>3898</v>
      </c>
      <c r="P419" s="9">
        <v>0</v>
      </c>
      <c r="Q419" s="9">
        <f>Table13[[#This Row],[Area]]+Table13[[#This Row],[Area2]]+Table13[[#This Row],[Area3]]</f>
        <v>0</v>
      </c>
      <c r="R419" t="s">
        <v>3931</v>
      </c>
    </row>
    <row r="420" spans="1:18" x14ac:dyDescent="0.55000000000000004">
      <c r="A420" s="1">
        <v>2979</v>
      </c>
      <c r="B420" s="1" t="s">
        <v>2962</v>
      </c>
      <c r="C420" s="1" t="s">
        <v>3255</v>
      </c>
      <c r="D420" s="4">
        <v>11</v>
      </c>
      <c r="E420" s="1" t="s">
        <v>107</v>
      </c>
      <c r="F420" s="16" t="s">
        <v>4458</v>
      </c>
      <c r="G420" s="1" t="s">
        <v>133</v>
      </c>
      <c r="H420" s="1" t="s">
        <v>3896</v>
      </c>
      <c r="I420" s="1" t="s">
        <v>3897</v>
      </c>
      <c r="J420" s="19">
        <v>1</v>
      </c>
      <c r="K420" s="3" t="s">
        <v>3903</v>
      </c>
      <c r="L420" s="9">
        <v>1.36</v>
      </c>
      <c r="M420" s="3" t="s">
        <v>3898</v>
      </c>
      <c r="N420" s="9">
        <v>0</v>
      </c>
      <c r="O420" s="3" t="s">
        <v>3898</v>
      </c>
      <c r="P420" s="9">
        <v>0</v>
      </c>
      <c r="Q420" s="9">
        <f>Table13[[#This Row],[Area]]+Table13[[#This Row],[Area2]]+Table13[[#This Row],[Area3]]</f>
        <v>1.36</v>
      </c>
      <c r="R420" t="s">
        <v>133</v>
      </c>
    </row>
    <row r="421" spans="1:18" x14ac:dyDescent="0.55000000000000004">
      <c r="A421" s="1">
        <v>3080</v>
      </c>
      <c r="B421" s="1" t="s">
        <v>2962</v>
      </c>
      <c r="C421" s="1" t="s">
        <v>3265</v>
      </c>
      <c r="D421" s="4">
        <v>3</v>
      </c>
      <c r="E421" s="1" t="s">
        <v>107</v>
      </c>
      <c r="F421" s="16" t="s">
        <v>4459</v>
      </c>
      <c r="G421" s="1" t="s">
        <v>108</v>
      </c>
      <c r="H421" s="1" t="s">
        <v>3896</v>
      </c>
      <c r="I421" s="1" t="s">
        <v>3897</v>
      </c>
      <c r="J421" s="19">
        <v>1</v>
      </c>
      <c r="K421" s="3" t="s">
        <v>589</v>
      </c>
      <c r="L421" s="9">
        <v>12.788</v>
      </c>
      <c r="M421" s="3" t="s">
        <v>3898</v>
      </c>
      <c r="N421" s="9">
        <v>0</v>
      </c>
      <c r="O421" s="3" t="s">
        <v>3898</v>
      </c>
      <c r="P421" s="9">
        <v>0</v>
      </c>
      <c r="Q421" s="9">
        <f>Table13[[#This Row],[Area]]+Table13[[#This Row],[Area2]]+Table13[[#This Row],[Area3]]</f>
        <v>12.788</v>
      </c>
      <c r="R421" t="s">
        <v>589</v>
      </c>
    </row>
    <row r="422" spans="1:18" x14ac:dyDescent="0.55000000000000004">
      <c r="A422" s="1">
        <v>3133</v>
      </c>
      <c r="B422" s="1" t="s">
        <v>2962</v>
      </c>
      <c r="C422" s="1" t="s">
        <v>3268</v>
      </c>
      <c r="D422" s="4">
        <v>190.4</v>
      </c>
      <c r="E422" s="1" t="s">
        <v>107</v>
      </c>
      <c r="F422" s="16" t="s">
        <v>4460</v>
      </c>
      <c r="G422" s="1" t="s">
        <v>2149</v>
      </c>
      <c r="H422" s="1" t="s">
        <v>3896</v>
      </c>
      <c r="I422" s="1" t="s">
        <v>3897</v>
      </c>
      <c r="J422" s="19">
        <v>1</v>
      </c>
      <c r="K422" s="3" t="s">
        <v>589</v>
      </c>
      <c r="L422" s="9">
        <v>28.13</v>
      </c>
      <c r="M422" s="3" t="s">
        <v>589</v>
      </c>
      <c r="N422" s="9">
        <v>608.41</v>
      </c>
      <c r="O422" s="3" t="s">
        <v>3898</v>
      </c>
      <c r="P422" s="9">
        <v>0</v>
      </c>
      <c r="Q422" s="9">
        <f>Table13[[#This Row],[Area]]+Table13[[#This Row],[Area2]]+Table13[[#This Row],[Area3]]</f>
        <v>636.54</v>
      </c>
      <c r="R422" t="s">
        <v>4461</v>
      </c>
    </row>
    <row r="423" spans="1:18" x14ac:dyDescent="0.55000000000000004">
      <c r="A423" s="1">
        <v>3135</v>
      </c>
      <c r="B423" s="1" t="s">
        <v>2962</v>
      </c>
      <c r="C423" s="1" t="s">
        <v>3270</v>
      </c>
      <c r="D423" s="4">
        <v>0.498</v>
      </c>
      <c r="E423" s="1" t="s">
        <v>107</v>
      </c>
      <c r="F423" s="16" t="s">
        <v>4462</v>
      </c>
      <c r="G423" s="1" t="s">
        <v>133</v>
      </c>
      <c r="H423" s="1" t="s">
        <v>3896</v>
      </c>
      <c r="I423" s="1" t="s">
        <v>3897</v>
      </c>
      <c r="J423" s="1">
        <v>1</v>
      </c>
      <c r="K423" s="3" t="s">
        <v>3898</v>
      </c>
      <c r="L423" s="9">
        <v>0</v>
      </c>
      <c r="M423" s="3" t="s">
        <v>3898</v>
      </c>
      <c r="N423" s="9">
        <v>0</v>
      </c>
      <c r="O423" s="3" t="s">
        <v>3898</v>
      </c>
      <c r="P423" s="9">
        <v>0</v>
      </c>
      <c r="Q423" s="9">
        <f>Table13[[#This Row],[Area]]+Table13[[#This Row],[Area2]]+Table13[[#This Row],[Area3]]</f>
        <v>0</v>
      </c>
      <c r="R423" t="s">
        <v>3968</v>
      </c>
    </row>
    <row r="424" spans="1:18" x14ac:dyDescent="0.55000000000000004">
      <c r="A424" s="1">
        <v>3138</v>
      </c>
      <c r="B424" s="1" t="s">
        <v>2962</v>
      </c>
      <c r="C424" s="1" t="s">
        <v>3271</v>
      </c>
      <c r="D424" s="19">
        <v>1.2999999999999999E-2</v>
      </c>
      <c r="E424" s="1" t="s">
        <v>107</v>
      </c>
      <c r="F424" s="16" t="s">
        <v>4463</v>
      </c>
      <c r="G424" s="1" t="s">
        <v>133</v>
      </c>
      <c r="H424" s="1" t="s">
        <v>3896</v>
      </c>
      <c r="I424" s="1" t="s">
        <v>3897</v>
      </c>
      <c r="J424" s="1">
        <v>1</v>
      </c>
      <c r="K424" s="3" t="s">
        <v>3898</v>
      </c>
      <c r="L424" s="9">
        <v>0</v>
      </c>
      <c r="M424" s="3" t="s">
        <v>3898</v>
      </c>
      <c r="N424" s="9">
        <v>0</v>
      </c>
      <c r="O424" s="3" t="s">
        <v>3898</v>
      </c>
      <c r="P424" s="9">
        <v>0</v>
      </c>
      <c r="Q424" s="9">
        <f>Table13[[#This Row],[Area]]+Table13[[#This Row],[Area2]]+Table13[[#This Row],[Area3]]</f>
        <v>0</v>
      </c>
      <c r="R424" t="s">
        <v>3931</v>
      </c>
    </row>
    <row r="425" spans="1:18" x14ac:dyDescent="0.55000000000000004">
      <c r="A425" s="1">
        <v>3139</v>
      </c>
      <c r="B425" s="1" t="s">
        <v>2962</v>
      </c>
      <c r="C425" s="1" t="s">
        <v>3272</v>
      </c>
      <c r="D425" s="4">
        <v>4.5</v>
      </c>
      <c r="E425" s="1" t="s">
        <v>107</v>
      </c>
      <c r="F425" s="16" t="s">
        <v>4464</v>
      </c>
      <c r="G425" s="1" t="s">
        <v>133</v>
      </c>
      <c r="H425" s="1" t="s">
        <v>3896</v>
      </c>
      <c r="I425" s="1" t="s">
        <v>3897</v>
      </c>
      <c r="J425" s="19">
        <v>1</v>
      </c>
      <c r="K425" s="3" t="s">
        <v>3903</v>
      </c>
      <c r="L425" s="9">
        <v>5.1580000000000004</v>
      </c>
      <c r="M425" s="3" t="s">
        <v>3898</v>
      </c>
      <c r="N425" s="9">
        <v>0</v>
      </c>
      <c r="O425" s="3" t="s">
        <v>3898</v>
      </c>
      <c r="P425" s="9">
        <v>0</v>
      </c>
      <c r="Q425" s="9">
        <f>Table13[[#This Row],[Area]]+Table13[[#This Row],[Area2]]+Table13[[#This Row],[Area3]]</f>
        <v>5.1580000000000004</v>
      </c>
      <c r="R425" t="s">
        <v>133</v>
      </c>
    </row>
    <row r="426" spans="1:18" x14ac:dyDescent="0.55000000000000004">
      <c r="A426" s="1">
        <v>3451</v>
      </c>
      <c r="B426" s="1" t="s">
        <v>2962</v>
      </c>
      <c r="C426" s="1" t="s">
        <v>3313</v>
      </c>
      <c r="D426" s="4">
        <v>240</v>
      </c>
      <c r="E426" s="1" t="s">
        <v>107</v>
      </c>
      <c r="F426" s="16" t="s">
        <v>4465</v>
      </c>
      <c r="G426" s="1" t="s">
        <v>108</v>
      </c>
      <c r="H426" s="1" t="s">
        <v>3900</v>
      </c>
      <c r="I426" s="1" t="s">
        <v>3897</v>
      </c>
      <c r="J426" s="19">
        <v>1</v>
      </c>
      <c r="K426" s="3" t="s">
        <v>589</v>
      </c>
      <c r="L426" s="9">
        <v>13340.2</v>
      </c>
      <c r="M426" s="3" t="s">
        <v>3898</v>
      </c>
      <c r="N426" s="9">
        <v>0</v>
      </c>
      <c r="O426" s="3" t="s">
        <v>3898</v>
      </c>
      <c r="P426" s="9">
        <v>0</v>
      </c>
      <c r="Q426" s="9">
        <f>Table13[[#This Row],[Area]]+Table13[[#This Row],[Area2]]+Table13[[#This Row],[Area3]]</f>
        <v>13340.2</v>
      </c>
      <c r="R426" t="s">
        <v>4466</v>
      </c>
    </row>
    <row r="427" spans="1:18" x14ac:dyDescent="0.55000000000000004">
      <c r="B427" s="1" t="s">
        <v>3328</v>
      </c>
      <c r="C427" s="1" t="s">
        <v>3332</v>
      </c>
      <c r="D427" s="4">
        <v>5</v>
      </c>
      <c r="E427" s="1" t="s">
        <v>107</v>
      </c>
      <c r="F427" s="16" t="s">
        <v>4467</v>
      </c>
      <c r="G427" s="1" t="s">
        <v>133</v>
      </c>
      <c r="H427" s="1" t="s">
        <v>3896</v>
      </c>
      <c r="I427" s="1" t="s">
        <v>3897</v>
      </c>
      <c r="J427" s="19">
        <v>1</v>
      </c>
      <c r="K427" s="3" t="s">
        <v>3903</v>
      </c>
      <c r="L427" s="9">
        <v>5.6</v>
      </c>
      <c r="M427" s="3" t="s">
        <v>3898</v>
      </c>
      <c r="N427" s="9">
        <v>0</v>
      </c>
      <c r="O427" s="3" t="s">
        <v>3898</v>
      </c>
      <c r="P427" s="9">
        <v>0</v>
      </c>
      <c r="Q427" s="9">
        <f>Table13[[#This Row],[Area]]+Table13[[#This Row],[Area2]]+Table13[[#This Row],[Area3]]</f>
        <v>5.6</v>
      </c>
      <c r="R427" t="s">
        <v>3333</v>
      </c>
    </row>
    <row r="428" spans="1:18" x14ac:dyDescent="0.55000000000000004">
      <c r="A428" s="1">
        <v>2065</v>
      </c>
      <c r="B428" s="1" t="s">
        <v>3328</v>
      </c>
      <c r="C428" s="1" t="s">
        <v>3335</v>
      </c>
      <c r="D428" s="4">
        <v>0.88</v>
      </c>
      <c r="E428" s="1" t="s">
        <v>107</v>
      </c>
      <c r="F428" s="16" t="s">
        <v>4468</v>
      </c>
      <c r="G428" s="1" t="s">
        <v>108</v>
      </c>
      <c r="H428" s="1" t="s">
        <v>3896</v>
      </c>
      <c r="I428" s="1" t="s">
        <v>3897</v>
      </c>
      <c r="J428" s="19">
        <v>1</v>
      </c>
      <c r="K428" s="3" t="s">
        <v>589</v>
      </c>
      <c r="L428" s="9">
        <v>22.48</v>
      </c>
      <c r="M428" s="3" t="s">
        <v>3898</v>
      </c>
      <c r="N428" s="9">
        <v>0</v>
      </c>
      <c r="O428" s="3" t="s">
        <v>3898</v>
      </c>
      <c r="P428" s="9">
        <v>0</v>
      </c>
      <c r="Q428" s="9">
        <f>Table13[[#This Row],[Area]]+Table13[[#This Row],[Area2]]+Table13[[#This Row],[Area3]]</f>
        <v>22.48</v>
      </c>
      <c r="R428" t="s">
        <v>4469</v>
      </c>
    </row>
    <row r="429" spans="1:18" x14ac:dyDescent="0.55000000000000004">
      <c r="A429" s="1">
        <v>1443</v>
      </c>
      <c r="B429" s="1" t="s">
        <v>3351</v>
      </c>
      <c r="C429" s="1" t="s">
        <v>3381</v>
      </c>
      <c r="D429" s="4">
        <v>30</v>
      </c>
      <c r="E429" s="1" t="s">
        <v>107</v>
      </c>
      <c r="F429" s="16" t="s">
        <v>4470</v>
      </c>
      <c r="G429" s="1" t="s">
        <v>108</v>
      </c>
      <c r="H429" s="1" t="s">
        <v>3896</v>
      </c>
      <c r="I429" s="1" t="s">
        <v>3897</v>
      </c>
      <c r="J429" s="19">
        <v>1</v>
      </c>
      <c r="K429" s="3" t="s">
        <v>589</v>
      </c>
      <c r="L429" s="9">
        <v>825.4</v>
      </c>
      <c r="M429" s="3" t="s">
        <v>3898</v>
      </c>
      <c r="N429" s="9">
        <v>0</v>
      </c>
      <c r="O429" s="3" t="s">
        <v>3898</v>
      </c>
      <c r="P429" s="9">
        <v>0</v>
      </c>
      <c r="Q429" s="9">
        <f>Table13[[#This Row],[Area]]+Table13[[#This Row],[Area2]]+Table13[[#This Row],[Area3]]</f>
        <v>825.4</v>
      </c>
      <c r="R429" t="s">
        <v>3382</v>
      </c>
    </row>
    <row r="430" spans="1:18" x14ac:dyDescent="0.55000000000000004">
      <c r="A430" s="1">
        <v>1595</v>
      </c>
      <c r="B430" s="1" t="s">
        <v>3351</v>
      </c>
      <c r="C430" s="1" t="s">
        <v>3392</v>
      </c>
      <c r="D430" s="4">
        <v>10</v>
      </c>
      <c r="E430" s="1" t="s">
        <v>107</v>
      </c>
      <c r="F430" s="16" t="s">
        <v>4471</v>
      </c>
      <c r="G430" s="1" t="s">
        <v>108</v>
      </c>
      <c r="H430" s="1" t="s">
        <v>3896</v>
      </c>
      <c r="I430" s="1" t="s">
        <v>3897</v>
      </c>
      <c r="J430" s="19">
        <v>1</v>
      </c>
      <c r="K430" s="3" t="s">
        <v>589</v>
      </c>
      <c r="L430" s="9">
        <v>1000</v>
      </c>
      <c r="M430" s="3" t="s">
        <v>3898</v>
      </c>
      <c r="N430" s="9">
        <v>0</v>
      </c>
      <c r="O430" s="3" t="s">
        <v>3898</v>
      </c>
      <c r="P430" s="9">
        <v>0</v>
      </c>
      <c r="Q430" s="9">
        <f>Table13[[#This Row],[Area]]+Table13[[#This Row],[Area2]]+Table13[[#This Row],[Area3]]</f>
        <v>1000</v>
      </c>
      <c r="R430" t="s">
        <v>3393</v>
      </c>
    </row>
    <row r="431" spans="1:18" x14ac:dyDescent="0.55000000000000004">
      <c r="A431" s="1">
        <v>2176</v>
      </c>
      <c r="B431" s="1" t="s">
        <v>3351</v>
      </c>
      <c r="C431" s="1" t="s">
        <v>3400</v>
      </c>
      <c r="D431" s="4">
        <v>1250</v>
      </c>
      <c r="E431" s="1" t="s">
        <v>107</v>
      </c>
      <c r="F431" s="16" t="s">
        <v>4472</v>
      </c>
      <c r="G431" s="1" t="s">
        <v>108</v>
      </c>
      <c r="H431" s="1" t="s">
        <v>3900</v>
      </c>
      <c r="I431" s="1" t="s">
        <v>3897</v>
      </c>
      <c r="J431" s="1">
        <v>1</v>
      </c>
      <c r="K431" s="3" t="s">
        <v>589</v>
      </c>
      <c r="L431" s="9">
        <v>47600</v>
      </c>
      <c r="M431" s="3" t="s">
        <v>3898</v>
      </c>
      <c r="N431" s="9">
        <v>0</v>
      </c>
      <c r="O431" s="3" t="s">
        <v>3898</v>
      </c>
      <c r="P431" s="9">
        <v>0</v>
      </c>
      <c r="Q431" s="9">
        <f>Table13[[#This Row],[Area]]+Table13[[#This Row],[Area2]]+Table13[[#This Row],[Area3]]</f>
        <v>47600</v>
      </c>
      <c r="R431" t="s">
        <v>4473</v>
      </c>
    </row>
    <row r="432" spans="1:18" x14ac:dyDescent="0.55000000000000004">
      <c r="A432" s="1">
        <v>2851</v>
      </c>
      <c r="B432" s="1" t="s">
        <v>3351</v>
      </c>
      <c r="C432" s="1" t="s">
        <v>3409</v>
      </c>
      <c r="D432" s="4">
        <v>280</v>
      </c>
      <c r="E432" s="1" t="s">
        <v>107</v>
      </c>
      <c r="F432" s="16" t="s">
        <v>4474</v>
      </c>
      <c r="G432" s="1" t="s">
        <v>108</v>
      </c>
      <c r="H432" s="1" t="s">
        <v>3900</v>
      </c>
      <c r="I432" s="1" t="s">
        <v>3897</v>
      </c>
      <c r="J432" s="1">
        <v>1</v>
      </c>
      <c r="K432" s="3" t="s">
        <v>589</v>
      </c>
      <c r="L432" s="9">
        <v>29000</v>
      </c>
      <c r="M432" s="3" t="s">
        <v>3898</v>
      </c>
      <c r="N432" s="9">
        <v>0</v>
      </c>
      <c r="O432" s="3" t="s">
        <v>3898</v>
      </c>
      <c r="P432" s="9">
        <v>0</v>
      </c>
      <c r="Q432" s="9">
        <f>Table13[[#This Row],[Area]]+Table13[[#This Row],[Area2]]+Table13[[#This Row],[Area3]]</f>
        <v>29000</v>
      </c>
      <c r="R432" t="s">
        <v>4475</v>
      </c>
    </row>
    <row r="433" spans="1:18" x14ac:dyDescent="0.55000000000000004">
      <c r="A433" s="1">
        <v>2872</v>
      </c>
      <c r="B433" s="1" t="s">
        <v>3351</v>
      </c>
      <c r="C433" s="1" t="s">
        <v>3410</v>
      </c>
      <c r="D433" s="4">
        <v>320</v>
      </c>
      <c r="E433" s="1" t="s">
        <v>107</v>
      </c>
      <c r="F433" s="16" t="s">
        <v>4476</v>
      </c>
      <c r="G433" s="1" t="s">
        <v>108</v>
      </c>
      <c r="H433" s="1" t="s">
        <v>3900</v>
      </c>
      <c r="I433" s="1" t="s">
        <v>3907</v>
      </c>
      <c r="J433" s="1">
        <v>1</v>
      </c>
      <c r="K433" s="3" t="s">
        <v>589</v>
      </c>
      <c r="L433" s="9">
        <v>22134.29</v>
      </c>
      <c r="M433" s="3" t="s">
        <v>3898</v>
      </c>
      <c r="N433" s="9">
        <v>0</v>
      </c>
      <c r="O433" s="3" t="s">
        <v>3898</v>
      </c>
      <c r="P433" s="9">
        <v>0</v>
      </c>
      <c r="Q433" s="9">
        <f>Table13[[#This Row],[Area]]+Table13[[#This Row],[Area2]]+Table13[[#This Row],[Area3]]</f>
        <v>22134.29</v>
      </c>
      <c r="R433" t="s">
        <v>4477</v>
      </c>
    </row>
    <row r="434" spans="1:18" x14ac:dyDescent="0.55000000000000004">
      <c r="A434" s="1">
        <v>3000</v>
      </c>
      <c r="B434" s="1" t="s">
        <v>3351</v>
      </c>
      <c r="C434" s="1" t="s">
        <v>3412</v>
      </c>
      <c r="D434" s="4">
        <v>15</v>
      </c>
      <c r="E434" s="1" t="s">
        <v>107</v>
      </c>
      <c r="F434" s="16" t="s">
        <v>4478</v>
      </c>
      <c r="G434" s="1" t="s">
        <v>108</v>
      </c>
      <c r="H434" s="1" t="s">
        <v>3896</v>
      </c>
      <c r="I434" s="1" t="s">
        <v>3897</v>
      </c>
      <c r="J434" s="19">
        <v>1</v>
      </c>
      <c r="K434" s="3" t="s">
        <v>589</v>
      </c>
      <c r="L434" s="9">
        <v>36.984000000000002</v>
      </c>
      <c r="M434" s="3" t="s">
        <v>3898</v>
      </c>
      <c r="N434" s="9">
        <v>0</v>
      </c>
      <c r="O434" s="3" t="s">
        <v>3898</v>
      </c>
      <c r="P434" s="9">
        <v>0</v>
      </c>
      <c r="Q434" s="9">
        <f>Table13[[#This Row],[Area]]+Table13[[#This Row],[Area2]]+Table13[[#This Row],[Area3]]</f>
        <v>36.984000000000002</v>
      </c>
      <c r="R434" t="s">
        <v>589</v>
      </c>
    </row>
    <row r="435" spans="1:18" x14ac:dyDescent="0.55000000000000004">
      <c r="A435" s="1">
        <v>470</v>
      </c>
      <c r="B435" s="1" t="s">
        <v>3425</v>
      </c>
      <c r="C435" s="1" t="s">
        <v>3426</v>
      </c>
      <c r="D435" s="4">
        <v>0.89100000000000001</v>
      </c>
      <c r="E435" s="1" t="s">
        <v>107</v>
      </c>
      <c r="F435" s="16" t="s">
        <v>4479</v>
      </c>
      <c r="G435" s="1" t="s">
        <v>133</v>
      </c>
      <c r="H435" s="1" t="s">
        <v>3896</v>
      </c>
      <c r="I435" s="1" t="s">
        <v>3907</v>
      </c>
      <c r="J435" s="19">
        <v>0</v>
      </c>
      <c r="K435" s="3" t="s">
        <v>3903</v>
      </c>
      <c r="L435" s="9">
        <v>0</v>
      </c>
      <c r="M435" s="3" t="s">
        <v>3898</v>
      </c>
      <c r="N435" s="9">
        <v>0</v>
      </c>
      <c r="O435" s="3" t="s">
        <v>3898</v>
      </c>
      <c r="P435" s="9">
        <v>0</v>
      </c>
      <c r="Q435" s="9">
        <f>Table13[[#This Row],[Area]]+Table13[[#This Row],[Area2]]+Table13[[#This Row],[Area3]]</f>
        <v>0</v>
      </c>
      <c r="R435" t="s">
        <v>4480</v>
      </c>
    </row>
    <row r="436" spans="1:18" x14ac:dyDescent="0.55000000000000004">
      <c r="A436" s="1">
        <v>936</v>
      </c>
      <c r="B436" s="1" t="s">
        <v>3425</v>
      </c>
      <c r="C436" s="1" t="s">
        <v>3429</v>
      </c>
      <c r="D436" s="4">
        <v>15</v>
      </c>
      <c r="E436" s="1" t="s">
        <v>107</v>
      </c>
      <c r="F436" s="16" t="s">
        <v>4481</v>
      </c>
      <c r="G436" s="1" t="s">
        <v>133</v>
      </c>
      <c r="H436" s="1" t="s">
        <v>3896</v>
      </c>
      <c r="I436" s="1" t="s">
        <v>3897</v>
      </c>
      <c r="J436" s="19">
        <v>1</v>
      </c>
      <c r="K436" s="3" t="s">
        <v>3903</v>
      </c>
      <c r="L436" s="9">
        <v>1.0069999999999999</v>
      </c>
      <c r="M436" s="3" t="s">
        <v>3898</v>
      </c>
      <c r="N436" s="9">
        <v>0</v>
      </c>
      <c r="O436" s="3" t="s">
        <v>3898</v>
      </c>
      <c r="P436" s="9">
        <v>0</v>
      </c>
      <c r="Q436" s="9">
        <f>Table13[[#This Row],[Area]]+Table13[[#This Row],[Area2]]+Table13[[#This Row],[Area3]]</f>
        <v>1.0069999999999999</v>
      </c>
      <c r="R436" t="s">
        <v>3430</v>
      </c>
    </row>
    <row r="437" spans="1:18" x14ac:dyDescent="0.55000000000000004">
      <c r="A437" s="1">
        <v>1941</v>
      </c>
      <c r="B437" s="1" t="s">
        <v>3425</v>
      </c>
      <c r="C437" s="1" t="s">
        <v>3431</v>
      </c>
      <c r="D437" s="4">
        <v>20.8</v>
      </c>
      <c r="E437" s="1" t="s">
        <v>107</v>
      </c>
      <c r="F437" s="16" t="s">
        <v>4482</v>
      </c>
      <c r="G437" s="1" t="s">
        <v>108</v>
      </c>
      <c r="H437" s="1" t="s">
        <v>3896</v>
      </c>
      <c r="I437" s="1" t="s">
        <v>3897</v>
      </c>
      <c r="J437" s="19">
        <v>1</v>
      </c>
      <c r="K437" s="3" t="s">
        <v>589</v>
      </c>
      <c r="L437" s="9">
        <v>12.874000000000001</v>
      </c>
      <c r="M437" s="3" t="s">
        <v>3898</v>
      </c>
      <c r="N437" s="9">
        <v>0</v>
      </c>
      <c r="O437" s="3" t="s">
        <v>3898</v>
      </c>
      <c r="P437" s="9">
        <v>0</v>
      </c>
      <c r="Q437" s="9">
        <f>Table13[[#This Row],[Area]]+Table13[[#This Row],[Area2]]+Table13[[#This Row],[Area3]]</f>
        <v>12.874000000000001</v>
      </c>
      <c r="R437" t="s">
        <v>589</v>
      </c>
    </row>
    <row r="438" spans="1:18" x14ac:dyDescent="0.55000000000000004">
      <c r="A438" s="1">
        <v>1967</v>
      </c>
      <c r="B438" s="1" t="s">
        <v>3425</v>
      </c>
      <c r="C438" s="1" t="s">
        <v>3432</v>
      </c>
      <c r="D438" s="4">
        <v>5.6</v>
      </c>
      <c r="E438" s="1" t="s">
        <v>107</v>
      </c>
      <c r="F438" s="16" t="s">
        <v>4483</v>
      </c>
      <c r="G438" s="1" t="s">
        <v>133</v>
      </c>
      <c r="H438" s="1" t="s">
        <v>3896</v>
      </c>
      <c r="I438" s="1" t="s">
        <v>3897</v>
      </c>
      <c r="J438" s="19">
        <v>1</v>
      </c>
      <c r="K438" s="3" t="s">
        <v>3903</v>
      </c>
      <c r="L438" s="9">
        <v>58.1</v>
      </c>
      <c r="M438" s="3" t="s">
        <v>3898</v>
      </c>
      <c r="N438" s="9">
        <v>0</v>
      </c>
      <c r="O438" s="3" t="s">
        <v>3898</v>
      </c>
      <c r="P438" s="9">
        <v>0</v>
      </c>
      <c r="Q438" s="9">
        <f>Table13[[#This Row],[Area]]+Table13[[#This Row],[Area2]]+Table13[[#This Row],[Area3]]</f>
        <v>58.1</v>
      </c>
      <c r="R438" t="s">
        <v>3433</v>
      </c>
    </row>
    <row r="439" spans="1:18" x14ac:dyDescent="0.55000000000000004">
      <c r="A439" s="1">
        <v>1968</v>
      </c>
      <c r="B439" s="1" t="s">
        <v>3425</v>
      </c>
      <c r="C439" s="1" t="s">
        <v>3434</v>
      </c>
      <c r="D439" s="4">
        <v>20</v>
      </c>
      <c r="E439" s="1" t="s">
        <v>107</v>
      </c>
      <c r="F439" s="16" t="s">
        <v>4484</v>
      </c>
      <c r="G439" s="1" t="s">
        <v>108</v>
      </c>
      <c r="H439" s="1" t="s">
        <v>3896</v>
      </c>
      <c r="I439" s="1" t="s">
        <v>3897</v>
      </c>
      <c r="J439" s="19">
        <v>1</v>
      </c>
      <c r="K439" s="3" t="s">
        <v>589</v>
      </c>
      <c r="L439" s="9">
        <v>4.1256000000000004</v>
      </c>
      <c r="M439" s="3" t="s">
        <v>3898</v>
      </c>
      <c r="N439" s="9">
        <v>0</v>
      </c>
      <c r="O439" s="3" t="s">
        <v>3898</v>
      </c>
      <c r="P439" s="9">
        <v>0</v>
      </c>
      <c r="Q439" s="9">
        <f>Table13[[#This Row],[Area]]+Table13[[#This Row],[Area2]]+Table13[[#This Row],[Area3]]</f>
        <v>4.1256000000000004</v>
      </c>
      <c r="R439" t="s">
        <v>589</v>
      </c>
    </row>
    <row r="440" spans="1:18" x14ac:dyDescent="0.55000000000000004">
      <c r="A440" s="1">
        <v>2122</v>
      </c>
      <c r="B440" s="1" t="s">
        <v>3425</v>
      </c>
      <c r="C440" s="1" t="s">
        <v>3435</v>
      </c>
      <c r="D440" s="4">
        <v>0.5</v>
      </c>
      <c r="E440" s="1" t="s">
        <v>107</v>
      </c>
      <c r="F440" s="16" t="s">
        <v>4485</v>
      </c>
      <c r="G440" s="1" t="s">
        <v>133</v>
      </c>
      <c r="H440" s="1" t="s">
        <v>3896</v>
      </c>
      <c r="I440" s="1" t="s">
        <v>3897</v>
      </c>
      <c r="J440" s="1">
        <v>1</v>
      </c>
      <c r="K440" s="3" t="s">
        <v>3898</v>
      </c>
      <c r="L440" s="9">
        <v>0</v>
      </c>
      <c r="M440" s="3" t="s">
        <v>3898</v>
      </c>
      <c r="N440" s="9">
        <v>0</v>
      </c>
      <c r="O440" s="3" t="s">
        <v>3898</v>
      </c>
      <c r="P440" s="9">
        <v>0</v>
      </c>
      <c r="Q440" s="9">
        <f>Table13[[#This Row],[Area]]+Table13[[#This Row],[Area2]]+Table13[[#This Row],[Area3]]</f>
        <v>0</v>
      </c>
      <c r="R440" t="s">
        <v>3968</v>
      </c>
    </row>
    <row r="441" spans="1:18" x14ac:dyDescent="0.55000000000000004">
      <c r="A441" s="1">
        <v>2689</v>
      </c>
      <c r="B441" s="1" t="s">
        <v>3425</v>
      </c>
      <c r="C441" s="1" t="s">
        <v>3439</v>
      </c>
      <c r="D441" s="4">
        <v>0.8</v>
      </c>
      <c r="E441" s="1" t="s">
        <v>107</v>
      </c>
      <c r="F441" s="16" t="s">
        <v>4486</v>
      </c>
      <c r="G441" s="1" t="s">
        <v>133</v>
      </c>
      <c r="H441" s="1" t="s">
        <v>3896</v>
      </c>
      <c r="I441" s="1" t="s">
        <v>3897</v>
      </c>
      <c r="J441" s="19">
        <v>1</v>
      </c>
      <c r="K441" s="3" t="s">
        <v>3898</v>
      </c>
      <c r="L441" s="9">
        <v>0</v>
      </c>
      <c r="M441" s="3" t="s">
        <v>3898</v>
      </c>
      <c r="N441" s="9">
        <v>0</v>
      </c>
      <c r="O441" s="3" t="s">
        <v>3898</v>
      </c>
      <c r="P441" s="9">
        <v>0</v>
      </c>
      <c r="Q441" s="9">
        <f>Table13[[#This Row],[Area]]+Table13[[#This Row],[Area2]]+Table13[[#This Row],[Area3]]</f>
        <v>0</v>
      </c>
      <c r="R441" t="s">
        <v>3968</v>
      </c>
    </row>
    <row r="442" spans="1:18" x14ac:dyDescent="0.55000000000000004">
      <c r="A442" s="1">
        <v>2690</v>
      </c>
      <c r="B442" s="1" t="s">
        <v>3425</v>
      </c>
      <c r="C442" s="1" t="s">
        <v>3440</v>
      </c>
      <c r="D442" s="9">
        <v>1E-3</v>
      </c>
      <c r="E442" s="1" t="s">
        <v>107</v>
      </c>
      <c r="F442" s="16" t="s">
        <v>4487</v>
      </c>
      <c r="G442" s="1" t="s">
        <v>133</v>
      </c>
      <c r="H442" s="1" t="s">
        <v>3896</v>
      </c>
      <c r="I442" s="1" t="s">
        <v>3897</v>
      </c>
      <c r="J442" s="1">
        <v>1</v>
      </c>
      <c r="K442" s="3" t="s">
        <v>3898</v>
      </c>
      <c r="L442" s="9">
        <v>0</v>
      </c>
      <c r="M442" s="3" t="s">
        <v>3898</v>
      </c>
      <c r="N442" s="9">
        <v>0</v>
      </c>
      <c r="O442" s="3" t="s">
        <v>3898</v>
      </c>
      <c r="P442" s="9">
        <v>0</v>
      </c>
      <c r="Q442" s="9">
        <f>Table13[[#This Row],[Area]]+Table13[[#This Row],[Area2]]+Table13[[#This Row],[Area3]]</f>
        <v>0</v>
      </c>
      <c r="R442" t="s">
        <v>3931</v>
      </c>
    </row>
    <row r="443" spans="1:18" ht="15" customHeight="1" x14ac:dyDescent="0.55000000000000004">
      <c r="A443" s="1">
        <v>598</v>
      </c>
      <c r="B443" s="1" t="s">
        <v>3445</v>
      </c>
      <c r="C443" s="1" t="s">
        <v>3449</v>
      </c>
      <c r="D443" s="4">
        <v>0.35</v>
      </c>
      <c r="E443" s="1" t="s">
        <v>107</v>
      </c>
      <c r="F443" s="16" t="s">
        <v>4488</v>
      </c>
      <c r="G443" s="1" t="s">
        <v>133</v>
      </c>
      <c r="H443" s="1" t="s">
        <v>3896</v>
      </c>
      <c r="I443" s="1" t="s">
        <v>3897</v>
      </c>
      <c r="J443" s="1">
        <v>1</v>
      </c>
      <c r="K443" s="3" t="s">
        <v>3898</v>
      </c>
      <c r="L443" s="9">
        <v>0</v>
      </c>
      <c r="M443" s="3" t="s">
        <v>3898</v>
      </c>
      <c r="N443" s="9">
        <v>0</v>
      </c>
      <c r="O443" s="3" t="s">
        <v>3898</v>
      </c>
      <c r="P443" s="9">
        <v>0</v>
      </c>
      <c r="Q443" s="9">
        <f>Table13[[#This Row],[Area]]+Table13[[#This Row],[Area2]]+Table13[[#This Row],[Area3]]</f>
        <v>0</v>
      </c>
      <c r="R443" t="s">
        <v>3968</v>
      </c>
    </row>
    <row r="444" spans="1:18" x14ac:dyDescent="0.55000000000000004">
      <c r="A444" s="1">
        <v>721</v>
      </c>
      <c r="B444" s="1" t="s">
        <v>3445</v>
      </c>
      <c r="C444" s="1" t="s">
        <v>3455</v>
      </c>
      <c r="D444" s="4">
        <v>0.4</v>
      </c>
      <c r="E444" s="1" t="s">
        <v>107</v>
      </c>
      <c r="F444" s="16" t="s">
        <v>4489</v>
      </c>
      <c r="G444" s="1" t="s">
        <v>133</v>
      </c>
      <c r="H444" s="1" t="s">
        <v>3896</v>
      </c>
      <c r="I444" s="1" t="s">
        <v>3897</v>
      </c>
      <c r="J444" s="1">
        <v>1</v>
      </c>
      <c r="K444" s="3" t="s">
        <v>3898</v>
      </c>
      <c r="L444" s="9">
        <v>0</v>
      </c>
      <c r="M444" s="3" t="s">
        <v>3898</v>
      </c>
      <c r="N444" s="9">
        <v>0</v>
      </c>
      <c r="O444" s="3" t="s">
        <v>3898</v>
      </c>
      <c r="P444" s="9">
        <v>0</v>
      </c>
      <c r="Q444" s="9">
        <f>Table13[[#This Row],[Area]]+Table13[[#This Row],[Area2]]+Table13[[#This Row],[Area3]]</f>
        <v>0</v>
      </c>
      <c r="R444" t="s">
        <v>3968</v>
      </c>
    </row>
    <row r="445" spans="1:18" x14ac:dyDescent="0.55000000000000004">
      <c r="A445" s="1">
        <v>752</v>
      </c>
      <c r="B445" s="1" t="s">
        <v>3445</v>
      </c>
      <c r="C445" s="1" t="s">
        <v>3457</v>
      </c>
      <c r="D445" s="4">
        <v>8.5999999999999993E-2</v>
      </c>
      <c r="E445" s="1" t="s">
        <v>107</v>
      </c>
      <c r="F445" s="16" t="s">
        <v>4490</v>
      </c>
      <c r="G445" s="1" t="s">
        <v>133</v>
      </c>
      <c r="H445" s="1" t="s">
        <v>3896</v>
      </c>
      <c r="I445" s="1" t="s">
        <v>3897</v>
      </c>
      <c r="J445" s="1">
        <v>1</v>
      </c>
      <c r="K445" s="3" t="s">
        <v>3898</v>
      </c>
      <c r="L445" s="9">
        <v>0</v>
      </c>
      <c r="M445" s="3" t="s">
        <v>3898</v>
      </c>
      <c r="N445" s="9">
        <v>0</v>
      </c>
      <c r="O445" s="3" t="s">
        <v>3898</v>
      </c>
      <c r="P445" s="9">
        <v>0</v>
      </c>
      <c r="Q445" s="9">
        <f>Table13[[#This Row],[Area]]+Table13[[#This Row],[Area2]]+Table13[[#This Row],[Area3]]</f>
        <v>0</v>
      </c>
      <c r="R445" t="s">
        <v>3968</v>
      </c>
    </row>
    <row r="446" spans="1:18" x14ac:dyDescent="0.55000000000000004">
      <c r="A446" s="1">
        <v>1280</v>
      </c>
      <c r="B446" s="1" t="s">
        <v>3445</v>
      </c>
      <c r="C446" s="1" t="s">
        <v>3469</v>
      </c>
      <c r="D446" s="4">
        <v>21</v>
      </c>
      <c r="E446" s="1" t="s">
        <v>107</v>
      </c>
      <c r="F446" s="16" t="s">
        <v>4491</v>
      </c>
      <c r="G446" s="1" t="s">
        <v>133</v>
      </c>
      <c r="H446" s="1" t="s">
        <v>3896</v>
      </c>
      <c r="I446" s="1" t="s">
        <v>3897</v>
      </c>
      <c r="J446" s="19">
        <v>1</v>
      </c>
      <c r="K446" s="3" t="s">
        <v>3903</v>
      </c>
      <c r="L446" s="9">
        <v>3.57</v>
      </c>
      <c r="M446" s="3" t="s">
        <v>3898</v>
      </c>
      <c r="N446" s="9">
        <v>0</v>
      </c>
      <c r="O446" s="3" t="s">
        <v>3898</v>
      </c>
      <c r="P446" s="9">
        <v>0</v>
      </c>
      <c r="Q446" s="9">
        <f>Table13[[#This Row],[Area]]+Table13[[#This Row],[Area2]]+Table13[[#This Row],[Area3]]</f>
        <v>3.57</v>
      </c>
      <c r="R446" t="s">
        <v>4492</v>
      </c>
    </row>
    <row r="447" spans="1:18" x14ac:dyDescent="0.55000000000000004">
      <c r="A447" s="1">
        <v>1394</v>
      </c>
      <c r="B447" s="1" t="s">
        <v>3445</v>
      </c>
      <c r="C447" s="1" t="s">
        <v>3470</v>
      </c>
      <c r="D447" s="4">
        <v>0.22500000000000001</v>
      </c>
      <c r="E447" s="1" t="s">
        <v>107</v>
      </c>
      <c r="F447" s="16" t="s">
        <v>4488</v>
      </c>
      <c r="G447" s="1" t="s">
        <v>133</v>
      </c>
      <c r="H447" s="1" t="s">
        <v>3896</v>
      </c>
      <c r="I447" s="1" t="s">
        <v>3897</v>
      </c>
      <c r="J447" s="1">
        <v>1</v>
      </c>
      <c r="K447" s="3" t="s">
        <v>3898</v>
      </c>
      <c r="L447" s="9">
        <v>0</v>
      </c>
      <c r="M447" s="3" t="s">
        <v>3898</v>
      </c>
      <c r="N447" s="9">
        <v>0</v>
      </c>
      <c r="O447" s="3" t="s">
        <v>3898</v>
      </c>
      <c r="P447" s="9">
        <v>0</v>
      </c>
      <c r="Q447" s="9">
        <f>Table13[[#This Row],[Area]]+Table13[[#This Row],[Area2]]+Table13[[#This Row],[Area3]]</f>
        <v>0</v>
      </c>
      <c r="R447" t="s">
        <v>3968</v>
      </c>
    </row>
    <row r="448" spans="1:18" x14ac:dyDescent="0.55000000000000004">
      <c r="A448" s="1">
        <v>1419</v>
      </c>
      <c r="B448" s="1" t="s">
        <v>3445</v>
      </c>
      <c r="C448" s="1" t="s">
        <v>3471</v>
      </c>
      <c r="D448" s="4">
        <v>5.0999999999999997E-2</v>
      </c>
      <c r="E448" s="1" t="s">
        <v>107</v>
      </c>
      <c r="F448" s="16" t="s">
        <v>4493</v>
      </c>
      <c r="G448" s="1" t="s">
        <v>133</v>
      </c>
      <c r="H448" s="1" t="s">
        <v>3896</v>
      </c>
      <c r="I448" s="1" t="s">
        <v>3897</v>
      </c>
      <c r="J448" s="1">
        <v>1</v>
      </c>
      <c r="K448" s="3" t="s">
        <v>3898</v>
      </c>
      <c r="L448" s="9">
        <v>0</v>
      </c>
      <c r="M448" s="3" t="s">
        <v>3898</v>
      </c>
      <c r="N448" s="9">
        <v>0</v>
      </c>
      <c r="O448" s="3" t="s">
        <v>3898</v>
      </c>
      <c r="P448" s="9">
        <v>0</v>
      </c>
      <c r="Q448" s="9">
        <f>Table13[[#This Row],[Area]]+Table13[[#This Row],[Area2]]+Table13[[#This Row],[Area3]]</f>
        <v>0</v>
      </c>
      <c r="R448" t="s">
        <v>3968</v>
      </c>
    </row>
    <row r="449" spans="1:18" x14ac:dyDescent="0.55000000000000004">
      <c r="A449" s="1">
        <v>1422</v>
      </c>
      <c r="B449" s="1" t="s">
        <v>3445</v>
      </c>
      <c r="C449" s="1" t="s">
        <v>3472</v>
      </c>
      <c r="D449" s="4">
        <v>0.05</v>
      </c>
      <c r="E449" s="1" t="s">
        <v>107</v>
      </c>
      <c r="F449" s="16" t="s">
        <v>4494</v>
      </c>
      <c r="G449" s="1" t="s">
        <v>133</v>
      </c>
      <c r="H449" s="1" t="s">
        <v>3896</v>
      </c>
      <c r="I449" s="1" t="s">
        <v>3897</v>
      </c>
      <c r="J449" s="1">
        <v>1</v>
      </c>
      <c r="K449" s="3" t="s">
        <v>3898</v>
      </c>
      <c r="L449" s="9">
        <v>0</v>
      </c>
      <c r="M449" s="3" t="s">
        <v>3898</v>
      </c>
      <c r="N449" s="9">
        <v>0</v>
      </c>
      <c r="O449" s="3" t="s">
        <v>3898</v>
      </c>
      <c r="P449" s="9">
        <v>0</v>
      </c>
      <c r="Q449" s="9">
        <f>Table13[[#This Row],[Area]]+Table13[[#This Row],[Area2]]+Table13[[#This Row],[Area3]]</f>
        <v>0</v>
      </c>
      <c r="R449" t="s">
        <v>3968</v>
      </c>
    </row>
    <row r="450" spans="1:18" x14ac:dyDescent="0.55000000000000004">
      <c r="A450" s="1">
        <v>1531</v>
      </c>
      <c r="B450" s="1" t="s">
        <v>3445</v>
      </c>
      <c r="C450" s="1" t="s">
        <v>3475</v>
      </c>
      <c r="D450" s="4">
        <v>7.4999999999999997E-2</v>
      </c>
      <c r="E450" s="1" t="s">
        <v>107</v>
      </c>
      <c r="F450" s="16" t="s">
        <v>4495</v>
      </c>
      <c r="G450" s="1" t="s">
        <v>133</v>
      </c>
      <c r="H450" s="1" t="s">
        <v>3896</v>
      </c>
      <c r="I450" s="1" t="s">
        <v>3897</v>
      </c>
      <c r="J450" s="1">
        <v>1</v>
      </c>
      <c r="K450" s="3" t="s">
        <v>3898</v>
      </c>
      <c r="L450" s="9">
        <v>0</v>
      </c>
      <c r="M450" s="3" t="s">
        <v>3898</v>
      </c>
      <c r="N450" s="9">
        <v>0</v>
      </c>
      <c r="O450" s="3" t="s">
        <v>3898</v>
      </c>
      <c r="P450" s="9">
        <v>0</v>
      </c>
      <c r="Q450" s="9">
        <f>Table13[[#This Row],[Area]]+Table13[[#This Row],[Area2]]+Table13[[#This Row],[Area3]]</f>
        <v>0</v>
      </c>
      <c r="R450" t="s">
        <v>3968</v>
      </c>
    </row>
    <row r="451" spans="1:18" x14ac:dyDescent="0.55000000000000004">
      <c r="A451" s="1">
        <v>1610</v>
      </c>
      <c r="B451" s="1" t="s">
        <v>3445</v>
      </c>
      <c r="C451" s="1" t="s">
        <v>3480</v>
      </c>
      <c r="D451" s="4">
        <v>200</v>
      </c>
      <c r="E451" s="1" t="s">
        <v>107</v>
      </c>
      <c r="F451" s="16" t="s">
        <v>4496</v>
      </c>
      <c r="G451" s="1" t="s">
        <v>108</v>
      </c>
      <c r="H451" s="1" t="s">
        <v>3896</v>
      </c>
      <c r="I451" s="1" t="s">
        <v>3897</v>
      </c>
      <c r="J451" s="19">
        <v>1</v>
      </c>
      <c r="K451" s="3" t="s">
        <v>589</v>
      </c>
      <c r="L451" s="9">
        <v>381</v>
      </c>
      <c r="M451" s="3" t="s">
        <v>3898</v>
      </c>
      <c r="N451" s="9">
        <v>0</v>
      </c>
      <c r="O451" s="3" t="s">
        <v>3898</v>
      </c>
      <c r="P451" s="9">
        <v>0</v>
      </c>
      <c r="Q451" s="9">
        <f>Table13[[#This Row],[Area]]+Table13[[#This Row],[Area2]]+Table13[[#This Row],[Area3]]</f>
        <v>381</v>
      </c>
      <c r="R451" t="s">
        <v>4497</v>
      </c>
    </row>
    <row r="452" spans="1:18" x14ac:dyDescent="0.55000000000000004">
      <c r="A452" s="1">
        <v>1611</v>
      </c>
      <c r="B452" s="1" t="s">
        <v>3445</v>
      </c>
      <c r="C452" s="1" t="s">
        <v>3482</v>
      </c>
      <c r="D452" s="19">
        <v>0.04</v>
      </c>
      <c r="E452" s="1" t="s">
        <v>107</v>
      </c>
      <c r="F452" s="16" t="s">
        <v>4498</v>
      </c>
      <c r="G452" s="1" t="s">
        <v>133</v>
      </c>
      <c r="H452" s="1" t="s">
        <v>3896</v>
      </c>
      <c r="I452" s="1" t="s">
        <v>3897</v>
      </c>
      <c r="J452" s="1">
        <v>1</v>
      </c>
      <c r="K452" s="3" t="s">
        <v>3898</v>
      </c>
      <c r="L452" s="9">
        <v>0</v>
      </c>
      <c r="M452" s="3" t="s">
        <v>3898</v>
      </c>
      <c r="N452" s="9">
        <v>0</v>
      </c>
      <c r="O452" s="3" t="s">
        <v>3898</v>
      </c>
      <c r="P452" s="9">
        <v>0</v>
      </c>
      <c r="Q452" s="9">
        <f>Table13[[#This Row],[Area]]+Table13[[#This Row],[Area2]]+Table13[[#This Row],[Area3]]</f>
        <v>0</v>
      </c>
      <c r="R452" t="s">
        <v>3931</v>
      </c>
    </row>
    <row r="453" spans="1:18" x14ac:dyDescent="0.55000000000000004">
      <c r="A453" s="1">
        <v>1617</v>
      </c>
      <c r="B453" s="1" t="s">
        <v>3445</v>
      </c>
      <c r="C453" s="1" t="s">
        <v>3485</v>
      </c>
      <c r="D453" s="4">
        <v>0.08</v>
      </c>
      <c r="E453" s="1" t="s">
        <v>107</v>
      </c>
      <c r="F453" s="16" t="s">
        <v>4499</v>
      </c>
      <c r="G453" s="1" t="s">
        <v>133</v>
      </c>
      <c r="H453" s="1" t="s">
        <v>3896</v>
      </c>
      <c r="I453" s="1" t="s">
        <v>3897</v>
      </c>
      <c r="J453" s="1">
        <v>1</v>
      </c>
      <c r="K453" s="3" t="s">
        <v>3898</v>
      </c>
      <c r="L453" s="9">
        <v>0</v>
      </c>
      <c r="M453" s="3" t="s">
        <v>3898</v>
      </c>
      <c r="N453" s="9">
        <v>0</v>
      </c>
      <c r="O453" s="3" t="s">
        <v>3898</v>
      </c>
      <c r="P453" s="9">
        <v>0</v>
      </c>
      <c r="Q453" s="9">
        <f>Table13[[#This Row],[Area]]+Table13[[#This Row],[Area2]]+Table13[[#This Row],[Area3]]</f>
        <v>0</v>
      </c>
      <c r="R453" t="s">
        <v>3968</v>
      </c>
    </row>
    <row r="454" spans="1:18" x14ac:dyDescent="0.55000000000000004">
      <c r="A454" s="1">
        <v>1644</v>
      </c>
      <c r="B454" s="1" t="s">
        <v>3445</v>
      </c>
      <c r="C454" s="1" t="s">
        <v>3489</v>
      </c>
      <c r="D454" s="19">
        <v>0.04</v>
      </c>
      <c r="E454" s="1" t="s">
        <v>107</v>
      </c>
      <c r="F454" s="16" t="s">
        <v>4500</v>
      </c>
      <c r="G454" s="1" t="s">
        <v>133</v>
      </c>
      <c r="H454" s="1" t="s">
        <v>3896</v>
      </c>
      <c r="I454" s="1" t="s">
        <v>3897</v>
      </c>
      <c r="J454" s="1">
        <v>1</v>
      </c>
      <c r="K454" s="3" t="s">
        <v>3898</v>
      </c>
      <c r="L454" s="9">
        <v>0</v>
      </c>
      <c r="M454" s="3" t="s">
        <v>3898</v>
      </c>
      <c r="N454" s="9">
        <v>0</v>
      </c>
      <c r="O454" s="3" t="s">
        <v>3898</v>
      </c>
      <c r="P454" s="9">
        <v>0</v>
      </c>
      <c r="Q454" s="9">
        <f>Table13[[#This Row],[Area]]+Table13[[#This Row],[Area2]]+Table13[[#This Row],[Area3]]</f>
        <v>0</v>
      </c>
      <c r="R454" t="s">
        <v>3931</v>
      </c>
    </row>
    <row r="455" spans="1:18" x14ac:dyDescent="0.55000000000000004">
      <c r="A455" s="1">
        <v>1653</v>
      </c>
      <c r="B455" s="1" t="s">
        <v>3445</v>
      </c>
      <c r="C455" s="1" t="s">
        <v>3490</v>
      </c>
      <c r="D455" s="19">
        <v>8.9999999999999993E-3</v>
      </c>
      <c r="E455" s="1" t="s">
        <v>107</v>
      </c>
      <c r="F455" s="16" t="s">
        <v>4501</v>
      </c>
      <c r="G455" s="1" t="s">
        <v>133</v>
      </c>
      <c r="H455" s="1" t="s">
        <v>3896</v>
      </c>
      <c r="I455" s="1" t="s">
        <v>3897</v>
      </c>
      <c r="J455" s="1">
        <v>1</v>
      </c>
      <c r="K455" s="3" t="s">
        <v>3898</v>
      </c>
      <c r="L455" s="9">
        <v>0</v>
      </c>
      <c r="M455" s="3" t="s">
        <v>3898</v>
      </c>
      <c r="N455" s="9">
        <v>0</v>
      </c>
      <c r="O455" s="3" t="s">
        <v>3898</v>
      </c>
      <c r="P455" s="9">
        <v>0</v>
      </c>
      <c r="Q455" s="9">
        <f>Table13[[#This Row],[Area]]+Table13[[#This Row],[Area2]]+Table13[[#This Row],[Area3]]</f>
        <v>0</v>
      </c>
      <c r="R455" t="s">
        <v>3931</v>
      </c>
    </row>
    <row r="456" spans="1:18" x14ac:dyDescent="0.55000000000000004">
      <c r="A456" s="1">
        <v>1683</v>
      </c>
      <c r="B456" s="1" t="s">
        <v>3445</v>
      </c>
      <c r="C456" s="1" t="s">
        <v>3495</v>
      </c>
      <c r="D456" s="4">
        <v>5.5E-2</v>
      </c>
      <c r="E456" s="1" t="s">
        <v>107</v>
      </c>
      <c r="F456" s="16" t="s">
        <v>4502</v>
      </c>
      <c r="G456" s="1" t="s">
        <v>133</v>
      </c>
      <c r="H456" s="1" t="s">
        <v>3896</v>
      </c>
      <c r="I456" s="1" t="s">
        <v>3897</v>
      </c>
      <c r="J456" s="1">
        <v>1</v>
      </c>
      <c r="K456" s="3" t="s">
        <v>3898</v>
      </c>
      <c r="L456" s="9">
        <v>0</v>
      </c>
      <c r="M456" s="3" t="s">
        <v>3898</v>
      </c>
      <c r="N456" s="9">
        <v>0</v>
      </c>
      <c r="O456" s="3" t="s">
        <v>3898</v>
      </c>
      <c r="P456" s="9">
        <v>0</v>
      </c>
      <c r="Q456" s="9">
        <f>Table13[[#This Row],[Area]]+Table13[[#This Row],[Area2]]+Table13[[#This Row],[Area3]]</f>
        <v>0</v>
      </c>
      <c r="R456" t="s">
        <v>3968</v>
      </c>
    </row>
    <row r="457" spans="1:18" x14ac:dyDescent="0.55000000000000004">
      <c r="A457" s="1">
        <v>1686</v>
      </c>
      <c r="B457" s="1" t="s">
        <v>3445</v>
      </c>
      <c r="C457" s="1" t="s">
        <v>3496</v>
      </c>
      <c r="D457" s="4">
        <v>0.46100000000000002</v>
      </c>
      <c r="E457" s="1" t="s">
        <v>107</v>
      </c>
      <c r="F457" s="16" t="s">
        <v>4503</v>
      </c>
      <c r="G457" s="1" t="s">
        <v>133</v>
      </c>
      <c r="H457" s="1" t="s">
        <v>3896</v>
      </c>
      <c r="I457" s="1" t="s">
        <v>3897</v>
      </c>
      <c r="J457" s="1">
        <v>1</v>
      </c>
      <c r="K457" s="3" t="s">
        <v>3898</v>
      </c>
      <c r="L457" s="9">
        <v>0</v>
      </c>
      <c r="M457" s="3" t="s">
        <v>3898</v>
      </c>
      <c r="N457" s="9">
        <v>0</v>
      </c>
      <c r="O457" s="3" t="s">
        <v>3898</v>
      </c>
      <c r="P457" s="9">
        <v>0</v>
      </c>
      <c r="Q457" s="9">
        <f>Table13[[#This Row],[Area]]+Table13[[#This Row],[Area2]]+Table13[[#This Row],[Area3]]</f>
        <v>0</v>
      </c>
      <c r="R457" t="s">
        <v>3968</v>
      </c>
    </row>
    <row r="458" spans="1:18" x14ac:dyDescent="0.55000000000000004">
      <c r="A458" s="1">
        <v>1869</v>
      </c>
      <c r="B458" s="1" t="s">
        <v>3445</v>
      </c>
      <c r="C458" s="1" t="s">
        <v>3502</v>
      </c>
      <c r="D458" s="4">
        <v>6.7000000000000004E-2</v>
      </c>
      <c r="E458" s="1" t="s">
        <v>107</v>
      </c>
      <c r="F458" s="16" t="s">
        <v>4504</v>
      </c>
      <c r="G458" s="1" t="s">
        <v>133</v>
      </c>
      <c r="H458" s="1" t="s">
        <v>3896</v>
      </c>
      <c r="I458" s="1" t="s">
        <v>3897</v>
      </c>
      <c r="J458" s="1">
        <v>1</v>
      </c>
      <c r="K458" s="3" t="s">
        <v>3898</v>
      </c>
      <c r="L458" s="9">
        <v>0</v>
      </c>
      <c r="M458" s="3" t="s">
        <v>3898</v>
      </c>
      <c r="N458" s="9">
        <v>0</v>
      </c>
      <c r="O458" s="3" t="s">
        <v>3898</v>
      </c>
      <c r="P458" s="9">
        <v>0</v>
      </c>
      <c r="Q458" s="9">
        <f>Table13[[#This Row],[Area]]+Table13[[#This Row],[Area2]]+Table13[[#This Row],[Area3]]</f>
        <v>0</v>
      </c>
      <c r="R458" t="s">
        <v>3968</v>
      </c>
    </row>
    <row r="459" spans="1:18" x14ac:dyDescent="0.55000000000000004">
      <c r="A459" s="1">
        <v>1874</v>
      </c>
      <c r="B459" s="1" t="s">
        <v>3445</v>
      </c>
      <c r="C459" s="1" t="s">
        <v>3503</v>
      </c>
      <c r="D459" s="4">
        <v>0.115</v>
      </c>
      <c r="E459" s="1" t="s">
        <v>107</v>
      </c>
      <c r="F459" s="16" t="s">
        <v>4502</v>
      </c>
      <c r="G459" s="1" t="s">
        <v>133</v>
      </c>
      <c r="H459" s="1" t="s">
        <v>3896</v>
      </c>
      <c r="I459" s="1" t="s">
        <v>3897</v>
      </c>
      <c r="J459" s="1">
        <v>1</v>
      </c>
      <c r="K459" s="3" t="s">
        <v>3898</v>
      </c>
      <c r="L459" s="9">
        <v>0</v>
      </c>
      <c r="M459" s="3" t="s">
        <v>3898</v>
      </c>
      <c r="N459" s="9">
        <v>0</v>
      </c>
      <c r="O459" s="3" t="s">
        <v>3898</v>
      </c>
      <c r="P459" s="9">
        <v>0</v>
      </c>
      <c r="Q459" s="9">
        <f>Table13[[#This Row],[Area]]+Table13[[#This Row],[Area2]]+Table13[[#This Row],[Area3]]</f>
        <v>0</v>
      </c>
      <c r="R459" t="s">
        <v>3968</v>
      </c>
    </row>
    <row r="460" spans="1:18" x14ac:dyDescent="0.55000000000000004">
      <c r="A460" s="1">
        <v>1900</v>
      </c>
      <c r="B460" s="1" t="s">
        <v>3445</v>
      </c>
      <c r="C460" s="1" t="s">
        <v>3505</v>
      </c>
      <c r="D460" s="4">
        <v>180</v>
      </c>
      <c r="E460" s="1" t="s">
        <v>107</v>
      </c>
      <c r="F460" s="16" t="s">
        <v>4505</v>
      </c>
      <c r="G460" s="1" t="s">
        <v>108</v>
      </c>
      <c r="H460" s="1" t="s">
        <v>3896</v>
      </c>
      <c r="I460" s="1" t="s">
        <v>3897</v>
      </c>
      <c r="J460" s="19">
        <v>1</v>
      </c>
      <c r="K460" s="3" t="s">
        <v>589</v>
      </c>
      <c r="L460" s="9">
        <v>23.88</v>
      </c>
      <c r="M460" s="3" t="s">
        <v>3898</v>
      </c>
      <c r="N460" s="9">
        <v>0</v>
      </c>
      <c r="O460" s="3" t="s">
        <v>3898</v>
      </c>
      <c r="P460" s="9">
        <v>0</v>
      </c>
      <c r="Q460" s="9">
        <f>Table13[[#This Row],[Area]]+Table13[[#This Row],[Area2]]+Table13[[#This Row],[Area3]]</f>
        <v>23.88</v>
      </c>
      <c r="R460" t="s">
        <v>4506</v>
      </c>
    </row>
    <row r="461" spans="1:18" x14ac:dyDescent="0.55000000000000004">
      <c r="A461" s="1">
        <v>1925</v>
      </c>
      <c r="B461" s="1" t="s">
        <v>3445</v>
      </c>
      <c r="C461" s="1" t="s">
        <v>3508</v>
      </c>
      <c r="D461" s="4">
        <v>0.05</v>
      </c>
      <c r="E461" s="1" t="s">
        <v>107</v>
      </c>
      <c r="F461" s="16" t="s">
        <v>4488</v>
      </c>
      <c r="G461" s="1" t="s">
        <v>133</v>
      </c>
      <c r="H461" s="1" t="s">
        <v>3896</v>
      </c>
      <c r="I461" s="1" t="s">
        <v>3897</v>
      </c>
      <c r="J461" s="1">
        <v>1</v>
      </c>
      <c r="K461" s="3" t="s">
        <v>3898</v>
      </c>
      <c r="L461" s="9">
        <v>0</v>
      </c>
      <c r="M461" s="3" t="s">
        <v>3898</v>
      </c>
      <c r="N461" s="9">
        <v>0</v>
      </c>
      <c r="O461" s="3" t="s">
        <v>3898</v>
      </c>
      <c r="P461" s="9">
        <v>0</v>
      </c>
      <c r="Q461" s="9">
        <f>Table13[[#This Row],[Area]]+Table13[[#This Row],[Area2]]+Table13[[#This Row],[Area3]]</f>
        <v>0</v>
      </c>
      <c r="R461" t="s">
        <v>3968</v>
      </c>
    </row>
    <row r="462" spans="1:18" x14ac:dyDescent="0.55000000000000004">
      <c r="A462" s="1">
        <v>1927</v>
      </c>
      <c r="B462" s="1" t="s">
        <v>3445</v>
      </c>
      <c r="C462" s="1" t="s">
        <v>3509</v>
      </c>
      <c r="D462" s="4">
        <v>1.7</v>
      </c>
      <c r="E462" s="1" t="s">
        <v>107</v>
      </c>
      <c r="F462" s="16" t="s">
        <v>4507</v>
      </c>
      <c r="G462" s="1" t="s">
        <v>133</v>
      </c>
      <c r="H462" s="1" t="s">
        <v>3896</v>
      </c>
      <c r="I462" s="1" t="s">
        <v>3897</v>
      </c>
      <c r="J462" s="19">
        <v>1</v>
      </c>
      <c r="K462" s="3" t="s">
        <v>3898</v>
      </c>
      <c r="L462" s="9">
        <v>0</v>
      </c>
      <c r="M462" s="3" t="s">
        <v>3898</v>
      </c>
      <c r="N462" s="9">
        <v>0</v>
      </c>
      <c r="O462" s="3" t="s">
        <v>3898</v>
      </c>
      <c r="P462" s="9">
        <v>0</v>
      </c>
      <c r="Q462" s="9">
        <f>Table13[[#This Row],[Area]]+Table13[[#This Row],[Area2]]+Table13[[#This Row],[Area3]]</f>
        <v>0</v>
      </c>
      <c r="R462" t="s">
        <v>4508</v>
      </c>
    </row>
    <row r="463" spans="1:18" x14ac:dyDescent="0.55000000000000004">
      <c r="A463" s="1">
        <v>1926</v>
      </c>
      <c r="B463" s="1" t="s">
        <v>3445</v>
      </c>
      <c r="C463" s="1" t="s">
        <v>3511</v>
      </c>
      <c r="D463" s="4">
        <v>0.14000000000000001</v>
      </c>
      <c r="E463" s="1" t="s">
        <v>107</v>
      </c>
      <c r="F463" s="16" t="s">
        <v>4509</v>
      </c>
      <c r="G463" s="1" t="s">
        <v>133</v>
      </c>
      <c r="H463" s="1" t="s">
        <v>3896</v>
      </c>
      <c r="I463" s="1" t="s">
        <v>3897</v>
      </c>
      <c r="J463" s="1">
        <v>1</v>
      </c>
      <c r="K463" s="3" t="s">
        <v>3898</v>
      </c>
      <c r="L463" s="9">
        <v>0</v>
      </c>
      <c r="M463" s="3" t="s">
        <v>3898</v>
      </c>
      <c r="N463" s="9">
        <v>0</v>
      </c>
      <c r="O463" s="3" t="s">
        <v>3898</v>
      </c>
      <c r="P463" s="9">
        <v>0</v>
      </c>
      <c r="Q463" s="9">
        <f>Table13[[#This Row],[Area]]+Table13[[#This Row],[Area2]]+Table13[[#This Row],[Area3]]</f>
        <v>0</v>
      </c>
      <c r="R463" t="s">
        <v>3968</v>
      </c>
    </row>
    <row r="464" spans="1:18" x14ac:dyDescent="0.55000000000000004">
      <c r="A464" s="1">
        <v>1965</v>
      </c>
      <c r="B464" s="1" t="s">
        <v>3445</v>
      </c>
      <c r="C464" s="1" t="s">
        <v>3513</v>
      </c>
      <c r="D464" s="4">
        <v>6.4000000000000001E-2</v>
      </c>
      <c r="E464" s="1" t="s">
        <v>107</v>
      </c>
      <c r="F464" s="16" t="s">
        <v>4510</v>
      </c>
      <c r="G464" s="1" t="s">
        <v>133</v>
      </c>
      <c r="H464" s="1" t="s">
        <v>3896</v>
      </c>
      <c r="I464" s="1" t="s">
        <v>3897</v>
      </c>
      <c r="J464" s="1">
        <v>1</v>
      </c>
      <c r="K464" s="3" t="s">
        <v>3898</v>
      </c>
      <c r="L464" s="9">
        <v>0</v>
      </c>
      <c r="M464" s="3" t="s">
        <v>3898</v>
      </c>
      <c r="N464" s="9">
        <v>0</v>
      </c>
      <c r="O464" s="3" t="s">
        <v>3898</v>
      </c>
      <c r="P464" s="9">
        <v>0</v>
      </c>
      <c r="Q464" s="9">
        <f>Table13[[#This Row],[Area]]+Table13[[#This Row],[Area2]]+Table13[[#This Row],[Area3]]</f>
        <v>0</v>
      </c>
      <c r="R464" t="s">
        <v>3968</v>
      </c>
    </row>
    <row r="465" spans="1:18" x14ac:dyDescent="0.55000000000000004">
      <c r="A465" s="1">
        <v>2038</v>
      </c>
      <c r="B465" s="1" t="s">
        <v>3445</v>
      </c>
      <c r="C465" s="1" t="s">
        <v>3517</v>
      </c>
      <c r="D465" s="19">
        <v>1.0999999999999999E-2</v>
      </c>
      <c r="E465" s="1" t="s">
        <v>107</v>
      </c>
      <c r="F465" s="16" t="s">
        <v>4511</v>
      </c>
      <c r="G465" s="1" t="s">
        <v>133</v>
      </c>
      <c r="H465" s="1" t="s">
        <v>3896</v>
      </c>
      <c r="I465" s="1" t="s">
        <v>3897</v>
      </c>
      <c r="J465" s="1">
        <v>1</v>
      </c>
      <c r="K465" s="3" t="s">
        <v>3898</v>
      </c>
      <c r="L465" s="9">
        <v>0</v>
      </c>
      <c r="M465" s="3" t="s">
        <v>3898</v>
      </c>
      <c r="N465" s="9">
        <v>0</v>
      </c>
      <c r="O465" s="3" t="s">
        <v>3898</v>
      </c>
      <c r="P465" s="9">
        <v>0</v>
      </c>
      <c r="Q465" s="9">
        <f>Table13[[#This Row],[Area]]+Table13[[#This Row],[Area2]]+Table13[[#This Row],[Area3]]</f>
        <v>0</v>
      </c>
      <c r="R465" t="s">
        <v>3931</v>
      </c>
    </row>
    <row r="466" spans="1:18" x14ac:dyDescent="0.55000000000000004">
      <c r="A466" s="1">
        <v>2107</v>
      </c>
      <c r="B466" s="1" t="s">
        <v>3445</v>
      </c>
      <c r="C466" s="1" t="s">
        <v>3520</v>
      </c>
      <c r="D466" s="4">
        <v>0.15</v>
      </c>
      <c r="E466" s="1" t="s">
        <v>107</v>
      </c>
      <c r="F466" s="16" t="s">
        <v>4509</v>
      </c>
      <c r="G466" s="1" t="s">
        <v>133</v>
      </c>
      <c r="H466" s="1" t="s">
        <v>3896</v>
      </c>
      <c r="I466" s="1" t="s">
        <v>3897</v>
      </c>
      <c r="J466" s="1">
        <v>1</v>
      </c>
      <c r="K466" s="3" t="s">
        <v>3898</v>
      </c>
      <c r="L466" s="9">
        <v>0</v>
      </c>
      <c r="M466" s="3" t="s">
        <v>3898</v>
      </c>
      <c r="N466" s="9">
        <v>0</v>
      </c>
      <c r="O466" s="3" t="s">
        <v>3898</v>
      </c>
      <c r="P466" s="9">
        <v>0</v>
      </c>
      <c r="Q466" s="9">
        <f>Table13[[#This Row],[Area]]+Table13[[#This Row],[Area2]]+Table13[[#This Row],[Area3]]</f>
        <v>0</v>
      </c>
      <c r="R466" t="s">
        <v>3968</v>
      </c>
    </row>
    <row r="467" spans="1:18" ht="15" customHeight="1" x14ac:dyDescent="0.55000000000000004">
      <c r="A467" s="1">
        <v>2114</v>
      </c>
      <c r="B467" s="1" t="s">
        <v>3445</v>
      </c>
      <c r="C467" s="1" t="s">
        <v>3521</v>
      </c>
      <c r="D467" s="4">
        <v>0.15</v>
      </c>
      <c r="E467" s="1" t="s">
        <v>107</v>
      </c>
      <c r="F467" s="16" t="s">
        <v>4512</v>
      </c>
      <c r="G467" s="1" t="s">
        <v>133</v>
      </c>
      <c r="H467" s="1" t="s">
        <v>3896</v>
      </c>
      <c r="I467" s="1" t="s">
        <v>3897</v>
      </c>
      <c r="J467" s="1">
        <v>1</v>
      </c>
      <c r="K467" s="3" t="s">
        <v>3898</v>
      </c>
      <c r="L467" s="9">
        <v>0</v>
      </c>
      <c r="M467" s="3" t="s">
        <v>3898</v>
      </c>
      <c r="N467" s="9">
        <v>0</v>
      </c>
      <c r="O467" s="3" t="s">
        <v>3898</v>
      </c>
      <c r="P467" s="9">
        <v>0</v>
      </c>
      <c r="Q467" s="9">
        <f>Table13[[#This Row],[Area]]+Table13[[#This Row],[Area2]]+Table13[[#This Row],[Area3]]</f>
        <v>0</v>
      </c>
      <c r="R467" t="s">
        <v>3968</v>
      </c>
    </row>
    <row r="468" spans="1:18" x14ac:dyDescent="0.55000000000000004">
      <c r="A468" s="1">
        <v>2116</v>
      </c>
      <c r="B468" s="1" t="s">
        <v>3445</v>
      </c>
      <c r="C468" s="1" t="s">
        <v>3522</v>
      </c>
      <c r="D468" s="4">
        <v>0.15</v>
      </c>
      <c r="E468" s="1" t="s">
        <v>107</v>
      </c>
      <c r="F468" s="16" t="s">
        <v>4512</v>
      </c>
      <c r="G468" s="1" t="s">
        <v>133</v>
      </c>
      <c r="H468" s="1" t="s">
        <v>3896</v>
      </c>
      <c r="I468" s="1" t="s">
        <v>3897</v>
      </c>
      <c r="J468" s="1">
        <v>1</v>
      </c>
      <c r="K468" s="3" t="s">
        <v>3898</v>
      </c>
      <c r="L468" s="9">
        <v>0</v>
      </c>
      <c r="M468" s="3" t="s">
        <v>3898</v>
      </c>
      <c r="N468" s="9">
        <v>0</v>
      </c>
      <c r="O468" s="3" t="s">
        <v>3898</v>
      </c>
      <c r="P468" s="9">
        <v>0</v>
      </c>
      <c r="Q468" s="9">
        <f>Table13[[#This Row],[Area]]+Table13[[#This Row],[Area2]]+Table13[[#This Row],[Area3]]</f>
        <v>0</v>
      </c>
      <c r="R468" t="s">
        <v>3968</v>
      </c>
    </row>
    <row r="469" spans="1:18" x14ac:dyDescent="0.55000000000000004">
      <c r="A469" s="1">
        <v>2124</v>
      </c>
      <c r="B469" s="1" t="s">
        <v>3445</v>
      </c>
      <c r="C469" s="1" t="s">
        <v>3523</v>
      </c>
      <c r="D469" s="4">
        <v>0.34</v>
      </c>
      <c r="E469" s="1" t="s">
        <v>107</v>
      </c>
      <c r="F469" s="16" t="s">
        <v>4513</v>
      </c>
      <c r="G469" s="1" t="s">
        <v>133</v>
      </c>
      <c r="H469" s="1" t="s">
        <v>3896</v>
      </c>
      <c r="I469" s="1" t="s">
        <v>3897</v>
      </c>
      <c r="J469" s="1">
        <v>1</v>
      </c>
      <c r="K469" s="3" t="s">
        <v>3898</v>
      </c>
      <c r="L469" s="9">
        <v>0</v>
      </c>
      <c r="M469" s="3" t="s">
        <v>3898</v>
      </c>
      <c r="N469" s="9">
        <v>0</v>
      </c>
      <c r="O469" s="3" t="s">
        <v>3898</v>
      </c>
      <c r="P469" s="9">
        <v>0</v>
      </c>
      <c r="Q469" s="9">
        <f>Table13[[#This Row],[Area]]+Table13[[#This Row],[Area2]]+Table13[[#This Row],[Area3]]</f>
        <v>0</v>
      </c>
      <c r="R469" t="s">
        <v>3968</v>
      </c>
    </row>
    <row r="470" spans="1:18" x14ac:dyDescent="0.55000000000000004">
      <c r="A470" s="1">
        <v>2287</v>
      </c>
      <c r="B470" s="1" t="s">
        <v>3445</v>
      </c>
      <c r="C470" s="1" t="s">
        <v>3529</v>
      </c>
      <c r="D470" s="19">
        <v>1.7999999999999999E-2</v>
      </c>
      <c r="E470" s="1" t="s">
        <v>107</v>
      </c>
      <c r="F470" s="16" t="s">
        <v>4514</v>
      </c>
      <c r="G470" s="1" t="s">
        <v>133</v>
      </c>
      <c r="H470" s="1" t="s">
        <v>3896</v>
      </c>
      <c r="I470" s="1" t="s">
        <v>3897</v>
      </c>
      <c r="J470" s="1">
        <v>1</v>
      </c>
      <c r="K470" s="3" t="s">
        <v>3898</v>
      </c>
      <c r="L470" s="9">
        <v>0</v>
      </c>
      <c r="M470" s="3" t="s">
        <v>3898</v>
      </c>
      <c r="N470" s="9">
        <v>0</v>
      </c>
      <c r="O470" s="3" t="s">
        <v>3898</v>
      </c>
      <c r="P470" s="9">
        <v>0</v>
      </c>
      <c r="Q470" s="9">
        <f>Table13[[#This Row],[Area]]+Table13[[#This Row],[Area2]]+Table13[[#This Row],[Area3]]</f>
        <v>0</v>
      </c>
      <c r="R470" t="s">
        <v>3931</v>
      </c>
    </row>
    <row r="471" spans="1:18" x14ac:dyDescent="0.55000000000000004">
      <c r="A471" s="1">
        <v>2303</v>
      </c>
      <c r="B471" s="1" t="s">
        <v>3445</v>
      </c>
      <c r="C471" s="1" t="s">
        <v>3532</v>
      </c>
      <c r="D471" s="4">
        <v>0.995</v>
      </c>
      <c r="E471" s="1" t="s">
        <v>107</v>
      </c>
      <c r="F471" s="16" t="s">
        <v>4515</v>
      </c>
      <c r="G471" s="1" t="s">
        <v>133</v>
      </c>
      <c r="H471" s="1" t="s">
        <v>3896</v>
      </c>
      <c r="I471" s="1" t="s">
        <v>3897</v>
      </c>
      <c r="J471" s="19">
        <v>1</v>
      </c>
      <c r="K471" s="3" t="s">
        <v>3898</v>
      </c>
      <c r="L471" s="9">
        <v>0</v>
      </c>
      <c r="M471" s="3" t="s">
        <v>3898</v>
      </c>
      <c r="N471" s="9">
        <v>0</v>
      </c>
      <c r="O471" s="3" t="s">
        <v>3898</v>
      </c>
      <c r="P471" s="9">
        <v>0</v>
      </c>
      <c r="Q471" s="9">
        <f>Table13[[#This Row],[Area]]+Table13[[#This Row],[Area2]]+Table13[[#This Row],[Area3]]</f>
        <v>0</v>
      </c>
      <c r="R471" t="s">
        <v>4516</v>
      </c>
    </row>
    <row r="472" spans="1:18" x14ac:dyDescent="0.55000000000000004">
      <c r="A472" s="1">
        <v>2307</v>
      </c>
      <c r="B472" s="1" t="s">
        <v>3445</v>
      </c>
      <c r="C472" s="1" t="s">
        <v>3533</v>
      </c>
      <c r="D472" s="4">
        <v>80</v>
      </c>
      <c r="E472" s="1" t="s">
        <v>107</v>
      </c>
      <c r="F472" s="16" t="s">
        <v>4517</v>
      </c>
      <c r="G472" s="1" t="s">
        <v>108</v>
      </c>
      <c r="H472" s="1" t="s">
        <v>3900</v>
      </c>
      <c r="I472" s="1" t="s">
        <v>3897</v>
      </c>
      <c r="J472" s="19">
        <v>1</v>
      </c>
      <c r="K472" s="3" t="s">
        <v>589</v>
      </c>
      <c r="L472" s="9">
        <v>38791.71</v>
      </c>
      <c r="M472" s="3" t="s">
        <v>3898</v>
      </c>
      <c r="N472" s="9">
        <v>0</v>
      </c>
      <c r="O472" s="3" t="s">
        <v>3898</v>
      </c>
      <c r="P472" s="9">
        <v>0</v>
      </c>
      <c r="Q472" s="9">
        <f>Table13[[#This Row],[Area]]+Table13[[#This Row],[Area2]]+Table13[[#This Row],[Area3]]</f>
        <v>38791.71</v>
      </c>
      <c r="R472" t="s">
        <v>4518</v>
      </c>
    </row>
    <row r="473" spans="1:18" x14ac:dyDescent="0.55000000000000004">
      <c r="A473" s="1">
        <v>2365</v>
      </c>
      <c r="B473" s="1" t="s">
        <v>3445</v>
      </c>
      <c r="C473" s="1" t="s">
        <v>3544</v>
      </c>
      <c r="D473" s="4">
        <v>4</v>
      </c>
      <c r="E473" s="1" t="s">
        <v>107</v>
      </c>
      <c r="F473" s="16" t="s">
        <v>4519</v>
      </c>
      <c r="G473" s="1" t="s">
        <v>133</v>
      </c>
      <c r="H473" s="1" t="s">
        <v>3896</v>
      </c>
      <c r="I473" s="1" t="s">
        <v>3897</v>
      </c>
      <c r="J473" s="19">
        <v>1</v>
      </c>
      <c r="K473" s="3" t="s">
        <v>3898</v>
      </c>
      <c r="L473" s="9">
        <v>0</v>
      </c>
      <c r="M473" s="3" t="s">
        <v>3898</v>
      </c>
      <c r="N473" s="9">
        <v>0</v>
      </c>
      <c r="O473" s="3" t="s">
        <v>3898</v>
      </c>
      <c r="P473" s="9">
        <v>0</v>
      </c>
      <c r="Q473" s="9">
        <f>Table13[[#This Row],[Area]]+Table13[[#This Row],[Area2]]+Table13[[#This Row],[Area3]]</f>
        <v>0</v>
      </c>
      <c r="R473" t="s">
        <v>4520</v>
      </c>
    </row>
    <row r="474" spans="1:18" x14ac:dyDescent="0.55000000000000004">
      <c r="A474" s="1">
        <v>2404</v>
      </c>
      <c r="B474" s="1" t="s">
        <v>3445</v>
      </c>
      <c r="C474" s="1" t="s">
        <v>3546</v>
      </c>
      <c r="D474" s="19">
        <v>1.4E-2</v>
      </c>
      <c r="E474" s="1" t="s">
        <v>107</v>
      </c>
      <c r="F474" s="16" t="s">
        <v>4521</v>
      </c>
      <c r="G474" s="1" t="s">
        <v>133</v>
      </c>
      <c r="H474" s="1" t="s">
        <v>3896</v>
      </c>
      <c r="I474" s="1" t="s">
        <v>3897</v>
      </c>
      <c r="J474" s="1">
        <v>1</v>
      </c>
      <c r="K474" s="3" t="s">
        <v>3898</v>
      </c>
      <c r="L474" s="9">
        <v>0</v>
      </c>
      <c r="M474" s="3" t="s">
        <v>3898</v>
      </c>
      <c r="N474" s="9">
        <v>0</v>
      </c>
      <c r="O474" s="3" t="s">
        <v>3898</v>
      </c>
      <c r="P474" s="9">
        <v>0</v>
      </c>
      <c r="Q474" s="9">
        <f>Table13[[#This Row],[Area]]+Table13[[#This Row],[Area2]]+Table13[[#This Row],[Area3]]</f>
        <v>0</v>
      </c>
      <c r="R474" t="s">
        <v>3931</v>
      </c>
    </row>
    <row r="475" spans="1:18" x14ac:dyDescent="0.55000000000000004">
      <c r="A475" s="1">
        <v>2419</v>
      </c>
      <c r="B475" s="1" t="s">
        <v>3445</v>
      </c>
      <c r="C475" s="1" t="s">
        <v>3547</v>
      </c>
      <c r="D475" s="4">
        <v>0.1</v>
      </c>
      <c r="E475" s="1" t="s">
        <v>107</v>
      </c>
      <c r="F475" s="16" t="s">
        <v>4522</v>
      </c>
      <c r="G475" s="1" t="s">
        <v>133</v>
      </c>
      <c r="H475" s="1" t="s">
        <v>3896</v>
      </c>
      <c r="I475" s="1" t="s">
        <v>3897</v>
      </c>
      <c r="J475" s="1">
        <v>1</v>
      </c>
      <c r="K475" s="3" t="s">
        <v>3898</v>
      </c>
      <c r="L475" s="9">
        <v>0</v>
      </c>
      <c r="M475" s="3" t="s">
        <v>3898</v>
      </c>
      <c r="N475" s="9">
        <v>0</v>
      </c>
      <c r="O475" s="3" t="s">
        <v>3898</v>
      </c>
      <c r="P475" s="9">
        <v>0</v>
      </c>
      <c r="Q475" s="9">
        <f>Table13[[#This Row],[Area]]+Table13[[#This Row],[Area2]]+Table13[[#This Row],[Area3]]</f>
        <v>0</v>
      </c>
      <c r="R475" t="s">
        <v>3968</v>
      </c>
    </row>
    <row r="476" spans="1:18" x14ac:dyDescent="0.55000000000000004">
      <c r="A476" s="1">
        <v>2455</v>
      </c>
      <c r="B476" s="1" t="s">
        <v>3445</v>
      </c>
      <c r="C476" s="1" t="s">
        <v>3552</v>
      </c>
      <c r="D476" s="4">
        <v>0.5</v>
      </c>
      <c r="E476" s="1" t="s">
        <v>107</v>
      </c>
      <c r="F476" s="16" t="s">
        <v>4523</v>
      </c>
      <c r="G476" s="1" t="s">
        <v>133</v>
      </c>
      <c r="H476" s="1" t="s">
        <v>3896</v>
      </c>
      <c r="I476" s="1" t="s">
        <v>3897</v>
      </c>
      <c r="J476" s="1">
        <v>1</v>
      </c>
      <c r="K476" s="3" t="s">
        <v>3898</v>
      </c>
      <c r="L476" s="9">
        <v>0</v>
      </c>
      <c r="M476" s="3" t="s">
        <v>3898</v>
      </c>
      <c r="N476" s="9">
        <v>0</v>
      </c>
      <c r="O476" s="3" t="s">
        <v>3898</v>
      </c>
      <c r="P476" s="9">
        <v>0</v>
      </c>
      <c r="Q476" s="9">
        <f>Table13[[#This Row],[Area]]+Table13[[#This Row],[Area2]]+Table13[[#This Row],[Area3]]</f>
        <v>0</v>
      </c>
      <c r="R476" t="s">
        <v>3968</v>
      </c>
    </row>
    <row r="477" spans="1:18" x14ac:dyDescent="0.55000000000000004">
      <c r="A477" s="1">
        <v>2551</v>
      </c>
      <c r="B477" s="1" t="s">
        <v>3445</v>
      </c>
      <c r="C477" s="1" t="s">
        <v>3558</v>
      </c>
      <c r="D477" s="4">
        <v>8</v>
      </c>
      <c r="E477" s="1" t="s">
        <v>107</v>
      </c>
      <c r="F477" s="16" t="s">
        <v>4524</v>
      </c>
      <c r="G477" s="1" t="s">
        <v>108</v>
      </c>
      <c r="H477" s="1" t="s">
        <v>3900</v>
      </c>
      <c r="I477" s="1" t="s">
        <v>3897</v>
      </c>
      <c r="J477" s="19">
        <v>1</v>
      </c>
      <c r="K477" s="3" t="s">
        <v>589</v>
      </c>
      <c r="L477" s="9">
        <v>12327.56</v>
      </c>
      <c r="M477" s="3" t="s">
        <v>3898</v>
      </c>
      <c r="N477" s="9">
        <v>0</v>
      </c>
      <c r="O477" s="3" t="s">
        <v>3898</v>
      </c>
      <c r="P477" s="9">
        <v>0</v>
      </c>
      <c r="Q477" s="9">
        <f>Table13[[#This Row],[Area]]+Table13[[#This Row],[Area2]]+Table13[[#This Row],[Area3]]</f>
        <v>12327.56</v>
      </c>
      <c r="R477" t="s">
        <v>4525</v>
      </c>
    </row>
    <row r="478" spans="1:18" x14ac:dyDescent="0.55000000000000004">
      <c r="A478" s="1">
        <v>2660</v>
      </c>
      <c r="B478" s="1" t="s">
        <v>3445</v>
      </c>
      <c r="C478" s="1" t="s">
        <v>3559</v>
      </c>
      <c r="D478" s="4">
        <v>68</v>
      </c>
      <c r="E478" s="1" t="s">
        <v>107</v>
      </c>
      <c r="F478" s="16" t="s">
        <v>4526</v>
      </c>
      <c r="G478" s="1" t="s">
        <v>108</v>
      </c>
      <c r="H478" s="1" t="s">
        <v>3896</v>
      </c>
      <c r="I478" s="1" t="s">
        <v>3897</v>
      </c>
      <c r="J478" s="19">
        <v>1</v>
      </c>
      <c r="K478" s="3" t="s">
        <v>589</v>
      </c>
      <c r="L478" s="9">
        <v>25.87</v>
      </c>
      <c r="M478" s="3" t="s">
        <v>3898</v>
      </c>
      <c r="N478" s="9">
        <v>0</v>
      </c>
      <c r="O478" s="3" t="s">
        <v>3898</v>
      </c>
      <c r="P478" s="9">
        <v>0</v>
      </c>
      <c r="Q478" s="9">
        <f>Table13[[#This Row],[Area]]+Table13[[#This Row],[Area2]]+Table13[[#This Row],[Area3]]</f>
        <v>25.87</v>
      </c>
      <c r="R478" t="s">
        <v>4492</v>
      </c>
    </row>
    <row r="479" spans="1:18" x14ac:dyDescent="0.55000000000000004">
      <c r="A479" s="1">
        <v>2677</v>
      </c>
      <c r="B479" s="1" t="s">
        <v>3445</v>
      </c>
      <c r="C479" s="1" t="s">
        <v>3561</v>
      </c>
      <c r="D479" s="4">
        <v>0.33300000000000002</v>
      </c>
      <c r="E479" s="1" t="s">
        <v>107</v>
      </c>
      <c r="F479" s="16" t="s">
        <v>4527</v>
      </c>
      <c r="G479" s="1" t="s">
        <v>133</v>
      </c>
      <c r="H479" s="1" t="s">
        <v>3896</v>
      </c>
      <c r="I479" s="1" t="s">
        <v>3897</v>
      </c>
      <c r="J479" s="1">
        <v>1</v>
      </c>
      <c r="K479" s="3" t="s">
        <v>3898</v>
      </c>
      <c r="L479" s="9">
        <v>0</v>
      </c>
      <c r="M479" s="3" t="s">
        <v>3898</v>
      </c>
      <c r="N479" s="9">
        <v>0</v>
      </c>
      <c r="O479" s="3" t="s">
        <v>3898</v>
      </c>
      <c r="P479" s="9">
        <v>0</v>
      </c>
      <c r="Q479" s="9">
        <f>Table13[[#This Row],[Area]]+Table13[[#This Row],[Area2]]+Table13[[#This Row],[Area3]]</f>
        <v>0</v>
      </c>
      <c r="R479" t="s">
        <v>3968</v>
      </c>
    </row>
    <row r="480" spans="1:18" x14ac:dyDescent="0.55000000000000004">
      <c r="A480" s="1">
        <v>2873</v>
      </c>
      <c r="B480" s="1" t="s">
        <v>3445</v>
      </c>
      <c r="C480" s="1" t="s">
        <v>3564</v>
      </c>
      <c r="D480" s="19">
        <v>2.5999999999999999E-2</v>
      </c>
      <c r="E480" s="1" t="s">
        <v>107</v>
      </c>
      <c r="F480" s="16" t="s">
        <v>4493</v>
      </c>
      <c r="G480" s="1" t="s">
        <v>133</v>
      </c>
      <c r="H480" s="1" t="s">
        <v>3896</v>
      </c>
      <c r="I480" s="1" t="s">
        <v>3897</v>
      </c>
      <c r="J480" s="1">
        <v>1</v>
      </c>
      <c r="K480" s="3" t="s">
        <v>3898</v>
      </c>
      <c r="L480" s="9">
        <v>0</v>
      </c>
      <c r="M480" s="3" t="s">
        <v>3898</v>
      </c>
      <c r="N480" s="9">
        <v>0</v>
      </c>
      <c r="O480" s="3" t="s">
        <v>3898</v>
      </c>
      <c r="P480" s="9">
        <v>0</v>
      </c>
      <c r="Q480" s="9">
        <f>Table13[[#This Row],[Area]]+Table13[[#This Row],[Area2]]+Table13[[#This Row],[Area3]]</f>
        <v>0</v>
      </c>
      <c r="R480" t="s">
        <v>3931</v>
      </c>
    </row>
    <row r="481" spans="1:18" x14ac:dyDescent="0.55000000000000004">
      <c r="A481" s="1">
        <v>3093</v>
      </c>
      <c r="B481" s="1" t="s">
        <v>3445</v>
      </c>
      <c r="C481" s="1" t="s">
        <v>3568</v>
      </c>
      <c r="D481" s="4">
        <v>5.1999999999999998E-2</v>
      </c>
      <c r="E481" s="1" t="s">
        <v>107</v>
      </c>
      <c r="F481" s="16" t="s">
        <v>4502</v>
      </c>
      <c r="G481" s="1" t="s">
        <v>133</v>
      </c>
      <c r="H481" s="1" t="s">
        <v>3896</v>
      </c>
      <c r="I481" s="1" t="s">
        <v>3897</v>
      </c>
      <c r="J481" s="1">
        <v>1</v>
      </c>
      <c r="K481" s="3" t="s">
        <v>3898</v>
      </c>
      <c r="L481" s="9">
        <v>0</v>
      </c>
      <c r="M481" s="3" t="s">
        <v>3898</v>
      </c>
      <c r="N481" s="9">
        <v>0</v>
      </c>
      <c r="O481" s="3" t="s">
        <v>3898</v>
      </c>
      <c r="P481" s="9">
        <v>0</v>
      </c>
      <c r="Q481" s="9">
        <f>Table13[[#This Row],[Area]]+Table13[[#This Row],[Area2]]+Table13[[#This Row],[Area3]]</f>
        <v>0</v>
      </c>
      <c r="R481" t="s">
        <v>3968</v>
      </c>
    </row>
    <row r="482" spans="1:18" x14ac:dyDescent="0.55000000000000004">
      <c r="A482" s="1">
        <v>3151</v>
      </c>
      <c r="B482" s="1" t="s">
        <v>3445</v>
      </c>
      <c r="C482" s="1" t="s">
        <v>3573</v>
      </c>
      <c r="D482" s="4">
        <v>7.1999999999999995E-2</v>
      </c>
      <c r="E482" s="1" t="s">
        <v>107</v>
      </c>
      <c r="F482" s="16" t="s">
        <v>4528</v>
      </c>
      <c r="G482" s="1" t="s">
        <v>133</v>
      </c>
      <c r="H482" s="1" t="s">
        <v>3896</v>
      </c>
      <c r="I482" s="1" t="s">
        <v>3897</v>
      </c>
      <c r="J482" s="1">
        <v>1</v>
      </c>
      <c r="K482" s="3" t="s">
        <v>3898</v>
      </c>
      <c r="L482" s="9">
        <v>0</v>
      </c>
      <c r="M482" s="3" t="s">
        <v>3898</v>
      </c>
      <c r="N482" s="9">
        <v>0</v>
      </c>
      <c r="O482" s="3" t="s">
        <v>3898</v>
      </c>
      <c r="P482" s="9">
        <v>0</v>
      </c>
      <c r="Q482" s="9">
        <f>Table13[[#This Row],[Area]]+Table13[[#This Row],[Area2]]+Table13[[#This Row],[Area3]]</f>
        <v>0</v>
      </c>
      <c r="R482" t="s">
        <v>3968</v>
      </c>
    </row>
    <row r="483" spans="1:18" ht="15" customHeight="1" x14ac:dyDescent="0.55000000000000004">
      <c r="A483" s="1">
        <v>3342</v>
      </c>
      <c r="B483" s="1" t="s">
        <v>3445</v>
      </c>
      <c r="C483" s="1" t="s">
        <v>3580</v>
      </c>
      <c r="D483" s="4">
        <v>1.22</v>
      </c>
      <c r="E483" s="1" t="s">
        <v>107</v>
      </c>
      <c r="F483" s="16" t="s">
        <v>4529</v>
      </c>
      <c r="G483" s="1" t="s">
        <v>133</v>
      </c>
      <c r="H483" s="1" t="s">
        <v>3896</v>
      </c>
      <c r="I483" s="1" t="s">
        <v>3897</v>
      </c>
      <c r="J483" s="19">
        <v>1</v>
      </c>
      <c r="K483" s="3" t="s">
        <v>3903</v>
      </c>
      <c r="L483" s="9">
        <v>0.42</v>
      </c>
      <c r="M483" s="3" t="s">
        <v>3904</v>
      </c>
      <c r="N483" s="9">
        <v>0.41</v>
      </c>
      <c r="O483" s="3" t="s">
        <v>3898</v>
      </c>
      <c r="P483" s="9">
        <v>0</v>
      </c>
      <c r="Q483" s="9">
        <f>Table13[[#This Row],[Area]]+Table13[[#This Row],[Area2]]+Table13[[#This Row],[Area3]]</f>
        <v>0.83</v>
      </c>
      <c r="R483" t="s">
        <v>3581</v>
      </c>
    </row>
    <row r="484" spans="1:18" ht="15" customHeight="1" x14ac:dyDescent="0.55000000000000004">
      <c r="A484" s="1">
        <v>3388</v>
      </c>
      <c r="B484" s="1" t="s">
        <v>3445</v>
      </c>
      <c r="C484" s="1" t="s">
        <v>3584</v>
      </c>
      <c r="D484" s="19">
        <v>2.3E-2</v>
      </c>
      <c r="E484" s="1" t="s">
        <v>107</v>
      </c>
      <c r="F484" s="16" t="s">
        <v>4493</v>
      </c>
      <c r="G484" s="1" t="s">
        <v>133</v>
      </c>
      <c r="H484" s="1" t="s">
        <v>3896</v>
      </c>
      <c r="I484" s="1" t="s">
        <v>3897</v>
      </c>
      <c r="J484" s="1">
        <v>1</v>
      </c>
      <c r="K484" s="3" t="s">
        <v>3898</v>
      </c>
      <c r="L484" s="9">
        <v>0</v>
      </c>
      <c r="M484" s="3" t="s">
        <v>3898</v>
      </c>
      <c r="N484" s="9">
        <v>0</v>
      </c>
      <c r="O484" s="3" t="s">
        <v>3898</v>
      </c>
      <c r="P484" s="9">
        <v>0</v>
      </c>
      <c r="Q484" s="9">
        <f>Table13[[#This Row],[Area]]+Table13[[#This Row],[Area2]]+Table13[[#This Row],[Area3]]</f>
        <v>0</v>
      </c>
      <c r="R484" t="s">
        <v>3931</v>
      </c>
    </row>
    <row r="485" spans="1:18" x14ac:dyDescent="0.55000000000000004">
      <c r="A485" s="1">
        <v>3390</v>
      </c>
      <c r="B485" s="1" t="s">
        <v>3445</v>
      </c>
      <c r="C485" s="1" t="s">
        <v>3587</v>
      </c>
      <c r="D485" s="4">
        <v>10</v>
      </c>
      <c r="E485" s="1" t="s">
        <v>107</v>
      </c>
      <c r="F485" s="16" t="s">
        <v>4530</v>
      </c>
      <c r="G485" s="1" t="s">
        <v>133</v>
      </c>
      <c r="H485" s="1" t="s">
        <v>3896</v>
      </c>
      <c r="I485" s="1" t="s">
        <v>3897</v>
      </c>
      <c r="J485" s="19">
        <v>1</v>
      </c>
      <c r="K485" s="3" t="s">
        <v>3903</v>
      </c>
      <c r="L485" s="9">
        <v>72.599999999999994</v>
      </c>
      <c r="M485" s="3" t="s">
        <v>3898</v>
      </c>
      <c r="N485" s="9">
        <v>0</v>
      </c>
      <c r="O485" s="3" t="s">
        <v>3898</v>
      </c>
      <c r="P485" s="9">
        <v>0</v>
      </c>
      <c r="Q485" s="9">
        <f>Table13[[#This Row],[Area]]+Table13[[#This Row],[Area2]]+Table13[[#This Row],[Area3]]</f>
        <v>72.599999999999994</v>
      </c>
      <c r="R485" t="s">
        <v>3588</v>
      </c>
    </row>
    <row r="486" spans="1:18" x14ac:dyDescent="0.55000000000000004">
      <c r="A486" s="1">
        <v>3410</v>
      </c>
      <c r="B486" s="1" t="s">
        <v>3445</v>
      </c>
      <c r="C486" s="1" t="s">
        <v>3595</v>
      </c>
      <c r="D486" s="4">
        <v>0.23400000000000001</v>
      </c>
      <c r="E486" s="1" t="s">
        <v>107</v>
      </c>
      <c r="F486" s="16" t="s">
        <v>4531</v>
      </c>
      <c r="G486" s="1" t="s">
        <v>133</v>
      </c>
      <c r="H486" s="1" t="s">
        <v>3896</v>
      </c>
      <c r="I486" s="1" t="s">
        <v>3897</v>
      </c>
      <c r="J486" s="1">
        <v>1</v>
      </c>
      <c r="K486" s="3" t="s">
        <v>3898</v>
      </c>
      <c r="L486" s="9">
        <v>0</v>
      </c>
      <c r="M486" s="3" t="s">
        <v>3898</v>
      </c>
      <c r="N486" s="9">
        <v>0</v>
      </c>
      <c r="O486" s="3" t="s">
        <v>3898</v>
      </c>
      <c r="P486" s="9">
        <v>0</v>
      </c>
      <c r="Q486" s="9">
        <f>Table13[[#This Row],[Area]]+Table13[[#This Row],[Area2]]+Table13[[#This Row],[Area3]]</f>
        <v>0</v>
      </c>
      <c r="R486" t="s">
        <v>3968</v>
      </c>
    </row>
    <row r="487" spans="1:18" x14ac:dyDescent="0.55000000000000004">
      <c r="A487" s="1">
        <v>3440</v>
      </c>
      <c r="B487" s="1" t="s">
        <v>3445</v>
      </c>
      <c r="C487" s="1" t="s">
        <v>3597</v>
      </c>
      <c r="D487" s="4">
        <v>0.84</v>
      </c>
      <c r="E487" s="1" t="s">
        <v>107</v>
      </c>
      <c r="F487" s="16" t="s">
        <v>4488</v>
      </c>
      <c r="G487" s="1" t="s">
        <v>133</v>
      </c>
      <c r="H487" s="1" t="s">
        <v>3896</v>
      </c>
      <c r="I487" s="1" t="s">
        <v>3897</v>
      </c>
      <c r="J487" s="19">
        <v>1</v>
      </c>
      <c r="K487" s="3" t="s">
        <v>3898</v>
      </c>
      <c r="L487" s="9">
        <v>0</v>
      </c>
      <c r="M487" s="3" t="s">
        <v>3898</v>
      </c>
      <c r="N487" s="9">
        <v>0</v>
      </c>
      <c r="O487" s="3" t="s">
        <v>3898</v>
      </c>
      <c r="P487" s="9">
        <v>0</v>
      </c>
      <c r="Q487" s="9">
        <f>Table13[[#This Row],[Area]]+Table13[[#This Row],[Area2]]+Table13[[#This Row],[Area3]]</f>
        <v>0</v>
      </c>
      <c r="R487" t="s">
        <v>3968</v>
      </c>
    </row>
    <row r="488" spans="1:18" x14ac:dyDescent="0.55000000000000004">
      <c r="A488" s="1">
        <v>3441</v>
      </c>
      <c r="B488" s="1" t="s">
        <v>3445</v>
      </c>
      <c r="C488" s="1" t="s">
        <v>3598</v>
      </c>
      <c r="D488" s="4">
        <v>0.124</v>
      </c>
      <c r="E488" s="1" t="s">
        <v>107</v>
      </c>
      <c r="F488" s="16" t="s">
        <v>4488</v>
      </c>
      <c r="G488" s="1" t="s">
        <v>133</v>
      </c>
      <c r="H488" s="1" t="s">
        <v>3896</v>
      </c>
      <c r="I488" s="1" t="s">
        <v>3897</v>
      </c>
      <c r="J488" s="1">
        <v>1</v>
      </c>
      <c r="K488" s="3" t="s">
        <v>3898</v>
      </c>
      <c r="L488" s="9">
        <v>0</v>
      </c>
      <c r="M488" s="3" t="s">
        <v>3898</v>
      </c>
      <c r="N488" s="9">
        <v>0</v>
      </c>
      <c r="O488" s="3" t="s">
        <v>3898</v>
      </c>
      <c r="P488" s="9">
        <v>0</v>
      </c>
      <c r="Q488" s="9">
        <f>Table13[[#This Row],[Area]]+Table13[[#This Row],[Area2]]+Table13[[#This Row],[Area3]]</f>
        <v>0</v>
      </c>
      <c r="R488" t="s">
        <v>3968</v>
      </c>
    </row>
    <row r="489" spans="1:18" x14ac:dyDescent="0.55000000000000004">
      <c r="A489" s="1">
        <v>1743</v>
      </c>
      <c r="B489" s="1" t="s">
        <v>3603</v>
      </c>
      <c r="C489" s="1" t="s">
        <v>3606</v>
      </c>
      <c r="D489" s="4">
        <v>1.72</v>
      </c>
      <c r="E489" s="1" t="s">
        <v>107</v>
      </c>
      <c r="F489" s="16" t="s">
        <v>4532</v>
      </c>
      <c r="G489" s="1" t="s">
        <v>133</v>
      </c>
      <c r="H489" s="1" t="s">
        <v>3896</v>
      </c>
      <c r="I489" s="1" t="s">
        <v>3897</v>
      </c>
      <c r="J489" s="19">
        <v>1</v>
      </c>
      <c r="K489" s="3" t="s">
        <v>3903</v>
      </c>
      <c r="L489" s="9">
        <v>4.8899999999999997</v>
      </c>
      <c r="M489" s="3" t="s">
        <v>3898</v>
      </c>
      <c r="N489" s="9">
        <v>0</v>
      </c>
      <c r="O489" s="3" t="s">
        <v>3898</v>
      </c>
      <c r="P489" s="9">
        <v>0</v>
      </c>
      <c r="Q489" s="9">
        <f>Table13[[#This Row],[Area]]+Table13[[#This Row],[Area2]]+Table13[[#This Row],[Area3]]</f>
        <v>4.8899999999999997</v>
      </c>
      <c r="R489" t="s">
        <v>133</v>
      </c>
    </row>
    <row r="490" spans="1:18" x14ac:dyDescent="0.55000000000000004">
      <c r="A490" s="1">
        <v>2393</v>
      </c>
      <c r="B490" s="1" t="s">
        <v>3603</v>
      </c>
      <c r="C490" s="1" t="s">
        <v>3609</v>
      </c>
      <c r="D490" s="4">
        <v>65.599999999999895</v>
      </c>
      <c r="E490" s="1" t="s">
        <v>107</v>
      </c>
      <c r="F490" s="16" t="s">
        <v>4533</v>
      </c>
      <c r="G490" s="1" t="s">
        <v>108</v>
      </c>
      <c r="H490" s="1" t="s">
        <v>3900</v>
      </c>
      <c r="I490" s="1" t="s">
        <v>3907</v>
      </c>
      <c r="J490" s="19">
        <v>0.41</v>
      </c>
      <c r="K490" s="3" t="s">
        <v>589</v>
      </c>
      <c r="L490" s="9">
        <v>8478.35</v>
      </c>
      <c r="M490" s="3" t="s">
        <v>3898</v>
      </c>
      <c r="N490" s="9">
        <v>0</v>
      </c>
      <c r="O490" s="3" t="s">
        <v>3898</v>
      </c>
      <c r="P490" s="9">
        <v>0</v>
      </c>
      <c r="Q490" s="9">
        <f>Table13[[#This Row],[Area]]+Table13[[#This Row],[Area2]]+Table13[[#This Row],[Area3]]</f>
        <v>8478.35</v>
      </c>
      <c r="R490" t="s">
        <v>4534</v>
      </c>
    </row>
    <row r="491" spans="1:18" x14ac:dyDescent="0.55000000000000004">
      <c r="A491" s="1">
        <v>554</v>
      </c>
      <c r="B491" s="1" t="s">
        <v>3615</v>
      </c>
      <c r="C491" s="1" t="s">
        <v>3631</v>
      </c>
      <c r="D491" s="4">
        <v>1.2</v>
      </c>
      <c r="E491" s="1" t="s">
        <v>107</v>
      </c>
      <c r="F491" s="16" t="s">
        <v>4535</v>
      </c>
      <c r="G491" s="1" t="s">
        <v>108</v>
      </c>
      <c r="H491" s="1" t="s">
        <v>3896</v>
      </c>
      <c r="I491" s="1" t="s">
        <v>3897</v>
      </c>
      <c r="J491" s="19">
        <v>1</v>
      </c>
      <c r="K491" s="3" t="s">
        <v>589</v>
      </c>
      <c r="L491" s="9">
        <v>1.268</v>
      </c>
      <c r="M491" s="3" t="s">
        <v>3898</v>
      </c>
      <c r="N491" s="9">
        <v>0</v>
      </c>
      <c r="O491" s="3" t="s">
        <v>3898</v>
      </c>
      <c r="P491" s="9">
        <v>0</v>
      </c>
      <c r="Q491" s="9">
        <f>Table13[[#This Row],[Area]]+Table13[[#This Row],[Area2]]+Table13[[#This Row],[Area3]]</f>
        <v>1.268</v>
      </c>
      <c r="R491" t="s">
        <v>3632</v>
      </c>
    </row>
    <row r="492" spans="1:18" x14ac:dyDescent="0.55000000000000004">
      <c r="A492" s="1">
        <v>941</v>
      </c>
      <c r="B492" s="1" t="s">
        <v>3615</v>
      </c>
      <c r="C492" s="1" t="s">
        <v>3635</v>
      </c>
      <c r="D492" s="4">
        <v>4.8</v>
      </c>
      <c r="E492" s="1" t="s">
        <v>107</v>
      </c>
      <c r="F492" s="16" t="s">
        <v>4536</v>
      </c>
      <c r="G492" s="1" t="s">
        <v>133</v>
      </c>
      <c r="H492" s="1" t="s">
        <v>3896</v>
      </c>
      <c r="I492" s="1" t="s">
        <v>3897</v>
      </c>
      <c r="J492" s="19">
        <v>1</v>
      </c>
      <c r="K492" s="3" t="s">
        <v>3903</v>
      </c>
      <c r="L492" s="9">
        <v>2.85</v>
      </c>
      <c r="M492" s="3" t="s">
        <v>3898</v>
      </c>
      <c r="N492" s="9">
        <v>0</v>
      </c>
      <c r="O492" s="3" t="s">
        <v>3898</v>
      </c>
      <c r="P492" s="9">
        <v>0</v>
      </c>
      <c r="Q492" s="9">
        <f>Table13[[#This Row],[Area]]+Table13[[#This Row],[Area2]]+Table13[[#This Row],[Area3]]</f>
        <v>2.85</v>
      </c>
      <c r="R492" t="s">
        <v>3636</v>
      </c>
    </row>
    <row r="493" spans="1:18" ht="15" customHeight="1" x14ac:dyDescent="0.55000000000000004">
      <c r="A493" s="1">
        <v>1073</v>
      </c>
      <c r="B493" s="1" t="s">
        <v>3615</v>
      </c>
      <c r="C493" s="1" t="s">
        <v>3644</v>
      </c>
      <c r="D493" s="4">
        <v>1.2</v>
      </c>
      <c r="E493" s="1" t="s">
        <v>107</v>
      </c>
      <c r="F493" s="16" t="s">
        <v>4537</v>
      </c>
      <c r="G493" s="1" t="s">
        <v>133</v>
      </c>
      <c r="H493" s="1" t="s">
        <v>3896</v>
      </c>
      <c r="I493" s="1" t="s">
        <v>3897</v>
      </c>
      <c r="J493" s="19">
        <v>1</v>
      </c>
      <c r="K493" s="3" t="s">
        <v>3903</v>
      </c>
      <c r="L493" s="9">
        <v>1.48</v>
      </c>
      <c r="M493" s="3" t="s">
        <v>3898</v>
      </c>
      <c r="N493" s="9">
        <v>0</v>
      </c>
      <c r="O493" s="3" t="s">
        <v>3898</v>
      </c>
      <c r="P493" s="9">
        <v>0</v>
      </c>
      <c r="Q493" s="9">
        <f>Table13[[#This Row],[Area]]+Table13[[#This Row],[Area2]]+Table13[[#This Row],[Area3]]</f>
        <v>1.48</v>
      </c>
      <c r="R493" t="s">
        <v>3645</v>
      </c>
    </row>
    <row r="494" spans="1:18" x14ac:dyDescent="0.55000000000000004">
      <c r="A494" s="1">
        <v>1552</v>
      </c>
      <c r="B494" s="1" t="s">
        <v>3615</v>
      </c>
      <c r="C494" s="1" t="s">
        <v>3650</v>
      </c>
      <c r="D494" s="4">
        <v>1</v>
      </c>
      <c r="E494" s="1" t="s">
        <v>107</v>
      </c>
      <c r="F494" s="16" t="s">
        <v>4538</v>
      </c>
      <c r="G494" s="1" t="s">
        <v>108</v>
      </c>
      <c r="H494" s="1" t="s">
        <v>3896</v>
      </c>
      <c r="I494" s="1" t="s">
        <v>3897</v>
      </c>
      <c r="J494" s="19">
        <v>1</v>
      </c>
      <c r="K494" s="3" t="s">
        <v>589</v>
      </c>
      <c r="L494" s="9">
        <v>251.23</v>
      </c>
      <c r="M494" s="3" t="s">
        <v>3898</v>
      </c>
      <c r="N494" s="9">
        <v>0</v>
      </c>
      <c r="O494" s="3" t="s">
        <v>3898</v>
      </c>
      <c r="P494" s="9">
        <v>0</v>
      </c>
      <c r="Q494" s="9">
        <f>Table13[[#This Row],[Area]]+Table13[[#This Row],[Area2]]+Table13[[#This Row],[Area3]]</f>
        <v>251.23</v>
      </c>
      <c r="R494" t="s">
        <v>4539</v>
      </c>
    </row>
    <row r="495" spans="1:18" ht="15" customHeight="1" x14ac:dyDescent="0.55000000000000004">
      <c r="A495" s="1">
        <v>2424</v>
      </c>
      <c r="B495" s="1" t="s">
        <v>3615</v>
      </c>
      <c r="C495" s="1" t="s">
        <v>3665</v>
      </c>
      <c r="D495" s="4">
        <v>13.1999999999999</v>
      </c>
      <c r="E495" s="1" t="s">
        <v>107</v>
      </c>
      <c r="F495" s="16" t="s">
        <v>4540</v>
      </c>
      <c r="G495" s="1" t="s">
        <v>133</v>
      </c>
      <c r="H495" s="1" t="s">
        <v>3896</v>
      </c>
      <c r="I495" s="1" t="s">
        <v>3897</v>
      </c>
      <c r="J495" s="19">
        <v>1</v>
      </c>
      <c r="K495" s="3" t="s">
        <v>3903</v>
      </c>
      <c r="L495" s="9">
        <v>1.0669999999999999</v>
      </c>
      <c r="M495" s="3" t="s">
        <v>3898</v>
      </c>
      <c r="N495" s="9">
        <v>0</v>
      </c>
      <c r="O495" s="3" t="s">
        <v>3898</v>
      </c>
      <c r="P495" s="9">
        <v>0</v>
      </c>
      <c r="Q495" s="9">
        <f>Table13[[#This Row],[Area]]+Table13[[#This Row],[Area2]]+Table13[[#This Row],[Area3]]</f>
        <v>1.0669999999999999</v>
      </c>
      <c r="R495" t="s">
        <v>133</v>
      </c>
    </row>
    <row r="496" spans="1:18" x14ac:dyDescent="0.55000000000000004">
      <c r="A496" s="1">
        <v>2987</v>
      </c>
      <c r="B496" s="1" t="s">
        <v>3615</v>
      </c>
      <c r="C496" s="1" t="s">
        <v>3677</v>
      </c>
      <c r="D496" s="4">
        <v>0.6</v>
      </c>
      <c r="E496" s="1" t="s">
        <v>107</v>
      </c>
      <c r="F496" s="16" t="s">
        <v>4541</v>
      </c>
      <c r="G496" s="1" t="s">
        <v>108</v>
      </c>
      <c r="H496" s="1" t="s">
        <v>3900</v>
      </c>
      <c r="I496" s="1" t="s">
        <v>3907</v>
      </c>
      <c r="J496" s="19">
        <v>0.34100000000000003</v>
      </c>
      <c r="K496" s="3" t="s">
        <v>589</v>
      </c>
      <c r="L496" s="9">
        <v>790</v>
      </c>
      <c r="M496" s="3" t="s">
        <v>3898</v>
      </c>
      <c r="N496" s="9">
        <v>0</v>
      </c>
      <c r="O496" s="3" t="s">
        <v>3898</v>
      </c>
      <c r="P496" s="9">
        <v>0</v>
      </c>
      <c r="Q496" s="9">
        <f>Table13[[#This Row],[Area]]+Table13[[#This Row],[Area2]]+Table13[[#This Row],[Area3]]</f>
        <v>790</v>
      </c>
      <c r="R496" t="s">
        <v>4542</v>
      </c>
    </row>
    <row r="497" spans="1:18" x14ac:dyDescent="0.55000000000000004">
      <c r="A497" s="1">
        <v>3043</v>
      </c>
      <c r="B497" s="1" t="s">
        <v>3615</v>
      </c>
      <c r="C497" s="1" t="s">
        <v>3685</v>
      </c>
      <c r="D497" s="4">
        <v>33</v>
      </c>
      <c r="E497" s="1" t="s">
        <v>107</v>
      </c>
      <c r="F497" s="16" t="s">
        <v>4543</v>
      </c>
      <c r="G497" s="1" t="s">
        <v>108</v>
      </c>
      <c r="H497" s="1" t="s">
        <v>3896</v>
      </c>
      <c r="I497" s="1" t="s">
        <v>3897</v>
      </c>
      <c r="J497" s="19">
        <v>1</v>
      </c>
      <c r="K497" s="3" t="s">
        <v>589</v>
      </c>
      <c r="L497" s="9">
        <v>841.15899999999999</v>
      </c>
      <c r="M497" s="3" t="s">
        <v>3898</v>
      </c>
      <c r="N497" s="9">
        <v>0</v>
      </c>
      <c r="O497" s="3" t="s">
        <v>3898</v>
      </c>
      <c r="P497" s="9">
        <v>0</v>
      </c>
      <c r="Q497" s="9">
        <f>Table13[[#This Row],[Area]]+Table13[[#This Row],[Area2]]+Table13[[#This Row],[Area3]]</f>
        <v>841.15899999999999</v>
      </c>
      <c r="R497" t="s">
        <v>589</v>
      </c>
    </row>
    <row r="498" spans="1:18" x14ac:dyDescent="0.55000000000000004">
      <c r="B498" s="1" t="s">
        <v>3704</v>
      </c>
      <c r="C498" s="1" t="s">
        <v>3705</v>
      </c>
      <c r="D498" s="4">
        <v>41</v>
      </c>
      <c r="E498" s="1" t="s">
        <v>107</v>
      </c>
      <c r="F498" s="16" t="s">
        <v>4544</v>
      </c>
      <c r="G498" s="1" t="s">
        <v>133</v>
      </c>
      <c r="H498" s="1" t="s">
        <v>3896</v>
      </c>
      <c r="I498" s="1" t="s">
        <v>3897</v>
      </c>
      <c r="J498" s="19">
        <v>1</v>
      </c>
      <c r="K498" s="3" t="s">
        <v>3903</v>
      </c>
      <c r="L498" s="9">
        <v>4.45</v>
      </c>
      <c r="M498" s="3" t="s">
        <v>3904</v>
      </c>
      <c r="N498" s="9">
        <v>4.59</v>
      </c>
      <c r="O498" s="3" t="s">
        <v>3898</v>
      </c>
      <c r="P498" s="9">
        <v>0</v>
      </c>
      <c r="Q498" s="9">
        <f>Table13[[#This Row],[Area]]+Table13[[#This Row],[Area2]]+Table13[[#This Row],[Area3]]</f>
        <v>9.0399999999999991</v>
      </c>
      <c r="R498" t="s">
        <v>3706</v>
      </c>
    </row>
    <row r="499" spans="1:18" x14ac:dyDescent="0.55000000000000004">
      <c r="B499" s="1" t="s">
        <v>3704</v>
      </c>
      <c r="C499" s="1" t="s">
        <v>3707</v>
      </c>
      <c r="D499" s="4">
        <v>0.1</v>
      </c>
      <c r="E499" s="1" t="s">
        <v>107</v>
      </c>
      <c r="F499" s="16" t="s">
        <v>4545</v>
      </c>
      <c r="G499" s="1" t="s">
        <v>133</v>
      </c>
      <c r="H499" s="1" t="s">
        <v>3896</v>
      </c>
      <c r="I499" s="1" t="s">
        <v>3897</v>
      </c>
      <c r="J499" s="1">
        <v>1</v>
      </c>
      <c r="K499" s="3" t="s">
        <v>3898</v>
      </c>
      <c r="L499" s="9">
        <v>0</v>
      </c>
      <c r="M499" s="3" t="s">
        <v>3898</v>
      </c>
      <c r="N499" s="9">
        <v>0</v>
      </c>
      <c r="O499" s="3" t="s">
        <v>3898</v>
      </c>
      <c r="P499" s="9">
        <v>0</v>
      </c>
      <c r="Q499" s="9">
        <f>Table13[[#This Row],[Area]]+Table13[[#This Row],[Area2]]+Table13[[#This Row],[Area3]]</f>
        <v>0</v>
      </c>
      <c r="R499" t="s">
        <v>4546</v>
      </c>
    </row>
    <row r="500" spans="1:18" x14ac:dyDescent="0.55000000000000004">
      <c r="A500" s="1">
        <v>588</v>
      </c>
      <c r="B500" s="1" t="s">
        <v>3704</v>
      </c>
      <c r="C500" s="1" t="s">
        <v>3712</v>
      </c>
      <c r="D500" s="4">
        <v>13</v>
      </c>
      <c r="E500" s="1" t="s">
        <v>107</v>
      </c>
      <c r="F500" s="16" t="s">
        <v>4547</v>
      </c>
      <c r="G500" s="1" t="s">
        <v>133</v>
      </c>
      <c r="H500" s="1" t="s">
        <v>3896</v>
      </c>
      <c r="I500" s="1" t="s">
        <v>3897</v>
      </c>
      <c r="J500" s="19">
        <v>1</v>
      </c>
      <c r="K500" s="3" t="s">
        <v>3903</v>
      </c>
      <c r="L500" s="9">
        <v>1.56</v>
      </c>
      <c r="M500" s="3" t="s">
        <v>3898</v>
      </c>
      <c r="N500" s="9">
        <v>0</v>
      </c>
      <c r="O500" s="3" t="s">
        <v>3898</v>
      </c>
      <c r="P500" s="9">
        <v>0</v>
      </c>
      <c r="Q500" s="9">
        <f>Table13[[#This Row],[Area]]+Table13[[#This Row],[Area2]]+Table13[[#This Row],[Area3]]</f>
        <v>1.56</v>
      </c>
      <c r="R500" t="s">
        <v>133</v>
      </c>
    </row>
    <row r="501" spans="1:18" x14ac:dyDescent="0.55000000000000004">
      <c r="A501" s="1">
        <v>591</v>
      </c>
      <c r="B501" s="1" t="s">
        <v>3704</v>
      </c>
      <c r="C501" s="1" t="s">
        <v>3713</v>
      </c>
      <c r="D501" s="4">
        <v>250</v>
      </c>
      <c r="E501" s="1" t="s">
        <v>107</v>
      </c>
      <c r="F501" s="16" t="s">
        <v>4548</v>
      </c>
      <c r="G501" s="1" t="s">
        <v>108</v>
      </c>
      <c r="H501" s="1" t="s">
        <v>3900</v>
      </c>
      <c r="I501" s="1" t="s">
        <v>3897</v>
      </c>
      <c r="J501" s="19">
        <v>1</v>
      </c>
      <c r="K501" s="3" t="s">
        <v>589</v>
      </c>
      <c r="L501" s="9">
        <v>272</v>
      </c>
      <c r="M501" s="3" t="s">
        <v>3898</v>
      </c>
      <c r="N501" s="9">
        <v>0</v>
      </c>
      <c r="O501" s="3" t="s">
        <v>3898</v>
      </c>
      <c r="P501" s="9">
        <v>0</v>
      </c>
      <c r="Q501" s="9">
        <f>Table13[[#This Row],[Area]]+Table13[[#This Row],[Area2]]+Table13[[#This Row],[Area3]]</f>
        <v>272</v>
      </c>
      <c r="R501" t="s">
        <v>4549</v>
      </c>
    </row>
    <row r="502" spans="1:18" ht="15" customHeight="1" x14ac:dyDescent="0.55000000000000004">
      <c r="A502" s="1">
        <v>623</v>
      </c>
      <c r="B502" s="1" t="s">
        <v>3704</v>
      </c>
      <c r="C502" s="1" t="s">
        <v>3717</v>
      </c>
      <c r="D502" s="4">
        <v>0.05</v>
      </c>
      <c r="E502" s="1" t="s">
        <v>107</v>
      </c>
      <c r="F502" s="16" t="s">
        <v>4550</v>
      </c>
      <c r="G502" s="1" t="s">
        <v>133</v>
      </c>
      <c r="H502" s="1" t="s">
        <v>3896</v>
      </c>
      <c r="I502" s="1" t="s">
        <v>3897</v>
      </c>
      <c r="J502" s="1">
        <v>1</v>
      </c>
      <c r="K502" s="3" t="s">
        <v>3898</v>
      </c>
      <c r="L502" s="9">
        <v>0</v>
      </c>
      <c r="M502" s="3" t="s">
        <v>3898</v>
      </c>
      <c r="N502" s="9">
        <v>0</v>
      </c>
      <c r="O502" s="3" t="s">
        <v>3898</v>
      </c>
      <c r="P502" s="9">
        <v>0</v>
      </c>
      <c r="Q502" s="9">
        <f>Table13[[#This Row],[Area]]+Table13[[#This Row],[Area2]]+Table13[[#This Row],[Area3]]</f>
        <v>0</v>
      </c>
      <c r="R502" t="s">
        <v>3968</v>
      </c>
    </row>
    <row r="503" spans="1:18" x14ac:dyDescent="0.55000000000000004">
      <c r="A503" s="1">
        <v>1411</v>
      </c>
      <c r="B503" s="1" t="s">
        <v>3704</v>
      </c>
      <c r="C503" s="1" t="s">
        <v>3719</v>
      </c>
      <c r="D503" s="4">
        <v>6.6</v>
      </c>
      <c r="E503" s="1" t="s">
        <v>107</v>
      </c>
      <c r="F503" s="16" t="s">
        <v>4551</v>
      </c>
      <c r="G503" s="1" t="s">
        <v>133</v>
      </c>
      <c r="H503" s="1" t="s">
        <v>3896</v>
      </c>
      <c r="I503" s="1" t="s">
        <v>3897</v>
      </c>
      <c r="J503" s="19">
        <v>1</v>
      </c>
      <c r="K503" s="3" t="s">
        <v>3903</v>
      </c>
      <c r="L503" s="9">
        <v>2.19</v>
      </c>
      <c r="M503" s="3" t="s">
        <v>3898</v>
      </c>
      <c r="N503" s="9">
        <v>0</v>
      </c>
      <c r="O503" s="3" t="s">
        <v>3898</v>
      </c>
      <c r="P503" s="9">
        <v>0</v>
      </c>
      <c r="Q503" s="9">
        <f>Table13[[#This Row],[Area]]+Table13[[#This Row],[Area2]]+Table13[[#This Row],[Area3]]</f>
        <v>2.19</v>
      </c>
      <c r="R503" t="s">
        <v>3720</v>
      </c>
    </row>
    <row r="504" spans="1:18" x14ac:dyDescent="0.55000000000000004">
      <c r="A504" s="1">
        <v>1413</v>
      </c>
      <c r="B504" s="1" t="s">
        <v>3704</v>
      </c>
      <c r="C504" s="1" t="s">
        <v>3721</v>
      </c>
      <c r="D504" s="4">
        <v>183.2</v>
      </c>
      <c r="E504" s="1" t="s">
        <v>107</v>
      </c>
      <c r="F504" s="16" t="s">
        <v>4552</v>
      </c>
      <c r="G504" s="1" t="s">
        <v>108</v>
      </c>
      <c r="H504" s="1" t="s">
        <v>3900</v>
      </c>
      <c r="I504" s="1" t="s">
        <v>3897</v>
      </c>
      <c r="J504" s="19">
        <v>1</v>
      </c>
      <c r="K504" s="3" t="s">
        <v>589</v>
      </c>
      <c r="L504" s="9">
        <v>1094</v>
      </c>
      <c r="M504" s="3" t="s">
        <v>3898</v>
      </c>
      <c r="N504" s="9">
        <v>0</v>
      </c>
      <c r="O504" s="3" t="s">
        <v>3898</v>
      </c>
      <c r="P504" s="9">
        <v>0</v>
      </c>
      <c r="Q504" s="9">
        <f>Table13[[#This Row],[Area]]+Table13[[#This Row],[Area2]]+Table13[[#This Row],[Area3]]</f>
        <v>1094</v>
      </c>
      <c r="R504" t="s">
        <v>4553</v>
      </c>
    </row>
    <row r="505" spans="1:18" ht="15" customHeight="1" x14ac:dyDescent="0.55000000000000004">
      <c r="A505" s="1">
        <v>1460</v>
      </c>
      <c r="B505" s="1" t="s">
        <v>3704</v>
      </c>
      <c r="C505" s="1" t="s">
        <v>3723</v>
      </c>
      <c r="D505" s="4">
        <v>9</v>
      </c>
      <c r="E505" s="1" t="s">
        <v>107</v>
      </c>
      <c r="F505" s="16" t="s">
        <v>4554</v>
      </c>
      <c r="G505" s="1" t="s">
        <v>133</v>
      </c>
      <c r="H505" s="1" t="s">
        <v>3896</v>
      </c>
      <c r="I505" s="1" t="s">
        <v>3897</v>
      </c>
      <c r="J505" s="19">
        <v>1</v>
      </c>
      <c r="K505" s="3" t="s">
        <v>3903</v>
      </c>
      <c r="L505" s="9">
        <v>8.1449999999999996</v>
      </c>
      <c r="M505" s="3" t="s">
        <v>3898</v>
      </c>
      <c r="N505" s="9">
        <v>0</v>
      </c>
      <c r="O505" s="3" t="s">
        <v>3898</v>
      </c>
      <c r="P505" s="9">
        <v>0</v>
      </c>
      <c r="Q505" s="9">
        <f>Table13[[#This Row],[Area]]+Table13[[#This Row],[Area2]]+Table13[[#This Row],[Area3]]</f>
        <v>8.1449999999999996</v>
      </c>
    </row>
    <row r="506" spans="1:18" x14ac:dyDescent="0.55000000000000004">
      <c r="A506" s="1">
        <v>1480</v>
      </c>
      <c r="B506" s="1" t="s">
        <v>3704</v>
      </c>
      <c r="C506" s="1" t="s">
        <v>3726</v>
      </c>
      <c r="D506" s="4">
        <v>0.06</v>
      </c>
      <c r="E506" s="1" t="s">
        <v>107</v>
      </c>
      <c r="F506" s="16" t="s">
        <v>4555</v>
      </c>
      <c r="G506" s="1" t="s">
        <v>133</v>
      </c>
      <c r="H506" s="1" t="s">
        <v>3896</v>
      </c>
      <c r="I506" s="1" t="s">
        <v>3897</v>
      </c>
      <c r="J506" s="1">
        <v>1</v>
      </c>
      <c r="K506" s="3" t="s">
        <v>3898</v>
      </c>
      <c r="L506" s="9">
        <v>0</v>
      </c>
      <c r="M506" s="3" t="s">
        <v>3898</v>
      </c>
      <c r="N506" s="9">
        <v>0</v>
      </c>
      <c r="O506" s="3" t="s">
        <v>3898</v>
      </c>
      <c r="P506" s="9">
        <v>0</v>
      </c>
      <c r="Q506" s="9">
        <f>Table13[[#This Row],[Area]]+Table13[[#This Row],[Area2]]+Table13[[#This Row],[Area3]]</f>
        <v>0</v>
      </c>
      <c r="R506" t="s">
        <v>3968</v>
      </c>
    </row>
    <row r="507" spans="1:18" x14ac:dyDescent="0.55000000000000004">
      <c r="A507" s="1">
        <v>1619</v>
      </c>
      <c r="B507" s="1" t="s">
        <v>3704</v>
      </c>
      <c r="C507" s="1" t="s">
        <v>3731</v>
      </c>
      <c r="D507" s="4">
        <v>200</v>
      </c>
      <c r="E507" s="1" t="s">
        <v>107</v>
      </c>
      <c r="F507" s="16" t="s">
        <v>4556</v>
      </c>
      <c r="G507" s="1" t="s">
        <v>108</v>
      </c>
      <c r="H507" s="1" t="s">
        <v>3900</v>
      </c>
      <c r="I507" s="1" t="s">
        <v>3897</v>
      </c>
      <c r="J507" s="19">
        <v>1</v>
      </c>
      <c r="K507" s="3" t="s">
        <v>589</v>
      </c>
      <c r="L507" s="9">
        <v>17</v>
      </c>
      <c r="M507" s="3" t="s">
        <v>3898</v>
      </c>
      <c r="N507" s="9">
        <v>0</v>
      </c>
      <c r="O507" s="3" t="s">
        <v>3898</v>
      </c>
      <c r="P507" s="9">
        <v>0</v>
      </c>
      <c r="Q507" s="9">
        <f>Table13[[#This Row],[Area]]+Table13[[#This Row],[Area2]]+Table13[[#This Row],[Area3]]</f>
        <v>17</v>
      </c>
      <c r="R507" t="s">
        <v>4557</v>
      </c>
    </row>
    <row r="508" spans="1:18" x14ac:dyDescent="0.55000000000000004">
      <c r="A508" s="1">
        <v>1677</v>
      </c>
      <c r="B508" s="1" t="s">
        <v>3704</v>
      </c>
      <c r="C508" s="1" t="s">
        <v>3735</v>
      </c>
      <c r="D508" s="4">
        <v>7.0999999999999994E-2</v>
      </c>
      <c r="E508" s="1" t="s">
        <v>107</v>
      </c>
      <c r="F508" s="16" t="s">
        <v>4558</v>
      </c>
      <c r="G508" s="1" t="s">
        <v>133</v>
      </c>
      <c r="H508" s="1" t="s">
        <v>3896</v>
      </c>
      <c r="I508" s="1" t="s">
        <v>3897</v>
      </c>
      <c r="J508" s="1">
        <v>1</v>
      </c>
      <c r="K508" s="3" t="s">
        <v>3898</v>
      </c>
      <c r="L508" s="9">
        <v>0</v>
      </c>
      <c r="M508" s="3" t="s">
        <v>3898</v>
      </c>
      <c r="N508" s="9">
        <v>0</v>
      </c>
      <c r="O508" s="3" t="s">
        <v>3898</v>
      </c>
      <c r="P508" s="9">
        <v>0</v>
      </c>
      <c r="Q508" s="9">
        <f>Table13[[#This Row],[Area]]+Table13[[#This Row],[Area2]]+Table13[[#This Row],[Area3]]</f>
        <v>0</v>
      </c>
      <c r="R508" t="s">
        <v>3968</v>
      </c>
    </row>
    <row r="509" spans="1:18" x14ac:dyDescent="0.55000000000000004">
      <c r="A509" s="1">
        <v>1763</v>
      </c>
      <c r="B509" s="1" t="s">
        <v>3704</v>
      </c>
      <c r="C509" s="1" t="s">
        <v>3738</v>
      </c>
      <c r="D509" s="4">
        <v>0.12</v>
      </c>
      <c r="E509" s="1" t="s">
        <v>107</v>
      </c>
      <c r="F509" s="16" t="s">
        <v>4559</v>
      </c>
      <c r="G509" s="1" t="s">
        <v>133</v>
      </c>
      <c r="H509" s="1" t="s">
        <v>3896</v>
      </c>
      <c r="I509" s="1" t="s">
        <v>3897</v>
      </c>
      <c r="J509" s="1">
        <v>1</v>
      </c>
      <c r="K509" s="3" t="s">
        <v>3898</v>
      </c>
      <c r="L509" s="9">
        <v>0</v>
      </c>
      <c r="M509" s="3" t="s">
        <v>3898</v>
      </c>
      <c r="N509" s="9">
        <v>0</v>
      </c>
      <c r="O509" s="3" t="s">
        <v>3898</v>
      </c>
      <c r="P509" s="9">
        <v>0</v>
      </c>
      <c r="Q509" s="9">
        <f>Table13[[#This Row],[Area]]+Table13[[#This Row],[Area2]]+Table13[[#This Row],[Area3]]</f>
        <v>0</v>
      </c>
      <c r="R509" t="s">
        <v>3968</v>
      </c>
    </row>
    <row r="510" spans="1:18" x14ac:dyDescent="0.55000000000000004">
      <c r="A510" s="1">
        <v>1781</v>
      </c>
      <c r="B510" s="1" t="s">
        <v>3704</v>
      </c>
      <c r="C510" s="1" t="s">
        <v>3739</v>
      </c>
      <c r="D510" s="4">
        <v>7.6</v>
      </c>
      <c r="E510" s="1" t="s">
        <v>107</v>
      </c>
      <c r="F510" s="16" t="s">
        <v>4560</v>
      </c>
      <c r="G510" s="1" t="s">
        <v>133</v>
      </c>
      <c r="H510" s="1" t="s">
        <v>3896</v>
      </c>
      <c r="I510" s="1" t="s">
        <v>3897</v>
      </c>
      <c r="J510" s="19">
        <v>1</v>
      </c>
      <c r="K510" s="3" t="s">
        <v>3903</v>
      </c>
      <c r="L510" s="9">
        <v>3.17</v>
      </c>
      <c r="M510" s="3" t="s">
        <v>3898</v>
      </c>
      <c r="N510" s="9">
        <v>0</v>
      </c>
      <c r="O510" s="3" t="s">
        <v>3898</v>
      </c>
      <c r="P510" s="9">
        <v>0</v>
      </c>
      <c r="Q510" s="9">
        <f>Table13[[#This Row],[Area]]+Table13[[#This Row],[Area2]]+Table13[[#This Row],[Area3]]</f>
        <v>3.17</v>
      </c>
      <c r="R510" t="s">
        <v>3740</v>
      </c>
    </row>
    <row r="511" spans="1:18" ht="15" customHeight="1" x14ac:dyDescent="0.55000000000000004">
      <c r="A511" s="1">
        <v>1918</v>
      </c>
      <c r="B511" s="1" t="s">
        <v>3704</v>
      </c>
      <c r="C511" s="1" t="s">
        <v>3741</v>
      </c>
      <c r="D511" s="4">
        <v>5.4</v>
      </c>
      <c r="E511" s="1" t="s">
        <v>107</v>
      </c>
      <c r="F511" s="16" t="s">
        <v>4561</v>
      </c>
      <c r="G511" s="1" t="s">
        <v>133</v>
      </c>
      <c r="H511" s="1" t="s">
        <v>3896</v>
      </c>
      <c r="I511" s="1" t="s">
        <v>3897</v>
      </c>
      <c r="J511" s="19">
        <v>1</v>
      </c>
      <c r="K511" s="3" t="s">
        <v>3903</v>
      </c>
      <c r="L511" s="9">
        <v>41.15</v>
      </c>
      <c r="M511" s="3" t="s">
        <v>3898</v>
      </c>
      <c r="N511" s="9">
        <v>0</v>
      </c>
      <c r="O511" s="3" t="s">
        <v>3898</v>
      </c>
      <c r="P511" s="9">
        <v>0</v>
      </c>
      <c r="Q511" s="9">
        <f>Table13[[#This Row],[Area]]+Table13[[#This Row],[Area2]]+Table13[[#This Row],[Area3]]</f>
        <v>41.15</v>
      </c>
      <c r="R511" t="s">
        <v>3740</v>
      </c>
    </row>
    <row r="512" spans="1:18" x14ac:dyDescent="0.55000000000000004">
      <c r="B512" s="1" t="s">
        <v>3704</v>
      </c>
      <c r="C512" s="1" t="s">
        <v>3746</v>
      </c>
      <c r="D512" s="4">
        <v>3</v>
      </c>
      <c r="E512" s="1" t="s">
        <v>107</v>
      </c>
      <c r="F512" s="16" t="s">
        <v>4562</v>
      </c>
      <c r="G512" s="1" t="s">
        <v>133</v>
      </c>
      <c r="H512" s="1" t="s">
        <v>3896</v>
      </c>
      <c r="I512" s="1" t="s">
        <v>3897</v>
      </c>
      <c r="J512" s="19">
        <v>1</v>
      </c>
      <c r="K512" s="3" t="s">
        <v>3903</v>
      </c>
      <c r="L512" s="9">
        <v>6.14</v>
      </c>
      <c r="M512" s="3" t="s">
        <v>3898</v>
      </c>
      <c r="N512" s="9">
        <v>0</v>
      </c>
      <c r="O512" s="3" t="s">
        <v>3898</v>
      </c>
      <c r="P512" s="9">
        <v>0</v>
      </c>
      <c r="Q512" s="9">
        <f>Table13[[#This Row],[Area]]+Table13[[#This Row],[Area2]]+Table13[[#This Row],[Area3]]</f>
        <v>6.14</v>
      </c>
      <c r="R512" t="s">
        <v>3747</v>
      </c>
    </row>
    <row r="513" spans="1:18" x14ac:dyDescent="0.55000000000000004">
      <c r="A513" s="1">
        <v>2121</v>
      </c>
      <c r="B513" s="1" t="s">
        <v>3704</v>
      </c>
      <c r="C513" s="1" t="s">
        <v>3750</v>
      </c>
      <c r="D513" s="4">
        <v>1</v>
      </c>
      <c r="E513" s="1" t="s">
        <v>107</v>
      </c>
      <c r="F513" s="16" t="s">
        <v>4563</v>
      </c>
      <c r="G513" s="1" t="s">
        <v>133</v>
      </c>
      <c r="H513" s="1" t="s">
        <v>3896</v>
      </c>
      <c r="I513" s="1" t="s">
        <v>3897</v>
      </c>
      <c r="J513" s="19">
        <v>1</v>
      </c>
      <c r="K513" s="3" t="s">
        <v>3898</v>
      </c>
      <c r="L513" s="9">
        <v>0</v>
      </c>
      <c r="M513" s="3" t="s">
        <v>3898</v>
      </c>
      <c r="N513" s="9">
        <v>0</v>
      </c>
      <c r="O513" s="3" t="s">
        <v>3898</v>
      </c>
      <c r="P513" s="9">
        <v>0</v>
      </c>
      <c r="Q513" s="9">
        <f>Table13[[#This Row],[Area]]+Table13[[#This Row],[Area2]]+Table13[[#This Row],[Area3]]</f>
        <v>0</v>
      </c>
      <c r="R513" t="s">
        <v>4564</v>
      </c>
    </row>
    <row r="514" spans="1:18" x14ac:dyDescent="0.55000000000000004">
      <c r="A514" s="1">
        <v>2233</v>
      </c>
      <c r="B514" s="1" t="s">
        <v>3704</v>
      </c>
      <c r="C514" s="1" t="s">
        <v>3752</v>
      </c>
      <c r="D514" s="4">
        <v>5</v>
      </c>
      <c r="E514" s="1" t="s">
        <v>107</v>
      </c>
      <c r="F514" s="16" t="s">
        <v>4565</v>
      </c>
      <c r="G514" s="1" t="s">
        <v>133</v>
      </c>
      <c r="H514" s="1" t="s">
        <v>3896</v>
      </c>
      <c r="I514" s="1" t="s">
        <v>3897</v>
      </c>
      <c r="J514" s="19">
        <v>1</v>
      </c>
      <c r="K514" s="3" t="s">
        <v>3903</v>
      </c>
      <c r="L514" s="9">
        <v>8.0229999999999997</v>
      </c>
      <c r="M514" s="3" t="s">
        <v>3898</v>
      </c>
      <c r="N514" s="9">
        <v>0</v>
      </c>
      <c r="O514" s="3" t="s">
        <v>3898</v>
      </c>
      <c r="P514" s="9">
        <v>0</v>
      </c>
      <c r="Q514" s="9">
        <f>Table13[[#This Row],[Area]]+Table13[[#This Row],[Area2]]+Table13[[#This Row],[Area3]]</f>
        <v>8.0229999999999997</v>
      </c>
      <c r="R514" t="s">
        <v>133</v>
      </c>
    </row>
    <row r="515" spans="1:18" x14ac:dyDescent="0.55000000000000004">
      <c r="A515" s="1">
        <v>2234</v>
      </c>
      <c r="B515" s="1" t="s">
        <v>3704</v>
      </c>
      <c r="C515" s="1" t="s">
        <v>3753</v>
      </c>
      <c r="D515" s="4">
        <v>13</v>
      </c>
      <c r="E515" s="1" t="s">
        <v>107</v>
      </c>
      <c r="F515" s="16" t="s">
        <v>4566</v>
      </c>
      <c r="G515" s="1" t="s">
        <v>133</v>
      </c>
      <c r="H515" s="1" t="s">
        <v>3896</v>
      </c>
      <c r="I515" s="1" t="s">
        <v>3897</v>
      </c>
      <c r="J515" s="19">
        <v>1</v>
      </c>
      <c r="K515" s="3" t="s">
        <v>3903</v>
      </c>
      <c r="L515" s="9">
        <v>1.444</v>
      </c>
      <c r="M515" s="3" t="s">
        <v>3898</v>
      </c>
      <c r="N515" s="9">
        <v>0</v>
      </c>
      <c r="O515" s="3" t="s">
        <v>3898</v>
      </c>
      <c r="P515" s="9">
        <v>0</v>
      </c>
      <c r="Q515" s="9">
        <f>Table13[[#This Row],[Area]]+Table13[[#This Row],[Area2]]+Table13[[#This Row],[Area3]]</f>
        <v>1.444</v>
      </c>
      <c r="R515" t="s">
        <v>3754</v>
      </c>
    </row>
    <row r="516" spans="1:18" ht="15" customHeight="1" x14ac:dyDescent="0.55000000000000004">
      <c r="A516" s="1">
        <v>2235</v>
      </c>
      <c r="B516" s="1" t="s">
        <v>3704</v>
      </c>
      <c r="C516" s="1" t="s">
        <v>3755</v>
      </c>
      <c r="D516" s="4">
        <v>10.5</v>
      </c>
      <c r="E516" s="1" t="s">
        <v>107</v>
      </c>
      <c r="F516" s="16" t="s">
        <v>4567</v>
      </c>
      <c r="G516" s="1" t="s">
        <v>133</v>
      </c>
      <c r="H516" s="1" t="s">
        <v>3896</v>
      </c>
      <c r="I516" s="1" t="s">
        <v>3897</v>
      </c>
      <c r="J516" s="19">
        <v>1</v>
      </c>
      <c r="K516" s="3" t="s">
        <v>3903</v>
      </c>
      <c r="L516" s="9">
        <v>2.3147000000000002</v>
      </c>
      <c r="M516" s="3" t="s">
        <v>3898</v>
      </c>
      <c r="N516" s="9">
        <v>0</v>
      </c>
      <c r="O516" s="3" t="s">
        <v>3898</v>
      </c>
      <c r="P516" s="9">
        <v>0</v>
      </c>
      <c r="Q516" s="9">
        <f>Table13[[#This Row],[Area]]+Table13[[#This Row],[Area2]]+Table13[[#This Row],[Area3]]</f>
        <v>2.3147000000000002</v>
      </c>
      <c r="R516" t="s">
        <v>133</v>
      </c>
    </row>
    <row r="517" spans="1:18" x14ac:dyDescent="0.55000000000000004">
      <c r="A517" s="1">
        <v>2289</v>
      </c>
      <c r="B517" s="1" t="s">
        <v>3704</v>
      </c>
      <c r="C517" s="1" t="s">
        <v>3758</v>
      </c>
      <c r="D517" s="4">
        <v>18.600000000000001</v>
      </c>
      <c r="E517" s="1" t="s">
        <v>107</v>
      </c>
      <c r="F517" s="16" t="s">
        <v>4568</v>
      </c>
      <c r="G517" s="1" t="s">
        <v>133</v>
      </c>
      <c r="H517" s="1" t="s">
        <v>3896</v>
      </c>
      <c r="I517" s="1" t="s">
        <v>3897</v>
      </c>
      <c r="J517" s="19">
        <v>1</v>
      </c>
      <c r="K517" s="3" t="s">
        <v>3903</v>
      </c>
      <c r="L517" s="9">
        <v>10.07</v>
      </c>
      <c r="M517" s="3" t="s">
        <v>3898</v>
      </c>
      <c r="N517" s="9">
        <v>0</v>
      </c>
      <c r="O517" s="3" t="s">
        <v>3898</v>
      </c>
      <c r="P517" s="9">
        <v>0</v>
      </c>
      <c r="Q517" s="9">
        <f>Table13[[#This Row],[Area]]+Table13[[#This Row],[Area2]]+Table13[[#This Row],[Area3]]</f>
        <v>10.07</v>
      </c>
      <c r="R517" t="s">
        <v>133</v>
      </c>
    </row>
    <row r="518" spans="1:18" x14ac:dyDescent="0.55000000000000004">
      <c r="B518" s="1" t="s">
        <v>3704</v>
      </c>
      <c r="C518" s="1" t="s">
        <v>3759</v>
      </c>
      <c r="D518">
        <v>6.5</v>
      </c>
      <c r="E518" s="1" t="s">
        <v>107</v>
      </c>
      <c r="F518" s="16" t="s">
        <v>4569</v>
      </c>
      <c r="G518" s="1" t="s">
        <v>133</v>
      </c>
      <c r="H518" s="1" t="s">
        <v>3896</v>
      </c>
      <c r="I518" s="1" t="s">
        <v>3897</v>
      </c>
      <c r="J518" s="19">
        <v>1</v>
      </c>
      <c r="K518" s="3" t="s">
        <v>3903</v>
      </c>
      <c r="L518" s="9">
        <v>2.17</v>
      </c>
      <c r="M518" s="3" t="s">
        <v>3898</v>
      </c>
      <c r="N518" s="9">
        <v>0</v>
      </c>
      <c r="O518" s="3" t="s">
        <v>3898</v>
      </c>
      <c r="P518" s="9">
        <v>0</v>
      </c>
      <c r="Q518" s="9">
        <f>Table13[[#This Row],[Area]]+Table13[[#This Row],[Area2]]+Table13[[#This Row],[Area3]]</f>
        <v>2.17</v>
      </c>
      <c r="R518" t="s">
        <v>3760</v>
      </c>
    </row>
    <row r="519" spans="1:18" x14ac:dyDescent="0.55000000000000004">
      <c r="A519" s="1">
        <v>2386</v>
      </c>
      <c r="B519" s="1" t="s">
        <v>3704</v>
      </c>
      <c r="C519" s="1" t="s">
        <v>3761</v>
      </c>
      <c r="D519" s="4">
        <v>180</v>
      </c>
      <c r="E519" s="1" t="s">
        <v>107</v>
      </c>
      <c r="F519" s="16" t="s">
        <v>4570</v>
      </c>
      <c r="G519" s="1" t="s">
        <v>108</v>
      </c>
      <c r="H519" s="1" t="s">
        <v>3900</v>
      </c>
      <c r="I519" s="1" t="s">
        <v>3897</v>
      </c>
      <c r="J519" s="19">
        <v>1</v>
      </c>
      <c r="K519" s="3" t="s">
        <v>589</v>
      </c>
      <c r="L519" s="9">
        <v>58</v>
      </c>
      <c r="M519" s="3" t="s">
        <v>3898</v>
      </c>
      <c r="N519" s="9">
        <v>0</v>
      </c>
      <c r="O519" s="3" t="s">
        <v>3898</v>
      </c>
      <c r="P519" s="9">
        <v>0</v>
      </c>
      <c r="Q519" s="9">
        <f>Table13[[#This Row],[Area]]+Table13[[#This Row],[Area2]]+Table13[[#This Row],[Area3]]</f>
        <v>58</v>
      </c>
      <c r="R519" t="s">
        <v>4571</v>
      </c>
    </row>
    <row r="520" spans="1:18" x14ac:dyDescent="0.55000000000000004">
      <c r="A520" s="1">
        <v>2421</v>
      </c>
      <c r="B520" s="1" t="s">
        <v>3704</v>
      </c>
      <c r="C520" s="1" t="s">
        <v>3764</v>
      </c>
      <c r="D520" s="4">
        <v>5.9</v>
      </c>
      <c r="E520" s="1" t="s">
        <v>107</v>
      </c>
      <c r="F520" s="16" t="s">
        <v>4572</v>
      </c>
      <c r="G520" s="1" t="s">
        <v>133</v>
      </c>
      <c r="H520" s="1" t="s">
        <v>3896</v>
      </c>
      <c r="I520" s="1" t="s">
        <v>3897</v>
      </c>
      <c r="J520" s="19">
        <v>1</v>
      </c>
      <c r="K520" s="3" t="s">
        <v>3903</v>
      </c>
      <c r="L520" s="9">
        <v>2.6</v>
      </c>
      <c r="M520" s="3" t="s">
        <v>3898</v>
      </c>
      <c r="N520" s="9">
        <v>0</v>
      </c>
      <c r="O520" s="3" t="s">
        <v>3898</v>
      </c>
      <c r="P520" s="9">
        <v>0</v>
      </c>
      <c r="Q520" s="9">
        <f>Table13[[#This Row],[Area]]+Table13[[#This Row],[Area2]]+Table13[[#This Row],[Area3]]</f>
        <v>2.6</v>
      </c>
      <c r="R520" t="s">
        <v>3722</v>
      </c>
    </row>
    <row r="521" spans="1:18" x14ac:dyDescent="0.55000000000000004">
      <c r="B521" s="1" t="s">
        <v>3704</v>
      </c>
      <c r="C521" s="1" t="s">
        <v>3766</v>
      </c>
      <c r="D521" s="4">
        <v>9.6</v>
      </c>
      <c r="E521" s="1" t="str">
        <f>E520</f>
        <v>Hydropower</v>
      </c>
      <c r="F521" s="16" t="s">
        <v>4573</v>
      </c>
      <c r="G521" s="1" t="s">
        <v>108</v>
      </c>
      <c r="H521" s="1" t="s">
        <v>3896</v>
      </c>
      <c r="I521" s="1" t="s">
        <v>3897</v>
      </c>
      <c r="J521" s="19">
        <v>1</v>
      </c>
      <c r="K521" s="3" t="s">
        <v>589</v>
      </c>
      <c r="L521" s="9">
        <v>513.47799999999995</v>
      </c>
      <c r="M521" s="3" t="s">
        <v>3898</v>
      </c>
      <c r="N521" s="9">
        <v>0</v>
      </c>
      <c r="O521" s="3" t="s">
        <v>3898</v>
      </c>
      <c r="P521" s="9">
        <v>0</v>
      </c>
      <c r="Q521" s="9">
        <f>Table13[[#This Row],[Area]]+Table13[[#This Row],[Area2]]+Table13[[#This Row],[Area3]]</f>
        <v>513.47799999999995</v>
      </c>
      <c r="R521" t="s">
        <v>3767</v>
      </c>
    </row>
    <row r="522" spans="1:18" x14ac:dyDescent="0.55000000000000004">
      <c r="A522" s="1">
        <v>2530</v>
      </c>
      <c r="B522" s="1" t="s">
        <v>3704</v>
      </c>
      <c r="C522" s="1" t="s">
        <v>3768</v>
      </c>
      <c r="D522" s="4">
        <v>3.5</v>
      </c>
      <c r="E522" s="1" t="s">
        <v>107</v>
      </c>
      <c r="F522" s="16" t="s">
        <v>4574</v>
      </c>
      <c r="G522" s="1" t="s">
        <v>133</v>
      </c>
      <c r="H522" s="1" t="s">
        <v>3896</v>
      </c>
      <c r="I522" s="1" t="s">
        <v>3897</v>
      </c>
      <c r="J522" s="19">
        <v>1</v>
      </c>
      <c r="K522" s="3" t="s">
        <v>3903</v>
      </c>
      <c r="L522" s="9">
        <v>13.2</v>
      </c>
      <c r="M522" s="3" t="s">
        <v>3898</v>
      </c>
      <c r="N522" s="9">
        <v>0</v>
      </c>
      <c r="O522" s="3" t="s">
        <v>3898</v>
      </c>
      <c r="P522" s="9">
        <v>0</v>
      </c>
      <c r="Q522" s="9">
        <f>Table13[[#This Row],[Area]]+Table13[[#This Row],[Area2]]+Table13[[#This Row],[Area3]]</f>
        <v>13.2</v>
      </c>
      <c r="R522" t="s">
        <v>133</v>
      </c>
    </row>
    <row r="523" spans="1:18" x14ac:dyDescent="0.55000000000000004">
      <c r="B523" s="1" t="s">
        <v>3704</v>
      </c>
      <c r="C523" s="21" t="s">
        <v>3769</v>
      </c>
      <c r="D523" s="4">
        <v>15</v>
      </c>
      <c r="E523" s="1" t="str">
        <f>E522</f>
        <v>Hydropower</v>
      </c>
      <c r="F523" s="16" t="s">
        <v>4575</v>
      </c>
      <c r="G523" s="1" t="s">
        <v>133</v>
      </c>
      <c r="H523" s="1" t="s">
        <v>3896</v>
      </c>
      <c r="I523" s="1" t="s">
        <v>3897</v>
      </c>
      <c r="J523" s="19">
        <v>1</v>
      </c>
      <c r="K523" s="3" t="s">
        <v>3903</v>
      </c>
      <c r="L523" s="9">
        <v>2.3849999999999998</v>
      </c>
      <c r="M523" s="3" t="s">
        <v>3898</v>
      </c>
      <c r="N523" s="9">
        <v>0</v>
      </c>
      <c r="O523" s="3" t="s">
        <v>3898</v>
      </c>
      <c r="P523" s="9">
        <v>0</v>
      </c>
      <c r="Q523" s="9">
        <f>Table13[[#This Row],[Area]]+Table13[[#This Row],[Area2]]+Table13[[#This Row],[Area3]]</f>
        <v>2.3849999999999998</v>
      </c>
      <c r="R523" t="s">
        <v>3770</v>
      </c>
    </row>
    <row r="524" spans="1:18" x14ac:dyDescent="0.55000000000000004">
      <c r="B524" s="1" t="s">
        <v>3704</v>
      </c>
      <c r="C524" s="1" t="s">
        <v>3771</v>
      </c>
      <c r="D524" s="4">
        <v>9.1999999999999993</v>
      </c>
      <c r="E524" s="1" t="s">
        <v>107</v>
      </c>
      <c r="F524" s="16" t="s">
        <v>4576</v>
      </c>
      <c r="G524" s="1" t="s">
        <v>133</v>
      </c>
      <c r="H524" s="1" t="s">
        <v>3896</v>
      </c>
      <c r="I524" s="1" t="s">
        <v>3897</v>
      </c>
      <c r="J524" s="19">
        <v>1</v>
      </c>
      <c r="K524" s="3" t="s">
        <v>3903</v>
      </c>
      <c r="L524" s="9">
        <v>1.47</v>
      </c>
      <c r="M524" s="3" t="s">
        <v>3898</v>
      </c>
      <c r="N524" s="9">
        <v>0</v>
      </c>
      <c r="O524" s="3" t="s">
        <v>3898</v>
      </c>
      <c r="P524" s="9">
        <v>0</v>
      </c>
      <c r="Q524" s="9">
        <f>Table13[[#This Row],[Area]]+Table13[[#This Row],[Area2]]+Table13[[#This Row],[Area3]]</f>
        <v>1.47</v>
      </c>
      <c r="R524" t="s">
        <v>3772</v>
      </c>
    </row>
    <row r="525" spans="1:18" x14ac:dyDescent="0.55000000000000004">
      <c r="B525" s="1" t="s">
        <v>3704</v>
      </c>
      <c r="C525" s="1" t="s">
        <v>3773</v>
      </c>
      <c r="D525" s="4">
        <v>5.25</v>
      </c>
      <c r="E525" s="1" t="s">
        <v>107</v>
      </c>
      <c r="F525" s="16" t="s">
        <v>4577</v>
      </c>
      <c r="G525" s="1" t="s">
        <v>133</v>
      </c>
      <c r="H525" s="1" t="s">
        <v>3896</v>
      </c>
      <c r="I525" s="1" t="s">
        <v>3897</v>
      </c>
      <c r="J525" s="19">
        <v>1</v>
      </c>
      <c r="K525" s="3" t="s">
        <v>3903</v>
      </c>
      <c r="L525" s="9">
        <v>0.125</v>
      </c>
      <c r="M525" s="3" t="s">
        <v>3898</v>
      </c>
      <c r="N525" s="9">
        <v>0</v>
      </c>
      <c r="O525" s="3" t="s">
        <v>3898</v>
      </c>
      <c r="P525" s="9">
        <v>0</v>
      </c>
      <c r="Q525" s="9">
        <f>Table13[[#This Row],[Area]]+Table13[[#This Row],[Area2]]+Table13[[#This Row],[Area3]]</f>
        <v>0.125</v>
      </c>
      <c r="R525" t="s">
        <v>3722</v>
      </c>
    </row>
    <row r="526" spans="1:18" x14ac:dyDescent="0.55000000000000004">
      <c r="A526" s="1">
        <v>3062</v>
      </c>
      <c r="B526" s="1" t="s">
        <v>3704</v>
      </c>
      <c r="C526" s="1" t="s">
        <v>3774</v>
      </c>
      <c r="D526" s="4">
        <v>16.5</v>
      </c>
      <c r="E526" s="1" t="s">
        <v>107</v>
      </c>
      <c r="F526" s="16" t="s">
        <v>4578</v>
      </c>
      <c r="G526" s="1" t="s">
        <v>133</v>
      </c>
      <c r="H526" s="1" t="s">
        <v>3896</v>
      </c>
      <c r="I526" s="1" t="s">
        <v>3897</v>
      </c>
      <c r="J526" s="19">
        <v>1</v>
      </c>
      <c r="K526" s="3" t="s">
        <v>3903</v>
      </c>
      <c r="L526" s="9">
        <v>2.5870000000000002</v>
      </c>
      <c r="M526" s="3" t="s">
        <v>3898</v>
      </c>
      <c r="N526" s="9">
        <v>0</v>
      </c>
      <c r="O526" s="3" t="s">
        <v>3898</v>
      </c>
      <c r="P526" s="9">
        <v>0</v>
      </c>
      <c r="Q526" s="9">
        <f>Table13[[#This Row],[Area]]+Table13[[#This Row],[Area2]]+Table13[[#This Row],[Area3]]</f>
        <v>2.5870000000000002</v>
      </c>
      <c r="R526" t="s">
        <v>3775</v>
      </c>
    </row>
    <row r="527" spans="1:18" ht="15" customHeight="1" x14ac:dyDescent="0.55000000000000004">
      <c r="A527" s="1">
        <v>3063</v>
      </c>
      <c r="B527" s="1" t="s">
        <v>3704</v>
      </c>
      <c r="C527" s="1" t="s">
        <v>3776</v>
      </c>
      <c r="D527" s="4">
        <v>5</v>
      </c>
      <c r="E527" s="1" t="s">
        <v>107</v>
      </c>
      <c r="F527" s="16" t="s">
        <v>4579</v>
      </c>
      <c r="G527" s="1" t="s">
        <v>133</v>
      </c>
      <c r="H527" s="1" t="s">
        <v>3896</v>
      </c>
      <c r="I527" s="1" t="s">
        <v>3897</v>
      </c>
      <c r="J527" s="19">
        <v>1</v>
      </c>
      <c r="K527" s="3" t="s">
        <v>3903</v>
      </c>
      <c r="L527" s="9">
        <v>0.64100000000000001</v>
      </c>
      <c r="M527" s="3" t="s">
        <v>3898</v>
      </c>
      <c r="N527" s="9">
        <v>0</v>
      </c>
      <c r="O527" s="3" t="s">
        <v>3898</v>
      </c>
      <c r="P527" s="9">
        <v>0</v>
      </c>
      <c r="Q527" s="9">
        <f>Table13[[#This Row],[Area]]+Table13[[#This Row],[Area2]]+Table13[[#This Row],[Area3]]</f>
        <v>0.64100000000000001</v>
      </c>
      <c r="R527" t="s">
        <v>3775</v>
      </c>
    </row>
    <row r="528" spans="1:18" ht="15" customHeight="1" x14ac:dyDescent="0.55000000000000004">
      <c r="A528" s="1">
        <v>3497</v>
      </c>
      <c r="B528" s="1" t="s">
        <v>3704</v>
      </c>
      <c r="C528" s="1" t="s">
        <v>3782</v>
      </c>
      <c r="D528" s="4">
        <v>4.8</v>
      </c>
      <c r="E528" s="1" t="s">
        <v>107</v>
      </c>
      <c r="F528" s="16" t="s">
        <v>4580</v>
      </c>
      <c r="G528" s="1" t="s">
        <v>133</v>
      </c>
      <c r="H528" s="1" t="s">
        <v>3896</v>
      </c>
      <c r="I528" s="1" t="s">
        <v>3897</v>
      </c>
      <c r="J528" s="19">
        <v>1</v>
      </c>
      <c r="K528" s="3" t="s">
        <v>3903</v>
      </c>
      <c r="L528" s="9">
        <v>2.2999999999999998</v>
      </c>
      <c r="M528" s="3" t="s">
        <v>3898</v>
      </c>
      <c r="N528" s="9">
        <v>0</v>
      </c>
      <c r="O528" s="3" t="s">
        <v>3898</v>
      </c>
      <c r="P528" s="9">
        <v>0</v>
      </c>
      <c r="Q528" s="9">
        <f>Table13[[#This Row],[Area]]+Table13[[#This Row],[Area2]]+Table13[[#This Row],[Area3]]</f>
        <v>2.2999999999999998</v>
      </c>
      <c r="R528" t="s">
        <v>3747</v>
      </c>
    </row>
    <row r="529" spans="1:18" x14ac:dyDescent="0.55000000000000004">
      <c r="A529" s="1">
        <v>12</v>
      </c>
      <c r="B529" s="1" t="s">
        <v>3792</v>
      </c>
      <c r="C529" s="1" t="s">
        <v>3793</v>
      </c>
      <c r="D529" s="4">
        <v>0.35</v>
      </c>
      <c r="E529" s="1" t="s">
        <v>107</v>
      </c>
      <c r="F529" s="16" t="s">
        <v>4581</v>
      </c>
      <c r="G529" s="1" t="s">
        <v>133</v>
      </c>
      <c r="H529" s="1" t="s">
        <v>3896</v>
      </c>
      <c r="I529" s="1" t="s">
        <v>3897</v>
      </c>
      <c r="J529" s="1">
        <v>1</v>
      </c>
      <c r="K529" s="3" t="s">
        <v>3898</v>
      </c>
      <c r="L529" s="9">
        <v>0</v>
      </c>
      <c r="M529" s="3" t="s">
        <v>3898</v>
      </c>
      <c r="N529" s="9">
        <v>0</v>
      </c>
      <c r="O529" s="3" t="s">
        <v>3898</v>
      </c>
      <c r="P529" s="9">
        <v>0</v>
      </c>
      <c r="Q529" s="9">
        <f>Table13[[#This Row],[Area]]+Table13[[#This Row],[Area2]]+Table13[[#This Row],[Area3]]</f>
        <v>0</v>
      </c>
      <c r="R529" t="s">
        <v>3968</v>
      </c>
    </row>
    <row r="530" spans="1:18" ht="15" customHeight="1" x14ac:dyDescent="0.55000000000000004">
      <c r="A530" s="1">
        <v>719</v>
      </c>
      <c r="B530" s="1" t="s">
        <v>3792</v>
      </c>
      <c r="C530" s="1" t="s">
        <v>3795</v>
      </c>
      <c r="D530" s="19">
        <v>1.2E-2</v>
      </c>
      <c r="E530" s="1" t="s">
        <v>107</v>
      </c>
      <c r="F530" s="16" t="s">
        <v>4582</v>
      </c>
      <c r="G530" s="1" t="s">
        <v>133</v>
      </c>
      <c r="H530" s="1" t="s">
        <v>3896</v>
      </c>
      <c r="I530" s="1" t="s">
        <v>3897</v>
      </c>
      <c r="J530" s="1">
        <v>1</v>
      </c>
      <c r="K530" s="3" t="s">
        <v>3898</v>
      </c>
      <c r="L530" s="9">
        <v>0</v>
      </c>
      <c r="M530" s="3" t="s">
        <v>3898</v>
      </c>
      <c r="N530" s="9">
        <v>0</v>
      </c>
      <c r="O530" s="3" t="s">
        <v>3898</v>
      </c>
      <c r="P530" s="9">
        <v>0</v>
      </c>
      <c r="Q530" s="9">
        <f>Table13[[#This Row],[Area]]+Table13[[#This Row],[Area2]]+Table13[[#This Row],[Area3]]</f>
        <v>0</v>
      </c>
      <c r="R530" t="s">
        <v>3931</v>
      </c>
    </row>
    <row r="531" spans="1:18" x14ac:dyDescent="0.55000000000000004">
      <c r="A531" s="1">
        <v>725</v>
      </c>
      <c r="B531" s="1" t="s">
        <v>3792</v>
      </c>
      <c r="C531" s="1" t="s">
        <v>3796</v>
      </c>
      <c r="D531" s="4">
        <v>15</v>
      </c>
      <c r="E531" s="1" t="s">
        <v>107</v>
      </c>
      <c r="F531" s="16" t="s">
        <v>4583</v>
      </c>
      <c r="G531" s="1" t="s">
        <v>108</v>
      </c>
      <c r="H531" s="1" t="s">
        <v>3896</v>
      </c>
      <c r="I531" s="1" t="s">
        <v>3897</v>
      </c>
      <c r="J531" s="19">
        <v>1</v>
      </c>
      <c r="K531" s="3" t="s">
        <v>589</v>
      </c>
      <c r="L531" s="9">
        <v>63.488999999999997</v>
      </c>
      <c r="M531" s="3" t="s">
        <v>3898</v>
      </c>
      <c r="N531" s="9">
        <v>0</v>
      </c>
      <c r="O531" s="3" t="s">
        <v>3898</v>
      </c>
      <c r="P531" s="9">
        <v>0</v>
      </c>
      <c r="Q531" s="9">
        <f>Table13[[#This Row],[Area]]+Table13[[#This Row],[Area2]]+Table13[[#This Row],[Area3]]</f>
        <v>63.488999999999997</v>
      </c>
      <c r="R531" t="s">
        <v>3797</v>
      </c>
    </row>
    <row r="532" spans="1:18" x14ac:dyDescent="0.55000000000000004">
      <c r="A532" s="1">
        <v>1423</v>
      </c>
      <c r="B532" s="1" t="s">
        <v>3792</v>
      </c>
      <c r="C532" s="1" t="s">
        <v>3798</v>
      </c>
      <c r="D532" s="4">
        <v>120</v>
      </c>
      <c r="E532" s="1" t="s">
        <v>107</v>
      </c>
      <c r="F532" s="16" t="s">
        <v>4584</v>
      </c>
      <c r="G532" s="1" t="s">
        <v>108</v>
      </c>
      <c r="H532" s="1" t="s">
        <v>3900</v>
      </c>
      <c r="I532" s="1" t="s">
        <v>3897</v>
      </c>
      <c r="J532" s="19">
        <v>1</v>
      </c>
      <c r="K532" s="3" t="s">
        <v>589</v>
      </c>
      <c r="L532" s="9">
        <v>39000</v>
      </c>
      <c r="M532" s="3" t="s">
        <v>3898</v>
      </c>
      <c r="N532" s="9">
        <v>0</v>
      </c>
      <c r="O532" s="3" t="s">
        <v>3898</v>
      </c>
      <c r="P532" s="9">
        <v>0</v>
      </c>
      <c r="Q532" s="9">
        <f>Table13[[#This Row],[Area]]+Table13[[#This Row],[Area2]]+Table13[[#This Row],[Area3]]</f>
        <v>39000</v>
      </c>
      <c r="R532" t="s">
        <v>4585</v>
      </c>
    </row>
    <row r="533" spans="1:18" x14ac:dyDescent="0.55000000000000004">
      <c r="A533" s="1">
        <v>1479</v>
      </c>
      <c r="B533" s="1" t="s">
        <v>3792</v>
      </c>
      <c r="C533" s="1" t="s">
        <v>3801</v>
      </c>
      <c r="D533" s="4">
        <v>990</v>
      </c>
      <c r="E533" s="1" t="s">
        <v>107</v>
      </c>
      <c r="F533" s="16" t="s">
        <v>4586</v>
      </c>
      <c r="G533" s="1" t="s">
        <v>108</v>
      </c>
      <c r="H533" s="1" t="s">
        <v>3896</v>
      </c>
      <c r="I533" s="1" t="s">
        <v>3897</v>
      </c>
      <c r="J533" s="1">
        <v>1</v>
      </c>
      <c r="K533" s="3" t="s">
        <v>589</v>
      </c>
      <c r="L533" s="9">
        <v>794.53</v>
      </c>
      <c r="M533" s="3" t="s">
        <v>3898</v>
      </c>
      <c r="N533" s="9">
        <v>0</v>
      </c>
      <c r="O533" s="3" t="s">
        <v>3898</v>
      </c>
      <c r="P533" s="9">
        <v>0</v>
      </c>
      <c r="Q533" s="9">
        <f>Table13[[#This Row],[Area]]+Table13[[#This Row],[Area2]]+Table13[[#This Row],[Area3]]</f>
        <v>794.53</v>
      </c>
      <c r="R533" t="s">
        <v>4587</v>
      </c>
    </row>
    <row r="534" spans="1:18" ht="15" customHeight="1" x14ac:dyDescent="0.55000000000000004">
      <c r="A534" s="1">
        <v>1537</v>
      </c>
      <c r="B534" s="1" t="s">
        <v>3792</v>
      </c>
      <c r="C534" s="1" t="s">
        <v>3805</v>
      </c>
      <c r="D534" s="4">
        <v>1080</v>
      </c>
      <c r="E534" s="1" t="s">
        <v>107</v>
      </c>
      <c r="F534" s="16" t="s">
        <v>4588</v>
      </c>
      <c r="G534" s="1" t="s">
        <v>108</v>
      </c>
      <c r="H534" s="1" t="s">
        <v>3900</v>
      </c>
      <c r="I534" s="1" t="s">
        <v>3897</v>
      </c>
      <c r="J534" s="1">
        <v>1</v>
      </c>
      <c r="K534" s="3" t="s">
        <v>589</v>
      </c>
      <c r="L534" s="9">
        <v>540000</v>
      </c>
      <c r="M534" s="3" t="s">
        <v>3898</v>
      </c>
      <c r="N534" s="9">
        <v>0</v>
      </c>
      <c r="O534" s="3" t="s">
        <v>3898</v>
      </c>
      <c r="P534" s="9">
        <v>0</v>
      </c>
      <c r="Q534" s="9">
        <f>Table13[[#This Row],[Area]]+Table13[[#This Row],[Area2]]+Table13[[#This Row],[Area3]]</f>
        <v>540000</v>
      </c>
      <c r="R534" t="s">
        <v>4589</v>
      </c>
    </row>
    <row r="535" spans="1:18" x14ac:dyDescent="0.55000000000000004">
      <c r="A535" s="1">
        <v>1937</v>
      </c>
      <c r="B535" s="1" t="s">
        <v>3792</v>
      </c>
      <c r="C535" s="1" t="s">
        <v>3810</v>
      </c>
      <c r="D535" s="4">
        <v>18</v>
      </c>
      <c r="E535" s="1" t="s">
        <v>107</v>
      </c>
      <c r="F535" s="16" t="s">
        <v>4590</v>
      </c>
      <c r="G535" s="1" t="s">
        <v>108</v>
      </c>
      <c r="H535" s="1" t="s">
        <v>3896</v>
      </c>
      <c r="I535" s="1" t="s">
        <v>3897</v>
      </c>
      <c r="J535" s="19">
        <v>1</v>
      </c>
      <c r="K535" s="3" t="s">
        <v>589</v>
      </c>
      <c r="L535" s="9">
        <v>163.47999999999999</v>
      </c>
      <c r="M535" s="3" t="s">
        <v>3898</v>
      </c>
      <c r="N535" s="9">
        <v>0</v>
      </c>
      <c r="O535" s="3" t="s">
        <v>3898</v>
      </c>
      <c r="P535" s="9">
        <v>0</v>
      </c>
      <c r="Q535" s="9">
        <f>Table13[[#This Row],[Area]]+Table13[[#This Row],[Area2]]+Table13[[#This Row],[Area3]]</f>
        <v>163.47999999999999</v>
      </c>
      <c r="R535" t="s">
        <v>3811</v>
      </c>
    </row>
    <row r="536" spans="1:18" x14ac:dyDescent="0.55000000000000004">
      <c r="A536" s="1">
        <v>1939</v>
      </c>
      <c r="B536" s="1" t="s">
        <v>3792</v>
      </c>
      <c r="C536" s="1" t="s">
        <v>3812</v>
      </c>
      <c r="D536" s="4">
        <v>0.75</v>
      </c>
      <c r="E536" s="1" t="s">
        <v>107</v>
      </c>
      <c r="F536" s="16" t="s">
        <v>4591</v>
      </c>
      <c r="G536" s="1" t="s">
        <v>133</v>
      </c>
      <c r="H536" s="1" t="s">
        <v>3896</v>
      </c>
      <c r="I536" s="1" t="s">
        <v>3897</v>
      </c>
      <c r="J536" s="19">
        <v>1</v>
      </c>
      <c r="K536" s="3" t="s">
        <v>3898</v>
      </c>
      <c r="L536" s="9">
        <v>0</v>
      </c>
      <c r="M536" s="3" t="s">
        <v>3898</v>
      </c>
      <c r="N536" s="9">
        <v>0</v>
      </c>
      <c r="O536" s="3" t="s">
        <v>3898</v>
      </c>
      <c r="P536" s="9">
        <v>0</v>
      </c>
      <c r="Q536" s="9">
        <f>Table13[[#This Row],[Area]]+Table13[[#This Row],[Area2]]+Table13[[#This Row],[Area3]]</f>
        <v>0</v>
      </c>
      <c r="R536" t="s">
        <v>4592</v>
      </c>
    </row>
    <row r="537" spans="1:18" x14ac:dyDescent="0.55000000000000004">
      <c r="A537" s="1">
        <v>1943</v>
      </c>
      <c r="B537" s="1" t="s">
        <v>3792</v>
      </c>
      <c r="C537" s="1" t="s">
        <v>3814</v>
      </c>
      <c r="D537" s="4">
        <v>15</v>
      </c>
      <c r="E537" s="1" t="s">
        <v>107</v>
      </c>
      <c r="F537" s="16" t="s">
        <v>4593</v>
      </c>
      <c r="G537" s="1" t="s">
        <v>108</v>
      </c>
      <c r="H537" s="1" t="s">
        <v>3896</v>
      </c>
      <c r="I537" s="1" t="s">
        <v>3897</v>
      </c>
      <c r="J537" s="19">
        <v>1</v>
      </c>
      <c r="K537" s="3" t="s">
        <v>589</v>
      </c>
      <c r="L537" s="9">
        <v>69.840999999999994</v>
      </c>
      <c r="M537" s="3" t="s">
        <v>3898</v>
      </c>
      <c r="N537" s="9">
        <v>0</v>
      </c>
      <c r="O537" s="3" t="s">
        <v>3898</v>
      </c>
      <c r="P537" s="9">
        <v>0</v>
      </c>
      <c r="Q537" s="9">
        <f>Table13[[#This Row],[Area]]+Table13[[#This Row],[Area2]]+Table13[[#This Row],[Area3]]</f>
        <v>69.840999999999994</v>
      </c>
      <c r="R537" t="s">
        <v>3815</v>
      </c>
    </row>
    <row r="538" spans="1:18" x14ac:dyDescent="0.55000000000000004">
      <c r="A538" s="1">
        <v>1949</v>
      </c>
      <c r="B538" s="1" t="s">
        <v>3792</v>
      </c>
      <c r="C538" s="1" t="s">
        <v>3816</v>
      </c>
      <c r="D538" s="4">
        <v>5.7000000000000002E-2</v>
      </c>
      <c r="E538" s="1" t="s">
        <v>107</v>
      </c>
      <c r="F538" s="16" t="s">
        <v>4594</v>
      </c>
      <c r="G538" s="1" t="s">
        <v>133</v>
      </c>
      <c r="H538" s="1" t="s">
        <v>3896</v>
      </c>
      <c r="I538" s="1" t="s">
        <v>3897</v>
      </c>
      <c r="J538" s="1">
        <v>1</v>
      </c>
      <c r="K538" s="3" t="s">
        <v>3898</v>
      </c>
      <c r="L538" s="9">
        <v>0</v>
      </c>
      <c r="M538" s="3" t="s">
        <v>3898</v>
      </c>
      <c r="N538" s="9">
        <v>0</v>
      </c>
      <c r="O538" s="3" t="s">
        <v>3898</v>
      </c>
      <c r="P538" s="9">
        <v>0</v>
      </c>
      <c r="Q538" s="9">
        <f>Table13[[#This Row],[Area]]+Table13[[#This Row],[Area2]]+Table13[[#This Row],[Area3]]</f>
        <v>0</v>
      </c>
      <c r="R538" t="s">
        <v>3968</v>
      </c>
    </row>
    <row r="539" spans="1:18" x14ac:dyDescent="0.55000000000000004">
      <c r="A539" s="1">
        <v>2034</v>
      </c>
      <c r="B539" s="1" t="s">
        <v>3792</v>
      </c>
      <c r="C539" s="1" t="s">
        <v>3819</v>
      </c>
      <c r="D539" s="19">
        <v>4.2000000000000003E-2</v>
      </c>
      <c r="E539" s="1" t="s">
        <v>107</v>
      </c>
      <c r="F539" s="16" t="s">
        <v>4595</v>
      </c>
      <c r="G539" s="1" t="s">
        <v>133</v>
      </c>
      <c r="H539" s="1" t="s">
        <v>3896</v>
      </c>
      <c r="I539" s="1" t="s">
        <v>3897</v>
      </c>
      <c r="J539" s="1">
        <v>1</v>
      </c>
      <c r="K539" s="3" t="s">
        <v>3898</v>
      </c>
      <c r="L539" s="9">
        <v>0</v>
      </c>
      <c r="M539" s="3" t="s">
        <v>3898</v>
      </c>
      <c r="N539" s="9">
        <v>0</v>
      </c>
      <c r="O539" s="3" t="s">
        <v>3898</v>
      </c>
      <c r="P539" s="9">
        <v>0</v>
      </c>
      <c r="Q539" s="9">
        <f>Table13[[#This Row],[Area]]+Table13[[#This Row],[Area2]]+Table13[[#This Row],[Area3]]</f>
        <v>0</v>
      </c>
      <c r="R539" t="s">
        <v>3931</v>
      </c>
    </row>
    <row r="540" spans="1:18" x14ac:dyDescent="0.55000000000000004">
      <c r="A540" s="1">
        <v>2337</v>
      </c>
      <c r="B540" s="1" t="s">
        <v>3792</v>
      </c>
      <c r="C540" s="1" t="s">
        <v>3821</v>
      </c>
      <c r="D540" s="4">
        <v>29.8</v>
      </c>
      <c r="E540" s="1" t="s">
        <v>107</v>
      </c>
      <c r="F540" s="16" t="s">
        <v>4596</v>
      </c>
      <c r="G540" s="1" t="s">
        <v>108</v>
      </c>
      <c r="H540" s="1" t="s">
        <v>3896</v>
      </c>
      <c r="I540" s="1" t="s">
        <v>3897</v>
      </c>
      <c r="J540" s="19">
        <v>1</v>
      </c>
      <c r="K540" s="3" t="s">
        <v>589</v>
      </c>
      <c r="L540" s="9">
        <v>148.7998</v>
      </c>
      <c r="M540" s="3" t="s">
        <v>3898</v>
      </c>
      <c r="N540" s="9">
        <v>0</v>
      </c>
      <c r="O540" s="3" t="s">
        <v>3898</v>
      </c>
      <c r="P540" s="9">
        <v>0</v>
      </c>
      <c r="Q540" s="9">
        <f>Table13[[#This Row],[Area]]+Table13[[#This Row],[Area2]]+Table13[[#This Row],[Area3]]</f>
        <v>148.7998</v>
      </c>
      <c r="R540" t="s">
        <v>3822</v>
      </c>
    </row>
    <row r="541" spans="1:18" x14ac:dyDescent="0.55000000000000004">
      <c r="A541" s="1">
        <v>2352</v>
      </c>
      <c r="B541" s="1" t="s">
        <v>3792</v>
      </c>
      <c r="C541" s="1" t="s">
        <v>3823</v>
      </c>
      <c r="D541" s="4">
        <v>10</v>
      </c>
      <c r="E541" s="1" t="s">
        <v>107</v>
      </c>
      <c r="F541" s="16" t="s">
        <v>4597</v>
      </c>
      <c r="G541" s="1" t="s">
        <v>108</v>
      </c>
      <c r="H541" s="1" t="s">
        <v>3896</v>
      </c>
      <c r="I541" s="1" t="s">
        <v>3897</v>
      </c>
      <c r="J541" s="19">
        <v>1</v>
      </c>
      <c r="K541" s="3" t="s">
        <v>589</v>
      </c>
      <c r="L541" s="9">
        <v>77.444999999999993</v>
      </c>
      <c r="M541" s="3" t="s">
        <v>3898</v>
      </c>
      <c r="N541" s="9">
        <v>0</v>
      </c>
      <c r="O541" s="3" t="s">
        <v>3898</v>
      </c>
      <c r="P541" s="9">
        <v>0</v>
      </c>
      <c r="Q541" s="9">
        <f>Table13[[#This Row],[Area]]+Table13[[#This Row],[Area2]]+Table13[[#This Row],[Area3]]</f>
        <v>77.444999999999993</v>
      </c>
      <c r="R541" t="s">
        <v>3824</v>
      </c>
    </row>
    <row r="542" spans="1:18" x14ac:dyDescent="0.55000000000000004">
      <c r="A542" s="1">
        <v>2545</v>
      </c>
      <c r="B542" s="1" t="s">
        <v>3792</v>
      </c>
      <c r="C542" s="1" t="s">
        <v>3832</v>
      </c>
      <c r="D542" s="4">
        <v>8.8999999999999996E-2</v>
      </c>
      <c r="E542" s="1" t="s">
        <v>107</v>
      </c>
      <c r="F542" s="16" t="s">
        <v>4598</v>
      </c>
      <c r="G542" s="1" t="s">
        <v>133</v>
      </c>
      <c r="H542" s="1" t="s">
        <v>3896</v>
      </c>
      <c r="I542" s="1" t="s">
        <v>3897</v>
      </c>
      <c r="J542" s="1">
        <v>1</v>
      </c>
      <c r="K542" s="3" t="s">
        <v>3898</v>
      </c>
      <c r="L542" s="9">
        <v>0</v>
      </c>
      <c r="M542" s="3" t="s">
        <v>3898</v>
      </c>
      <c r="N542" s="9">
        <v>0</v>
      </c>
      <c r="O542" s="3" t="s">
        <v>3898</v>
      </c>
      <c r="P542" s="9">
        <v>0</v>
      </c>
      <c r="Q542" s="9">
        <f>Table13[[#This Row],[Area]]+Table13[[#This Row],[Area2]]+Table13[[#This Row],[Area3]]</f>
        <v>0</v>
      </c>
      <c r="R542" t="s">
        <v>3968</v>
      </c>
    </row>
    <row r="543" spans="1:18" x14ac:dyDescent="0.55000000000000004">
      <c r="A543" s="1">
        <v>3027</v>
      </c>
      <c r="B543" s="1" t="s">
        <v>3792</v>
      </c>
      <c r="C543" s="1" t="s">
        <v>3835</v>
      </c>
      <c r="D543" s="4">
        <v>1</v>
      </c>
      <c r="E543" s="1" t="s">
        <v>107</v>
      </c>
      <c r="F543" s="16" t="s">
        <v>4599</v>
      </c>
      <c r="G543" s="1" t="s">
        <v>133</v>
      </c>
      <c r="H543" s="1" t="s">
        <v>3896</v>
      </c>
      <c r="I543" s="1" t="s">
        <v>3897</v>
      </c>
      <c r="J543" s="19">
        <v>1</v>
      </c>
      <c r="K543" s="3" t="s">
        <v>3898</v>
      </c>
      <c r="L543" s="9">
        <v>0</v>
      </c>
      <c r="M543" s="3" t="s">
        <v>3898</v>
      </c>
      <c r="N543" s="9">
        <v>0</v>
      </c>
      <c r="O543" s="3" t="s">
        <v>3898</v>
      </c>
      <c r="P543" s="9">
        <v>0</v>
      </c>
      <c r="Q543" s="9">
        <f>Table13[[#This Row],[Area]]+Table13[[#This Row],[Area2]]+Table13[[#This Row],[Area3]]</f>
        <v>0</v>
      </c>
      <c r="R543" t="s">
        <v>3968</v>
      </c>
    </row>
    <row r="544" spans="1:18" x14ac:dyDescent="0.55000000000000004">
      <c r="A544" s="1">
        <v>3458</v>
      </c>
      <c r="B544" s="1" t="s">
        <v>3792</v>
      </c>
      <c r="C544" s="1" t="s">
        <v>3836</v>
      </c>
      <c r="D544" s="4">
        <v>108</v>
      </c>
      <c r="E544" s="1" t="s">
        <v>107</v>
      </c>
      <c r="F544" s="16" t="s">
        <v>4600</v>
      </c>
      <c r="G544" s="1" t="s">
        <v>133</v>
      </c>
      <c r="H544" s="1" t="s">
        <v>3900</v>
      </c>
      <c r="I544" s="1" t="s">
        <v>3897</v>
      </c>
      <c r="J544" s="19">
        <v>1</v>
      </c>
      <c r="K544" s="3" t="s">
        <v>3903</v>
      </c>
      <c r="L544" s="9">
        <v>0.79</v>
      </c>
      <c r="M544" s="3" t="s">
        <v>3904</v>
      </c>
      <c r="N544" s="9">
        <v>0.11</v>
      </c>
      <c r="O544" s="3" t="s">
        <v>4172</v>
      </c>
      <c r="P544" s="9">
        <v>0.1</v>
      </c>
      <c r="Q544" s="9">
        <f>Table13[[#This Row],[Area]]+Table13[[#This Row],[Area2]]+Table13[[#This Row],[Area3]]</f>
        <v>1</v>
      </c>
      <c r="R544" t="s">
        <v>4601</v>
      </c>
    </row>
    <row r="545" spans="1:18" x14ac:dyDescent="0.55000000000000004">
      <c r="A545" s="1">
        <v>3572</v>
      </c>
      <c r="B545" s="1" t="s">
        <v>3792</v>
      </c>
      <c r="C545" s="1" t="s">
        <v>3839</v>
      </c>
      <c r="D545" s="4">
        <v>0.7</v>
      </c>
      <c r="E545" s="1" t="s">
        <v>107</v>
      </c>
      <c r="F545" s="16" t="s">
        <v>4602</v>
      </c>
      <c r="G545" s="1" t="s">
        <v>133</v>
      </c>
      <c r="H545" s="1" t="s">
        <v>3896</v>
      </c>
      <c r="I545" s="1" t="s">
        <v>3897</v>
      </c>
      <c r="J545" s="19">
        <v>1</v>
      </c>
      <c r="K545" s="3" t="s">
        <v>3903</v>
      </c>
      <c r="L545" s="9">
        <v>4.1500000000000004</v>
      </c>
      <c r="M545" s="3" t="s">
        <v>3904</v>
      </c>
      <c r="N545" s="9">
        <v>0.42</v>
      </c>
      <c r="O545" s="1" t="s">
        <v>3898</v>
      </c>
      <c r="P545" s="9">
        <v>0</v>
      </c>
      <c r="Q545" s="9">
        <f>Table13[[#This Row],[Area]]+Table13[[#This Row],[Area2]]+Table13[[#This Row],[Area3]]</f>
        <v>4.57</v>
      </c>
      <c r="R545" t="s">
        <v>3840</v>
      </c>
    </row>
    <row r="546" spans="1:18" x14ac:dyDescent="0.55000000000000004">
      <c r="B546" s="1" t="s">
        <v>3841</v>
      </c>
      <c r="C546" s="1" t="s">
        <v>3842</v>
      </c>
      <c r="D546">
        <v>0.03</v>
      </c>
      <c r="E546" s="1" t="s">
        <v>107</v>
      </c>
      <c r="F546" s="16" t="s">
        <v>4603</v>
      </c>
      <c r="G546" s="1" t="s">
        <v>133</v>
      </c>
      <c r="H546" s="1" t="s">
        <v>3896</v>
      </c>
      <c r="I546" s="1" t="s">
        <v>3897</v>
      </c>
      <c r="J546" s="1">
        <v>1</v>
      </c>
      <c r="K546" s="3" t="s">
        <v>3898</v>
      </c>
      <c r="L546" s="9">
        <v>0</v>
      </c>
      <c r="M546" s="3" t="s">
        <v>3898</v>
      </c>
      <c r="N546" s="9">
        <v>0</v>
      </c>
      <c r="O546" s="3" t="s">
        <v>3898</v>
      </c>
      <c r="P546" s="9">
        <v>0</v>
      </c>
      <c r="Q546" s="9">
        <f>Table13[[#This Row],[Area]]+Table13[[#This Row],[Area2]]+Table13[[#This Row],[Area3]]</f>
        <v>0</v>
      </c>
      <c r="R546" t="s">
        <v>4604</v>
      </c>
    </row>
    <row r="547" spans="1:18" x14ac:dyDescent="0.55000000000000004">
      <c r="A547" s="1">
        <v>733</v>
      </c>
      <c r="B547" s="1" t="s">
        <v>3841</v>
      </c>
      <c r="C547" s="1" t="s">
        <v>3852</v>
      </c>
      <c r="D547" s="4">
        <v>0.25</v>
      </c>
      <c r="E547" s="1" t="s">
        <v>107</v>
      </c>
      <c r="F547" s="16" t="s">
        <v>4605</v>
      </c>
      <c r="G547" s="1" t="s">
        <v>133</v>
      </c>
      <c r="H547" s="1" t="s">
        <v>3896</v>
      </c>
      <c r="I547" s="1" t="s">
        <v>3897</v>
      </c>
      <c r="J547" s="1">
        <v>1</v>
      </c>
      <c r="K547" s="3" t="s">
        <v>3898</v>
      </c>
      <c r="L547" s="9">
        <v>0</v>
      </c>
      <c r="M547" s="3" t="s">
        <v>3898</v>
      </c>
      <c r="N547" s="9">
        <v>0</v>
      </c>
      <c r="O547" s="3" t="s">
        <v>3898</v>
      </c>
      <c r="P547" s="9">
        <v>0</v>
      </c>
      <c r="Q547" s="9">
        <f>Table13[[#This Row],[Area]]+Table13[[#This Row],[Area2]]+Table13[[#This Row],[Area3]]</f>
        <v>0</v>
      </c>
      <c r="R547" t="s">
        <v>3968</v>
      </c>
    </row>
    <row r="548" spans="1:18" x14ac:dyDescent="0.55000000000000004">
      <c r="A548" s="1">
        <v>918</v>
      </c>
      <c r="B548" s="1" t="s">
        <v>3841</v>
      </c>
      <c r="C548" s="1" t="s">
        <v>3853</v>
      </c>
      <c r="D548" s="4">
        <v>2.2000000000000002</v>
      </c>
      <c r="E548" s="1" t="s">
        <v>107</v>
      </c>
      <c r="F548" s="16" t="s">
        <v>4606</v>
      </c>
      <c r="G548" s="1" t="s">
        <v>133</v>
      </c>
      <c r="H548" s="1" t="s">
        <v>3896</v>
      </c>
      <c r="I548" s="1" t="s">
        <v>3897</v>
      </c>
      <c r="J548" s="19">
        <v>1</v>
      </c>
      <c r="K548" s="3" t="s">
        <v>3903</v>
      </c>
      <c r="L548" s="9">
        <v>63.82</v>
      </c>
      <c r="M548" s="3" t="s">
        <v>3898</v>
      </c>
      <c r="N548" s="9">
        <v>0</v>
      </c>
      <c r="O548" s="3" t="s">
        <v>3898</v>
      </c>
      <c r="P548" s="9">
        <v>0</v>
      </c>
      <c r="Q548" s="9">
        <f>Table13[[#This Row],[Area]]+Table13[[#This Row],[Area2]]+Table13[[#This Row],[Area3]]</f>
        <v>63.82</v>
      </c>
      <c r="R548" t="s">
        <v>2540</v>
      </c>
    </row>
    <row r="549" spans="1:18" x14ac:dyDescent="0.55000000000000004">
      <c r="A549" s="1">
        <v>1538</v>
      </c>
      <c r="B549" s="1" t="s">
        <v>3841</v>
      </c>
      <c r="C549" s="1" t="s">
        <v>3858</v>
      </c>
      <c r="D549" s="4">
        <v>1050</v>
      </c>
      <c r="E549" s="1" t="s">
        <v>107</v>
      </c>
      <c r="F549" s="16" t="s">
        <v>4607</v>
      </c>
      <c r="G549" s="1" t="s">
        <v>108</v>
      </c>
      <c r="H549" s="1" t="s">
        <v>3900</v>
      </c>
      <c r="I549" s="1" t="s">
        <v>3897</v>
      </c>
      <c r="J549" s="1">
        <v>1</v>
      </c>
      <c r="K549" s="3" t="s">
        <v>589</v>
      </c>
      <c r="L549" s="9">
        <v>0</v>
      </c>
      <c r="M549" s="3" t="s">
        <v>3898</v>
      </c>
      <c r="N549" s="9">
        <v>0</v>
      </c>
      <c r="O549" s="3" t="s">
        <v>3898</v>
      </c>
      <c r="P549" s="9">
        <v>0</v>
      </c>
      <c r="Q549" s="9">
        <f>Table13[[#This Row],[Area]]+Table13[[#This Row],[Area2]]+Table13[[#This Row],[Area3]]</f>
        <v>0</v>
      </c>
      <c r="R549" t="s">
        <v>4608</v>
      </c>
    </row>
    <row r="550" spans="1:18" x14ac:dyDescent="0.55000000000000004">
      <c r="A550" s="1">
        <v>1762</v>
      </c>
      <c r="B550" s="1" t="s">
        <v>3841</v>
      </c>
      <c r="C550" s="1" t="s">
        <v>3860</v>
      </c>
      <c r="D550" s="4">
        <v>0.08</v>
      </c>
      <c r="E550" s="1" t="s">
        <v>107</v>
      </c>
      <c r="F550" s="16" t="s">
        <v>4609</v>
      </c>
      <c r="G550" s="1" t="s">
        <v>133</v>
      </c>
      <c r="H550" s="1" t="s">
        <v>3896</v>
      </c>
      <c r="I550" s="1" t="s">
        <v>3897</v>
      </c>
      <c r="J550" s="1">
        <v>1</v>
      </c>
      <c r="K550" s="3" t="s">
        <v>3898</v>
      </c>
      <c r="L550" s="9">
        <v>0</v>
      </c>
      <c r="M550" s="3" t="s">
        <v>3898</v>
      </c>
      <c r="N550" s="9">
        <v>0</v>
      </c>
      <c r="O550" s="3" t="s">
        <v>3898</v>
      </c>
      <c r="P550" s="9">
        <v>0</v>
      </c>
      <c r="Q550" s="9">
        <f>Table13[[#This Row],[Area]]+Table13[[#This Row],[Area2]]+Table13[[#This Row],[Area3]]</f>
        <v>0</v>
      </c>
      <c r="R550" t="s">
        <v>4610</v>
      </c>
    </row>
    <row r="551" spans="1:18" x14ac:dyDescent="0.55000000000000004">
      <c r="B551" s="1" t="s">
        <v>3841</v>
      </c>
      <c r="C551" s="1" t="s">
        <v>3862</v>
      </c>
      <c r="D551">
        <v>0.1</v>
      </c>
      <c r="E551" s="1" t="s">
        <v>107</v>
      </c>
      <c r="F551" s="16" t="s">
        <v>4611</v>
      </c>
      <c r="G551" s="1" t="s">
        <v>133</v>
      </c>
      <c r="H551" s="1" t="s">
        <v>3896</v>
      </c>
      <c r="I551" s="1" t="s">
        <v>3897</v>
      </c>
      <c r="J551" s="1">
        <v>1</v>
      </c>
      <c r="K551" s="3" t="s">
        <v>3898</v>
      </c>
      <c r="L551" s="9">
        <v>0</v>
      </c>
      <c r="M551" s="3" t="s">
        <v>3898</v>
      </c>
      <c r="N551" s="9">
        <v>0</v>
      </c>
      <c r="O551" s="3" t="s">
        <v>3898</v>
      </c>
      <c r="P551" s="9">
        <v>0</v>
      </c>
      <c r="Q551" s="9">
        <f>Table13[[#This Row],[Area]]+Table13[[#This Row],[Area2]]+Table13[[#This Row],[Area3]]</f>
        <v>0</v>
      </c>
      <c r="R551" t="s">
        <v>3968</v>
      </c>
    </row>
    <row r="552" spans="1:18" x14ac:dyDescent="0.55000000000000004">
      <c r="A552" s="1">
        <v>2356</v>
      </c>
      <c r="B552" s="1" t="s">
        <v>3841</v>
      </c>
      <c r="C552" s="1" t="s">
        <v>3866</v>
      </c>
      <c r="D552" s="9">
        <v>3.0000000000000001E-3</v>
      </c>
      <c r="E552" s="1" t="s">
        <v>107</v>
      </c>
      <c r="F552" s="16" t="s">
        <v>4612</v>
      </c>
      <c r="G552" s="1" t="s">
        <v>133</v>
      </c>
      <c r="H552" s="1" t="s">
        <v>3896</v>
      </c>
      <c r="I552" s="1" t="s">
        <v>3897</v>
      </c>
      <c r="J552" s="1">
        <v>1</v>
      </c>
      <c r="K552" s="3" t="s">
        <v>3898</v>
      </c>
      <c r="L552" s="9">
        <v>0</v>
      </c>
      <c r="M552" s="3" t="s">
        <v>3898</v>
      </c>
      <c r="N552" s="9">
        <v>0</v>
      </c>
      <c r="O552" s="3" t="s">
        <v>3898</v>
      </c>
      <c r="P552" s="9">
        <v>0</v>
      </c>
      <c r="Q552" s="9">
        <f>Table13[[#This Row],[Area]]+Table13[[#This Row],[Area2]]+Table13[[#This Row],[Area3]]</f>
        <v>0</v>
      </c>
      <c r="R552" t="s">
        <v>3931</v>
      </c>
    </row>
    <row r="553" spans="1:18" x14ac:dyDescent="0.55000000000000004">
      <c r="A553" s="1">
        <v>2529</v>
      </c>
      <c r="B553" s="1" t="s">
        <v>3841</v>
      </c>
      <c r="C553" s="1" t="s">
        <v>3867</v>
      </c>
      <c r="D553" s="19">
        <v>4.4999999999999998E-2</v>
      </c>
      <c r="E553" s="1" t="s">
        <v>107</v>
      </c>
      <c r="F553" s="16" t="s">
        <v>4613</v>
      </c>
      <c r="G553" s="1" t="s">
        <v>133</v>
      </c>
      <c r="H553" s="1" t="s">
        <v>3896</v>
      </c>
      <c r="I553" s="1" t="s">
        <v>3897</v>
      </c>
      <c r="J553" s="1">
        <v>1</v>
      </c>
      <c r="K553" s="3" t="s">
        <v>3898</v>
      </c>
      <c r="L553" s="9">
        <v>0</v>
      </c>
      <c r="M553" s="3" t="s">
        <v>3898</v>
      </c>
      <c r="N553" s="9">
        <v>0</v>
      </c>
      <c r="O553" s="3" t="s">
        <v>3898</v>
      </c>
      <c r="P553" s="9">
        <v>0</v>
      </c>
      <c r="Q553" s="9">
        <f>Table13[[#This Row],[Area]]+Table13[[#This Row],[Area2]]+Table13[[#This Row],[Area3]]</f>
        <v>0</v>
      </c>
      <c r="R553" t="s">
        <v>3931</v>
      </c>
    </row>
    <row r="554" spans="1:18" x14ac:dyDescent="0.55000000000000004">
      <c r="A554" s="1">
        <v>2538</v>
      </c>
      <c r="B554" s="1" t="s">
        <v>3841</v>
      </c>
      <c r="C554" s="1" t="s">
        <v>3868</v>
      </c>
      <c r="D554" s="4">
        <v>1.1000000000000001</v>
      </c>
      <c r="E554" s="1" t="s">
        <v>107</v>
      </c>
      <c r="F554" s="16" t="s">
        <v>4614</v>
      </c>
      <c r="G554" s="1" t="s">
        <v>133</v>
      </c>
      <c r="H554" s="1" t="s">
        <v>3896</v>
      </c>
      <c r="I554" s="1" t="s">
        <v>3897</v>
      </c>
      <c r="J554" s="19">
        <v>1</v>
      </c>
      <c r="K554" s="3" t="s">
        <v>3903</v>
      </c>
      <c r="L554" s="9">
        <v>4.7E-2</v>
      </c>
      <c r="M554" s="3" t="s">
        <v>3898</v>
      </c>
      <c r="N554" s="9">
        <v>0</v>
      </c>
      <c r="O554" s="3" t="s">
        <v>3898</v>
      </c>
      <c r="P554" s="9">
        <v>0</v>
      </c>
      <c r="Q554" s="9">
        <f>Table13[[#This Row],[Area]]+Table13[[#This Row],[Area2]]+Table13[[#This Row],[Area3]]</f>
        <v>4.7E-2</v>
      </c>
      <c r="R554" t="s">
        <v>133</v>
      </c>
    </row>
    <row r="555" spans="1:18" x14ac:dyDescent="0.55000000000000004">
      <c r="A555" s="1">
        <v>2761</v>
      </c>
      <c r="B555" s="1" t="s">
        <v>3841</v>
      </c>
      <c r="C555" s="1" t="s">
        <v>3869</v>
      </c>
      <c r="D555" s="4">
        <v>2.7</v>
      </c>
      <c r="E555" s="1" t="s">
        <v>107</v>
      </c>
      <c r="F555" s="16" t="s">
        <v>4615</v>
      </c>
      <c r="G555" s="1" t="s">
        <v>133</v>
      </c>
      <c r="H555" s="1" t="s">
        <v>3896</v>
      </c>
      <c r="I555" s="1" t="s">
        <v>3897</v>
      </c>
      <c r="J555" s="19">
        <v>1</v>
      </c>
      <c r="K555" s="3" t="s">
        <v>3903</v>
      </c>
      <c r="L555" s="9">
        <v>1.72E-2</v>
      </c>
      <c r="M555" s="3" t="s">
        <v>3904</v>
      </c>
      <c r="N555" s="9">
        <v>0.1028</v>
      </c>
      <c r="O555" s="1"/>
      <c r="P555" s="9"/>
      <c r="Q555" s="9">
        <f>Table13[[#This Row],[Area]]+Table13[[#This Row],[Area2]]+Table13[[#This Row],[Area3]]</f>
        <v>0.12</v>
      </c>
      <c r="R555" t="s">
        <v>4616</v>
      </c>
    </row>
    <row r="556" spans="1:18" ht="15" customHeight="1" x14ac:dyDescent="0.55000000000000004">
      <c r="B556" s="1" t="s">
        <v>3841</v>
      </c>
      <c r="C556" s="1" t="s">
        <v>3870</v>
      </c>
      <c r="D556" s="4">
        <v>15</v>
      </c>
      <c r="E556" s="1" t="s">
        <v>107</v>
      </c>
      <c r="F556" s="16" t="s">
        <v>4617</v>
      </c>
      <c r="G556" s="1" t="s">
        <v>133</v>
      </c>
      <c r="H556" s="1" t="s">
        <v>3896</v>
      </c>
      <c r="I556" s="1" t="s">
        <v>3897</v>
      </c>
      <c r="J556" s="19">
        <v>1</v>
      </c>
      <c r="K556" s="3" t="s">
        <v>3903</v>
      </c>
      <c r="L556" s="9">
        <v>3</v>
      </c>
      <c r="M556" s="3" t="s">
        <v>3904</v>
      </c>
      <c r="N556" s="9">
        <v>0.8</v>
      </c>
      <c r="P556" s="9"/>
      <c r="Q556" s="9">
        <f>Table13[[#This Row],[Area]]+Table13[[#This Row],[Area2]]+Table13[[#This Row],[Area3]]</f>
        <v>3.8</v>
      </c>
      <c r="R556" t="s">
        <v>4618</v>
      </c>
    </row>
    <row r="557" spans="1:18" x14ac:dyDescent="0.55000000000000004">
      <c r="A557" s="1">
        <v>2762</v>
      </c>
      <c r="B557" s="1" t="s">
        <v>3841</v>
      </c>
      <c r="C557" s="1" t="s">
        <v>3871</v>
      </c>
      <c r="D557" s="4">
        <v>3.8</v>
      </c>
      <c r="E557" s="1" t="s">
        <v>107</v>
      </c>
      <c r="F557" s="16" t="s">
        <v>4606</v>
      </c>
      <c r="G557" s="1" t="s">
        <v>133</v>
      </c>
      <c r="H557" s="1" t="s">
        <v>3896</v>
      </c>
      <c r="I557" s="1" t="s">
        <v>3897</v>
      </c>
      <c r="J557" s="19">
        <v>1</v>
      </c>
      <c r="K557" s="3" t="s">
        <v>3904</v>
      </c>
      <c r="L557" s="9">
        <v>0.1</v>
      </c>
      <c r="M557" s="3" t="s">
        <v>3898</v>
      </c>
      <c r="N557" s="9">
        <v>0</v>
      </c>
      <c r="O557" s="3" t="s">
        <v>3898</v>
      </c>
      <c r="P557" s="9">
        <v>0</v>
      </c>
      <c r="Q557" s="9">
        <f>Table13[[#This Row],[Area]]+Table13[[#This Row],[Area2]]+Table13[[#This Row],[Area3]]</f>
        <v>0.1</v>
      </c>
      <c r="R557" t="s">
        <v>4619</v>
      </c>
    </row>
    <row r="558" spans="1:18" x14ac:dyDescent="0.55000000000000004">
      <c r="A558" s="1">
        <v>2879</v>
      </c>
      <c r="B558" s="1" t="s">
        <v>3841</v>
      </c>
      <c r="C558" s="1" t="s">
        <v>3873</v>
      </c>
      <c r="D558" s="4">
        <v>1.6</v>
      </c>
      <c r="E558" s="1" t="s">
        <v>107</v>
      </c>
      <c r="F558" s="16" t="s">
        <v>4620</v>
      </c>
      <c r="G558" s="1" t="s">
        <v>133</v>
      </c>
      <c r="H558" s="1" t="s">
        <v>3896</v>
      </c>
      <c r="I558" s="1" t="s">
        <v>3897</v>
      </c>
      <c r="J558" s="19">
        <v>1</v>
      </c>
      <c r="K558" s="3" t="s">
        <v>3903</v>
      </c>
      <c r="L558" s="9">
        <v>1.7</v>
      </c>
      <c r="M558" s="3" t="s">
        <v>3898</v>
      </c>
      <c r="N558" s="9">
        <v>0</v>
      </c>
      <c r="O558" s="3" t="s">
        <v>3898</v>
      </c>
      <c r="P558" s="9">
        <v>0</v>
      </c>
      <c r="Q558" s="9">
        <f>Table13[[#This Row],[Area]]+Table13[[#This Row],[Area2]]+Table13[[#This Row],[Area3]]</f>
        <v>1.7</v>
      </c>
      <c r="R558" t="s">
        <v>133</v>
      </c>
    </row>
    <row r="559" spans="1:18" x14ac:dyDescent="0.55000000000000004">
      <c r="B559" s="1" t="s">
        <v>3841</v>
      </c>
      <c r="C559" s="1" t="s">
        <v>3874</v>
      </c>
      <c r="D559">
        <v>0.03</v>
      </c>
      <c r="E559" s="1" t="s">
        <v>107</v>
      </c>
      <c r="F559" s="18" t="s">
        <v>4621</v>
      </c>
      <c r="G559" s="1" t="s">
        <v>133</v>
      </c>
      <c r="H559" s="1" t="s">
        <v>3896</v>
      </c>
      <c r="I559" s="1" t="s">
        <v>3897</v>
      </c>
      <c r="J559" s="1">
        <v>1</v>
      </c>
      <c r="K559" s="3" t="s">
        <v>3898</v>
      </c>
      <c r="L559" s="9">
        <v>0</v>
      </c>
      <c r="M559" s="3" t="s">
        <v>3898</v>
      </c>
      <c r="N559" s="9">
        <v>0</v>
      </c>
      <c r="O559" s="3" t="s">
        <v>3898</v>
      </c>
      <c r="P559" s="9">
        <v>0</v>
      </c>
      <c r="Q559" s="9">
        <f>Table13[[#This Row],[Area]]+Table13[[#This Row],[Area2]]+Table13[[#This Row],[Area3]]</f>
        <v>0</v>
      </c>
      <c r="R559" t="s">
        <v>4604</v>
      </c>
    </row>
    <row r="560" spans="1:18" x14ac:dyDescent="0.55000000000000004">
      <c r="A560" s="1">
        <v>3061</v>
      </c>
      <c r="B560" s="1" t="s">
        <v>3841</v>
      </c>
      <c r="C560" s="1" t="s">
        <v>3875</v>
      </c>
      <c r="D560" s="19">
        <v>0.03</v>
      </c>
      <c r="E560" s="1" t="s">
        <v>107</v>
      </c>
      <c r="F560" s="16" t="s">
        <v>4622</v>
      </c>
      <c r="G560" s="1" t="s">
        <v>133</v>
      </c>
      <c r="H560" s="1" t="s">
        <v>3896</v>
      </c>
      <c r="I560" s="1" t="s">
        <v>3897</v>
      </c>
      <c r="J560" s="1">
        <v>1</v>
      </c>
      <c r="K560" s="3" t="s">
        <v>3898</v>
      </c>
      <c r="L560" s="9">
        <v>0</v>
      </c>
      <c r="M560" s="3" t="s">
        <v>3898</v>
      </c>
      <c r="N560" s="9">
        <v>0</v>
      </c>
      <c r="O560" s="3" t="s">
        <v>3898</v>
      </c>
      <c r="P560" s="9">
        <v>0</v>
      </c>
      <c r="Q560" s="9">
        <f>Table13[[#This Row],[Area]]+Table13[[#This Row],[Area2]]+Table13[[#This Row],[Area3]]</f>
        <v>0</v>
      </c>
      <c r="R560" t="s">
        <v>4623</v>
      </c>
    </row>
    <row r="561" spans="1:18" x14ac:dyDescent="0.55000000000000004">
      <c r="A561" s="1">
        <v>3066</v>
      </c>
      <c r="B561" s="1" t="s">
        <v>3841</v>
      </c>
      <c r="C561" s="1" t="s">
        <v>3876</v>
      </c>
      <c r="D561" s="4">
        <v>0.09</v>
      </c>
      <c r="E561" s="1" t="s">
        <v>107</v>
      </c>
      <c r="F561" s="16" t="s">
        <v>4624</v>
      </c>
      <c r="G561" s="1" t="s">
        <v>133</v>
      </c>
      <c r="H561" s="1" t="s">
        <v>3896</v>
      </c>
      <c r="I561" s="1" t="s">
        <v>3897</v>
      </c>
      <c r="J561" s="1">
        <v>1</v>
      </c>
      <c r="K561" s="3" t="s">
        <v>3898</v>
      </c>
      <c r="L561" s="9">
        <v>0</v>
      </c>
      <c r="M561" s="3" t="s">
        <v>3898</v>
      </c>
      <c r="N561" s="9">
        <v>0</v>
      </c>
      <c r="O561" s="3" t="s">
        <v>3898</v>
      </c>
      <c r="P561" s="9">
        <v>0</v>
      </c>
      <c r="Q561" s="9">
        <f>Table13[[#This Row],[Area]]+Table13[[#This Row],[Area2]]+Table13[[#This Row],[Area3]]</f>
        <v>0</v>
      </c>
      <c r="R561" t="s">
        <v>4625</v>
      </c>
    </row>
    <row r="562" spans="1:18" x14ac:dyDescent="0.55000000000000004">
      <c r="A562" s="1">
        <v>3158</v>
      </c>
      <c r="B562" s="1" t="s">
        <v>3841</v>
      </c>
      <c r="C562" s="1" t="s">
        <v>3877</v>
      </c>
      <c r="D562" s="19">
        <v>0.02</v>
      </c>
      <c r="E562" s="1" t="s">
        <v>107</v>
      </c>
      <c r="F562" s="16" t="s">
        <v>4626</v>
      </c>
      <c r="G562" s="1" t="s">
        <v>133</v>
      </c>
      <c r="H562" s="1" t="s">
        <v>3896</v>
      </c>
      <c r="I562" s="1" t="s">
        <v>3897</v>
      </c>
      <c r="J562" s="1">
        <v>1</v>
      </c>
      <c r="K562" s="3" t="s">
        <v>3898</v>
      </c>
      <c r="L562" s="9">
        <v>0</v>
      </c>
      <c r="M562" s="3" t="s">
        <v>3898</v>
      </c>
      <c r="N562" s="9">
        <v>0</v>
      </c>
      <c r="O562" s="3" t="s">
        <v>3898</v>
      </c>
      <c r="P562" s="9">
        <v>0</v>
      </c>
      <c r="Q562" s="9">
        <f>Table13[[#This Row],[Area]]+Table13[[#This Row],[Area2]]+Table13[[#This Row],[Area3]]</f>
        <v>0</v>
      </c>
      <c r="R562" t="s">
        <v>4627</v>
      </c>
    </row>
    <row r="563" spans="1:18" x14ac:dyDescent="0.55000000000000004">
      <c r="A563" s="1">
        <v>3333</v>
      </c>
      <c r="B563" s="1" t="s">
        <v>3841</v>
      </c>
      <c r="C563" s="1" t="s">
        <v>3879</v>
      </c>
      <c r="D563" s="4">
        <v>12</v>
      </c>
      <c r="E563" s="1" t="s">
        <v>107</v>
      </c>
      <c r="F563" s="16" t="s">
        <v>4628</v>
      </c>
      <c r="G563" s="1" t="s">
        <v>108</v>
      </c>
      <c r="H563" s="1" t="s">
        <v>3896</v>
      </c>
      <c r="I563" s="1" t="s">
        <v>3897</v>
      </c>
      <c r="J563" s="19">
        <v>1</v>
      </c>
      <c r="K563" s="3" t="s">
        <v>589</v>
      </c>
      <c r="L563" s="9">
        <v>187.63</v>
      </c>
      <c r="M563" s="3" t="s">
        <v>3898</v>
      </c>
      <c r="N563" s="9">
        <v>0</v>
      </c>
      <c r="O563" s="3" t="s">
        <v>3898</v>
      </c>
      <c r="P563" s="9">
        <v>0</v>
      </c>
      <c r="Q563" s="9">
        <f>Table13[[#This Row],[Area]]+Table13[[#This Row],[Area2]]+Table13[[#This Row],[Area3]]</f>
        <v>187.63</v>
      </c>
      <c r="R563" t="s">
        <v>3880</v>
      </c>
    </row>
    <row r="564" spans="1:18" x14ac:dyDescent="0.55000000000000004">
      <c r="A564" t="s">
        <v>3884</v>
      </c>
      <c r="B564">
        <f>SUBTOTAL(103,Table13[Country])</f>
        <v>562</v>
      </c>
      <c r="C564"/>
      <c r="D564" s="4">
        <f>SUBTOTAL(109,Table13[MW])</f>
        <v>36785.675999999963</v>
      </c>
      <c r="E564"/>
      <c r="F564"/>
      <c r="G564"/>
      <c r="H564"/>
      <c r="I564"/>
      <c r="J564"/>
      <c r="K564"/>
      <c r="L564"/>
      <c r="M564"/>
      <c r="N564" s="1">
        <f>SUBTOTAL(109,Table13[Area2])</f>
        <v>3607.8199000000009</v>
      </c>
      <c r="O564" s="1">
        <f>SUBTOTAL(109,Table13[OWS3])</f>
        <v>0</v>
      </c>
      <c r="P564" s="1"/>
      <c r="Q564" s="1"/>
      <c r="R564">
        <f>SUBTOTAL(103,Table13[details])</f>
        <v>556</v>
      </c>
    </row>
  </sheetData>
  <phoneticPr fontId="29" type="noConversion"/>
  <pageMargins left="0.7" right="0.7" top="0.75" bottom="0.75" header="0.3" footer="0.3"/>
  <pageSetup orientation="portrait" horizontalDpi="4294967293"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72"/>
  <sheetViews>
    <sheetView zoomScale="85" zoomScaleNormal="85" workbookViewId="0">
      <pane ySplit="1" topLeftCell="A233" activePane="bottomLeft" state="frozen"/>
      <selection pane="bottomLeft" activeCell="C564" sqref="C564"/>
    </sheetView>
  </sheetViews>
  <sheetFormatPr defaultRowHeight="14.4" x14ac:dyDescent="0.55000000000000004"/>
  <cols>
    <col min="1" max="1" width="12.68359375" style="1" customWidth="1"/>
    <col min="2" max="2" width="9.578125" style="1" customWidth="1"/>
    <col min="3" max="3" width="14.68359375" style="1" customWidth="1"/>
    <col min="4" max="4" width="8.83984375" style="2" customWidth="1"/>
    <col min="5" max="5" width="6" style="1" customWidth="1"/>
    <col min="6" max="6" width="17.26171875" style="3" customWidth="1"/>
    <col min="7" max="7" width="10.68359375" style="1" customWidth="1"/>
    <col min="8" max="8" width="12.26171875" style="1" customWidth="1"/>
    <col min="9" max="9" width="10.68359375" style="1" customWidth="1"/>
    <col min="10" max="13" width="10.41796875" style="3" customWidth="1"/>
    <col min="14" max="19" width="11.83984375" style="3" customWidth="1"/>
    <col min="21" max="21" width="39.26171875" customWidth="1"/>
  </cols>
  <sheetData>
    <row r="1" spans="1:19" s="8" customFormat="1" x14ac:dyDescent="0.55000000000000004">
      <c r="A1" s="5" t="s">
        <v>0</v>
      </c>
      <c r="B1" s="5" t="s">
        <v>1</v>
      </c>
      <c r="C1" s="5" t="s">
        <v>2</v>
      </c>
      <c r="D1" s="6" t="s">
        <v>3</v>
      </c>
      <c r="E1" s="5" t="s">
        <v>6</v>
      </c>
      <c r="F1" s="7" t="s">
        <v>3885</v>
      </c>
      <c r="G1" s="5" t="s">
        <v>4629</v>
      </c>
      <c r="H1" s="1" t="s">
        <v>4630</v>
      </c>
      <c r="I1" s="1" t="s">
        <v>4631</v>
      </c>
      <c r="J1" s="1" t="s">
        <v>4632</v>
      </c>
      <c r="K1" s="1" t="s">
        <v>4633</v>
      </c>
      <c r="L1" s="1" t="s">
        <v>4634</v>
      </c>
      <c r="M1" s="1" t="s">
        <v>4635</v>
      </c>
      <c r="N1" s="1" t="s">
        <v>4636</v>
      </c>
      <c r="O1" s="1" t="s">
        <v>4637</v>
      </c>
      <c r="P1" s="1" t="s">
        <v>4638</v>
      </c>
      <c r="Q1" s="1" t="s">
        <v>4639</v>
      </c>
      <c r="R1" s="1" t="s">
        <v>4640</v>
      </c>
      <c r="S1" s="7" t="s">
        <v>4641</v>
      </c>
    </row>
    <row r="2" spans="1:19" x14ac:dyDescent="0.55000000000000004">
      <c r="A2" s="1">
        <v>860</v>
      </c>
      <c r="B2" s="1" t="s">
        <v>18</v>
      </c>
      <c r="C2" s="1" t="s">
        <v>106</v>
      </c>
      <c r="D2" s="4">
        <v>71.5</v>
      </c>
      <c r="E2" s="1" t="s">
        <v>107</v>
      </c>
      <c r="F2" s="16" t="s">
        <v>3895</v>
      </c>
      <c r="G2" s="17">
        <v>9.8999999999999999E-4</v>
      </c>
      <c r="H2" s="17">
        <v>1.323E-3</v>
      </c>
      <c r="I2" s="17">
        <v>2.0920000000000001E-3</v>
      </c>
      <c r="J2" s="17">
        <v>2.5270000000000002E-3</v>
      </c>
      <c r="K2" s="17">
        <v>3.1779999999999998E-3</v>
      </c>
      <c r="L2" s="17">
        <v>2.5149999999999999E-3</v>
      </c>
      <c r="M2" s="17">
        <v>1.5629999999999999E-3</v>
      </c>
      <c r="N2" s="17">
        <v>1.2509999999999999E-3</v>
      </c>
      <c r="O2" s="17">
        <v>1.7459999999999999E-3</v>
      </c>
      <c r="P2" s="17">
        <v>1.441E-3</v>
      </c>
      <c r="Q2" s="17">
        <v>1.194E-3</v>
      </c>
      <c r="R2" s="17">
        <v>1.273E-3</v>
      </c>
      <c r="S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641.93200000000002</v>
      </c>
    </row>
    <row r="3" spans="1:19" x14ac:dyDescent="0.55000000000000004">
      <c r="A3" s="1">
        <v>1024</v>
      </c>
      <c r="B3" s="1" t="s">
        <v>18</v>
      </c>
      <c r="C3" s="1" t="s">
        <v>123</v>
      </c>
      <c r="D3" s="4">
        <v>16</v>
      </c>
      <c r="E3" s="1" t="s">
        <v>107</v>
      </c>
      <c r="F3" s="16" t="s">
        <v>3899</v>
      </c>
      <c r="G3" s="17">
        <v>1.1839999999999999E-3</v>
      </c>
      <c r="H3" s="17">
        <v>1.4679999999999999E-3</v>
      </c>
      <c r="I3" s="17">
        <v>2.4160000000000002E-3</v>
      </c>
      <c r="J3" s="17">
        <v>2.934E-3</v>
      </c>
      <c r="K3" s="17">
        <v>3.5249999999999999E-3</v>
      </c>
      <c r="L3" s="17">
        <v>2.9619999999999998E-3</v>
      </c>
      <c r="M3" s="17">
        <v>1.9550000000000001E-3</v>
      </c>
      <c r="N3" s="17">
        <v>1.508E-3</v>
      </c>
      <c r="O3" s="17">
        <v>2.2109999999999999E-3</v>
      </c>
      <c r="P3" s="17">
        <v>1.658E-3</v>
      </c>
      <c r="Q3" s="17">
        <v>1.4289999999999999E-3</v>
      </c>
      <c r="R3" s="17">
        <v>1.6360000000000001E-3</v>
      </c>
      <c r="S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757.52599999999995</v>
      </c>
    </row>
    <row r="4" spans="1:19" x14ac:dyDescent="0.55000000000000004">
      <c r="A4" s="1">
        <v>1240</v>
      </c>
      <c r="B4" s="1" t="s">
        <v>18</v>
      </c>
      <c r="C4" s="1" t="s">
        <v>132</v>
      </c>
      <c r="D4" s="4">
        <v>6.5</v>
      </c>
      <c r="E4" s="1" t="s">
        <v>107</v>
      </c>
      <c r="F4" s="16" t="s">
        <v>3902</v>
      </c>
      <c r="G4" s="17">
        <v>8.2399999999999997E-4</v>
      </c>
      <c r="H4" s="17">
        <v>1.302E-3</v>
      </c>
      <c r="I4" s="17">
        <v>1.8140000000000001E-3</v>
      </c>
      <c r="J4" s="17">
        <v>2.5279999999999999E-3</v>
      </c>
      <c r="K4" s="17">
        <v>3.1610000000000002E-3</v>
      </c>
      <c r="L4" s="17">
        <v>2.5590000000000001E-3</v>
      </c>
      <c r="M4" s="17">
        <v>1.3940000000000001E-3</v>
      </c>
      <c r="N4" s="17">
        <v>1.0549999999999999E-3</v>
      </c>
      <c r="O4" s="17">
        <v>1.374E-3</v>
      </c>
      <c r="P4" s="17">
        <v>8.7900000000000001E-4</v>
      </c>
      <c r="Q4" s="17">
        <v>7.2599999999999997E-4</v>
      </c>
      <c r="R4" s="17">
        <v>7.6800000000000002E-4</v>
      </c>
      <c r="S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558.81100000000004</v>
      </c>
    </row>
    <row r="5" spans="1:19" x14ac:dyDescent="0.55000000000000004">
      <c r="A5" s="1">
        <v>1281</v>
      </c>
      <c r="B5" s="1" t="s">
        <v>18</v>
      </c>
      <c r="C5" s="1" t="s">
        <v>136</v>
      </c>
      <c r="D5" s="4">
        <v>2.2000000000000002</v>
      </c>
      <c r="E5" s="1" t="s">
        <v>107</v>
      </c>
      <c r="F5" s="16" t="s">
        <v>3906</v>
      </c>
      <c r="G5" s="17">
        <v>1.0200000000000001E-3</v>
      </c>
      <c r="H5" s="17">
        <v>1.201E-3</v>
      </c>
      <c r="I5" s="17">
        <v>1.7639999999999999E-3</v>
      </c>
      <c r="J5" s="17">
        <v>2.7190000000000001E-3</v>
      </c>
      <c r="K5" s="17">
        <v>2.7720000000000002E-3</v>
      </c>
      <c r="L5" s="17">
        <v>1.449E-3</v>
      </c>
      <c r="M5" s="17">
        <v>6.3299999999999999E-4</v>
      </c>
      <c r="N5" s="17">
        <v>5.6999999999999998E-4</v>
      </c>
      <c r="O5" s="17">
        <v>9.5799999999999998E-4</v>
      </c>
      <c r="P5" s="17">
        <v>1.0089999999999999E-3</v>
      </c>
      <c r="Q5" s="17">
        <v>7.7300000000000003E-4</v>
      </c>
      <c r="R5" s="17">
        <v>1.1349999999999999E-3</v>
      </c>
      <c r="S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486.59100000000007</v>
      </c>
    </row>
    <row r="6" spans="1:19" x14ac:dyDescent="0.55000000000000004">
      <c r="A6" s="1">
        <v>1410</v>
      </c>
      <c r="B6" s="1" t="s">
        <v>18</v>
      </c>
      <c r="C6" s="1" t="s">
        <v>3909</v>
      </c>
      <c r="D6" s="4">
        <v>24</v>
      </c>
      <c r="E6" s="1" t="s">
        <v>107</v>
      </c>
      <c r="F6" s="16" t="s">
        <v>3910</v>
      </c>
      <c r="G6" s="17">
        <v>9.9599999999999992E-4</v>
      </c>
      <c r="H6" s="17">
        <v>1.1869999999999999E-3</v>
      </c>
      <c r="I6" s="17">
        <v>2.039E-3</v>
      </c>
      <c r="J6" s="17">
        <v>2.4260000000000002E-3</v>
      </c>
      <c r="K6" s="17">
        <v>2.8809999999999999E-3</v>
      </c>
      <c r="L6" s="17">
        <v>2.4060000000000002E-3</v>
      </c>
      <c r="M6" s="17">
        <v>1.5709999999999999E-3</v>
      </c>
      <c r="N6" s="17">
        <v>1.359E-3</v>
      </c>
      <c r="O6" s="17">
        <v>1.6750000000000001E-3</v>
      </c>
      <c r="P6" s="17">
        <v>1.325E-3</v>
      </c>
      <c r="Q6" s="17">
        <v>1.284E-3</v>
      </c>
      <c r="R6" s="17">
        <v>1.405E-3</v>
      </c>
      <c r="S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625.822</v>
      </c>
    </row>
    <row r="7" spans="1:19" x14ac:dyDescent="0.55000000000000004">
      <c r="A7" s="1">
        <v>2042</v>
      </c>
      <c r="B7" s="1" t="s">
        <v>18</v>
      </c>
      <c r="C7" s="1" t="s">
        <v>193</v>
      </c>
      <c r="D7" s="4">
        <v>100</v>
      </c>
      <c r="E7" s="1" t="s">
        <v>107</v>
      </c>
      <c r="F7" s="16" t="s">
        <v>3912</v>
      </c>
      <c r="G7" s="17">
        <v>1.1839999999999999E-3</v>
      </c>
      <c r="H7" s="17">
        <v>1.4679999999999999E-3</v>
      </c>
      <c r="I7" s="17">
        <v>2.4160000000000002E-3</v>
      </c>
      <c r="J7" s="17">
        <v>2.934E-3</v>
      </c>
      <c r="K7" s="17">
        <v>3.5249999999999999E-3</v>
      </c>
      <c r="L7" s="17">
        <v>2.9619999999999998E-3</v>
      </c>
      <c r="M7" s="17">
        <v>1.9550000000000001E-3</v>
      </c>
      <c r="N7" s="17">
        <v>1.508E-3</v>
      </c>
      <c r="O7" s="17">
        <v>2.2109999999999999E-3</v>
      </c>
      <c r="P7" s="17">
        <v>1.658E-3</v>
      </c>
      <c r="Q7" s="17">
        <v>1.4289999999999999E-3</v>
      </c>
      <c r="R7" s="17">
        <v>1.6360000000000001E-3</v>
      </c>
      <c r="S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757.52599999999995</v>
      </c>
    </row>
    <row r="8" spans="1:19" x14ac:dyDescent="0.55000000000000004">
      <c r="A8" s="1">
        <v>2156</v>
      </c>
      <c r="B8" s="1" t="s">
        <v>18</v>
      </c>
      <c r="C8" s="1" t="s">
        <v>199</v>
      </c>
      <c r="D8" s="4">
        <v>1.6779999999999999</v>
      </c>
      <c r="E8" s="1" t="s">
        <v>107</v>
      </c>
      <c r="F8" s="16" t="s">
        <v>3914</v>
      </c>
      <c r="G8" s="17">
        <v>9.3800000000000003E-4</v>
      </c>
      <c r="H8" s="17">
        <v>1.0939999999999999E-3</v>
      </c>
      <c r="I8" s="17">
        <v>1.4580000000000001E-3</v>
      </c>
      <c r="J8" s="17">
        <v>2.111E-3</v>
      </c>
      <c r="K8" s="17">
        <v>2.3509999999999998E-3</v>
      </c>
      <c r="L8" s="17">
        <v>1.787E-3</v>
      </c>
      <c r="M8" s="17">
        <v>1.407E-3</v>
      </c>
      <c r="N8" s="17">
        <v>1.2290000000000001E-3</v>
      </c>
      <c r="O8" s="17">
        <v>8.5499999999999997E-4</v>
      </c>
      <c r="P8" s="17">
        <v>6.1799999999999995E-4</v>
      </c>
      <c r="Q8" s="17">
        <v>5.6800000000000004E-4</v>
      </c>
      <c r="R8" s="17">
        <v>1.054E-3</v>
      </c>
      <c r="S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470.96699999999998</v>
      </c>
    </row>
    <row r="9" spans="1:19" x14ac:dyDescent="0.55000000000000004">
      <c r="A9" s="1">
        <v>3106</v>
      </c>
      <c r="B9" s="1" t="s">
        <v>18</v>
      </c>
      <c r="C9" s="1" t="s">
        <v>3916</v>
      </c>
      <c r="D9" s="4">
        <v>8.0849999999999902</v>
      </c>
      <c r="E9" s="1" t="s">
        <v>107</v>
      </c>
      <c r="F9" s="16" t="s">
        <v>3917</v>
      </c>
      <c r="G9" s="17">
        <v>1.0399999999999999E-3</v>
      </c>
      <c r="H9" s="17">
        <v>1.4239999999999999E-3</v>
      </c>
      <c r="I9" s="17">
        <v>2.0430000000000001E-3</v>
      </c>
      <c r="J9" s="17">
        <v>2.7590000000000002E-3</v>
      </c>
      <c r="K9" s="17">
        <v>3.349E-3</v>
      </c>
      <c r="L9" s="17">
        <v>2.6020000000000001E-3</v>
      </c>
      <c r="M9" s="17">
        <v>1.5039999999999999E-3</v>
      </c>
      <c r="N9" s="17">
        <v>1.0430000000000001E-3</v>
      </c>
      <c r="O9" s="17">
        <v>1.5640000000000001E-3</v>
      </c>
      <c r="P9" s="17">
        <v>1.036E-3</v>
      </c>
      <c r="Q9" s="17">
        <v>8.8999999999999995E-4</v>
      </c>
      <c r="R9" s="17">
        <v>1.098E-3</v>
      </c>
      <c r="S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618.82499999999993</v>
      </c>
    </row>
    <row r="10" spans="1:19" x14ac:dyDescent="0.55000000000000004">
      <c r="A10" s="1">
        <v>3569</v>
      </c>
      <c r="B10" s="1" t="s">
        <v>18</v>
      </c>
      <c r="C10" s="1" t="s">
        <v>272</v>
      </c>
      <c r="D10" s="4">
        <v>7</v>
      </c>
      <c r="E10" s="1" t="s">
        <v>107</v>
      </c>
      <c r="F10" s="16" t="s">
        <v>3919</v>
      </c>
      <c r="G10" s="17">
        <v>1.0039999999999999E-3</v>
      </c>
      <c r="H10" s="17">
        <v>1.0020000000000001E-3</v>
      </c>
      <c r="I10" s="17">
        <v>1.64E-3</v>
      </c>
      <c r="J10" s="17">
        <v>2.7230000000000002E-3</v>
      </c>
      <c r="K10" s="17">
        <v>2.274E-3</v>
      </c>
      <c r="L10" s="17">
        <v>1.2229999999999999E-3</v>
      </c>
      <c r="M10" s="17">
        <v>8.1899999999999996E-4</v>
      </c>
      <c r="N10" s="17">
        <v>6.9700000000000003E-4</v>
      </c>
      <c r="O10" s="17">
        <v>6.0400000000000004E-4</v>
      </c>
      <c r="P10" s="17">
        <v>9.6500000000000004E-4</v>
      </c>
      <c r="Q10" s="17">
        <v>6.8300000000000001E-4</v>
      </c>
      <c r="R10" s="17">
        <v>1.2639999999999999E-3</v>
      </c>
      <c r="S1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453.59900000000005</v>
      </c>
    </row>
    <row r="11" spans="1:19" x14ac:dyDescent="0.55000000000000004">
      <c r="A11" s="1">
        <v>477</v>
      </c>
      <c r="B11" s="1" t="s">
        <v>273</v>
      </c>
      <c r="C11" s="1" t="s">
        <v>287</v>
      </c>
      <c r="D11" s="4">
        <v>15.2</v>
      </c>
      <c r="E11" s="1" t="s">
        <v>107</v>
      </c>
      <c r="F11" s="18" t="s">
        <v>3921</v>
      </c>
      <c r="G11" s="17">
        <v>3.6280000000000001E-3</v>
      </c>
      <c r="H11" s="17">
        <v>3.8119999999999999E-3</v>
      </c>
      <c r="I11" s="17">
        <v>3.388E-3</v>
      </c>
      <c r="J11" s="17">
        <v>3.7269999999999998E-3</v>
      </c>
      <c r="K11" s="17">
        <v>2.2989999999999998E-3</v>
      </c>
      <c r="L11" s="17">
        <v>1.0870000000000001E-3</v>
      </c>
      <c r="M11" s="17">
        <v>8.2600000000000002E-4</v>
      </c>
      <c r="N11" s="17">
        <v>7.2099999999999996E-4</v>
      </c>
      <c r="O11" s="17">
        <v>7.2400000000000003E-4</v>
      </c>
      <c r="P11" s="17">
        <v>1.088E-3</v>
      </c>
      <c r="Q11" s="17">
        <v>2.2420000000000001E-3</v>
      </c>
      <c r="R11" s="17">
        <v>1.2440000000000001E-3</v>
      </c>
      <c r="S1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749.15000000000009</v>
      </c>
    </row>
    <row r="12" spans="1:19" x14ac:dyDescent="0.55000000000000004">
      <c r="A12" s="1">
        <v>653</v>
      </c>
      <c r="B12" s="1" t="s">
        <v>273</v>
      </c>
      <c r="C12" s="1" t="s">
        <v>292</v>
      </c>
      <c r="D12" s="4">
        <v>260</v>
      </c>
      <c r="E12" s="1" t="s">
        <v>107</v>
      </c>
      <c r="F12" s="18" t="s">
        <v>3923</v>
      </c>
      <c r="G12" s="17">
        <v>3.7759999999999998E-3</v>
      </c>
      <c r="H12" s="17">
        <v>3.9139999999999999E-3</v>
      </c>
      <c r="I12" s="17">
        <v>3.6549999999999998E-3</v>
      </c>
      <c r="J12" s="17">
        <v>3.3960000000000001E-3</v>
      </c>
      <c r="K12" s="17">
        <v>3.4689999999999999E-3</v>
      </c>
      <c r="L12" s="17">
        <v>1.7440000000000001E-3</v>
      </c>
      <c r="M12" s="17">
        <v>1.039E-3</v>
      </c>
      <c r="N12" s="17">
        <v>7.4299999999999995E-4</v>
      </c>
      <c r="O12" s="17">
        <v>7.2499999999999995E-4</v>
      </c>
      <c r="P12" s="17">
        <v>1.005E-3</v>
      </c>
      <c r="Q12" s="17">
        <v>1.751E-3</v>
      </c>
      <c r="R12" s="17">
        <v>1.513E-3</v>
      </c>
      <c r="S1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809.27200000000005</v>
      </c>
    </row>
    <row r="13" spans="1:19" x14ac:dyDescent="0.55000000000000004">
      <c r="A13" s="1">
        <v>654</v>
      </c>
      <c r="B13" s="1" t="s">
        <v>273</v>
      </c>
      <c r="C13" s="1" t="s">
        <v>293</v>
      </c>
      <c r="D13" s="4">
        <v>700</v>
      </c>
      <c r="E13" s="1" t="s">
        <v>107</v>
      </c>
      <c r="F13" s="18" t="s">
        <v>3923</v>
      </c>
      <c r="G13" s="17">
        <v>3.7759999999999998E-3</v>
      </c>
      <c r="H13" s="17">
        <v>3.9139999999999999E-3</v>
      </c>
      <c r="I13" s="17">
        <v>3.6549999999999998E-3</v>
      </c>
      <c r="J13" s="17">
        <v>3.3960000000000001E-3</v>
      </c>
      <c r="K13" s="17">
        <v>3.4689999999999999E-3</v>
      </c>
      <c r="L13" s="17">
        <v>1.7440000000000001E-3</v>
      </c>
      <c r="M13" s="17">
        <v>1.039E-3</v>
      </c>
      <c r="N13" s="17">
        <v>7.4299999999999995E-4</v>
      </c>
      <c r="O13" s="17">
        <v>7.2499999999999995E-4</v>
      </c>
      <c r="P13" s="17">
        <v>1.005E-3</v>
      </c>
      <c r="Q13" s="17">
        <v>1.751E-3</v>
      </c>
      <c r="R13" s="17">
        <v>1.513E-3</v>
      </c>
      <c r="S1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809.27200000000005</v>
      </c>
    </row>
    <row r="14" spans="1:19" x14ac:dyDescent="0.55000000000000004">
      <c r="A14" s="1">
        <v>664</v>
      </c>
      <c r="B14" s="1" t="s">
        <v>273</v>
      </c>
      <c r="C14" s="1" t="s">
        <v>299</v>
      </c>
      <c r="D14" s="4">
        <v>520</v>
      </c>
      <c r="E14" s="1" t="s">
        <v>107</v>
      </c>
      <c r="F14" s="18" t="s">
        <v>3926</v>
      </c>
      <c r="G14" s="17">
        <v>3.5249999999999999E-3</v>
      </c>
      <c r="H14" s="17">
        <v>3.6240000000000001E-3</v>
      </c>
      <c r="I14" s="17">
        <v>3.5270000000000002E-3</v>
      </c>
      <c r="J14" s="17">
        <v>3.6909999999999998E-3</v>
      </c>
      <c r="K14" s="17">
        <v>2.761E-3</v>
      </c>
      <c r="L14" s="17">
        <v>1.168E-3</v>
      </c>
      <c r="M14" s="17">
        <v>7.6400000000000003E-4</v>
      </c>
      <c r="N14" s="17">
        <v>6.5499999999999998E-4</v>
      </c>
      <c r="O14" s="17">
        <v>1.23E-3</v>
      </c>
      <c r="P14" s="17">
        <v>2.2279999999999999E-3</v>
      </c>
      <c r="Q14" s="17">
        <v>3.0929999999999998E-3</v>
      </c>
      <c r="R14" s="17">
        <v>2.9229999999999998E-3</v>
      </c>
      <c r="S1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884.80500000000006</v>
      </c>
    </row>
    <row r="15" spans="1:19" x14ac:dyDescent="0.55000000000000004">
      <c r="A15" s="1">
        <v>713</v>
      </c>
      <c r="B15" s="1" t="s">
        <v>273</v>
      </c>
      <c r="C15" s="1" t="s">
        <v>309</v>
      </c>
      <c r="D15" s="4">
        <v>16</v>
      </c>
      <c r="E15" s="1" t="s">
        <v>107</v>
      </c>
      <c r="F15" s="18" t="s">
        <v>3928</v>
      </c>
      <c r="G15" s="17">
        <v>3.5469999999999998E-3</v>
      </c>
      <c r="H15" s="17">
        <v>3.4910000000000002E-3</v>
      </c>
      <c r="I15" s="17">
        <v>3.405E-3</v>
      </c>
      <c r="J15" s="17">
        <v>3.4629999999999999E-3</v>
      </c>
      <c r="K15" s="17">
        <v>2.2550000000000001E-3</v>
      </c>
      <c r="L15" s="17">
        <v>9.6299999999999999E-4</v>
      </c>
      <c r="M15" s="17">
        <v>7.0799999999999997E-4</v>
      </c>
      <c r="N15" s="17">
        <v>7.5600000000000005E-4</v>
      </c>
      <c r="O15" s="17">
        <v>1.691E-3</v>
      </c>
      <c r="P15" s="17">
        <v>2.7829999999999999E-3</v>
      </c>
      <c r="Q15" s="17">
        <v>3.3500000000000001E-3</v>
      </c>
      <c r="R15" s="17">
        <v>3.457E-3</v>
      </c>
      <c r="S1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905.99900000000002</v>
      </c>
    </row>
    <row r="16" spans="1:19" x14ac:dyDescent="0.55000000000000004">
      <c r="A16" s="1">
        <v>773</v>
      </c>
      <c r="B16" s="1" t="s">
        <v>273</v>
      </c>
      <c r="C16" s="1" t="s">
        <v>315</v>
      </c>
      <c r="D16" s="4">
        <v>1.25</v>
      </c>
      <c r="E16" s="1" t="s">
        <v>107</v>
      </c>
      <c r="F16" s="16" t="s">
        <v>3929</v>
      </c>
      <c r="G16" s="17">
        <v>1.8744207028896709E-3</v>
      </c>
      <c r="H16" s="17">
        <v>2.0429284713855523E-4</v>
      </c>
      <c r="I16" s="17">
        <v>4.203849797108021E-3</v>
      </c>
      <c r="J16" s="17">
        <v>4.9496437145234108E-4</v>
      </c>
      <c r="K16" s="17">
        <v>4.3093985703399288E-3</v>
      </c>
      <c r="L16" s="17">
        <v>4.7806908999651196E-3</v>
      </c>
      <c r="M16" s="17">
        <v>1.5364238276722158E-3</v>
      </c>
      <c r="N16" s="17">
        <v>5.8475958335786225E-4</v>
      </c>
      <c r="O16" s="17">
        <v>2.7520603515411002E-3</v>
      </c>
      <c r="P16" s="17">
        <v>2.6772562980209012E-3</v>
      </c>
      <c r="Q16" s="17">
        <v>2.6565798310063844E-3</v>
      </c>
      <c r="R16" s="17">
        <v>2.1191783924926046E-3</v>
      </c>
      <c r="S1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862.71296566714523</v>
      </c>
    </row>
    <row r="17" spans="1:19" x14ac:dyDescent="0.55000000000000004">
      <c r="A17" s="1">
        <v>774</v>
      </c>
      <c r="B17" s="1" t="s">
        <v>273</v>
      </c>
      <c r="C17" s="1" t="s">
        <v>316</v>
      </c>
      <c r="D17" s="4">
        <v>2.2000000000000002</v>
      </c>
      <c r="E17" s="1" t="s">
        <v>107</v>
      </c>
      <c r="F17" s="16" t="s">
        <v>3929</v>
      </c>
      <c r="G17" s="17">
        <v>3.3999999999999998E-3</v>
      </c>
      <c r="H17" s="17">
        <v>3.4199999999999999E-3</v>
      </c>
      <c r="I17" s="17">
        <v>3.392E-3</v>
      </c>
      <c r="J17" s="17">
        <v>3.4060000000000002E-3</v>
      </c>
      <c r="K17" s="17">
        <v>2.7920000000000002E-3</v>
      </c>
      <c r="L17" s="17">
        <v>1.691E-3</v>
      </c>
      <c r="M17" s="17">
        <v>1.389E-3</v>
      </c>
      <c r="N17" s="17">
        <v>1.3760000000000001E-3</v>
      </c>
      <c r="O17" s="17">
        <v>1.66E-3</v>
      </c>
      <c r="P17" s="17">
        <v>2.8279999999999998E-3</v>
      </c>
      <c r="Q17" s="17">
        <v>3.2750000000000001E-3</v>
      </c>
      <c r="R17" s="17">
        <v>3.473E-3</v>
      </c>
      <c r="S1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974.86999999999978</v>
      </c>
    </row>
    <row r="18" spans="1:19" x14ac:dyDescent="0.55000000000000004">
      <c r="A18" s="1">
        <v>776</v>
      </c>
      <c r="B18" s="1" t="s">
        <v>273</v>
      </c>
      <c r="C18" s="1" t="s">
        <v>319</v>
      </c>
      <c r="D18" s="4">
        <v>3.2000000000000001E-2</v>
      </c>
      <c r="E18" s="1" t="s">
        <v>107</v>
      </c>
      <c r="F18" s="16" t="s">
        <v>3930</v>
      </c>
      <c r="G18" s="17">
        <v>0</v>
      </c>
      <c r="H18" s="17">
        <v>0</v>
      </c>
      <c r="I18" s="17">
        <v>0</v>
      </c>
      <c r="J18" s="17">
        <v>0</v>
      </c>
      <c r="K18" s="17">
        <v>0</v>
      </c>
      <c r="L18" s="17">
        <v>0</v>
      </c>
      <c r="M18" s="17">
        <v>0</v>
      </c>
      <c r="N18" s="17">
        <v>0</v>
      </c>
      <c r="O18" s="17">
        <v>0</v>
      </c>
      <c r="P18" s="17">
        <v>0</v>
      </c>
      <c r="Q18" s="17">
        <v>0</v>
      </c>
      <c r="R18" s="17">
        <v>0</v>
      </c>
      <c r="S1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9" spans="1:19" x14ac:dyDescent="0.55000000000000004">
      <c r="A19" s="1">
        <v>777</v>
      </c>
      <c r="B19" s="1" t="s">
        <v>273</v>
      </c>
      <c r="C19" s="1" t="s">
        <v>321</v>
      </c>
      <c r="D19" s="4">
        <v>1.2</v>
      </c>
      <c r="E19" s="1" t="s">
        <v>107</v>
      </c>
      <c r="F19" s="16" t="s">
        <v>3932</v>
      </c>
      <c r="G19" s="17">
        <v>3.47E-3</v>
      </c>
      <c r="H19" s="17">
        <v>3.3830000000000002E-3</v>
      </c>
      <c r="I19" s="17">
        <v>3.4640000000000001E-3</v>
      </c>
      <c r="J19" s="17">
        <v>3.5279999999999999E-3</v>
      </c>
      <c r="K19" s="17">
        <v>2.2880000000000001E-3</v>
      </c>
      <c r="L19" s="17">
        <v>1.3500000000000001E-3</v>
      </c>
      <c r="M19" s="17">
        <v>1.101E-3</v>
      </c>
      <c r="N19" s="17">
        <v>1.132E-3</v>
      </c>
      <c r="O19" s="17">
        <v>1.1770000000000001E-3</v>
      </c>
      <c r="P19" s="17">
        <v>1.56E-3</v>
      </c>
      <c r="Q19" s="17">
        <v>2.9030000000000002E-3</v>
      </c>
      <c r="R19" s="17">
        <v>3.3670000000000002E-3</v>
      </c>
      <c r="S1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871.30600000000004</v>
      </c>
    </row>
    <row r="20" spans="1:19" x14ac:dyDescent="0.55000000000000004">
      <c r="A20" s="1">
        <v>1033</v>
      </c>
      <c r="B20" s="1" t="s">
        <v>273</v>
      </c>
      <c r="C20" s="1" t="s">
        <v>329</v>
      </c>
      <c r="D20" s="4">
        <v>3.9E-2</v>
      </c>
      <c r="E20" s="1" t="s">
        <v>107</v>
      </c>
      <c r="F20" s="16" t="s">
        <v>3933</v>
      </c>
      <c r="G20" s="17">
        <v>0</v>
      </c>
      <c r="H20" s="17">
        <v>0</v>
      </c>
      <c r="I20" s="17">
        <v>0</v>
      </c>
      <c r="J20" s="17">
        <v>0</v>
      </c>
      <c r="K20" s="17">
        <v>0</v>
      </c>
      <c r="L20" s="17">
        <v>0</v>
      </c>
      <c r="M20" s="17">
        <v>0</v>
      </c>
      <c r="N20" s="17">
        <v>0</v>
      </c>
      <c r="O20" s="17">
        <v>0</v>
      </c>
      <c r="P20" s="17">
        <v>0</v>
      </c>
      <c r="Q20" s="17">
        <v>0</v>
      </c>
      <c r="R20" s="17">
        <v>0</v>
      </c>
      <c r="S2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1" spans="1:19" x14ac:dyDescent="0.55000000000000004">
      <c r="A21" s="1">
        <v>1061</v>
      </c>
      <c r="B21" s="1" t="s">
        <v>273</v>
      </c>
      <c r="C21" s="1" t="s">
        <v>330</v>
      </c>
      <c r="D21" s="4">
        <v>0.122</v>
      </c>
      <c r="E21" s="1" t="s">
        <v>107</v>
      </c>
      <c r="F21" s="16" t="s">
        <v>3934</v>
      </c>
      <c r="G21" s="17">
        <v>0</v>
      </c>
      <c r="H21" s="17">
        <v>0</v>
      </c>
      <c r="I21" s="17">
        <v>0</v>
      </c>
      <c r="J21" s="17">
        <v>0</v>
      </c>
      <c r="K21" s="17">
        <v>0</v>
      </c>
      <c r="L21" s="17">
        <v>0</v>
      </c>
      <c r="M21" s="17">
        <v>0</v>
      </c>
      <c r="N21" s="17">
        <v>0</v>
      </c>
      <c r="O21" s="17">
        <v>0</v>
      </c>
      <c r="P21" s="17">
        <v>0</v>
      </c>
      <c r="Q21" s="17">
        <v>0</v>
      </c>
      <c r="R21" s="17">
        <v>0</v>
      </c>
      <c r="S2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2" spans="1:19" x14ac:dyDescent="0.55000000000000004">
      <c r="A22" s="1">
        <v>1062</v>
      </c>
      <c r="B22" s="1" t="s">
        <v>273</v>
      </c>
      <c r="C22" s="1" t="s">
        <v>331</v>
      </c>
      <c r="D22" s="4">
        <v>1.611</v>
      </c>
      <c r="E22" s="1" t="s">
        <v>107</v>
      </c>
      <c r="F22" s="16" t="s">
        <v>3935</v>
      </c>
      <c r="G22" s="17">
        <v>3.5850000000000001E-3</v>
      </c>
      <c r="H22" s="17">
        <v>3.5040000000000002E-3</v>
      </c>
      <c r="I22" s="17">
        <v>3.4229999999999998E-3</v>
      </c>
      <c r="J22" s="17">
        <v>3.49E-3</v>
      </c>
      <c r="K22" s="17">
        <v>2.9320000000000001E-3</v>
      </c>
      <c r="L22" s="17">
        <v>1.3259999999999999E-3</v>
      </c>
      <c r="M22" s="17">
        <v>8.1999999999999998E-4</v>
      </c>
      <c r="N22" s="17">
        <v>7.6000000000000004E-4</v>
      </c>
      <c r="O22" s="17">
        <v>1.384E-3</v>
      </c>
      <c r="P22" s="17">
        <v>2.562E-3</v>
      </c>
      <c r="Q22" s="17">
        <v>3.3500000000000001E-3</v>
      </c>
      <c r="R22" s="17">
        <v>3.0370000000000002E-3</v>
      </c>
      <c r="S2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915.30100000000016</v>
      </c>
    </row>
    <row r="23" spans="1:19" x14ac:dyDescent="0.55000000000000004">
      <c r="A23" s="1">
        <v>1130</v>
      </c>
      <c r="B23" s="1" t="s">
        <v>273</v>
      </c>
      <c r="C23" s="1" t="s">
        <v>335</v>
      </c>
      <c r="D23" s="4">
        <v>1.2</v>
      </c>
      <c r="E23" s="1" t="s">
        <v>107</v>
      </c>
      <c r="F23" s="16" t="s">
        <v>3936</v>
      </c>
      <c r="G23" s="17">
        <v>3.447E-3</v>
      </c>
      <c r="H23" s="17">
        <v>3.9300000000000003E-3</v>
      </c>
      <c r="I23" s="17">
        <v>3.689E-3</v>
      </c>
      <c r="J23" s="17">
        <v>4.0029999999999996E-3</v>
      </c>
      <c r="K23" s="17">
        <v>2.2100000000000002E-3</v>
      </c>
      <c r="L23" s="17">
        <v>1.2440000000000001E-3</v>
      </c>
      <c r="M23" s="17">
        <v>9.2599999999999996E-4</v>
      </c>
      <c r="N23" s="17">
        <v>9.3199999999999999E-4</v>
      </c>
      <c r="O23" s="17">
        <v>9.2400000000000002E-4</v>
      </c>
      <c r="P23" s="17">
        <v>1.1379999999999999E-3</v>
      </c>
      <c r="Q23" s="17">
        <v>1.547E-3</v>
      </c>
      <c r="R23" s="17">
        <v>1.5629999999999999E-3</v>
      </c>
      <c r="S2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772.63499999999999</v>
      </c>
    </row>
    <row r="24" spans="1:19" x14ac:dyDescent="0.55000000000000004">
      <c r="A24" s="1">
        <v>1825</v>
      </c>
      <c r="B24" s="1" t="s">
        <v>273</v>
      </c>
      <c r="C24" s="1" t="s">
        <v>338</v>
      </c>
      <c r="D24" s="4">
        <v>2070</v>
      </c>
      <c r="E24" s="1" t="s">
        <v>107</v>
      </c>
      <c r="F24" s="16" t="s">
        <v>3937</v>
      </c>
      <c r="G24" s="17">
        <v>3.7030000000000001E-3</v>
      </c>
      <c r="H24" s="17">
        <v>3.8180000000000002E-3</v>
      </c>
      <c r="I24" s="17">
        <v>3.7260000000000001E-3</v>
      </c>
      <c r="J24" s="17">
        <v>3.627E-3</v>
      </c>
      <c r="K24" s="17">
        <v>3.3930000000000002E-3</v>
      </c>
      <c r="L24" s="17">
        <v>1.748E-3</v>
      </c>
      <c r="M24" s="17">
        <v>1.191E-3</v>
      </c>
      <c r="N24" s="17">
        <v>8.9800000000000004E-4</v>
      </c>
      <c r="O24" s="17">
        <v>9.7799999999999992E-4</v>
      </c>
      <c r="P24" s="17">
        <v>1.6850000000000001E-3</v>
      </c>
      <c r="Q24" s="17">
        <v>2.5370000000000002E-3</v>
      </c>
      <c r="R24" s="17">
        <v>2.3600000000000001E-3</v>
      </c>
      <c r="S2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899.24000000000012</v>
      </c>
    </row>
    <row r="25" spans="1:19" x14ac:dyDescent="0.55000000000000004">
      <c r="A25" s="1">
        <v>1880</v>
      </c>
      <c r="B25" s="1" t="s">
        <v>273</v>
      </c>
      <c r="C25" s="1" t="s">
        <v>342</v>
      </c>
      <c r="D25" s="4">
        <v>0.09</v>
      </c>
      <c r="E25" s="1" t="s">
        <v>107</v>
      </c>
      <c r="F25" s="16" t="s">
        <v>3939</v>
      </c>
      <c r="G25" s="17">
        <v>0</v>
      </c>
      <c r="H25" s="17">
        <v>0</v>
      </c>
      <c r="I25" s="17">
        <v>0</v>
      </c>
      <c r="J25" s="17">
        <v>0</v>
      </c>
      <c r="K25" s="17">
        <v>0</v>
      </c>
      <c r="L25" s="17">
        <v>0</v>
      </c>
      <c r="M25" s="17">
        <v>0</v>
      </c>
      <c r="N25" s="17">
        <v>0</v>
      </c>
      <c r="O25" s="17">
        <v>0</v>
      </c>
      <c r="P25" s="17">
        <v>0</v>
      </c>
      <c r="Q25" s="17">
        <v>0</v>
      </c>
      <c r="R25" s="17">
        <v>0</v>
      </c>
      <c r="S2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6" spans="1:19" x14ac:dyDescent="0.55000000000000004">
      <c r="A26" s="1">
        <v>1881</v>
      </c>
      <c r="B26" s="1" t="s">
        <v>273</v>
      </c>
      <c r="C26" s="1" t="s">
        <v>343</v>
      </c>
      <c r="D26" s="4">
        <v>3.2000000000000001E-2</v>
      </c>
      <c r="E26" s="1" t="s">
        <v>107</v>
      </c>
      <c r="F26" s="16" t="s">
        <v>3939</v>
      </c>
      <c r="G26" s="17">
        <v>0</v>
      </c>
      <c r="H26" s="17">
        <v>0</v>
      </c>
      <c r="I26" s="17">
        <v>0</v>
      </c>
      <c r="J26" s="17">
        <v>0</v>
      </c>
      <c r="K26" s="17">
        <v>0</v>
      </c>
      <c r="L26" s="17">
        <v>0</v>
      </c>
      <c r="M26" s="17">
        <v>0</v>
      </c>
      <c r="N26" s="17">
        <v>0</v>
      </c>
      <c r="O26" s="17">
        <v>0</v>
      </c>
      <c r="P26" s="17">
        <v>0</v>
      </c>
      <c r="Q26" s="17">
        <v>0</v>
      </c>
      <c r="R26" s="17">
        <v>0</v>
      </c>
      <c r="S2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7" spans="1:19" x14ac:dyDescent="0.55000000000000004">
      <c r="A27" s="1">
        <v>1888</v>
      </c>
      <c r="B27" s="1" t="s">
        <v>273</v>
      </c>
      <c r="C27" s="1" t="s">
        <v>344</v>
      </c>
      <c r="D27" s="4">
        <v>140</v>
      </c>
      <c r="E27" s="1" t="s">
        <v>107</v>
      </c>
      <c r="F27" s="16" t="s">
        <v>3940</v>
      </c>
      <c r="G27" s="17">
        <v>3.8839999999999999E-3</v>
      </c>
      <c r="H27" s="17">
        <v>3.9740000000000001E-3</v>
      </c>
      <c r="I27" s="17">
        <v>3.9300000000000003E-3</v>
      </c>
      <c r="J27" s="17">
        <v>4.2050000000000004E-3</v>
      </c>
      <c r="K27" s="17">
        <v>2.6570000000000001E-3</v>
      </c>
      <c r="L27" s="17">
        <v>1.364E-3</v>
      </c>
      <c r="M27" s="17">
        <v>1.0839999999999999E-3</v>
      </c>
      <c r="N27" s="17">
        <v>9.5299999999999996E-4</v>
      </c>
      <c r="O27" s="17">
        <v>1.593E-3</v>
      </c>
      <c r="P27" s="17">
        <v>2.9269999999999999E-3</v>
      </c>
      <c r="Q27" s="17">
        <v>3.6549999999999998E-3</v>
      </c>
      <c r="R27" s="17">
        <v>3.8909999999999999E-3</v>
      </c>
      <c r="S2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1034.8879999999999</v>
      </c>
    </row>
    <row r="28" spans="1:19" x14ac:dyDescent="0.55000000000000004">
      <c r="A28" s="1">
        <v>1942</v>
      </c>
      <c r="B28" s="1" t="s">
        <v>273</v>
      </c>
      <c r="C28" s="1" t="s">
        <v>358</v>
      </c>
      <c r="D28" s="4">
        <v>1.1200000000000001</v>
      </c>
      <c r="E28" s="1" t="s">
        <v>107</v>
      </c>
      <c r="F28" s="16" t="s">
        <v>3941</v>
      </c>
      <c r="G28" s="17">
        <v>3.4710000000000001E-3</v>
      </c>
      <c r="H28" s="17">
        <v>3.761E-3</v>
      </c>
      <c r="I28" s="17">
        <v>3.921E-3</v>
      </c>
      <c r="J28" s="17">
        <v>3.656E-3</v>
      </c>
      <c r="K28" s="17">
        <v>3.6210000000000001E-3</v>
      </c>
      <c r="L28" s="17">
        <v>1.9989999999999999E-3</v>
      </c>
      <c r="M28" s="17">
        <v>1.1620000000000001E-3</v>
      </c>
      <c r="N28" s="17">
        <v>1.0039999999999999E-3</v>
      </c>
      <c r="O28" s="17">
        <v>1.861E-3</v>
      </c>
      <c r="P28" s="17">
        <v>2.7780000000000001E-3</v>
      </c>
      <c r="Q28" s="17">
        <v>3.3930000000000002E-3</v>
      </c>
      <c r="R28" s="17">
        <v>3.222E-3</v>
      </c>
      <c r="S2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1027.1270000000002</v>
      </c>
    </row>
    <row r="29" spans="1:19" x14ac:dyDescent="0.55000000000000004">
      <c r="A29" s="1">
        <v>1954</v>
      </c>
      <c r="B29" s="1" t="s">
        <v>273</v>
      </c>
      <c r="C29" s="1" t="s">
        <v>360</v>
      </c>
      <c r="D29" s="4">
        <v>26.8</v>
      </c>
      <c r="E29" s="1" t="s">
        <v>107</v>
      </c>
      <c r="F29" s="16" t="s">
        <v>3942</v>
      </c>
      <c r="G29" s="17">
        <v>3.3890000000000001E-3</v>
      </c>
      <c r="H29" s="17">
        <v>3.6410000000000001E-3</v>
      </c>
      <c r="I29" s="17">
        <v>3.039E-3</v>
      </c>
      <c r="J29" s="17">
        <v>2.712E-3</v>
      </c>
      <c r="K29" s="17">
        <v>2.15E-3</v>
      </c>
      <c r="L29" s="17">
        <v>6.0800000000000003E-4</v>
      </c>
      <c r="M29" s="17">
        <v>3.59E-4</v>
      </c>
      <c r="N29" s="17">
        <v>4.2200000000000001E-4</v>
      </c>
      <c r="O29" s="17">
        <v>5.53E-4</v>
      </c>
      <c r="P29" s="17">
        <v>7.36E-4</v>
      </c>
      <c r="Q29" s="17">
        <v>1.7899999999999999E-3</v>
      </c>
      <c r="R29" s="17">
        <v>1.5150000000000001E-3</v>
      </c>
      <c r="S2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631.74799999999982</v>
      </c>
    </row>
    <row r="30" spans="1:19" x14ac:dyDescent="0.55000000000000004">
      <c r="A30" s="1">
        <v>2101</v>
      </c>
      <c r="B30" s="1" t="s">
        <v>273</v>
      </c>
      <c r="C30" s="1" t="s">
        <v>365</v>
      </c>
      <c r="D30" s="4">
        <v>41.4</v>
      </c>
      <c r="E30" s="1" t="s">
        <v>107</v>
      </c>
      <c r="F30" s="16" t="s">
        <v>3944</v>
      </c>
      <c r="G30" s="17">
        <v>4.1190000000000003E-3</v>
      </c>
      <c r="H30" s="17">
        <v>4.2269999999999999E-3</v>
      </c>
      <c r="I30" s="17">
        <v>3.8769999999999998E-3</v>
      </c>
      <c r="J30" s="17">
        <v>4.274E-3</v>
      </c>
      <c r="K30" s="17">
        <v>3.0200000000000001E-3</v>
      </c>
      <c r="L30" s="17">
        <v>1.838E-3</v>
      </c>
      <c r="M30" s="17">
        <v>1.5020000000000001E-3</v>
      </c>
      <c r="N30" s="17">
        <v>1.4350000000000001E-3</v>
      </c>
      <c r="O30" s="17">
        <v>1.619E-3</v>
      </c>
      <c r="P30" s="17">
        <v>1.9269999999999999E-3</v>
      </c>
      <c r="Q30" s="17">
        <v>3.081E-3</v>
      </c>
      <c r="R30" s="17">
        <v>2.7239999999999999E-3</v>
      </c>
      <c r="S3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1019.4400000000002</v>
      </c>
    </row>
    <row r="31" spans="1:19" x14ac:dyDescent="0.55000000000000004">
      <c r="A31" s="1">
        <v>2112</v>
      </c>
      <c r="B31" s="1" t="s">
        <v>273</v>
      </c>
      <c r="C31" s="1" t="s">
        <v>366</v>
      </c>
      <c r="D31" s="4">
        <v>9.8000000000000004E-2</v>
      </c>
      <c r="E31" s="1" t="s">
        <v>107</v>
      </c>
      <c r="F31" s="16" t="s">
        <v>3945</v>
      </c>
      <c r="G31" s="17">
        <v>0</v>
      </c>
      <c r="H31" s="17">
        <v>0</v>
      </c>
      <c r="I31" s="17">
        <v>0</v>
      </c>
      <c r="J31" s="17">
        <v>0</v>
      </c>
      <c r="K31" s="17">
        <v>0</v>
      </c>
      <c r="L31" s="17">
        <v>0</v>
      </c>
      <c r="M31" s="17">
        <v>0</v>
      </c>
      <c r="N31" s="17">
        <v>0</v>
      </c>
      <c r="O31" s="17">
        <v>0</v>
      </c>
      <c r="P31" s="17">
        <v>0</v>
      </c>
      <c r="Q31" s="17">
        <v>0</v>
      </c>
      <c r="R31" s="17">
        <v>0</v>
      </c>
      <c r="S3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2" spans="1:19" x14ac:dyDescent="0.55000000000000004">
      <c r="A32" s="1">
        <v>2459</v>
      </c>
      <c r="B32" s="1" t="s">
        <v>273</v>
      </c>
      <c r="C32" s="1" t="s">
        <v>370</v>
      </c>
      <c r="D32" s="4">
        <v>61.8</v>
      </c>
      <c r="E32" s="1" t="s">
        <v>107</v>
      </c>
      <c r="F32" s="16" t="s">
        <v>3946</v>
      </c>
      <c r="G32" s="17">
        <v>3.493E-3</v>
      </c>
      <c r="H32" s="17">
        <v>3.467E-3</v>
      </c>
      <c r="I32" s="17">
        <v>3.5370000000000002E-3</v>
      </c>
      <c r="J32" s="17">
        <v>3.5309999999999999E-3</v>
      </c>
      <c r="K32" s="17">
        <v>2.454E-3</v>
      </c>
      <c r="L32" s="17">
        <v>1.3780000000000001E-3</v>
      </c>
      <c r="M32" s="17">
        <v>1.1800000000000001E-3</v>
      </c>
      <c r="N32" s="17">
        <v>1.243E-3</v>
      </c>
      <c r="O32" s="17">
        <v>1.6429999999999999E-3</v>
      </c>
      <c r="P32" s="17">
        <v>3.3319999999999999E-3</v>
      </c>
      <c r="Q32" s="17">
        <v>3.6089999999999998E-3</v>
      </c>
      <c r="R32" s="17">
        <v>3.8700000000000002E-3</v>
      </c>
      <c r="S3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994.28499999999985</v>
      </c>
    </row>
    <row r="33" spans="1:19" x14ac:dyDescent="0.55000000000000004">
      <c r="A33" s="1">
        <v>2505</v>
      </c>
      <c r="B33" s="1" t="s">
        <v>273</v>
      </c>
      <c r="C33" s="1" t="s">
        <v>371</v>
      </c>
      <c r="D33" s="4">
        <v>3.4000000000000002E-2</v>
      </c>
      <c r="E33" s="1" t="s">
        <v>107</v>
      </c>
      <c r="F33" s="16" t="s">
        <v>3929</v>
      </c>
      <c r="G33" s="17">
        <v>0</v>
      </c>
      <c r="H33" s="17">
        <v>0</v>
      </c>
      <c r="I33" s="17">
        <v>0</v>
      </c>
      <c r="J33" s="17">
        <v>0</v>
      </c>
      <c r="K33" s="17">
        <v>0</v>
      </c>
      <c r="L33" s="17">
        <v>0</v>
      </c>
      <c r="M33" s="17">
        <v>0</v>
      </c>
      <c r="N33" s="17">
        <v>0</v>
      </c>
      <c r="O33" s="17">
        <v>0</v>
      </c>
      <c r="P33" s="17">
        <v>0</v>
      </c>
      <c r="Q33" s="17">
        <v>0</v>
      </c>
      <c r="R33" s="17">
        <v>0</v>
      </c>
      <c r="S3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4" spans="1:19" x14ac:dyDescent="0.55000000000000004">
      <c r="A34" s="1">
        <v>2777</v>
      </c>
      <c r="B34" s="1" t="s">
        <v>273</v>
      </c>
      <c r="C34" s="1" t="s">
        <v>383</v>
      </c>
      <c r="D34" s="4">
        <v>0.11700000000000001</v>
      </c>
      <c r="E34" s="1" t="s">
        <v>107</v>
      </c>
      <c r="F34" s="16" t="s">
        <v>3948</v>
      </c>
      <c r="G34" s="17">
        <v>0</v>
      </c>
      <c r="H34" s="17">
        <v>0</v>
      </c>
      <c r="I34" s="17">
        <v>0</v>
      </c>
      <c r="J34" s="17">
        <v>0</v>
      </c>
      <c r="K34" s="17">
        <v>0</v>
      </c>
      <c r="L34" s="17">
        <v>0</v>
      </c>
      <c r="M34" s="17">
        <v>0</v>
      </c>
      <c r="N34" s="17">
        <v>0</v>
      </c>
      <c r="O34" s="17">
        <v>0</v>
      </c>
      <c r="P34" s="17">
        <v>0</v>
      </c>
      <c r="Q34" s="17">
        <v>0</v>
      </c>
      <c r="R34" s="17">
        <v>0</v>
      </c>
      <c r="S3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5" spans="1:19" x14ac:dyDescent="0.55000000000000004">
      <c r="A35" s="1">
        <v>3243</v>
      </c>
      <c r="B35" s="1" t="s">
        <v>273</v>
      </c>
      <c r="C35" s="1" t="s">
        <v>393</v>
      </c>
      <c r="D35" s="4">
        <v>12.4</v>
      </c>
      <c r="E35" s="1" t="s">
        <v>107</v>
      </c>
      <c r="F35" s="16" t="s">
        <v>3951</v>
      </c>
      <c r="G35" s="17">
        <v>3.5890000000000002E-3</v>
      </c>
      <c r="H35" s="17">
        <v>3.3760000000000001E-3</v>
      </c>
      <c r="I35" s="17">
        <v>3.1689999999999999E-3</v>
      </c>
      <c r="J35" s="17">
        <v>3.31E-3</v>
      </c>
      <c r="K35" s="17">
        <v>2.503E-3</v>
      </c>
      <c r="L35" s="17">
        <v>1.397E-3</v>
      </c>
      <c r="M35" s="17">
        <v>1.1199999999999999E-3</v>
      </c>
      <c r="N35" s="17">
        <v>1.155E-3</v>
      </c>
      <c r="O35" s="17">
        <v>1.537E-3</v>
      </c>
      <c r="P35" s="17">
        <v>2.532E-3</v>
      </c>
      <c r="Q35" s="17">
        <v>3.15E-3</v>
      </c>
      <c r="R35" s="17">
        <v>3.673E-3</v>
      </c>
      <c r="S3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926.31899999999996</v>
      </c>
    </row>
    <row r="36" spans="1:19" x14ac:dyDescent="0.55000000000000004">
      <c r="A36" s="1">
        <v>3462</v>
      </c>
      <c r="B36" s="1" t="s">
        <v>273</v>
      </c>
      <c r="C36" s="1" t="s">
        <v>402</v>
      </c>
      <c r="D36" s="4">
        <v>2.8000000000000001E-2</v>
      </c>
      <c r="E36" s="1" t="s">
        <v>107</v>
      </c>
      <c r="F36" s="16" t="s">
        <v>3952</v>
      </c>
      <c r="G36" s="17">
        <v>0</v>
      </c>
      <c r="H36" s="17">
        <v>0</v>
      </c>
      <c r="I36" s="17">
        <v>0</v>
      </c>
      <c r="J36" s="17">
        <v>0</v>
      </c>
      <c r="K36" s="17">
        <v>0</v>
      </c>
      <c r="L36" s="17">
        <v>0</v>
      </c>
      <c r="M36" s="17">
        <v>0</v>
      </c>
      <c r="N36" s="17">
        <v>0</v>
      </c>
      <c r="O36" s="17">
        <v>0</v>
      </c>
      <c r="P36" s="17">
        <v>0</v>
      </c>
      <c r="Q36" s="17">
        <v>0</v>
      </c>
      <c r="R36" s="17">
        <v>0</v>
      </c>
      <c r="S3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7" spans="1:19" x14ac:dyDescent="0.55000000000000004">
      <c r="A37" s="1">
        <v>339</v>
      </c>
      <c r="B37" s="1" t="s">
        <v>456</v>
      </c>
      <c r="C37" s="1" t="s">
        <v>458</v>
      </c>
      <c r="D37" s="4">
        <v>14</v>
      </c>
      <c r="E37" s="1" t="s">
        <v>107</v>
      </c>
      <c r="F37" s="16" t="s">
        <v>3953</v>
      </c>
      <c r="G37" s="17">
        <v>1.271E-3</v>
      </c>
      <c r="H37" s="17">
        <v>1.0790000000000001E-3</v>
      </c>
      <c r="I37" s="17">
        <v>8.5099999999999998E-4</v>
      </c>
      <c r="J37" s="17">
        <v>1.397E-3</v>
      </c>
      <c r="K37" s="17">
        <v>1.178E-3</v>
      </c>
      <c r="L37" s="17">
        <v>1.5989999999999999E-3</v>
      </c>
      <c r="M37" s="17">
        <v>3.2629999999999998E-3</v>
      </c>
      <c r="N37" s="17">
        <v>3.594E-3</v>
      </c>
      <c r="O37" s="17">
        <v>3.7789999999999998E-3</v>
      </c>
      <c r="P37" s="17">
        <v>4.0829999999999998E-3</v>
      </c>
      <c r="Q37" s="17">
        <v>2.5309999999999998E-3</v>
      </c>
      <c r="R37" s="17">
        <v>1.684E-3</v>
      </c>
      <c r="S3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803.03600000000017</v>
      </c>
    </row>
    <row r="38" spans="1:19" x14ac:dyDescent="0.55000000000000004">
      <c r="A38" s="1">
        <v>1711</v>
      </c>
      <c r="B38" s="1" t="s">
        <v>456</v>
      </c>
      <c r="C38" s="1" t="s">
        <v>494</v>
      </c>
      <c r="D38" s="4">
        <v>16</v>
      </c>
      <c r="E38" s="1" t="s">
        <v>107</v>
      </c>
      <c r="F38" s="16" t="s">
        <v>3954</v>
      </c>
      <c r="G38" s="17">
        <v>2.0379999999999999E-3</v>
      </c>
      <c r="H38" s="17">
        <v>1.766E-3</v>
      </c>
      <c r="I38" s="17">
        <v>1.4289999999999999E-3</v>
      </c>
      <c r="J38" s="17">
        <v>2.6670000000000001E-3</v>
      </c>
      <c r="K38" s="17">
        <v>2.653E-3</v>
      </c>
      <c r="L38" s="17">
        <v>2.1059999999999998E-3</v>
      </c>
      <c r="M38" s="17">
        <v>3.2959999999999999E-3</v>
      </c>
      <c r="N38" s="17">
        <v>3.8089999999999999E-3</v>
      </c>
      <c r="O38" s="17">
        <v>3.5839999999999999E-3</v>
      </c>
      <c r="P38" s="17">
        <v>4.4260000000000002E-3</v>
      </c>
      <c r="Q38" s="17">
        <v>3.3670000000000002E-3</v>
      </c>
      <c r="R38" s="17">
        <v>2.477E-3</v>
      </c>
      <c r="S3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1025.136</v>
      </c>
    </row>
    <row r="39" spans="1:19" x14ac:dyDescent="0.55000000000000004">
      <c r="A39" s="1">
        <v>2464</v>
      </c>
      <c r="B39" s="1" t="s">
        <v>456</v>
      </c>
      <c r="C39" s="1" t="s">
        <v>509</v>
      </c>
      <c r="D39" s="4">
        <v>1.89</v>
      </c>
      <c r="E39" s="1" t="s">
        <v>107</v>
      </c>
      <c r="F39" s="16" t="s">
        <v>3955</v>
      </c>
      <c r="G39" s="17">
        <v>1.423E-3</v>
      </c>
      <c r="H39" s="17">
        <v>1.1919999999999999E-3</v>
      </c>
      <c r="I39" s="17">
        <v>1.3960000000000001E-3</v>
      </c>
      <c r="J39" s="17">
        <v>1.8010000000000001E-3</v>
      </c>
      <c r="K39" s="17">
        <v>2.5019999999999999E-3</v>
      </c>
      <c r="L39" s="17">
        <v>2.5249999999999999E-3</v>
      </c>
      <c r="M39" s="17">
        <v>3.1879999999999999E-3</v>
      </c>
      <c r="N39" s="17">
        <v>3.4099999999999998E-3</v>
      </c>
      <c r="O39" s="17">
        <v>3.7569999999999999E-3</v>
      </c>
      <c r="P39" s="17">
        <v>4.4780000000000002E-3</v>
      </c>
      <c r="Q39" s="17">
        <v>3.1749999999999999E-3</v>
      </c>
      <c r="R39" s="17">
        <v>1.859E-3</v>
      </c>
      <c r="S3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937.05199999999991</v>
      </c>
    </row>
    <row r="40" spans="1:19" x14ac:dyDescent="0.55000000000000004">
      <c r="A40" s="1">
        <v>3347</v>
      </c>
      <c r="B40" s="1" t="s">
        <v>456</v>
      </c>
      <c r="C40" s="1" t="s">
        <v>523</v>
      </c>
      <c r="D40" s="4">
        <v>0.62</v>
      </c>
      <c r="E40" s="1" t="s">
        <v>107</v>
      </c>
      <c r="F40" s="16" t="s">
        <v>3956</v>
      </c>
      <c r="G40" s="17">
        <v>0</v>
      </c>
      <c r="H40" s="17">
        <v>0</v>
      </c>
      <c r="I40" s="17">
        <v>0</v>
      </c>
      <c r="J40" s="17">
        <v>0</v>
      </c>
      <c r="K40" s="17">
        <v>0</v>
      </c>
      <c r="L40" s="17">
        <v>0</v>
      </c>
      <c r="M40" s="17">
        <v>0</v>
      </c>
      <c r="N40" s="17">
        <v>0</v>
      </c>
      <c r="O40" s="17">
        <v>0</v>
      </c>
      <c r="P40" s="17">
        <v>0</v>
      </c>
      <c r="Q40" s="17">
        <v>0</v>
      </c>
      <c r="R40" s="17">
        <v>0</v>
      </c>
      <c r="S4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1" spans="1:19" x14ac:dyDescent="0.55000000000000004">
      <c r="A41" s="1">
        <v>589</v>
      </c>
      <c r="B41" s="1" t="s">
        <v>527</v>
      </c>
      <c r="C41" s="1" t="s">
        <v>528</v>
      </c>
      <c r="D41" s="4">
        <v>0.47</v>
      </c>
      <c r="E41" s="1" t="s">
        <v>107</v>
      </c>
      <c r="F41" s="16" t="s">
        <v>3958</v>
      </c>
      <c r="G41" s="17">
        <v>0</v>
      </c>
      <c r="H41" s="17">
        <v>0</v>
      </c>
      <c r="I41" s="17">
        <v>0</v>
      </c>
      <c r="J41" s="17">
        <v>0</v>
      </c>
      <c r="K41" s="17">
        <v>0</v>
      </c>
      <c r="L41" s="17">
        <v>0</v>
      </c>
      <c r="M41" s="17">
        <v>0</v>
      </c>
      <c r="N41" s="17">
        <v>0</v>
      </c>
      <c r="O41" s="17">
        <v>0</v>
      </c>
      <c r="P41" s="17">
        <v>0</v>
      </c>
      <c r="Q41" s="17">
        <v>0</v>
      </c>
      <c r="R41" s="17">
        <v>0</v>
      </c>
      <c r="S4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2" spans="1:19" x14ac:dyDescent="0.55000000000000004">
      <c r="A42" s="1">
        <v>606</v>
      </c>
      <c r="B42" s="1" t="s">
        <v>527</v>
      </c>
      <c r="C42" s="1" t="s">
        <v>534</v>
      </c>
      <c r="D42" s="19">
        <v>0.03</v>
      </c>
      <c r="E42" s="1" t="s">
        <v>107</v>
      </c>
      <c r="F42" s="16" t="s">
        <v>3960</v>
      </c>
      <c r="G42" s="17">
        <v>0</v>
      </c>
      <c r="H42" s="17">
        <v>0</v>
      </c>
      <c r="I42" s="17">
        <v>0</v>
      </c>
      <c r="J42" s="17">
        <v>0</v>
      </c>
      <c r="K42" s="17">
        <v>0</v>
      </c>
      <c r="L42" s="17">
        <v>0</v>
      </c>
      <c r="M42" s="17">
        <v>0</v>
      </c>
      <c r="N42" s="17">
        <v>0</v>
      </c>
      <c r="O42" s="17">
        <v>0</v>
      </c>
      <c r="P42" s="17">
        <v>0</v>
      </c>
      <c r="Q42" s="17">
        <v>0</v>
      </c>
      <c r="R42" s="17">
        <v>0</v>
      </c>
      <c r="S4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3" spans="1:19" x14ac:dyDescent="0.55000000000000004">
      <c r="B43" s="1" t="s">
        <v>527</v>
      </c>
      <c r="C43" s="1" t="s">
        <v>536</v>
      </c>
      <c r="D43" s="4">
        <v>2.8</v>
      </c>
      <c r="E43" s="1" t="s">
        <v>107</v>
      </c>
      <c r="F43" s="16" t="s">
        <v>3962</v>
      </c>
      <c r="G43" s="17">
        <v>2.745E-3</v>
      </c>
      <c r="H43" s="17">
        <v>2.5720000000000001E-3</v>
      </c>
      <c r="I43" s="17">
        <v>2.8340000000000001E-3</v>
      </c>
      <c r="J43" s="17">
        <v>2.797E-3</v>
      </c>
      <c r="K43" s="17">
        <v>3.1340000000000001E-3</v>
      </c>
      <c r="L43" s="17">
        <v>3.163E-3</v>
      </c>
      <c r="M43" s="17">
        <v>3.0969999999999999E-3</v>
      </c>
      <c r="N43" s="17">
        <v>3.0209999999999998E-3</v>
      </c>
      <c r="O43" s="17">
        <v>3.5620000000000001E-3</v>
      </c>
      <c r="P43" s="17">
        <v>3.6480000000000002E-3</v>
      </c>
      <c r="Q43" s="17">
        <v>2.7000000000000001E-3</v>
      </c>
      <c r="R43" s="17">
        <v>2.4870000000000001E-3</v>
      </c>
      <c r="S4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1088.6220000000001</v>
      </c>
    </row>
    <row r="44" spans="1:19" x14ac:dyDescent="0.55000000000000004">
      <c r="A44" s="1">
        <v>620</v>
      </c>
      <c r="B44" s="1" t="s">
        <v>527</v>
      </c>
      <c r="C44" s="1" t="s">
        <v>537</v>
      </c>
      <c r="D44" s="4">
        <v>0.28599999999999998</v>
      </c>
      <c r="E44" s="1" t="s">
        <v>107</v>
      </c>
      <c r="F44" s="16" t="s">
        <v>3963</v>
      </c>
      <c r="G44" s="17">
        <v>0</v>
      </c>
      <c r="H44" s="17">
        <v>0</v>
      </c>
      <c r="I44" s="17">
        <v>0</v>
      </c>
      <c r="J44" s="17">
        <v>0</v>
      </c>
      <c r="K44" s="17">
        <v>0</v>
      </c>
      <c r="L44" s="17">
        <v>0</v>
      </c>
      <c r="M44" s="17">
        <v>0</v>
      </c>
      <c r="N44" s="17">
        <v>0</v>
      </c>
      <c r="O44" s="17">
        <v>0</v>
      </c>
      <c r="P44" s="17">
        <v>0</v>
      </c>
      <c r="Q44" s="17">
        <v>0</v>
      </c>
      <c r="R44" s="17">
        <v>0</v>
      </c>
      <c r="S4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 spans="1:19" x14ac:dyDescent="0.55000000000000004">
      <c r="A45" s="1">
        <v>1153</v>
      </c>
      <c r="B45" s="1" t="s">
        <v>527</v>
      </c>
      <c r="C45" s="1" t="s">
        <v>538</v>
      </c>
      <c r="D45" s="4">
        <v>0.16</v>
      </c>
      <c r="E45" s="1" t="s">
        <v>107</v>
      </c>
      <c r="F45" s="16" t="s">
        <v>3965</v>
      </c>
      <c r="G45" s="17">
        <v>0</v>
      </c>
      <c r="H45" s="17">
        <v>0</v>
      </c>
      <c r="I45" s="17">
        <v>0</v>
      </c>
      <c r="J45" s="17">
        <v>0</v>
      </c>
      <c r="K45" s="17">
        <v>0</v>
      </c>
      <c r="L45" s="17">
        <v>0</v>
      </c>
      <c r="M45" s="17">
        <v>0</v>
      </c>
      <c r="N45" s="17">
        <v>0</v>
      </c>
      <c r="O45" s="17">
        <v>0</v>
      </c>
      <c r="P45" s="17">
        <v>0</v>
      </c>
      <c r="Q45" s="17">
        <v>0</v>
      </c>
      <c r="R45" s="17">
        <v>0</v>
      </c>
      <c r="S4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 spans="1:19" x14ac:dyDescent="0.55000000000000004">
      <c r="A46" s="1">
        <v>1197</v>
      </c>
      <c r="B46" s="1" t="s">
        <v>527</v>
      </c>
      <c r="C46" s="1" t="s">
        <v>539</v>
      </c>
      <c r="D46" s="4">
        <v>0.85</v>
      </c>
      <c r="E46" s="1" t="s">
        <v>107</v>
      </c>
      <c r="F46" s="16" t="s">
        <v>3967</v>
      </c>
      <c r="G46" s="17">
        <v>0</v>
      </c>
      <c r="H46" s="17">
        <v>0</v>
      </c>
      <c r="I46" s="17">
        <v>0</v>
      </c>
      <c r="J46" s="17">
        <v>0</v>
      </c>
      <c r="K46" s="17">
        <v>0</v>
      </c>
      <c r="L46" s="17">
        <v>0</v>
      </c>
      <c r="M46" s="17">
        <v>0</v>
      </c>
      <c r="N46" s="17">
        <v>0</v>
      </c>
      <c r="O46" s="17">
        <v>0</v>
      </c>
      <c r="P46" s="17">
        <v>0</v>
      </c>
      <c r="Q46" s="17">
        <v>0</v>
      </c>
      <c r="R46" s="17">
        <v>0</v>
      </c>
      <c r="S4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 spans="1:19" x14ac:dyDescent="0.55000000000000004">
      <c r="A47" s="1">
        <v>1208</v>
      </c>
      <c r="B47" s="1" t="s">
        <v>527</v>
      </c>
      <c r="C47" s="1" t="s">
        <v>540</v>
      </c>
      <c r="D47" s="19">
        <v>0.02</v>
      </c>
      <c r="E47" s="1" t="s">
        <v>107</v>
      </c>
      <c r="F47" s="16" t="s">
        <v>3969</v>
      </c>
      <c r="G47" s="17">
        <v>0</v>
      </c>
      <c r="H47" s="17">
        <v>0</v>
      </c>
      <c r="I47" s="17">
        <v>0</v>
      </c>
      <c r="J47" s="17">
        <v>0</v>
      </c>
      <c r="K47" s="17">
        <v>0</v>
      </c>
      <c r="L47" s="17">
        <v>0</v>
      </c>
      <c r="M47" s="17">
        <v>0</v>
      </c>
      <c r="N47" s="17">
        <v>0</v>
      </c>
      <c r="O47" s="17">
        <v>0</v>
      </c>
      <c r="P47" s="17">
        <v>0</v>
      </c>
      <c r="Q47" s="17">
        <v>0</v>
      </c>
      <c r="R47" s="17">
        <v>0</v>
      </c>
      <c r="S4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 spans="1:19" x14ac:dyDescent="0.55000000000000004">
      <c r="A48" s="1">
        <v>1324</v>
      </c>
      <c r="B48" s="1" t="s">
        <v>527</v>
      </c>
      <c r="C48" s="1" t="s">
        <v>541</v>
      </c>
      <c r="D48" s="4">
        <v>8.2000000000000003E-2</v>
      </c>
      <c r="E48" s="1" t="s">
        <v>107</v>
      </c>
      <c r="F48" s="16" t="s">
        <v>3970</v>
      </c>
      <c r="G48" s="17">
        <v>0</v>
      </c>
      <c r="H48" s="17">
        <v>0</v>
      </c>
      <c r="I48" s="17">
        <v>0</v>
      </c>
      <c r="J48" s="17">
        <v>0</v>
      </c>
      <c r="K48" s="17">
        <v>0</v>
      </c>
      <c r="L48" s="17">
        <v>0</v>
      </c>
      <c r="M48" s="17">
        <v>0</v>
      </c>
      <c r="N48" s="17">
        <v>0</v>
      </c>
      <c r="O48" s="17">
        <v>0</v>
      </c>
      <c r="P48" s="17">
        <v>0</v>
      </c>
      <c r="Q48" s="17">
        <v>0</v>
      </c>
      <c r="R48" s="17">
        <v>0</v>
      </c>
      <c r="S4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9" spans="1:19" x14ac:dyDescent="0.55000000000000004">
      <c r="A49" s="1">
        <v>1536</v>
      </c>
      <c r="B49" s="1" t="s">
        <v>527</v>
      </c>
      <c r="C49" s="1" t="s">
        <v>543</v>
      </c>
      <c r="D49" s="4">
        <v>0.85</v>
      </c>
      <c r="E49" s="1" t="s">
        <v>107</v>
      </c>
      <c r="F49" s="16" t="s">
        <v>3971</v>
      </c>
      <c r="G49" s="17">
        <v>0</v>
      </c>
      <c r="H49" s="17">
        <v>0</v>
      </c>
      <c r="I49" s="17">
        <v>0</v>
      </c>
      <c r="J49" s="17">
        <v>0</v>
      </c>
      <c r="K49" s="17">
        <v>0</v>
      </c>
      <c r="L49" s="17">
        <v>0</v>
      </c>
      <c r="M49" s="17">
        <v>0</v>
      </c>
      <c r="N49" s="17">
        <v>0</v>
      </c>
      <c r="O49" s="17">
        <v>0</v>
      </c>
      <c r="P49" s="17">
        <v>0</v>
      </c>
      <c r="Q49" s="17">
        <v>0</v>
      </c>
      <c r="R49" s="17">
        <v>0</v>
      </c>
      <c r="S4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0" spans="1:19" x14ac:dyDescent="0.55000000000000004">
      <c r="A50" s="1">
        <v>1571</v>
      </c>
      <c r="B50" s="1" t="s">
        <v>527</v>
      </c>
      <c r="C50" s="1" t="s">
        <v>544</v>
      </c>
      <c r="D50" s="4">
        <v>0.8</v>
      </c>
      <c r="E50" s="1" t="s">
        <v>107</v>
      </c>
      <c r="F50" s="16" t="s">
        <v>3973</v>
      </c>
      <c r="G50" s="17">
        <v>0</v>
      </c>
      <c r="H50" s="17">
        <v>0</v>
      </c>
      <c r="I50" s="17">
        <v>0</v>
      </c>
      <c r="J50" s="17">
        <v>0</v>
      </c>
      <c r="K50" s="17">
        <v>0</v>
      </c>
      <c r="L50" s="17">
        <v>0</v>
      </c>
      <c r="M50" s="17">
        <v>0</v>
      </c>
      <c r="N50" s="17">
        <v>0</v>
      </c>
      <c r="O50" s="17">
        <v>0</v>
      </c>
      <c r="P50" s="17">
        <v>0</v>
      </c>
      <c r="Q50" s="17">
        <v>0</v>
      </c>
      <c r="R50" s="17">
        <v>0</v>
      </c>
      <c r="S5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1" spans="1:19" x14ac:dyDescent="0.55000000000000004">
      <c r="A51" s="1">
        <v>1615</v>
      </c>
      <c r="B51" s="1" t="s">
        <v>527</v>
      </c>
      <c r="C51" s="1" t="s">
        <v>545</v>
      </c>
      <c r="D51" s="4">
        <v>5.2999999999999999E-2</v>
      </c>
      <c r="E51" s="1" t="s">
        <v>107</v>
      </c>
      <c r="F51" s="16" t="s">
        <v>3974</v>
      </c>
      <c r="G51" s="17">
        <v>0</v>
      </c>
      <c r="H51" s="17">
        <v>0</v>
      </c>
      <c r="I51" s="17">
        <v>0</v>
      </c>
      <c r="J51" s="17">
        <v>0</v>
      </c>
      <c r="K51" s="17">
        <v>0</v>
      </c>
      <c r="L51" s="17">
        <v>0</v>
      </c>
      <c r="M51" s="17">
        <v>0</v>
      </c>
      <c r="N51" s="17">
        <v>0</v>
      </c>
      <c r="O51" s="17">
        <v>0</v>
      </c>
      <c r="P51" s="17">
        <v>0</v>
      </c>
      <c r="Q51" s="17">
        <v>0</v>
      </c>
      <c r="R51" s="17">
        <v>0</v>
      </c>
      <c r="S5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2" spans="1:19" x14ac:dyDescent="0.55000000000000004">
      <c r="A52" s="1">
        <v>1618</v>
      </c>
      <c r="B52" s="1" t="s">
        <v>527</v>
      </c>
      <c r="C52" s="1" t="s">
        <v>546</v>
      </c>
      <c r="D52" s="4">
        <v>0.05</v>
      </c>
      <c r="E52" s="1" t="s">
        <v>107</v>
      </c>
      <c r="F52" s="16" t="s">
        <v>3975</v>
      </c>
      <c r="G52" s="17">
        <v>0</v>
      </c>
      <c r="H52" s="17">
        <v>0</v>
      </c>
      <c r="I52" s="17">
        <v>0</v>
      </c>
      <c r="J52" s="17">
        <v>0</v>
      </c>
      <c r="K52" s="17">
        <v>0</v>
      </c>
      <c r="L52" s="17">
        <v>0</v>
      </c>
      <c r="M52" s="17">
        <v>0</v>
      </c>
      <c r="N52" s="17">
        <v>0</v>
      </c>
      <c r="O52" s="17">
        <v>0</v>
      </c>
      <c r="P52" s="17">
        <v>0</v>
      </c>
      <c r="Q52" s="17">
        <v>0</v>
      </c>
      <c r="R52" s="17">
        <v>0</v>
      </c>
      <c r="S5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3" spans="1:19" x14ac:dyDescent="0.55000000000000004">
      <c r="A53" s="1">
        <v>2058</v>
      </c>
      <c r="B53" s="1" t="s">
        <v>527</v>
      </c>
      <c r="C53" s="1" t="s">
        <v>547</v>
      </c>
      <c r="D53" s="4">
        <v>0.28000000000000003</v>
      </c>
      <c r="E53" s="1" t="s">
        <v>107</v>
      </c>
      <c r="F53" s="16" t="s">
        <v>3976</v>
      </c>
      <c r="G53" s="17">
        <v>0</v>
      </c>
      <c r="H53" s="17">
        <v>0</v>
      </c>
      <c r="I53" s="17">
        <v>0</v>
      </c>
      <c r="J53" s="17">
        <v>0</v>
      </c>
      <c r="K53" s="17">
        <v>0</v>
      </c>
      <c r="L53" s="17">
        <v>0</v>
      </c>
      <c r="M53" s="17">
        <v>0</v>
      </c>
      <c r="N53" s="17">
        <v>0</v>
      </c>
      <c r="O53" s="17">
        <v>0</v>
      </c>
      <c r="P53" s="17">
        <v>0</v>
      </c>
      <c r="Q53" s="17">
        <v>0</v>
      </c>
      <c r="R53" s="17">
        <v>0</v>
      </c>
      <c r="S5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4" spans="1:19" x14ac:dyDescent="0.55000000000000004">
      <c r="A54" s="1">
        <v>2086</v>
      </c>
      <c r="B54" s="1" t="s">
        <v>527</v>
      </c>
      <c r="C54" s="1" t="s">
        <v>548</v>
      </c>
      <c r="D54" s="9">
        <v>3.5999999999999997E-2</v>
      </c>
      <c r="E54" s="1" t="s">
        <v>107</v>
      </c>
      <c r="F54" s="16" t="s">
        <v>3977</v>
      </c>
      <c r="G54" s="17">
        <v>0</v>
      </c>
      <c r="H54" s="17">
        <v>0</v>
      </c>
      <c r="I54" s="17">
        <v>0</v>
      </c>
      <c r="J54" s="17">
        <v>0</v>
      </c>
      <c r="K54" s="17">
        <v>0</v>
      </c>
      <c r="L54" s="17">
        <v>0</v>
      </c>
      <c r="M54" s="17">
        <v>0</v>
      </c>
      <c r="N54" s="17">
        <v>0</v>
      </c>
      <c r="O54" s="17">
        <v>0</v>
      </c>
      <c r="P54" s="17">
        <v>0</v>
      </c>
      <c r="Q54" s="17">
        <v>0</v>
      </c>
      <c r="R54" s="17">
        <v>0</v>
      </c>
      <c r="S5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5" spans="1:19" x14ac:dyDescent="0.55000000000000004">
      <c r="A55" s="1">
        <v>2295</v>
      </c>
      <c r="B55" s="1" t="s">
        <v>527</v>
      </c>
      <c r="C55" s="1" t="s">
        <v>549</v>
      </c>
      <c r="D55" s="19">
        <v>0.02</v>
      </c>
      <c r="E55" s="1" t="s">
        <v>107</v>
      </c>
      <c r="F55" s="16" t="s">
        <v>3978</v>
      </c>
      <c r="G55" s="17">
        <v>0</v>
      </c>
      <c r="H55" s="17">
        <v>0</v>
      </c>
      <c r="I55" s="17">
        <v>0</v>
      </c>
      <c r="J55" s="17">
        <v>0</v>
      </c>
      <c r="K55" s="17">
        <v>0</v>
      </c>
      <c r="L55" s="17">
        <v>0</v>
      </c>
      <c r="M55" s="17">
        <v>0</v>
      </c>
      <c r="N55" s="17">
        <v>0</v>
      </c>
      <c r="O55" s="17">
        <v>0</v>
      </c>
      <c r="P55" s="17">
        <v>0</v>
      </c>
      <c r="Q55" s="17">
        <v>0</v>
      </c>
      <c r="R55" s="17">
        <v>0</v>
      </c>
      <c r="S5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6" spans="1:19" x14ac:dyDescent="0.55000000000000004">
      <c r="A56" s="1">
        <v>2324</v>
      </c>
      <c r="B56" s="1" t="s">
        <v>527</v>
      </c>
      <c r="C56" s="1" t="s">
        <v>550</v>
      </c>
      <c r="D56" s="9">
        <v>0.03</v>
      </c>
      <c r="E56" s="1" t="s">
        <v>107</v>
      </c>
      <c r="F56" s="16" t="s">
        <v>3979</v>
      </c>
      <c r="G56" s="17">
        <v>0</v>
      </c>
      <c r="H56" s="17">
        <v>0</v>
      </c>
      <c r="I56" s="17">
        <v>0</v>
      </c>
      <c r="J56" s="17">
        <v>0</v>
      </c>
      <c r="K56" s="17">
        <v>0</v>
      </c>
      <c r="L56" s="17">
        <v>0</v>
      </c>
      <c r="M56" s="17">
        <v>0</v>
      </c>
      <c r="N56" s="17">
        <v>0</v>
      </c>
      <c r="O56" s="17">
        <v>0</v>
      </c>
      <c r="P56" s="17">
        <v>0</v>
      </c>
      <c r="Q56" s="17">
        <v>0</v>
      </c>
      <c r="R56" s="17">
        <v>0</v>
      </c>
      <c r="S5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7" spans="1:19" x14ac:dyDescent="0.55000000000000004">
      <c r="A57" s="1">
        <v>2325</v>
      </c>
      <c r="B57" s="1" t="s">
        <v>527</v>
      </c>
      <c r="C57" s="1" t="s">
        <v>551</v>
      </c>
      <c r="D57" s="4">
        <v>8</v>
      </c>
      <c r="E57" s="1" t="s">
        <v>107</v>
      </c>
      <c r="F57" s="16" t="s">
        <v>3980</v>
      </c>
      <c r="G57" s="17">
        <v>2.7659999999999998E-3</v>
      </c>
      <c r="H57" s="17">
        <v>2.8340000000000001E-3</v>
      </c>
      <c r="I57" s="17">
        <v>2.728E-3</v>
      </c>
      <c r="J57" s="17">
        <v>2.4740000000000001E-3</v>
      </c>
      <c r="K57" s="17">
        <v>2.7030000000000001E-3</v>
      </c>
      <c r="L57" s="17">
        <v>2.5460000000000001E-3</v>
      </c>
      <c r="M57" s="17">
        <v>2.542E-3</v>
      </c>
      <c r="N57" s="17">
        <v>2.6940000000000002E-3</v>
      </c>
      <c r="O57" s="17">
        <v>2.784E-3</v>
      </c>
      <c r="P57" s="17">
        <v>2.679E-3</v>
      </c>
      <c r="Q57" s="17">
        <v>2.4889999999999999E-3</v>
      </c>
      <c r="R57" s="17">
        <v>2.6900000000000001E-3</v>
      </c>
      <c r="S5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971.00400000000013</v>
      </c>
    </row>
    <row r="58" spans="1:19" x14ac:dyDescent="0.55000000000000004">
      <c r="A58" s="1">
        <v>2343</v>
      </c>
      <c r="B58" s="1" t="s">
        <v>527</v>
      </c>
      <c r="C58" s="1" t="s">
        <v>552</v>
      </c>
      <c r="D58" s="4">
        <v>0.16900000000000001</v>
      </c>
      <c r="E58" s="1" t="s">
        <v>107</v>
      </c>
      <c r="F58" s="16" t="s">
        <v>3981</v>
      </c>
      <c r="G58" s="17">
        <v>0</v>
      </c>
      <c r="H58" s="17">
        <v>0</v>
      </c>
      <c r="I58" s="17">
        <v>0</v>
      </c>
      <c r="J58" s="17">
        <v>0</v>
      </c>
      <c r="K58" s="17">
        <v>0</v>
      </c>
      <c r="L58" s="17">
        <v>0</v>
      </c>
      <c r="M58" s="17">
        <v>0</v>
      </c>
      <c r="N58" s="17">
        <v>0</v>
      </c>
      <c r="O58" s="17">
        <v>0</v>
      </c>
      <c r="P58" s="17">
        <v>0</v>
      </c>
      <c r="Q58" s="17">
        <v>0</v>
      </c>
      <c r="R58" s="17">
        <v>0</v>
      </c>
      <c r="S5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9" spans="1:19" ht="15" customHeight="1" x14ac:dyDescent="0.55000000000000004">
      <c r="A59" s="1">
        <v>2353</v>
      </c>
      <c r="B59" s="1" t="s">
        <v>527</v>
      </c>
      <c r="C59" s="1" t="s">
        <v>553</v>
      </c>
      <c r="D59" s="19">
        <v>0.01</v>
      </c>
      <c r="E59" s="1" t="s">
        <v>107</v>
      </c>
      <c r="F59" s="16" t="s">
        <v>3982</v>
      </c>
      <c r="G59" s="17">
        <v>0</v>
      </c>
      <c r="H59" s="17">
        <v>0</v>
      </c>
      <c r="I59" s="17">
        <v>0</v>
      </c>
      <c r="J59" s="17">
        <v>0</v>
      </c>
      <c r="K59" s="17">
        <v>0</v>
      </c>
      <c r="L59" s="17">
        <v>0</v>
      </c>
      <c r="M59" s="17">
        <v>0</v>
      </c>
      <c r="N59" s="17">
        <v>0</v>
      </c>
      <c r="O59" s="17">
        <v>0</v>
      </c>
      <c r="P59" s="17">
        <v>0</v>
      </c>
      <c r="Q59" s="17">
        <v>0</v>
      </c>
      <c r="R59" s="17">
        <v>0</v>
      </c>
      <c r="S5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60" spans="1:19" x14ac:dyDescent="0.55000000000000004">
      <c r="A60" s="1">
        <v>2358</v>
      </c>
      <c r="B60" s="1" t="s">
        <v>527</v>
      </c>
      <c r="C60" s="1" t="s">
        <v>554</v>
      </c>
      <c r="D60" s="4">
        <v>9.1999999999999998E-2</v>
      </c>
      <c r="E60" s="1" t="s">
        <v>107</v>
      </c>
      <c r="F60" s="16" t="s">
        <v>3983</v>
      </c>
      <c r="G60" s="17">
        <v>0</v>
      </c>
      <c r="H60" s="17">
        <v>0</v>
      </c>
      <c r="I60" s="17">
        <v>0</v>
      </c>
      <c r="J60" s="17">
        <v>0</v>
      </c>
      <c r="K60" s="17">
        <v>0</v>
      </c>
      <c r="L60" s="17">
        <v>0</v>
      </c>
      <c r="M60" s="17">
        <v>0</v>
      </c>
      <c r="N60" s="17">
        <v>0</v>
      </c>
      <c r="O60" s="17">
        <v>0</v>
      </c>
      <c r="P60" s="17">
        <v>0</v>
      </c>
      <c r="Q60" s="17">
        <v>0</v>
      </c>
      <c r="R60" s="17">
        <v>0</v>
      </c>
      <c r="S6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61" spans="1:19" x14ac:dyDescent="0.55000000000000004">
      <c r="A61" s="1">
        <v>2528</v>
      </c>
      <c r="B61" s="1" t="s">
        <v>527</v>
      </c>
      <c r="C61" s="1" t="s">
        <v>555</v>
      </c>
      <c r="D61" s="4">
        <v>0.14000000000000001</v>
      </c>
      <c r="E61" s="1" t="s">
        <v>107</v>
      </c>
      <c r="F61" s="16" t="s">
        <v>3984</v>
      </c>
      <c r="G61" s="17">
        <v>0</v>
      </c>
      <c r="H61" s="17">
        <v>0</v>
      </c>
      <c r="I61" s="17">
        <v>0</v>
      </c>
      <c r="J61" s="17">
        <v>0</v>
      </c>
      <c r="K61" s="17">
        <v>0</v>
      </c>
      <c r="L61" s="17">
        <v>0</v>
      </c>
      <c r="M61" s="17">
        <v>0</v>
      </c>
      <c r="N61" s="17">
        <v>0</v>
      </c>
      <c r="O61" s="17">
        <v>0</v>
      </c>
      <c r="P61" s="17">
        <v>0</v>
      </c>
      <c r="Q61" s="17">
        <v>0</v>
      </c>
      <c r="R61" s="17">
        <v>0</v>
      </c>
      <c r="S6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62" spans="1:19" x14ac:dyDescent="0.55000000000000004">
      <c r="A62" s="1">
        <v>2547</v>
      </c>
      <c r="B62" s="1" t="s">
        <v>527</v>
      </c>
      <c r="C62" s="1" t="s">
        <v>556</v>
      </c>
      <c r="D62" s="4">
        <v>2.84</v>
      </c>
      <c r="E62" s="1" t="s">
        <v>107</v>
      </c>
      <c r="F62" s="16" t="s">
        <v>3985</v>
      </c>
      <c r="G62" s="17">
        <v>2.7920000000000002E-3</v>
      </c>
      <c r="H62" s="17">
        <v>2.996E-3</v>
      </c>
      <c r="I62" s="17">
        <v>2.7880000000000001E-3</v>
      </c>
      <c r="J62" s="17">
        <v>2.3879999999999999E-3</v>
      </c>
      <c r="K62" s="17">
        <v>2.8440000000000002E-3</v>
      </c>
      <c r="L62" s="17">
        <v>2.6389999999999999E-3</v>
      </c>
      <c r="M62" s="17">
        <v>2.5860000000000002E-3</v>
      </c>
      <c r="N62" s="17">
        <v>2.771E-3</v>
      </c>
      <c r="O62" s="17">
        <v>2.8E-3</v>
      </c>
      <c r="P62" s="17">
        <v>2.6189999999999998E-3</v>
      </c>
      <c r="Q62" s="17">
        <v>2.4919999999999999E-3</v>
      </c>
      <c r="R62" s="17">
        <v>2.6930000000000001E-3</v>
      </c>
      <c r="S6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985.34099999999978</v>
      </c>
    </row>
    <row r="63" spans="1:19" x14ac:dyDescent="0.55000000000000004">
      <c r="A63" s="1">
        <v>2886</v>
      </c>
      <c r="B63" s="1" t="s">
        <v>527</v>
      </c>
      <c r="C63" s="1" t="s">
        <v>557</v>
      </c>
      <c r="D63" s="4">
        <v>1.2749999999999999</v>
      </c>
      <c r="E63" s="1" t="s">
        <v>107</v>
      </c>
      <c r="F63" s="16" t="s">
        <v>3986</v>
      </c>
      <c r="G63" s="17">
        <v>2.8900000000000002E-3</v>
      </c>
      <c r="H63" s="17">
        <v>2.9359999999999998E-3</v>
      </c>
      <c r="I63" s="17">
        <v>2.8389999999999999E-3</v>
      </c>
      <c r="J63" s="17">
        <v>2.4989999999999999E-3</v>
      </c>
      <c r="K63" s="17">
        <v>2.5929999999999998E-3</v>
      </c>
      <c r="L63" s="17">
        <v>1.7520000000000001E-3</v>
      </c>
      <c r="M63" s="17">
        <v>1.1620000000000001E-3</v>
      </c>
      <c r="N63" s="17">
        <v>9.7099999999999997E-4</v>
      </c>
      <c r="O63" s="17">
        <v>8.9400000000000005E-4</v>
      </c>
      <c r="P63" s="17">
        <v>1.346E-3</v>
      </c>
      <c r="Q63" s="17">
        <v>2.078E-3</v>
      </c>
      <c r="R63" s="17">
        <v>2.5469999999999998E-3</v>
      </c>
      <c r="S6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743.68599999999981</v>
      </c>
    </row>
    <row r="64" spans="1:19" x14ac:dyDescent="0.55000000000000004">
      <c r="A64" s="1">
        <v>2891</v>
      </c>
      <c r="B64" s="1" t="s">
        <v>527</v>
      </c>
      <c r="C64" s="1" t="s">
        <v>558</v>
      </c>
      <c r="D64" s="4">
        <v>18</v>
      </c>
      <c r="E64" s="1" t="s">
        <v>107</v>
      </c>
      <c r="F64" s="16" t="s">
        <v>3987</v>
      </c>
      <c r="G64" s="17">
        <v>3.2109999999999999E-3</v>
      </c>
      <c r="H64" s="17">
        <v>3.3180000000000002E-3</v>
      </c>
      <c r="I64" s="17">
        <v>3.091E-3</v>
      </c>
      <c r="J64" s="17">
        <v>2.7820000000000002E-3</v>
      </c>
      <c r="K64" s="17">
        <v>3.0409999999999999E-3</v>
      </c>
      <c r="L64" s="17">
        <v>2.6819999999999999E-3</v>
      </c>
      <c r="M64" s="17">
        <v>2.3419999999999999E-3</v>
      </c>
      <c r="N64" s="17">
        <v>2.163E-3</v>
      </c>
      <c r="O64" s="17">
        <v>2.784E-3</v>
      </c>
      <c r="P64" s="17">
        <v>3.0119999999999999E-3</v>
      </c>
      <c r="Q64" s="17">
        <v>2.8519999999999999E-3</v>
      </c>
      <c r="R64" s="17">
        <v>3.1419999999999998E-3</v>
      </c>
      <c r="S6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1045.9659999999999</v>
      </c>
    </row>
    <row r="65" spans="1:19" x14ac:dyDescent="0.55000000000000004">
      <c r="A65" s="1">
        <v>2892</v>
      </c>
      <c r="B65" s="1" t="s">
        <v>527</v>
      </c>
      <c r="C65" s="1" t="s">
        <v>560</v>
      </c>
      <c r="D65" s="19">
        <v>0.02</v>
      </c>
      <c r="E65" s="1" t="s">
        <v>107</v>
      </c>
      <c r="F65" s="16" t="s">
        <v>3988</v>
      </c>
      <c r="G65" s="17">
        <v>0</v>
      </c>
      <c r="H65" s="17">
        <v>0</v>
      </c>
      <c r="I65" s="17">
        <v>0</v>
      </c>
      <c r="J65" s="17">
        <v>0</v>
      </c>
      <c r="K65" s="17">
        <v>0</v>
      </c>
      <c r="L65" s="17">
        <v>0</v>
      </c>
      <c r="M65" s="17">
        <v>0</v>
      </c>
      <c r="N65" s="17">
        <v>0</v>
      </c>
      <c r="O65" s="17">
        <v>0</v>
      </c>
      <c r="P65" s="17">
        <v>0</v>
      </c>
      <c r="Q65" s="17">
        <v>0</v>
      </c>
      <c r="R65" s="17">
        <v>0</v>
      </c>
      <c r="S6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66" spans="1:19" x14ac:dyDescent="0.55000000000000004">
      <c r="A66" s="1">
        <v>2952</v>
      </c>
      <c r="B66" s="1" t="s">
        <v>527</v>
      </c>
      <c r="C66" s="1" t="s">
        <v>561</v>
      </c>
      <c r="D66" s="4">
        <v>7.1999999999999995E-2</v>
      </c>
      <c r="E66" s="1" t="s">
        <v>107</v>
      </c>
      <c r="F66" s="16" t="s">
        <v>3989</v>
      </c>
      <c r="G66" s="17">
        <v>0</v>
      </c>
      <c r="H66" s="17">
        <v>0</v>
      </c>
      <c r="I66" s="17">
        <v>0</v>
      </c>
      <c r="J66" s="17">
        <v>0</v>
      </c>
      <c r="K66" s="17">
        <v>0</v>
      </c>
      <c r="L66" s="17">
        <v>0</v>
      </c>
      <c r="M66" s="17">
        <v>0</v>
      </c>
      <c r="N66" s="17">
        <v>0</v>
      </c>
      <c r="O66" s="17">
        <v>0</v>
      </c>
      <c r="P66" s="17">
        <v>0</v>
      </c>
      <c r="Q66" s="17">
        <v>0</v>
      </c>
      <c r="R66" s="17">
        <v>0</v>
      </c>
      <c r="S6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67" spans="1:19" x14ac:dyDescent="0.55000000000000004">
      <c r="A67" s="1">
        <v>3279</v>
      </c>
      <c r="B67" s="1" t="s">
        <v>527</v>
      </c>
      <c r="C67" s="1" t="s">
        <v>563</v>
      </c>
      <c r="D67" s="4">
        <v>0.36</v>
      </c>
      <c r="E67" s="1" t="s">
        <v>107</v>
      </c>
      <c r="F67" s="16" t="s">
        <v>3990</v>
      </c>
      <c r="G67" s="17">
        <v>0</v>
      </c>
      <c r="H67" s="17">
        <v>0</v>
      </c>
      <c r="I67" s="17">
        <v>0</v>
      </c>
      <c r="J67" s="17">
        <v>0</v>
      </c>
      <c r="K67" s="17">
        <v>0</v>
      </c>
      <c r="L67" s="17">
        <v>0</v>
      </c>
      <c r="M67" s="17">
        <v>0</v>
      </c>
      <c r="N67" s="17">
        <v>0</v>
      </c>
      <c r="O67" s="17">
        <v>0</v>
      </c>
      <c r="P67" s="17">
        <v>0</v>
      </c>
      <c r="Q67" s="17">
        <v>0</v>
      </c>
      <c r="R67" s="17">
        <v>0</v>
      </c>
      <c r="S6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68" spans="1:19" x14ac:dyDescent="0.55000000000000004">
      <c r="A68" s="1">
        <v>460</v>
      </c>
      <c r="B68" s="1" t="s">
        <v>564</v>
      </c>
      <c r="C68" s="1" t="s">
        <v>571</v>
      </c>
      <c r="D68" s="9">
        <v>6.0000000000000001E-3</v>
      </c>
      <c r="E68" s="1" t="s">
        <v>107</v>
      </c>
      <c r="F68" s="16" t="s">
        <v>3991</v>
      </c>
      <c r="G68" s="17">
        <v>0</v>
      </c>
      <c r="H68" s="17">
        <v>0</v>
      </c>
      <c r="I68" s="17">
        <v>0</v>
      </c>
      <c r="J68" s="17">
        <v>0</v>
      </c>
      <c r="K68" s="17">
        <v>0</v>
      </c>
      <c r="L68" s="17">
        <v>0</v>
      </c>
      <c r="M68" s="17">
        <v>0</v>
      </c>
      <c r="N68" s="17">
        <v>0</v>
      </c>
      <c r="O68" s="17">
        <v>0</v>
      </c>
      <c r="P68" s="17">
        <v>0</v>
      </c>
      <c r="Q68" s="17">
        <v>0</v>
      </c>
      <c r="R68" s="17">
        <v>0</v>
      </c>
      <c r="S6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69" spans="1:19" x14ac:dyDescent="0.55000000000000004">
      <c r="A69" s="1">
        <v>586</v>
      </c>
      <c r="B69" s="1" t="s">
        <v>564</v>
      </c>
      <c r="C69" s="1" t="s">
        <v>572</v>
      </c>
      <c r="D69" s="9">
        <v>6.0000000000000001E-3</v>
      </c>
      <c r="E69" s="1" t="s">
        <v>107</v>
      </c>
      <c r="F69" s="16" t="s">
        <v>3992</v>
      </c>
      <c r="G69" s="17">
        <v>0</v>
      </c>
      <c r="H69" s="17">
        <v>0</v>
      </c>
      <c r="I69" s="17">
        <v>0</v>
      </c>
      <c r="J69" s="17">
        <v>0</v>
      </c>
      <c r="K69" s="17">
        <v>0</v>
      </c>
      <c r="L69" s="17">
        <v>0</v>
      </c>
      <c r="M69" s="17">
        <v>0</v>
      </c>
      <c r="N69" s="17">
        <v>0</v>
      </c>
      <c r="O69" s="17">
        <v>0</v>
      </c>
      <c r="P69" s="17">
        <v>0</v>
      </c>
      <c r="Q69" s="17">
        <v>0</v>
      </c>
      <c r="R69" s="17">
        <v>0</v>
      </c>
      <c r="S6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70" spans="1:19" x14ac:dyDescent="0.55000000000000004">
      <c r="A70" s="1">
        <v>933</v>
      </c>
      <c r="B70" s="1" t="s">
        <v>564</v>
      </c>
      <c r="C70" s="1" t="s">
        <v>579</v>
      </c>
      <c r="D70" s="4">
        <v>278.5</v>
      </c>
      <c r="E70" s="1" t="s">
        <v>107</v>
      </c>
      <c r="F70" s="16" t="s">
        <v>3993</v>
      </c>
      <c r="G70" s="17">
        <v>3.0959999999999998E-3</v>
      </c>
      <c r="H70" s="17">
        <v>3.1280000000000001E-3</v>
      </c>
      <c r="I70" s="17">
        <v>3.5729999999999998E-3</v>
      </c>
      <c r="J70" s="17">
        <v>3.4940000000000001E-3</v>
      </c>
      <c r="K70" s="17">
        <v>3.333E-3</v>
      </c>
      <c r="L70" s="17">
        <v>3.1280000000000001E-3</v>
      </c>
      <c r="M70" s="17">
        <v>2.624E-3</v>
      </c>
      <c r="N70" s="17">
        <v>2.8019999999999998E-3</v>
      </c>
      <c r="O70" s="17">
        <v>2.6340000000000001E-3</v>
      </c>
      <c r="P70" s="17">
        <v>3.0240000000000002E-3</v>
      </c>
      <c r="Q70" s="17">
        <v>3.2650000000000001E-3</v>
      </c>
      <c r="R70" s="17">
        <v>3.0070000000000001E-3</v>
      </c>
      <c r="S7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1128.4430000000002</v>
      </c>
    </row>
    <row r="71" spans="1:19" x14ac:dyDescent="0.55000000000000004">
      <c r="A71" s="1">
        <v>1793</v>
      </c>
      <c r="B71" s="1" t="s">
        <v>564</v>
      </c>
      <c r="C71" s="1" t="s">
        <v>588</v>
      </c>
      <c r="D71" s="4">
        <v>80</v>
      </c>
      <c r="E71" s="1" t="s">
        <v>107</v>
      </c>
      <c r="F71" s="16" t="s">
        <v>3995</v>
      </c>
      <c r="G71" s="17">
        <v>1.323E-3</v>
      </c>
      <c r="H71" s="17">
        <v>1.103E-3</v>
      </c>
      <c r="I71" s="17">
        <v>1.0629999999999999E-3</v>
      </c>
      <c r="J71" s="17">
        <v>1.0330000000000001E-3</v>
      </c>
      <c r="K71" s="17">
        <v>1.06E-3</v>
      </c>
      <c r="L71" s="17">
        <v>1.8450000000000001E-3</v>
      </c>
      <c r="M71" s="17">
        <v>3.5279999999999999E-3</v>
      </c>
      <c r="N71" s="17">
        <v>3.3370000000000001E-3</v>
      </c>
      <c r="O71" s="17">
        <v>4.1079999999999997E-3</v>
      </c>
      <c r="P71" s="17">
        <v>3.7729999999999999E-3</v>
      </c>
      <c r="Q71" s="17">
        <v>1.8469999999999999E-3</v>
      </c>
      <c r="R71" s="17">
        <v>1.065E-3</v>
      </c>
      <c r="S7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765.49299999999994</v>
      </c>
    </row>
    <row r="72" spans="1:19" ht="15" customHeight="1" x14ac:dyDescent="0.55000000000000004">
      <c r="A72" s="1">
        <v>1898</v>
      </c>
      <c r="B72" s="1" t="s">
        <v>564</v>
      </c>
      <c r="C72" s="1" t="s">
        <v>592</v>
      </c>
      <c r="D72" s="19">
        <v>30</v>
      </c>
      <c r="E72" s="1" t="s">
        <v>107</v>
      </c>
      <c r="F72" s="16" t="s">
        <v>3997</v>
      </c>
      <c r="G72" s="17">
        <v>2.5790000000000001E-3</v>
      </c>
      <c r="H72" s="17">
        <v>2.0460000000000001E-3</v>
      </c>
      <c r="I72" s="17">
        <v>2.7039999999999998E-3</v>
      </c>
      <c r="J72" s="17">
        <v>4.352E-3</v>
      </c>
      <c r="K72" s="17">
        <v>3.9680000000000002E-3</v>
      </c>
      <c r="L72" s="17">
        <v>3.601E-3</v>
      </c>
      <c r="M72" s="17">
        <v>3.3409999999999998E-3</v>
      </c>
      <c r="N72" s="17">
        <v>3.3270000000000001E-3</v>
      </c>
      <c r="O72" s="17">
        <v>3.473E-3</v>
      </c>
      <c r="P72" s="17">
        <v>3.79E-3</v>
      </c>
      <c r="Q72" s="17">
        <v>4.267E-3</v>
      </c>
      <c r="R72" s="17">
        <v>2.9580000000000001E-3</v>
      </c>
      <c r="S7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1230.7550000000001</v>
      </c>
    </row>
    <row r="73" spans="1:19" x14ac:dyDescent="0.55000000000000004">
      <c r="A73" s="1">
        <v>2129</v>
      </c>
      <c r="B73" s="1" t="s">
        <v>564</v>
      </c>
      <c r="C73" s="1" t="s">
        <v>595</v>
      </c>
      <c r="D73" s="9">
        <v>5.0000000000000001E-3</v>
      </c>
      <c r="E73" s="1" t="s">
        <v>107</v>
      </c>
      <c r="F73" s="16" t="s">
        <v>3998</v>
      </c>
      <c r="G73" s="17">
        <v>0</v>
      </c>
      <c r="H73" s="17">
        <v>0</v>
      </c>
      <c r="I73" s="17">
        <v>0</v>
      </c>
      <c r="J73" s="17">
        <v>0</v>
      </c>
      <c r="K73" s="17">
        <v>0</v>
      </c>
      <c r="L73" s="17">
        <v>0</v>
      </c>
      <c r="M73" s="17">
        <v>0</v>
      </c>
      <c r="N73" s="17">
        <v>0</v>
      </c>
      <c r="O73" s="17">
        <v>0</v>
      </c>
      <c r="P73" s="17">
        <v>0</v>
      </c>
      <c r="Q73" s="17">
        <v>0</v>
      </c>
      <c r="R73" s="17">
        <v>0</v>
      </c>
      <c r="S7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74" spans="1:19" x14ac:dyDescent="0.55000000000000004">
      <c r="A74" s="1">
        <v>2163</v>
      </c>
      <c r="B74" s="1" t="s">
        <v>564</v>
      </c>
      <c r="C74" s="1" t="s">
        <v>596</v>
      </c>
      <c r="D74" s="4">
        <v>80</v>
      </c>
      <c r="E74" s="1" t="s">
        <v>107</v>
      </c>
      <c r="F74" s="16" t="s">
        <v>3999</v>
      </c>
      <c r="G74" s="17">
        <v>3.4489999999999998E-3</v>
      </c>
      <c r="H74" s="17">
        <v>3.6289999999999998E-3</v>
      </c>
      <c r="I74" s="17">
        <v>3.9050000000000001E-3</v>
      </c>
      <c r="J74" s="17">
        <v>3.7810000000000001E-3</v>
      </c>
      <c r="K74" s="17">
        <v>3.2940000000000001E-3</v>
      </c>
      <c r="L74" s="17">
        <v>3.1449999999999998E-3</v>
      </c>
      <c r="M74" s="17">
        <v>2.7599999999999999E-3</v>
      </c>
      <c r="N74" s="17">
        <v>3.1459999999999999E-3</v>
      </c>
      <c r="O74" s="17">
        <v>2.8670000000000002E-3</v>
      </c>
      <c r="P74" s="17">
        <v>3.0000000000000001E-3</v>
      </c>
      <c r="Q74" s="17">
        <v>3.3470000000000001E-3</v>
      </c>
      <c r="R74" s="17">
        <v>3.1120000000000002E-3</v>
      </c>
      <c r="S7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1198.4580000000001</v>
      </c>
    </row>
    <row r="75" spans="1:19" x14ac:dyDescent="0.55000000000000004">
      <c r="A75" s="1">
        <v>3094</v>
      </c>
      <c r="B75" s="1" t="s">
        <v>564</v>
      </c>
      <c r="C75" s="1" t="s">
        <v>601</v>
      </c>
      <c r="D75" s="4">
        <v>396</v>
      </c>
      <c r="E75" s="1" t="s">
        <v>107</v>
      </c>
      <c r="F75" s="16" t="s">
        <v>4001</v>
      </c>
      <c r="G75" s="17">
        <v>3.3219999999999999E-3</v>
      </c>
      <c r="H75" s="17">
        <v>3.1020000000000002E-3</v>
      </c>
      <c r="I75" s="17">
        <v>3.5869999999999999E-3</v>
      </c>
      <c r="J75" s="17">
        <v>3.676E-3</v>
      </c>
      <c r="K75" s="17">
        <v>3.5500000000000002E-3</v>
      </c>
      <c r="L75" s="17">
        <v>3.2290000000000001E-3</v>
      </c>
      <c r="M75" s="17">
        <v>2.6982E-3</v>
      </c>
      <c r="N75" s="17">
        <v>2.869E-3</v>
      </c>
      <c r="O75" s="17">
        <v>2.6389999999999999E-3</v>
      </c>
      <c r="P75" s="17">
        <v>3.2169999999999998E-3</v>
      </c>
      <c r="Q75" s="17">
        <v>3.5260000000000001E-3</v>
      </c>
      <c r="R75" s="17">
        <v>3.3760000000000001E-3</v>
      </c>
      <c r="S7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1180.1512</v>
      </c>
    </row>
    <row r="76" spans="1:19" x14ac:dyDescent="0.55000000000000004">
      <c r="A76" s="1">
        <v>3238</v>
      </c>
      <c r="B76" s="1" t="s">
        <v>564</v>
      </c>
      <c r="C76" s="1" t="s">
        <v>602</v>
      </c>
      <c r="D76" s="4">
        <v>5.1999999999999998E-2</v>
      </c>
      <c r="E76" s="1" t="s">
        <v>107</v>
      </c>
      <c r="F76" s="16" t="s">
        <v>3992</v>
      </c>
      <c r="G76" s="17">
        <v>0</v>
      </c>
      <c r="H76" s="17">
        <v>0</v>
      </c>
      <c r="I76" s="17">
        <v>0</v>
      </c>
      <c r="J76" s="17">
        <v>0</v>
      </c>
      <c r="K76" s="17">
        <v>0</v>
      </c>
      <c r="L76" s="17">
        <v>0</v>
      </c>
      <c r="M76" s="17">
        <v>0</v>
      </c>
      <c r="N76" s="17">
        <v>0</v>
      </c>
      <c r="O76" s="17">
        <v>0</v>
      </c>
      <c r="P76" s="17">
        <v>0</v>
      </c>
      <c r="Q76" s="17">
        <v>0</v>
      </c>
      <c r="R76" s="17">
        <v>0</v>
      </c>
      <c r="S7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77" spans="1:19" x14ac:dyDescent="0.55000000000000004">
      <c r="A77" s="1">
        <v>348</v>
      </c>
      <c r="B77" s="1" t="s">
        <v>655</v>
      </c>
      <c r="C77" s="1" t="s">
        <v>656</v>
      </c>
      <c r="D77" s="9">
        <v>1.0999999999999999E-2</v>
      </c>
      <c r="E77" s="1" t="s">
        <v>107</v>
      </c>
      <c r="F77" s="16" t="s">
        <v>4004</v>
      </c>
      <c r="G77" s="17">
        <v>0</v>
      </c>
      <c r="H77" s="17">
        <v>0</v>
      </c>
      <c r="I77" s="17">
        <v>0</v>
      </c>
      <c r="J77" s="17">
        <v>0</v>
      </c>
      <c r="K77" s="17">
        <v>0</v>
      </c>
      <c r="L77" s="17">
        <v>0</v>
      </c>
      <c r="M77" s="17">
        <v>0</v>
      </c>
      <c r="N77" s="17">
        <v>0</v>
      </c>
      <c r="O77" s="17">
        <v>0</v>
      </c>
      <c r="P77" s="17">
        <v>0</v>
      </c>
      <c r="Q77" s="17">
        <v>0</v>
      </c>
      <c r="R77" s="17">
        <v>0</v>
      </c>
      <c r="S7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78" spans="1:19" x14ac:dyDescent="0.55000000000000004">
      <c r="A78" s="1">
        <v>506</v>
      </c>
      <c r="B78" s="1" t="s">
        <v>655</v>
      </c>
      <c r="C78" s="1" t="s">
        <v>665</v>
      </c>
      <c r="D78" s="4">
        <v>8.75</v>
      </c>
      <c r="E78" s="1" t="s">
        <v>107</v>
      </c>
      <c r="F78" s="16" t="s">
        <v>4005</v>
      </c>
      <c r="G78" s="17">
        <v>1.4189999999999999E-3</v>
      </c>
      <c r="H78" s="17">
        <v>1.2509999999999999E-3</v>
      </c>
      <c r="I78" s="17">
        <v>2.4459999999999998E-3</v>
      </c>
      <c r="J78" s="17">
        <v>3.509E-3</v>
      </c>
      <c r="K78" s="17">
        <v>3.588E-3</v>
      </c>
      <c r="L78" s="17">
        <v>3.4220000000000001E-3</v>
      </c>
      <c r="M78" s="17">
        <v>3.3609999999999998E-3</v>
      </c>
      <c r="N78" s="17">
        <v>3.601E-3</v>
      </c>
      <c r="O78" s="17">
        <v>3.7079999999999999E-3</v>
      </c>
      <c r="P78" s="17">
        <v>3.8509999999999998E-3</v>
      </c>
      <c r="Q78" s="17">
        <v>3.5799999999999998E-3</v>
      </c>
      <c r="R78" s="17">
        <v>1.9980000000000002E-3</v>
      </c>
      <c r="S7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1089.7819999999999</v>
      </c>
    </row>
    <row r="79" spans="1:19" x14ac:dyDescent="0.55000000000000004">
      <c r="A79" s="1">
        <v>507</v>
      </c>
      <c r="B79" s="1" t="s">
        <v>655</v>
      </c>
      <c r="C79" s="1" t="s">
        <v>666</v>
      </c>
      <c r="D79" s="4">
        <v>20</v>
      </c>
      <c r="E79" s="1" t="s">
        <v>107</v>
      </c>
      <c r="F79" s="16" t="s">
        <v>4006</v>
      </c>
      <c r="G79" s="17">
        <v>7.85E-4</v>
      </c>
      <c r="H79" s="17">
        <v>7.7200000000000001E-4</v>
      </c>
      <c r="I79" s="17">
        <v>1.2229999999999999E-3</v>
      </c>
      <c r="J79" s="17">
        <v>2.8999999999999998E-3</v>
      </c>
      <c r="K79" s="17">
        <v>3.6779999999999998E-3</v>
      </c>
      <c r="L79" s="17">
        <v>3.4870000000000001E-3</v>
      </c>
      <c r="M79" s="17">
        <v>3.3760000000000001E-3</v>
      </c>
      <c r="N79" s="17">
        <v>3.431E-3</v>
      </c>
      <c r="O79" s="17">
        <v>3.6770000000000001E-3</v>
      </c>
      <c r="P79" s="17">
        <v>3.771E-3</v>
      </c>
      <c r="Q79" s="17">
        <v>2.6610000000000002E-3</v>
      </c>
      <c r="R79" s="17">
        <v>1.173E-3</v>
      </c>
      <c r="S7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943.91300000000012</v>
      </c>
    </row>
    <row r="80" spans="1:19" x14ac:dyDescent="0.55000000000000004">
      <c r="A80" s="1">
        <v>508</v>
      </c>
      <c r="B80" s="1" t="s">
        <v>655</v>
      </c>
      <c r="C80" s="1" t="s">
        <v>667</v>
      </c>
      <c r="D80" s="4">
        <v>10</v>
      </c>
      <c r="E80" s="1" t="s">
        <v>107</v>
      </c>
      <c r="F80" s="16" t="s">
        <v>4007</v>
      </c>
      <c r="G80" s="17">
        <v>8.0599999999999997E-4</v>
      </c>
      <c r="H80" s="17">
        <v>8.0900000000000004E-4</v>
      </c>
      <c r="I80" s="17">
        <v>1.433E-3</v>
      </c>
      <c r="J80" s="17">
        <v>3.1210000000000001E-3</v>
      </c>
      <c r="K80" s="17">
        <v>3.7460000000000002E-3</v>
      </c>
      <c r="L80" s="17">
        <v>3.4819999999999999E-3</v>
      </c>
      <c r="M80" s="17">
        <v>3.3630000000000001E-3</v>
      </c>
      <c r="N80" s="17">
        <v>3.388E-3</v>
      </c>
      <c r="O80" s="17">
        <v>3.65E-3</v>
      </c>
      <c r="P80" s="17">
        <v>3.7550000000000001E-3</v>
      </c>
      <c r="Q80" s="17">
        <v>2.745E-3</v>
      </c>
      <c r="R80" s="17">
        <v>1.196E-3</v>
      </c>
      <c r="S8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960.88900000000012</v>
      </c>
    </row>
    <row r="81" spans="1:19" x14ac:dyDescent="0.55000000000000004">
      <c r="A81" s="1">
        <v>1127</v>
      </c>
      <c r="B81" s="1" t="s">
        <v>655</v>
      </c>
      <c r="C81" s="1" t="s">
        <v>670</v>
      </c>
      <c r="D81" s="4">
        <v>0.09</v>
      </c>
      <c r="E81" s="1" t="s">
        <v>107</v>
      </c>
      <c r="F81" s="16" t="s">
        <v>4008</v>
      </c>
      <c r="G81" s="17">
        <v>0</v>
      </c>
      <c r="H81" s="17">
        <v>0</v>
      </c>
      <c r="I81" s="17">
        <v>0</v>
      </c>
      <c r="J81" s="17">
        <v>0</v>
      </c>
      <c r="K81" s="17">
        <v>0</v>
      </c>
      <c r="L81" s="17">
        <v>0</v>
      </c>
      <c r="M81" s="17">
        <v>0</v>
      </c>
      <c r="N81" s="17">
        <v>0</v>
      </c>
      <c r="O81" s="17">
        <v>0</v>
      </c>
      <c r="P81" s="17">
        <v>0</v>
      </c>
      <c r="Q81" s="17">
        <v>0</v>
      </c>
      <c r="R81" s="17">
        <v>0</v>
      </c>
      <c r="S8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82" spans="1:19" x14ac:dyDescent="0.55000000000000004">
      <c r="B82" s="1" t="s">
        <v>655</v>
      </c>
      <c r="C82" t="s">
        <v>672</v>
      </c>
      <c r="D82" s="4">
        <v>1.9</v>
      </c>
      <c r="E82" s="1" t="s">
        <v>107</v>
      </c>
      <c r="F82" s="16" t="s">
        <v>4009</v>
      </c>
      <c r="G82" s="17">
        <v>1.7243102131885169E-3</v>
      </c>
      <c r="H82" s="17">
        <v>3.6878935398721222E-4</v>
      </c>
      <c r="I82" s="17">
        <v>6.7587248123001547E-4</v>
      </c>
      <c r="J82" s="17">
        <v>4.6516513850323789E-3</v>
      </c>
      <c r="K82" s="17">
        <v>4.537356929760001E-3</v>
      </c>
      <c r="L82" s="17">
        <v>3.5454599227501813E-3</v>
      </c>
      <c r="M82" s="17">
        <v>4.3591293321421651E-3</v>
      </c>
      <c r="N82" s="17">
        <v>4.2645423288635038E-3</v>
      </c>
      <c r="O82" s="17">
        <v>4.6167784237283015E-4</v>
      </c>
      <c r="P82" s="17">
        <v>4.4256593340707548E-3</v>
      </c>
      <c r="Q82" s="17">
        <v>4.4195439346530188E-3</v>
      </c>
      <c r="R82" s="17">
        <v>4.0633990946904253E-3</v>
      </c>
      <c r="S8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1148.2344555882012</v>
      </c>
    </row>
    <row r="83" spans="1:19" x14ac:dyDescent="0.55000000000000004">
      <c r="B83" s="1" t="s">
        <v>714</v>
      </c>
      <c r="C83" s="1" t="s">
        <v>719</v>
      </c>
      <c r="D83" s="4">
        <v>0.3</v>
      </c>
      <c r="E83" s="1" t="s">
        <v>107</v>
      </c>
      <c r="F83" s="16" t="s">
        <v>4010</v>
      </c>
      <c r="G83" s="17">
        <v>0</v>
      </c>
      <c r="H83" s="17">
        <v>0</v>
      </c>
      <c r="I83" s="17">
        <v>0</v>
      </c>
      <c r="J83" s="17">
        <v>0</v>
      </c>
      <c r="K83" s="17">
        <v>0</v>
      </c>
      <c r="L83" s="17">
        <v>0</v>
      </c>
      <c r="M83" s="17">
        <v>0</v>
      </c>
      <c r="N83" s="17">
        <v>0</v>
      </c>
      <c r="O83" s="17">
        <v>0</v>
      </c>
      <c r="P83" s="17">
        <v>0</v>
      </c>
      <c r="Q83" s="17">
        <v>0</v>
      </c>
      <c r="R83" s="17">
        <v>0</v>
      </c>
      <c r="S8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84" spans="1:19" x14ac:dyDescent="0.55000000000000004">
      <c r="A84" s="1">
        <v>2207</v>
      </c>
      <c r="B84" s="1" t="s">
        <v>714</v>
      </c>
      <c r="C84" s="1" t="s">
        <v>721</v>
      </c>
      <c r="D84" s="9">
        <v>2.1999999999999999E-2</v>
      </c>
      <c r="E84" s="1" t="s">
        <v>107</v>
      </c>
      <c r="F84" s="16" t="s">
        <v>4011</v>
      </c>
      <c r="G84" s="17">
        <v>0</v>
      </c>
      <c r="H84" s="17">
        <v>0</v>
      </c>
      <c r="I84" s="17">
        <v>0</v>
      </c>
      <c r="J84" s="17">
        <v>0</v>
      </c>
      <c r="K84" s="17">
        <v>0</v>
      </c>
      <c r="L84" s="17">
        <v>0</v>
      </c>
      <c r="M84" s="17">
        <v>0</v>
      </c>
      <c r="N84" s="17">
        <v>0</v>
      </c>
      <c r="O84" s="17">
        <v>0</v>
      </c>
      <c r="P84" s="17">
        <v>0</v>
      </c>
      <c r="Q84" s="17">
        <v>0</v>
      </c>
      <c r="R84" s="17">
        <v>0</v>
      </c>
      <c r="S8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85" spans="1:19" x14ac:dyDescent="0.55000000000000004">
      <c r="A85" s="1">
        <v>2599</v>
      </c>
      <c r="B85" s="1" t="s">
        <v>714</v>
      </c>
      <c r="C85" s="1" t="s">
        <v>722</v>
      </c>
      <c r="D85" s="4">
        <v>7.0000000000000007E-2</v>
      </c>
      <c r="E85" s="1" t="s">
        <v>107</v>
      </c>
      <c r="F85" s="16" t="s">
        <v>4012</v>
      </c>
      <c r="G85" s="17">
        <v>0</v>
      </c>
      <c r="H85" s="17">
        <v>0</v>
      </c>
      <c r="I85" s="17">
        <v>0</v>
      </c>
      <c r="J85" s="17">
        <v>0</v>
      </c>
      <c r="K85" s="17">
        <v>0</v>
      </c>
      <c r="L85" s="17">
        <v>0</v>
      </c>
      <c r="M85" s="17">
        <v>0</v>
      </c>
      <c r="N85" s="17">
        <v>0</v>
      </c>
      <c r="O85" s="17">
        <v>0</v>
      </c>
      <c r="P85" s="17">
        <v>0</v>
      </c>
      <c r="Q85" s="17">
        <v>0</v>
      </c>
      <c r="R85" s="17">
        <v>0</v>
      </c>
      <c r="S8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86" spans="1:19" x14ac:dyDescent="0.55000000000000004">
      <c r="B86" s="1" t="s">
        <v>714</v>
      </c>
      <c r="C86" s="1" t="s">
        <v>723</v>
      </c>
      <c r="D86" s="4">
        <v>0.3</v>
      </c>
      <c r="E86" s="1" t="s">
        <v>107</v>
      </c>
      <c r="F86" s="16" t="s">
        <v>4013</v>
      </c>
      <c r="G86" s="17">
        <v>0</v>
      </c>
      <c r="H86" s="17">
        <v>0</v>
      </c>
      <c r="I86" s="17">
        <v>0</v>
      </c>
      <c r="J86" s="17">
        <v>0</v>
      </c>
      <c r="K86" s="17">
        <v>0</v>
      </c>
      <c r="L86" s="17">
        <v>0</v>
      </c>
      <c r="M86" s="17">
        <v>0</v>
      </c>
      <c r="N86" s="17">
        <v>0</v>
      </c>
      <c r="O86" s="17">
        <v>0</v>
      </c>
      <c r="P86" s="17">
        <v>0</v>
      </c>
      <c r="Q86" s="17">
        <v>0</v>
      </c>
      <c r="R86" s="17">
        <v>0</v>
      </c>
      <c r="S8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87" spans="1:19" x14ac:dyDescent="0.55000000000000004">
      <c r="A87" s="1">
        <v>1390</v>
      </c>
      <c r="B87" s="1" t="s">
        <v>727</v>
      </c>
      <c r="C87" s="1" t="s">
        <v>733</v>
      </c>
      <c r="D87" s="4">
        <v>120</v>
      </c>
      <c r="E87" s="1" t="s">
        <v>107</v>
      </c>
      <c r="F87" s="18" t="s">
        <v>4015</v>
      </c>
      <c r="G87" s="17">
        <v>3.7160000000000001E-3</v>
      </c>
      <c r="H87" s="17">
        <v>3.9139999999999999E-3</v>
      </c>
      <c r="I87" s="17">
        <v>3.9240000000000004E-3</v>
      </c>
      <c r="J87" s="17">
        <v>3.705E-3</v>
      </c>
      <c r="K87" s="17">
        <v>3.3E-3</v>
      </c>
      <c r="L87" s="17">
        <v>2.2880000000000001E-3</v>
      </c>
      <c r="M87" s="17">
        <v>1.421E-3</v>
      </c>
      <c r="N87" s="17">
        <v>1.537E-3</v>
      </c>
      <c r="O87" s="17">
        <v>2.3969999999999998E-3</v>
      </c>
      <c r="P87" s="17">
        <v>3.1459999999999999E-3</v>
      </c>
      <c r="Q87" s="17">
        <v>3.4789999999999999E-3</v>
      </c>
      <c r="R87" s="17">
        <v>3.5690000000000001E-3</v>
      </c>
      <c r="S8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1104.665</v>
      </c>
    </row>
    <row r="88" spans="1:19" x14ac:dyDescent="0.55000000000000004">
      <c r="A88" s="1">
        <v>1873</v>
      </c>
      <c r="B88" s="1" t="s">
        <v>727</v>
      </c>
      <c r="C88" s="1" t="s">
        <v>735</v>
      </c>
      <c r="D88" s="4">
        <v>19.2</v>
      </c>
      <c r="E88" s="1" t="s">
        <v>107</v>
      </c>
      <c r="F88" s="16" t="s">
        <v>4038</v>
      </c>
      <c r="G88" s="17">
        <v>3.0270000000000002E-3</v>
      </c>
      <c r="H88" s="17">
        <v>3.0739999999999999E-3</v>
      </c>
      <c r="I88" s="17">
        <v>3.7669999999999999E-3</v>
      </c>
      <c r="J88" s="17">
        <v>4.2459999999999998E-3</v>
      </c>
      <c r="K88" s="17">
        <v>3.7399999999999998E-3</v>
      </c>
      <c r="L88" s="17">
        <v>3.215E-3</v>
      </c>
      <c r="M88" s="17">
        <v>3.0219999999999999E-3</v>
      </c>
      <c r="N88" s="17">
        <v>2.849E-3</v>
      </c>
      <c r="O88" s="17">
        <v>3.6930000000000001E-3</v>
      </c>
      <c r="P88" s="17">
        <v>3.7090000000000001E-3</v>
      </c>
      <c r="Q88" s="17">
        <v>3.9290000000000002E-3</v>
      </c>
      <c r="R88" s="17">
        <v>3.6589999999999999E-3</v>
      </c>
      <c r="S8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1275.5250000000001</v>
      </c>
    </row>
    <row r="89" spans="1:19" x14ac:dyDescent="0.55000000000000004">
      <c r="A89" s="1">
        <v>1873</v>
      </c>
      <c r="B89" s="1" t="s">
        <v>727</v>
      </c>
      <c r="C89" s="1" t="s">
        <v>735</v>
      </c>
      <c r="D89" s="4">
        <v>19.899999999999999</v>
      </c>
      <c r="E89" s="1" t="s">
        <v>107</v>
      </c>
      <c r="F89" s="16" t="s">
        <v>4016</v>
      </c>
      <c r="G89" s="17">
        <v>3.0270000000000002E-3</v>
      </c>
      <c r="H89" s="17">
        <v>3.0739999999999999E-3</v>
      </c>
      <c r="I89" s="17">
        <v>3.7669999999999999E-3</v>
      </c>
      <c r="J89" s="17">
        <v>4.2459999999999998E-3</v>
      </c>
      <c r="K89" s="17">
        <v>3.7399999999999998E-3</v>
      </c>
      <c r="L89" s="17">
        <v>3.215E-3</v>
      </c>
      <c r="M89" s="17">
        <v>3.0219999999999999E-3</v>
      </c>
      <c r="N89" s="17">
        <v>2.849E-3</v>
      </c>
      <c r="O89" s="17">
        <v>3.6930000000000001E-3</v>
      </c>
      <c r="P89" s="17">
        <v>3.7090000000000001E-3</v>
      </c>
      <c r="Q89" s="17">
        <v>3.9290000000000002E-3</v>
      </c>
      <c r="R89" s="17">
        <v>3.6589999999999999E-3</v>
      </c>
      <c r="S8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1275.5250000000001</v>
      </c>
    </row>
    <row r="90" spans="1:19" x14ac:dyDescent="0.55000000000000004">
      <c r="A90" s="1">
        <v>2274</v>
      </c>
      <c r="B90" s="1" t="s">
        <v>727</v>
      </c>
      <c r="C90" s="1" t="s">
        <v>739</v>
      </c>
      <c r="D90" s="4">
        <v>74</v>
      </c>
      <c r="E90" s="1" t="s">
        <v>107</v>
      </c>
      <c r="F90" s="18" t="s">
        <v>4018</v>
      </c>
      <c r="G90" s="17">
        <v>3.4640000000000001E-3</v>
      </c>
      <c r="H90" s="17">
        <v>3.6189999999999998E-3</v>
      </c>
      <c r="I90" s="17">
        <v>3.82E-3</v>
      </c>
      <c r="J90" s="17">
        <v>3.3790000000000001E-3</v>
      </c>
      <c r="K90" s="17">
        <v>2.9840000000000001E-3</v>
      </c>
      <c r="L90" s="17">
        <v>1.725E-3</v>
      </c>
      <c r="M90" s="17">
        <v>1.1169999999999999E-3</v>
      </c>
      <c r="N90" s="17">
        <v>1.0430000000000001E-3</v>
      </c>
      <c r="O90" s="17">
        <v>1.201E-3</v>
      </c>
      <c r="P90" s="17">
        <v>2.248E-3</v>
      </c>
      <c r="Q90" s="17">
        <v>3.1250000000000002E-3</v>
      </c>
      <c r="R90" s="17">
        <v>3.1129999999999999E-3</v>
      </c>
      <c r="S9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935.6909999999998</v>
      </c>
    </row>
    <row r="91" spans="1:19" x14ac:dyDescent="0.55000000000000004">
      <c r="B91" s="1" t="s">
        <v>741</v>
      </c>
      <c r="C91" s="1" t="s">
        <v>4642</v>
      </c>
      <c r="D91" s="4">
        <v>12</v>
      </c>
      <c r="E91" s="1" t="s">
        <v>107</v>
      </c>
      <c r="F91" s="16" t="s">
        <v>4019</v>
      </c>
      <c r="G91" s="17">
        <v>3.124E-3</v>
      </c>
      <c r="H91" s="17">
        <v>3.405E-3</v>
      </c>
      <c r="I91" s="17">
        <v>3.3470000000000001E-3</v>
      </c>
      <c r="J91" s="17">
        <v>3.3730000000000001E-3</v>
      </c>
      <c r="K91" s="17">
        <v>2.7200000000000002E-3</v>
      </c>
      <c r="L91" s="17">
        <v>1.4959999999999999E-3</v>
      </c>
      <c r="M91" s="17">
        <v>1.1050000000000001E-3</v>
      </c>
      <c r="N91" s="17">
        <v>1.2620000000000001E-3</v>
      </c>
      <c r="O91" s="17">
        <v>2.1979999999999999E-3</v>
      </c>
      <c r="P91" s="17">
        <v>3.068E-3</v>
      </c>
      <c r="Q91" s="17">
        <v>3.4849999999999998E-3</v>
      </c>
      <c r="R91" s="17">
        <v>3.1329999999999999E-3</v>
      </c>
      <c r="S9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962.42899999999997</v>
      </c>
    </row>
    <row r="92" spans="1:19" x14ac:dyDescent="0.55000000000000004">
      <c r="A92" s="1">
        <v>107</v>
      </c>
      <c r="B92" s="1" t="s">
        <v>741</v>
      </c>
      <c r="C92" s="1" t="s">
        <v>742</v>
      </c>
      <c r="D92" s="4">
        <v>7.0999999999999994E-2</v>
      </c>
      <c r="E92" s="1" t="s">
        <v>107</v>
      </c>
      <c r="F92" s="16" t="s">
        <v>4020</v>
      </c>
      <c r="G92" s="17">
        <v>0</v>
      </c>
      <c r="H92" s="17">
        <v>0</v>
      </c>
      <c r="I92" s="17">
        <v>0</v>
      </c>
      <c r="J92" s="17">
        <v>0</v>
      </c>
      <c r="K92" s="17">
        <v>0</v>
      </c>
      <c r="L92" s="17">
        <v>0</v>
      </c>
      <c r="M92" s="17">
        <v>0</v>
      </c>
      <c r="N92" s="17">
        <v>0</v>
      </c>
      <c r="O92" s="17">
        <v>0</v>
      </c>
      <c r="P92" s="17">
        <v>0</v>
      </c>
      <c r="Q92" s="17">
        <v>0</v>
      </c>
      <c r="R92" s="17">
        <v>0</v>
      </c>
      <c r="S9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93" spans="1:19" x14ac:dyDescent="0.55000000000000004">
      <c r="B93" s="1" t="s">
        <v>741</v>
      </c>
      <c r="C93" s="1" t="s">
        <v>743</v>
      </c>
      <c r="D93" s="1">
        <v>11</v>
      </c>
      <c r="E93" s="1" t="s">
        <v>107</v>
      </c>
      <c r="F93" s="16" t="s">
        <v>4021</v>
      </c>
      <c r="G93" s="17">
        <v>3.16E-3</v>
      </c>
      <c r="H93" s="17">
        <v>3.2139999999999998E-3</v>
      </c>
      <c r="I93" s="17">
        <v>2.993E-3</v>
      </c>
      <c r="J93" s="17">
        <v>2.6819999999999999E-3</v>
      </c>
      <c r="K93" s="17">
        <v>2.9269999999999999E-3</v>
      </c>
      <c r="L93" s="17">
        <v>2.624E-3</v>
      </c>
      <c r="M93" s="17">
        <v>2.2780000000000001E-3</v>
      </c>
      <c r="N93" s="17">
        <v>1.99E-3</v>
      </c>
      <c r="O93" s="17">
        <v>2.5860000000000002E-3</v>
      </c>
      <c r="P93" s="17">
        <v>2.8969999999999998E-3</v>
      </c>
      <c r="Q93" s="17">
        <v>2.7789999999999998E-3</v>
      </c>
      <c r="R93" s="17">
        <v>3.091E-3</v>
      </c>
      <c r="S9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1009.5379999999998</v>
      </c>
    </row>
    <row r="94" spans="1:19" x14ac:dyDescent="0.55000000000000004">
      <c r="A94" s="1">
        <v>179</v>
      </c>
      <c r="B94" s="1" t="s">
        <v>741</v>
      </c>
      <c r="C94" s="1" t="s">
        <v>744</v>
      </c>
      <c r="D94" s="4">
        <v>1.6</v>
      </c>
      <c r="E94" s="1" t="s">
        <v>107</v>
      </c>
      <c r="F94" s="16" t="s">
        <v>4022</v>
      </c>
      <c r="G94" s="17">
        <v>4.1260000000000003E-3</v>
      </c>
      <c r="H94" s="17">
        <v>4.4559999999999999E-3</v>
      </c>
      <c r="I94" s="17">
        <v>4.3839999999999999E-3</v>
      </c>
      <c r="J94" s="17">
        <v>4.2100000000000002E-3</v>
      </c>
      <c r="K94" s="17">
        <v>4.0249999999999999E-3</v>
      </c>
      <c r="L94" s="17">
        <v>3.3119999999999998E-3</v>
      </c>
      <c r="M94" s="17">
        <v>2.7799999999999999E-3</v>
      </c>
      <c r="N94" s="17">
        <v>2.8370000000000001E-3</v>
      </c>
      <c r="O94" s="17">
        <v>3.7309999999999999E-3</v>
      </c>
      <c r="P94" s="17">
        <v>3.7699999999999999E-3</v>
      </c>
      <c r="Q94" s="17">
        <v>3.7829999999999999E-3</v>
      </c>
      <c r="R94" s="17">
        <v>4.0460000000000001E-3</v>
      </c>
      <c r="S9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1380.856</v>
      </c>
    </row>
    <row r="95" spans="1:19" x14ac:dyDescent="0.55000000000000004">
      <c r="B95" s="1" t="s">
        <v>741</v>
      </c>
      <c r="C95" s="1" t="s">
        <v>745</v>
      </c>
      <c r="D95" s="1">
        <v>11</v>
      </c>
      <c r="E95" s="1" t="s">
        <v>107</v>
      </c>
      <c r="F95" s="16" t="s">
        <v>4021</v>
      </c>
      <c r="G95" s="17">
        <v>3.16E-3</v>
      </c>
      <c r="H95" s="17">
        <v>3.2139999999999998E-3</v>
      </c>
      <c r="I95" s="17">
        <v>2.993E-3</v>
      </c>
      <c r="J95" s="17">
        <v>2.6819999999999999E-3</v>
      </c>
      <c r="K95" s="17">
        <v>2.9269999999999999E-3</v>
      </c>
      <c r="L95" s="17">
        <v>2.624E-3</v>
      </c>
      <c r="M95" s="17">
        <v>2.2780000000000001E-3</v>
      </c>
      <c r="N95" s="17">
        <v>1.99E-3</v>
      </c>
      <c r="O95" s="17">
        <v>2.5860000000000002E-3</v>
      </c>
      <c r="P95" s="17">
        <v>2.8969999999999998E-3</v>
      </c>
      <c r="Q95" s="17">
        <v>2.7789999999999998E-3</v>
      </c>
      <c r="R95" s="17">
        <v>3.091E-3</v>
      </c>
      <c r="S9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1009.5379999999998</v>
      </c>
    </row>
    <row r="96" spans="1:19" x14ac:dyDescent="0.55000000000000004">
      <c r="A96" s="1">
        <v>467</v>
      </c>
      <c r="B96" s="1" t="s">
        <v>741</v>
      </c>
      <c r="C96" s="1" t="s">
        <v>747</v>
      </c>
      <c r="D96" s="4">
        <v>6.3E-2</v>
      </c>
      <c r="E96" s="1" t="s">
        <v>107</v>
      </c>
      <c r="F96" s="16" t="s">
        <v>4023</v>
      </c>
      <c r="G96" s="17">
        <v>0</v>
      </c>
      <c r="H96" s="17">
        <v>0</v>
      </c>
      <c r="I96" s="17">
        <v>0</v>
      </c>
      <c r="J96" s="17">
        <v>0</v>
      </c>
      <c r="K96" s="17">
        <v>0</v>
      </c>
      <c r="L96" s="17">
        <v>0</v>
      </c>
      <c r="M96" s="17">
        <v>0</v>
      </c>
      <c r="N96" s="17">
        <v>0</v>
      </c>
      <c r="O96" s="17">
        <v>0</v>
      </c>
      <c r="P96" s="17">
        <v>0</v>
      </c>
      <c r="Q96" s="17">
        <v>0</v>
      </c>
      <c r="R96" s="17">
        <v>0</v>
      </c>
      <c r="S9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97" spans="1:19" x14ac:dyDescent="0.55000000000000004">
      <c r="A97" s="1">
        <v>909</v>
      </c>
      <c r="B97" s="1" t="s">
        <v>741</v>
      </c>
      <c r="C97" s="1" t="s">
        <v>752</v>
      </c>
      <c r="D97" s="4">
        <v>9.1999999999999998E-2</v>
      </c>
      <c r="E97" s="1" t="s">
        <v>107</v>
      </c>
      <c r="F97" s="16" t="s">
        <v>4024</v>
      </c>
      <c r="G97" s="17">
        <v>0</v>
      </c>
      <c r="H97" s="17">
        <v>0</v>
      </c>
      <c r="I97" s="17">
        <v>0</v>
      </c>
      <c r="J97" s="17">
        <v>0</v>
      </c>
      <c r="K97" s="17">
        <v>0</v>
      </c>
      <c r="L97" s="17">
        <v>0</v>
      </c>
      <c r="M97" s="17">
        <v>0</v>
      </c>
      <c r="N97" s="17">
        <v>0</v>
      </c>
      <c r="O97" s="17">
        <v>0</v>
      </c>
      <c r="P97" s="17">
        <v>0</v>
      </c>
      <c r="Q97" s="17">
        <v>0</v>
      </c>
      <c r="R97" s="17">
        <v>0</v>
      </c>
      <c r="S9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98" spans="1:19" x14ac:dyDescent="0.55000000000000004">
      <c r="A98" s="1">
        <v>1109</v>
      </c>
      <c r="B98" s="1" t="s">
        <v>741</v>
      </c>
      <c r="C98" s="1" t="s">
        <v>753</v>
      </c>
      <c r="D98" s="4">
        <v>5.8000000000000003E-2</v>
      </c>
      <c r="E98" s="1" t="s">
        <v>107</v>
      </c>
      <c r="F98" s="16" t="s">
        <v>4025</v>
      </c>
      <c r="G98" s="17">
        <v>0</v>
      </c>
      <c r="H98" s="17">
        <v>0</v>
      </c>
      <c r="I98" s="17">
        <v>0</v>
      </c>
      <c r="J98" s="17">
        <v>0</v>
      </c>
      <c r="K98" s="17">
        <v>0</v>
      </c>
      <c r="L98" s="17">
        <v>0</v>
      </c>
      <c r="M98" s="17">
        <v>0</v>
      </c>
      <c r="N98" s="17">
        <v>0</v>
      </c>
      <c r="O98" s="17">
        <v>0</v>
      </c>
      <c r="P98" s="17">
        <v>0</v>
      </c>
      <c r="Q98" s="17">
        <v>0</v>
      </c>
      <c r="R98" s="17">
        <v>0</v>
      </c>
      <c r="S9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99" spans="1:19" ht="15" customHeight="1" x14ac:dyDescent="0.55000000000000004">
      <c r="A99" s="1">
        <v>1357</v>
      </c>
      <c r="B99" s="1" t="s">
        <v>741</v>
      </c>
      <c r="C99" s="1" t="s">
        <v>755</v>
      </c>
      <c r="D99" s="4">
        <v>0.13200000000000001</v>
      </c>
      <c r="E99" s="1" t="s">
        <v>107</v>
      </c>
      <c r="F99" s="16" t="s">
        <v>4026</v>
      </c>
      <c r="G99" s="17">
        <v>0</v>
      </c>
      <c r="H99" s="17">
        <v>0</v>
      </c>
      <c r="I99" s="17">
        <v>0</v>
      </c>
      <c r="J99" s="17">
        <v>0</v>
      </c>
      <c r="K99" s="17">
        <v>0</v>
      </c>
      <c r="L99" s="17">
        <v>0</v>
      </c>
      <c r="M99" s="17">
        <v>0</v>
      </c>
      <c r="N99" s="17">
        <v>0</v>
      </c>
      <c r="O99" s="17">
        <v>0</v>
      </c>
      <c r="P99" s="17">
        <v>0</v>
      </c>
      <c r="Q99" s="17">
        <v>0</v>
      </c>
      <c r="R99" s="17">
        <v>0</v>
      </c>
      <c r="S9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00" spans="1:19" x14ac:dyDescent="0.55000000000000004">
      <c r="A100" s="1">
        <v>1402</v>
      </c>
      <c r="B100" s="1" t="s">
        <v>741</v>
      </c>
      <c r="C100" s="1" t="s">
        <v>759</v>
      </c>
      <c r="D100" s="4">
        <v>172</v>
      </c>
      <c r="E100" s="1" t="s">
        <v>107</v>
      </c>
      <c r="F100" s="16" t="s">
        <v>4027</v>
      </c>
      <c r="G100" s="17">
        <v>3.64E-3</v>
      </c>
      <c r="H100" s="17">
        <v>3.9360000000000003E-3</v>
      </c>
      <c r="I100" s="17">
        <v>4.0130000000000001E-3</v>
      </c>
      <c r="J100" s="17">
        <v>3.4429999999999999E-3</v>
      </c>
      <c r="K100" s="17">
        <v>3.1749999999999999E-3</v>
      </c>
      <c r="L100" s="17">
        <v>2.313E-3</v>
      </c>
      <c r="M100" s="17">
        <v>1.7129999999999999E-3</v>
      </c>
      <c r="N100" s="17">
        <v>1.3910000000000001E-3</v>
      </c>
      <c r="O100" s="17">
        <v>1.681E-3</v>
      </c>
      <c r="P100" s="17">
        <v>2.2030000000000001E-3</v>
      </c>
      <c r="Q100" s="17">
        <v>3.235E-3</v>
      </c>
      <c r="R100" s="17">
        <v>3.2060000000000001E-3</v>
      </c>
      <c r="S10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1029.9389999999999</v>
      </c>
    </row>
    <row r="101" spans="1:19" x14ac:dyDescent="0.55000000000000004">
      <c r="A101" s="1">
        <v>1404</v>
      </c>
      <c r="B101" s="1" t="s">
        <v>741</v>
      </c>
      <c r="C101" s="1" t="s">
        <v>760</v>
      </c>
      <c r="D101" s="4">
        <v>830</v>
      </c>
      <c r="E101" s="1" t="s">
        <v>107</v>
      </c>
      <c r="F101" s="16" t="s">
        <v>4029</v>
      </c>
      <c r="G101" s="17">
        <v>3.64E-3</v>
      </c>
      <c r="H101" s="17">
        <v>3.9360000000000003E-3</v>
      </c>
      <c r="I101" s="17">
        <v>4.0130000000000001E-3</v>
      </c>
      <c r="J101" s="17">
        <v>3.4429999999999999E-3</v>
      </c>
      <c r="K101" s="17">
        <v>3.1749999999999999E-3</v>
      </c>
      <c r="L101" s="17">
        <v>2.313E-3</v>
      </c>
      <c r="M101" s="17">
        <v>1.7129999999999999E-3</v>
      </c>
      <c r="N101" s="17">
        <v>1.3910000000000001E-3</v>
      </c>
      <c r="O101" s="17">
        <v>1.681E-3</v>
      </c>
      <c r="P101" s="17">
        <v>2.2030000000000001E-3</v>
      </c>
      <c r="Q101" s="17">
        <v>3.235E-3</v>
      </c>
      <c r="R101" s="17">
        <v>3.2060000000000001E-3</v>
      </c>
      <c r="S10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1029.9389999999999</v>
      </c>
    </row>
    <row r="102" spans="1:19" ht="15" customHeight="1" x14ac:dyDescent="0.55000000000000004">
      <c r="A102" s="1">
        <v>1498</v>
      </c>
      <c r="B102" s="1" t="s">
        <v>741</v>
      </c>
      <c r="C102" s="1" t="s">
        <v>764</v>
      </c>
      <c r="D102" s="4">
        <v>10.5</v>
      </c>
      <c r="E102" s="1" t="s">
        <v>107</v>
      </c>
      <c r="F102" s="16" t="s">
        <v>4031</v>
      </c>
      <c r="G102" s="17">
        <v>3.3349999999999999E-3</v>
      </c>
      <c r="H102" s="17">
        <v>3.6050000000000001E-3</v>
      </c>
      <c r="I102" s="17">
        <v>3.5569999999999998E-3</v>
      </c>
      <c r="J102" s="17">
        <v>3.3779999999999999E-3</v>
      </c>
      <c r="K102" s="17">
        <v>3.2299999999999998E-3</v>
      </c>
      <c r="L102" s="17">
        <v>2.0200000000000001E-3</v>
      </c>
      <c r="M102" s="17">
        <v>1.359E-3</v>
      </c>
      <c r="N102" s="17">
        <v>1.8140000000000001E-3</v>
      </c>
      <c r="O102" s="17">
        <v>2.8E-3</v>
      </c>
      <c r="P102" s="17">
        <v>3.49E-3</v>
      </c>
      <c r="Q102" s="17">
        <v>3.5040000000000002E-3</v>
      </c>
      <c r="R102" s="17">
        <v>3.2989999999999998E-3</v>
      </c>
      <c r="S10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1074.6039999999998</v>
      </c>
    </row>
    <row r="103" spans="1:19" ht="15" customHeight="1" x14ac:dyDescent="0.55000000000000004">
      <c r="A103" s="1">
        <v>1501</v>
      </c>
      <c r="B103" s="1" t="s">
        <v>741</v>
      </c>
      <c r="C103" s="1" t="s">
        <v>765</v>
      </c>
      <c r="D103" s="4">
        <v>6.9</v>
      </c>
      <c r="E103" s="1" t="s">
        <v>107</v>
      </c>
      <c r="F103" s="16" t="s">
        <v>4022</v>
      </c>
      <c r="G103" s="17">
        <v>4.1260000000000003E-3</v>
      </c>
      <c r="H103" s="17">
        <v>4.4559999999999999E-3</v>
      </c>
      <c r="I103" s="17">
        <v>4.3839999999999999E-3</v>
      </c>
      <c r="J103" s="17">
        <v>4.2100000000000002E-3</v>
      </c>
      <c r="K103" s="17">
        <v>4.0249999999999999E-3</v>
      </c>
      <c r="L103" s="17">
        <v>3.3119999999999998E-3</v>
      </c>
      <c r="M103" s="17">
        <v>2.7799999999999999E-3</v>
      </c>
      <c r="N103" s="17">
        <v>2.8370000000000001E-3</v>
      </c>
      <c r="O103" s="17">
        <v>3.7309999999999999E-3</v>
      </c>
      <c r="P103" s="17">
        <v>3.7699999999999999E-3</v>
      </c>
      <c r="Q103" s="17">
        <v>3.7829999999999999E-3</v>
      </c>
      <c r="R103" s="17">
        <v>4.0460000000000001E-3</v>
      </c>
      <c r="S10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1380.856</v>
      </c>
    </row>
    <row r="104" spans="1:19" x14ac:dyDescent="0.55000000000000004">
      <c r="A104" s="1">
        <v>1533</v>
      </c>
      <c r="B104" s="1" t="s">
        <v>741</v>
      </c>
      <c r="C104" s="1" t="s">
        <v>767</v>
      </c>
      <c r="D104" s="4">
        <v>0.28399999999999997</v>
      </c>
      <c r="E104" s="1" t="s">
        <v>107</v>
      </c>
      <c r="F104" s="16" t="s">
        <v>4032</v>
      </c>
      <c r="G104" s="17">
        <v>0</v>
      </c>
      <c r="H104" s="17">
        <v>0</v>
      </c>
      <c r="I104" s="17">
        <v>0</v>
      </c>
      <c r="J104" s="17">
        <v>0</v>
      </c>
      <c r="K104" s="17">
        <v>0</v>
      </c>
      <c r="L104" s="17">
        <v>0</v>
      </c>
      <c r="M104" s="17">
        <v>0</v>
      </c>
      <c r="N104" s="17">
        <v>0</v>
      </c>
      <c r="O104" s="17">
        <v>0</v>
      </c>
      <c r="P104" s="17">
        <v>0</v>
      </c>
      <c r="Q104" s="17">
        <v>0</v>
      </c>
      <c r="R104" s="17">
        <v>0</v>
      </c>
      <c r="S10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05" spans="1:19" x14ac:dyDescent="0.55000000000000004">
      <c r="A105" s="1">
        <v>1549</v>
      </c>
      <c r="B105" s="1" t="s">
        <v>741</v>
      </c>
      <c r="C105" s="1" t="s">
        <v>769</v>
      </c>
      <c r="D105" s="4">
        <v>0.15</v>
      </c>
      <c r="E105" s="1" t="s">
        <v>107</v>
      </c>
      <c r="F105" s="16" t="s">
        <v>4033</v>
      </c>
      <c r="G105" s="17">
        <v>0</v>
      </c>
      <c r="H105" s="17">
        <v>0</v>
      </c>
      <c r="I105" s="17">
        <v>0</v>
      </c>
      <c r="J105" s="17">
        <v>0</v>
      </c>
      <c r="K105" s="17">
        <v>0</v>
      </c>
      <c r="L105" s="17">
        <v>0</v>
      </c>
      <c r="M105" s="17">
        <v>0</v>
      </c>
      <c r="N105" s="17">
        <v>0</v>
      </c>
      <c r="O105" s="17">
        <v>0</v>
      </c>
      <c r="P105" s="17">
        <v>0</v>
      </c>
      <c r="Q105" s="17">
        <v>0</v>
      </c>
      <c r="R105" s="17">
        <v>0</v>
      </c>
      <c r="S10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06" spans="1:19" x14ac:dyDescent="0.55000000000000004">
      <c r="A106" s="1">
        <v>1621</v>
      </c>
      <c r="B106" s="1" t="s">
        <v>741</v>
      </c>
      <c r="C106" s="1" t="s">
        <v>771</v>
      </c>
      <c r="D106" s="4">
        <v>6.8000000000000005E-2</v>
      </c>
      <c r="E106" s="1" t="s">
        <v>107</v>
      </c>
      <c r="F106" s="16" t="s">
        <v>4034</v>
      </c>
      <c r="G106" s="17">
        <v>0</v>
      </c>
      <c r="H106" s="17">
        <v>0</v>
      </c>
      <c r="I106" s="17">
        <v>0</v>
      </c>
      <c r="J106" s="17">
        <v>0</v>
      </c>
      <c r="K106" s="17">
        <v>0</v>
      </c>
      <c r="L106" s="17">
        <v>0</v>
      </c>
      <c r="M106" s="17">
        <v>0</v>
      </c>
      <c r="N106" s="17">
        <v>0</v>
      </c>
      <c r="O106" s="17">
        <v>0</v>
      </c>
      <c r="P106" s="17">
        <v>0</v>
      </c>
      <c r="Q106" s="17">
        <v>0</v>
      </c>
      <c r="R106" s="17">
        <v>0</v>
      </c>
      <c r="S10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07" spans="1:19" x14ac:dyDescent="0.55000000000000004">
      <c r="A107" s="1">
        <v>1691</v>
      </c>
      <c r="B107" s="1" t="s">
        <v>741</v>
      </c>
      <c r="C107" s="1" t="s">
        <v>784</v>
      </c>
      <c r="D107" s="4">
        <v>0.38200000000000001</v>
      </c>
      <c r="E107" s="1" t="s">
        <v>107</v>
      </c>
      <c r="F107" s="16" t="s">
        <v>4035</v>
      </c>
      <c r="G107" s="17">
        <v>0</v>
      </c>
      <c r="H107" s="17">
        <v>0</v>
      </c>
      <c r="I107" s="17">
        <v>0</v>
      </c>
      <c r="J107" s="17">
        <v>0</v>
      </c>
      <c r="K107" s="17">
        <v>0</v>
      </c>
      <c r="L107" s="17">
        <v>0</v>
      </c>
      <c r="M107" s="17">
        <v>0</v>
      </c>
      <c r="N107" s="17">
        <v>0</v>
      </c>
      <c r="O107" s="17">
        <v>0</v>
      </c>
      <c r="P107" s="17">
        <v>0</v>
      </c>
      <c r="Q107" s="17">
        <v>0</v>
      </c>
      <c r="R107" s="17">
        <v>0</v>
      </c>
      <c r="S10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08" spans="1:19" x14ac:dyDescent="0.55000000000000004">
      <c r="A108" s="1">
        <v>1719</v>
      </c>
      <c r="B108" s="1" t="s">
        <v>741</v>
      </c>
      <c r="C108" s="1" t="s">
        <v>786</v>
      </c>
      <c r="D108" s="4">
        <v>26</v>
      </c>
      <c r="E108" s="1" t="s">
        <v>107</v>
      </c>
      <c r="F108" s="16" t="s">
        <v>4036</v>
      </c>
      <c r="G108" s="17">
        <v>3.64E-3</v>
      </c>
      <c r="H108" s="17">
        <v>3.813E-3</v>
      </c>
      <c r="I108" s="17">
        <v>3.4269999999999999E-3</v>
      </c>
      <c r="J108" s="17">
        <v>4.2960000000000003E-3</v>
      </c>
      <c r="K108" s="17">
        <v>2.3930000000000002E-3</v>
      </c>
      <c r="L108" s="17">
        <v>1.493E-3</v>
      </c>
      <c r="M108" s="17">
        <v>1.253E-3</v>
      </c>
      <c r="N108" s="17">
        <v>1.3669999999999999E-3</v>
      </c>
      <c r="O108" s="17">
        <v>1.4909999999999999E-3</v>
      </c>
      <c r="P108" s="17">
        <v>2.346E-3</v>
      </c>
      <c r="Q108" s="17">
        <v>3.1849999999999999E-3</v>
      </c>
      <c r="R108" s="17">
        <v>3.5990000000000002E-3</v>
      </c>
      <c r="S10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979.48900000000003</v>
      </c>
    </row>
    <row r="109" spans="1:19" x14ac:dyDescent="0.55000000000000004">
      <c r="A109" s="1">
        <v>1838</v>
      </c>
      <c r="B109" s="1" t="s">
        <v>741</v>
      </c>
      <c r="C109" s="1" t="s">
        <v>787</v>
      </c>
      <c r="D109" s="4">
        <v>0.115</v>
      </c>
      <c r="E109" s="1" t="s">
        <v>107</v>
      </c>
      <c r="F109" s="16" t="s">
        <v>4037</v>
      </c>
      <c r="G109" s="17">
        <v>0</v>
      </c>
      <c r="H109" s="17">
        <v>0</v>
      </c>
      <c r="I109" s="17">
        <v>0</v>
      </c>
      <c r="J109" s="17">
        <v>0</v>
      </c>
      <c r="K109" s="17">
        <v>0</v>
      </c>
      <c r="L109" s="17">
        <v>0</v>
      </c>
      <c r="M109" s="17">
        <v>0</v>
      </c>
      <c r="N109" s="17">
        <v>0</v>
      </c>
      <c r="O109" s="17">
        <v>0</v>
      </c>
      <c r="P109" s="17">
        <v>0</v>
      </c>
      <c r="Q109" s="17">
        <v>0</v>
      </c>
      <c r="R109" s="17">
        <v>0</v>
      </c>
      <c r="S10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10" spans="1:19" x14ac:dyDescent="0.55000000000000004">
      <c r="A110" s="1">
        <v>1915</v>
      </c>
      <c r="B110" s="1" t="s">
        <v>741</v>
      </c>
      <c r="C110" s="1" t="s">
        <v>792</v>
      </c>
      <c r="D110" s="4">
        <v>0.436</v>
      </c>
      <c r="E110" s="1" t="s">
        <v>107</v>
      </c>
      <c r="F110" s="16" t="s">
        <v>4039</v>
      </c>
      <c r="G110" s="17">
        <v>0</v>
      </c>
      <c r="H110" s="17">
        <v>0</v>
      </c>
      <c r="I110" s="17">
        <v>0</v>
      </c>
      <c r="J110" s="17">
        <v>0</v>
      </c>
      <c r="K110" s="17">
        <v>0</v>
      </c>
      <c r="L110" s="17">
        <v>0</v>
      </c>
      <c r="M110" s="17">
        <v>0</v>
      </c>
      <c r="N110" s="17">
        <v>0</v>
      </c>
      <c r="O110" s="17">
        <v>0</v>
      </c>
      <c r="P110" s="17">
        <v>0</v>
      </c>
      <c r="Q110" s="17">
        <v>0</v>
      </c>
      <c r="R110" s="17">
        <v>0</v>
      </c>
      <c r="S11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11" spans="1:19" x14ac:dyDescent="0.55000000000000004">
      <c r="A111" s="1">
        <v>1917</v>
      </c>
      <c r="B111" s="1" t="s">
        <v>741</v>
      </c>
      <c r="C111" s="1" t="s">
        <v>793</v>
      </c>
      <c r="D111" s="4">
        <v>1</v>
      </c>
      <c r="E111" s="1" t="s">
        <v>107</v>
      </c>
      <c r="F111" s="16" t="s">
        <v>4040</v>
      </c>
      <c r="G111" s="17">
        <v>0</v>
      </c>
      <c r="H111" s="17">
        <v>0</v>
      </c>
      <c r="I111" s="17">
        <v>0</v>
      </c>
      <c r="J111" s="17">
        <v>0</v>
      </c>
      <c r="K111" s="17">
        <v>0</v>
      </c>
      <c r="L111" s="17">
        <v>0</v>
      </c>
      <c r="M111" s="17">
        <v>0</v>
      </c>
      <c r="N111" s="17">
        <v>0</v>
      </c>
      <c r="O111" s="17">
        <v>0</v>
      </c>
      <c r="P111" s="17">
        <v>0</v>
      </c>
      <c r="Q111" s="17">
        <v>0</v>
      </c>
      <c r="R111" s="17">
        <v>0</v>
      </c>
      <c r="S11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12" spans="1:19" x14ac:dyDescent="0.55000000000000004">
      <c r="A112" s="1">
        <v>2231</v>
      </c>
      <c r="B112" s="1" t="s">
        <v>741</v>
      </c>
      <c r="C112" s="1" t="s">
        <v>799</v>
      </c>
      <c r="D112" s="4">
        <v>22</v>
      </c>
      <c r="E112" s="1" t="s">
        <v>107</v>
      </c>
      <c r="F112" s="16" t="s">
        <v>4041</v>
      </c>
      <c r="G112" s="17">
        <v>2.738E-3</v>
      </c>
      <c r="H112" s="17">
        <v>2.2759999999999998E-3</v>
      </c>
      <c r="I112" s="17">
        <v>3.6389999999999999E-3</v>
      </c>
      <c r="J112" s="17">
        <v>3.9699999999999996E-3</v>
      </c>
      <c r="K112" s="17">
        <v>3.676E-3</v>
      </c>
      <c r="L112" s="17">
        <v>3.5339999999999998E-3</v>
      </c>
      <c r="M112" s="17">
        <v>3.4220000000000001E-3</v>
      </c>
      <c r="N112" s="17">
        <v>4.0800000000000003E-3</v>
      </c>
      <c r="O112" s="17">
        <v>4.091E-3</v>
      </c>
      <c r="P112" s="17">
        <v>4.3899999999999998E-3</v>
      </c>
      <c r="Q112" s="17">
        <v>4.1580000000000002E-3</v>
      </c>
      <c r="R112" s="17">
        <v>2.696E-3</v>
      </c>
      <c r="S11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1300.1890000000001</v>
      </c>
    </row>
    <row r="113" spans="1:22" x14ac:dyDescent="0.55000000000000004">
      <c r="A113" s="1">
        <v>2238</v>
      </c>
      <c r="B113" s="1" t="s">
        <v>741</v>
      </c>
      <c r="C113" s="1" t="s">
        <v>800</v>
      </c>
      <c r="D113" s="4">
        <v>0.4</v>
      </c>
      <c r="E113" s="1" t="s">
        <v>107</v>
      </c>
      <c r="F113" s="16" t="s">
        <v>4022</v>
      </c>
      <c r="G113" s="17">
        <v>0</v>
      </c>
      <c r="H113" s="17">
        <v>0</v>
      </c>
      <c r="I113" s="17">
        <v>0</v>
      </c>
      <c r="J113" s="17">
        <v>0</v>
      </c>
      <c r="K113" s="17">
        <v>0</v>
      </c>
      <c r="L113" s="17">
        <v>0</v>
      </c>
      <c r="M113" s="17">
        <v>0</v>
      </c>
      <c r="N113" s="17">
        <v>0</v>
      </c>
      <c r="O113" s="17">
        <v>0</v>
      </c>
      <c r="P113" s="17">
        <v>0</v>
      </c>
      <c r="Q113" s="17">
        <v>0</v>
      </c>
      <c r="R113" s="17">
        <v>0</v>
      </c>
      <c r="S11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14" spans="1:22" x14ac:dyDescent="0.55000000000000004">
      <c r="A114" s="1">
        <v>2251</v>
      </c>
      <c r="B114" s="1" t="s">
        <v>741</v>
      </c>
      <c r="C114" s="1" t="s">
        <v>801</v>
      </c>
      <c r="D114" s="4">
        <v>0.72</v>
      </c>
      <c r="E114" s="1" t="s">
        <v>107</v>
      </c>
      <c r="F114" s="16" t="s">
        <v>4042</v>
      </c>
      <c r="G114" s="17">
        <v>0</v>
      </c>
      <c r="H114" s="17">
        <v>0</v>
      </c>
      <c r="I114" s="17">
        <v>0</v>
      </c>
      <c r="J114" s="17">
        <v>0</v>
      </c>
      <c r="K114" s="17">
        <v>0</v>
      </c>
      <c r="L114" s="17">
        <v>0</v>
      </c>
      <c r="M114" s="17">
        <v>0</v>
      </c>
      <c r="N114" s="17">
        <v>0</v>
      </c>
      <c r="O114" s="17">
        <v>0</v>
      </c>
      <c r="P114" s="17">
        <v>0</v>
      </c>
      <c r="Q114" s="17">
        <v>0</v>
      </c>
      <c r="R114" s="17">
        <v>0</v>
      </c>
      <c r="S11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15" spans="1:22" x14ac:dyDescent="0.55000000000000004">
      <c r="A115" s="1">
        <v>2360</v>
      </c>
      <c r="B115" s="1" t="s">
        <v>741</v>
      </c>
      <c r="C115" s="1" t="s">
        <v>804</v>
      </c>
      <c r="D115" s="4">
        <v>9.4</v>
      </c>
      <c r="E115" s="1" t="s">
        <v>107</v>
      </c>
      <c r="F115" s="16" t="s">
        <v>4043</v>
      </c>
      <c r="G115" s="17">
        <v>3.9820000000000003E-3</v>
      </c>
      <c r="H115" s="17">
        <v>4.0639999999999999E-3</v>
      </c>
      <c r="I115" s="17">
        <v>3.9399999999999999E-3</v>
      </c>
      <c r="J115" s="17">
        <v>3.6840000000000002E-3</v>
      </c>
      <c r="K115" s="17">
        <v>3.7439999999999999E-3</v>
      </c>
      <c r="L115" s="17">
        <v>3.5490000000000001E-3</v>
      </c>
      <c r="M115" s="17">
        <v>3.5769999999999999E-3</v>
      </c>
      <c r="N115" s="17">
        <v>3.6250000000000002E-3</v>
      </c>
      <c r="O115" s="17">
        <v>3.5660000000000002E-3</v>
      </c>
      <c r="P115" s="17">
        <v>3.2680000000000001E-3</v>
      </c>
      <c r="Q115" s="17">
        <v>3.2720000000000002E-3</v>
      </c>
      <c r="R115" s="17">
        <v>4.0429999999999997E-3</v>
      </c>
      <c r="S11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1347.4709999999998</v>
      </c>
    </row>
    <row r="116" spans="1:22" x14ac:dyDescent="0.55000000000000004">
      <c r="A116" s="1">
        <v>2363</v>
      </c>
      <c r="B116" s="1" t="s">
        <v>741</v>
      </c>
      <c r="C116" s="1" t="s">
        <v>805</v>
      </c>
      <c r="D116" s="4">
        <v>71</v>
      </c>
      <c r="E116" s="1" t="s">
        <v>107</v>
      </c>
      <c r="F116" s="16" t="s">
        <v>4044</v>
      </c>
      <c r="G116" s="17">
        <v>3.5140000000000002E-3</v>
      </c>
      <c r="H116" s="17">
        <v>3.6189999999999998E-3</v>
      </c>
      <c r="I116" s="17">
        <v>3.3029999999999999E-3</v>
      </c>
      <c r="J116" s="17">
        <v>3.8319999999999999E-3</v>
      </c>
      <c r="K116" s="17">
        <v>1.98E-3</v>
      </c>
      <c r="L116" s="17">
        <v>1.1310000000000001E-3</v>
      </c>
      <c r="M116" s="17">
        <v>9.2699999999999998E-4</v>
      </c>
      <c r="N116" s="17">
        <v>9.7000000000000005E-4</v>
      </c>
      <c r="O116" s="17">
        <v>1.0269999999999999E-3</v>
      </c>
      <c r="P116" s="17">
        <v>1.9289999999999999E-3</v>
      </c>
      <c r="Q116" s="17">
        <v>2.81E-3</v>
      </c>
      <c r="R116" s="17">
        <v>3.4320000000000002E-3</v>
      </c>
      <c r="S11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863.03700000000015</v>
      </c>
    </row>
    <row r="117" spans="1:22" x14ac:dyDescent="0.55000000000000004">
      <c r="A117" s="1">
        <v>2510</v>
      </c>
      <c r="B117" s="1" t="s">
        <v>741</v>
      </c>
      <c r="C117" s="1" t="s">
        <v>806</v>
      </c>
      <c r="D117" s="4">
        <v>186.3</v>
      </c>
      <c r="E117" s="1" t="s">
        <v>107</v>
      </c>
      <c r="F117" s="16" t="s">
        <v>4046</v>
      </c>
      <c r="G117" s="17">
        <v>3.235E-3</v>
      </c>
      <c r="H117" s="17">
        <v>3.5799999999999998E-3</v>
      </c>
      <c r="I117" s="17">
        <v>3.392E-3</v>
      </c>
      <c r="J117" s="17">
        <v>3.9830000000000004E-3</v>
      </c>
      <c r="K117" s="17">
        <v>2.578E-3</v>
      </c>
      <c r="L117" s="17">
        <v>1.4300000000000001E-3</v>
      </c>
      <c r="M117" s="17">
        <v>1.1249999999999999E-3</v>
      </c>
      <c r="N117" s="17">
        <v>1.212E-3</v>
      </c>
      <c r="O117" s="17">
        <v>1.5790000000000001E-3</v>
      </c>
      <c r="P117" s="17">
        <v>2.6029999999999998E-3</v>
      </c>
      <c r="Q117" s="17">
        <v>3.349E-3</v>
      </c>
      <c r="R117" s="17">
        <v>3.2550000000000001E-3</v>
      </c>
      <c r="S11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949.87000000000023</v>
      </c>
    </row>
    <row r="118" spans="1:22" x14ac:dyDescent="0.55000000000000004">
      <c r="A118" s="1">
        <v>2553</v>
      </c>
      <c r="B118" s="1" t="s">
        <v>741</v>
      </c>
      <c r="C118" s="1" t="s">
        <v>808</v>
      </c>
      <c r="D118" s="4">
        <v>100</v>
      </c>
      <c r="E118" s="1" t="s">
        <v>107</v>
      </c>
      <c r="F118" s="16" t="s">
        <v>4048</v>
      </c>
      <c r="G118" s="17">
        <v>3.3059999999999999E-3</v>
      </c>
      <c r="H118" s="17">
        <v>3.738E-3</v>
      </c>
      <c r="I118" s="17">
        <v>3.3500000000000001E-3</v>
      </c>
      <c r="J118" s="17">
        <v>4.2649999999999997E-3</v>
      </c>
      <c r="K118" s="17">
        <v>2.6719999999999999E-3</v>
      </c>
      <c r="L118" s="17">
        <v>1.7769999999999999E-3</v>
      </c>
      <c r="M118" s="17">
        <v>1.6639999999999999E-3</v>
      </c>
      <c r="N118" s="17">
        <v>1.7440000000000001E-3</v>
      </c>
      <c r="O118" s="17">
        <v>2.124E-3</v>
      </c>
      <c r="P118" s="17">
        <v>3.192E-3</v>
      </c>
      <c r="Q118" s="17">
        <v>3.6129999999999999E-3</v>
      </c>
      <c r="R118" s="17">
        <v>3.4749999999999998E-3</v>
      </c>
      <c r="S11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1059.5269999999998</v>
      </c>
    </row>
    <row r="119" spans="1:22" x14ac:dyDescent="0.55000000000000004">
      <c r="A119" s="1">
        <v>2556</v>
      </c>
      <c r="B119" s="1" t="s">
        <v>741</v>
      </c>
      <c r="C119" s="1" t="s">
        <v>809</v>
      </c>
      <c r="D119" s="4">
        <v>1</v>
      </c>
      <c r="E119" s="1" t="s">
        <v>107</v>
      </c>
      <c r="F119" s="16" t="s">
        <v>4050</v>
      </c>
      <c r="G119" s="17">
        <v>0</v>
      </c>
      <c r="H119" s="17">
        <v>0</v>
      </c>
      <c r="I119" s="17">
        <v>0</v>
      </c>
      <c r="J119" s="17">
        <v>0</v>
      </c>
      <c r="K119" s="17">
        <v>0</v>
      </c>
      <c r="L119" s="17">
        <v>0</v>
      </c>
      <c r="M119" s="17">
        <v>0</v>
      </c>
      <c r="N119" s="17">
        <v>0</v>
      </c>
      <c r="O119" s="17">
        <v>0</v>
      </c>
      <c r="P119" s="17">
        <v>0</v>
      </c>
      <c r="Q119" s="17">
        <v>0</v>
      </c>
      <c r="R119" s="17">
        <v>0</v>
      </c>
      <c r="S11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20" spans="1:22" x14ac:dyDescent="0.55000000000000004">
      <c r="B120" s="1" t="s">
        <v>741</v>
      </c>
      <c r="C120" s="1" t="s">
        <v>810</v>
      </c>
      <c r="D120" s="1">
        <v>22</v>
      </c>
      <c r="E120" s="1" t="s">
        <v>107</v>
      </c>
      <c r="F120" s="16" t="s">
        <v>4021</v>
      </c>
      <c r="G120" s="17">
        <v>3.16E-3</v>
      </c>
      <c r="H120" s="17">
        <v>3.2139999999999998E-3</v>
      </c>
      <c r="I120" s="17">
        <v>2.993E-3</v>
      </c>
      <c r="J120" s="17">
        <v>2.6819999999999999E-3</v>
      </c>
      <c r="K120" s="17">
        <v>2.9269999999999999E-3</v>
      </c>
      <c r="L120" s="17">
        <v>2.624E-3</v>
      </c>
      <c r="M120" s="17">
        <v>2.2780000000000001E-3</v>
      </c>
      <c r="N120" s="17">
        <v>1.99E-3</v>
      </c>
      <c r="O120" s="17">
        <v>2.5860000000000002E-3</v>
      </c>
      <c r="P120" s="17">
        <v>2.8969999999999998E-3</v>
      </c>
      <c r="Q120" s="17">
        <v>2.7789999999999998E-3</v>
      </c>
      <c r="R120" s="17">
        <v>3.091E-3</v>
      </c>
      <c r="S12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1009.5379999999998</v>
      </c>
    </row>
    <row r="121" spans="1:22" x14ac:dyDescent="0.55000000000000004">
      <c r="A121" s="1">
        <v>2620</v>
      </c>
      <c r="B121" s="1" t="s">
        <v>741</v>
      </c>
      <c r="C121" s="1" t="s">
        <v>811</v>
      </c>
      <c r="D121" s="4">
        <v>0.17100000000000001</v>
      </c>
      <c r="E121" s="1" t="s">
        <v>107</v>
      </c>
      <c r="F121" s="16" t="s">
        <v>4051</v>
      </c>
      <c r="G121" s="17">
        <v>0</v>
      </c>
      <c r="H121" s="17">
        <v>0</v>
      </c>
      <c r="I121" s="17">
        <v>0</v>
      </c>
      <c r="J121" s="17">
        <v>0</v>
      </c>
      <c r="K121" s="17">
        <v>0</v>
      </c>
      <c r="L121" s="17">
        <v>0</v>
      </c>
      <c r="M121" s="17">
        <v>0</v>
      </c>
      <c r="N121" s="17">
        <v>0</v>
      </c>
      <c r="O121" s="17">
        <v>0</v>
      </c>
      <c r="P121" s="17">
        <v>0</v>
      </c>
      <c r="Q121" s="17">
        <v>0</v>
      </c>
      <c r="R121" s="17">
        <v>0</v>
      </c>
      <c r="S12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22" spans="1:22" x14ac:dyDescent="0.55000000000000004">
      <c r="A122" s="1">
        <v>2885</v>
      </c>
      <c r="B122" s="1" t="s">
        <v>741</v>
      </c>
      <c r="C122" s="1" t="s">
        <v>812</v>
      </c>
      <c r="D122" s="4">
        <v>13.8</v>
      </c>
      <c r="E122" s="1" t="s">
        <v>107</v>
      </c>
      <c r="F122" s="16" t="s">
        <v>4052</v>
      </c>
      <c r="G122" s="17">
        <v>3.7629999999999999E-3</v>
      </c>
      <c r="H122" s="17">
        <v>4.1440000000000001E-3</v>
      </c>
      <c r="I122" s="17">
        <v>3.9960000000000004E-3</v>
      </c>
      <c r="J122" s="17">
        <v>3.9170000000000003E-3</v>
      </c>
      <c r="K122" s="17">
        <v>3.7529999999999998E-3</v>
      </c>
      <c r="L122" s="17">
        <v>3.32E-3</v>
      </c>
      <c r="M122" s="17">
        <v>3.0969999999999999E-3</v>
      </c>
      <c r="N122" s="17">
        <v>3.6549999999999998E-3</v>
      </c>
      <c r="O122" s="17">
        <v>4.1029999999999999E-3</v>
      </c>
      <c r="P122" s="17">
        <v>3.784E-3</v>
      </c>
      <c r="Q122" s="17">
        <v>3.6389999999999999E-3</v>
      </c>
      <c r="R122" s="17">
        <v>4.2059999999999997E-3</v>
      </c>
      <c r="S12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1379.2759999999998</v>
      </c>
    </row>
    <row r="123" spans="1:22" ht="15" customHeight="1" x14ac:dyDescent="0.55000000000000004">
      <c r="A123" s="1">
        <v>2887</v>
      </c>
      <c r="B123" s="1" t="s">
        <v>741</v>
      </c>
      <c r="C123" s="1" t="s">
        <v>813</v>
      </c>
      <c r="D123" s="4">
        <v>13</v>
      </c>
      <c r="E123" s="1" t="s">
        <v>107</v>
      </c>
      <c r="F123" s="16" t="s">
        <v>4053</v>
      </c>
      <c r="G123" s="17">
        <v>3.483E-3</v>
      </c>
      <c r="H123" s="17">
        <v>3.751E-3</v>
      </c>
      <c r="I123" s="17">
        <v>3.6389999999999999E-3</v>
      </c>
      <c r="J123" s="17">
        <v>3.5860000000000002E-3</v>
      </c>
      <c r="K123" s="17">
        <v>3.8609999999999998E-3</v>
      </c>
      <c r="L123" s="17">
        <v>3.1819999999999999E-3</v>
      </c>
      <c r="M123" s="17">
        <v>2.5690000000000001E-3</v>
      </c>
      <c r="N123" s="17">
        <v>2.3240000000000001E-3</v>
      </c>
      <c r="O123" s="17">
        <v>2.6689999999999999E-3</v>
      </c>
      <c r="P123" s="17">
        <v>3.372E-3</v>
      </c>
      <c r="Q123" s="17">
        <v>3.467E-3</v>
      </c>
      <c r="R123" s="17">
        <v>3.5639999999999999E-3</v>
      </c>
      <c r="S12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1199.32</v>
      </c>
    </row>
    <row r="124" spans="1:22" ht="15" customHeight="1" x14ac:dyDescent="0.55000000000000004">
      <c r="A124" s="1">
        <v>2888</v>
      </c>
      <c r="B124" s="1" t="s">
        <v>741</v>
      </c>
      <c r="C124" s="1" t="s">
        <v>814</v>
      </c>
      <c r="D124" s="4">
        <v>32</v>
      </c>
      <c r="E124" s="1" t="s">
        <v>107</v>
      </c>
      <c r="F124" s="16" t="s">
        <v>4054</v>
      </c>
      <c r="G124" s="17">
        <v>3.0049999999999999E-3</v>
      </c>
      <c r="H124" s="17">
        <v>3.2599999999999999E-3</v>
      </c>
      <c r="I124" s="17">
        <v>3.1410000000000001E-3</v>
      </c>
      <c r="J124" s="17">
        <v>2.9650000000000002E-3</v>
      </c>
      <c r="K124" s="17">
        <v>3.0590000000000001E-3</v>
      </c>
      <c r="L124" s="17">
        <v>1.9449999999999999E-3</v>
      </c>
      <c r="M124" s="17">
        <v>1.2290000000000001E-3</v>
      </c>
      <c r="N124" s="17">
        <v>1.016E-3</v>
      </c>
      <c r="O124" s="17">
        <v>1.0269999999999999E-3</v>
      </c>
      <c r="P124" s="17">
        <v>1.745E-3</v>
      </c>
      <c r="Q124" s="17">
        <v>2.5530000000000001E-3</v>
      </c>
      <c r="R124" s="17">
        <v>2.7929999999999999E-3</v>
      </c>
      <c r="S12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841.60799999999995</v>
      </c>
    </row>
    <row r="125" spans="1:22" x14ac:dyDescent="0.55000000000000004">
      <c r="A125" s="1">
        <v>2939</v>
      </c>
      <c r="B125" s="1" t="s">
        <v>741</v>
      </c>
      <c r="C125" s="1" t="s">
        <v>815</v>
      </c>
      <c r="D125" s="4">
        <v>11</v>
      </c>
      <c r="E125" s="1" t="s">
        <v>107</v>
      </c>
      <c r="F125" s="16" t="s">
        <v>4056</v>
      </c>
      <c r="G125" s="17">
        <v>3.5109999999999998E-3</v>
      </c>
      <c r="H125" s="17">
        <v>3.8639999999999998E-3</v>
      </c>
      <c r="I125" s="17">
        <v>4.0499999999999998E-3</v>
      </c>
      <c r="J125" s="17">
        <v>3.8530000000000001E-3</v>
      </c>
      <c r="K125" s="17">
        <v>3.4020000000000001E-3</v>
      </c>
      <c r="L125" s="17">
        <v>1.9E-3</v>
      </c>
      <c r="M125" s="17">
        <v>1.0610000000000001E-3</v>
      </c>
      <c r="N125" s="17">
        <v>8.5299999999999994E-3</v>
      </c>
      <c r="O125" s="17">
        <v>9.3400000000000004E-4</v>
      </c>
      <c r="P125" s="17">
        <v>2.3419999999999999E-3</v>
      </c>
      <c r="Q125" s="17">
        <v>3.4529999999999999E-3</v>
      </c>
      <c r="R125" s="17">
        <v>3.143E-3</v>
      </c>
      <c r="S12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1219.6009999999999</v>
      </c>
      <c r="T125" s="1"/>
      <c r="U125" s="3"/>
      <c r="V125" s="3"/>
    </row>
    <row r="126" spans="1:22" x14ac:dyDescent="0.55000000000000004">
      <c r="A126" s="1">
        <v>3371</v>
      </c>
      <c r="B126" s="1" t="s">
        <v>741</v>
      </c>
      <c r="C126" s="1" t="s">
        <v>817</v>
      </c>
      <c r="D126" s="4">
        <v>1.75</v>
      </c>
      <c r="E126" s="1" t="s">
        <v>107</v>
      </c>
      <c r="F126" s="16" t="s">
        <v>4057</v>
      </c>
      <c r="G126" s="17">
        <v>3.8080000000000002E-3</v>
      </c>
      <c r="H126" s="17">
        <v>4.2090000000000001E-3</v>
      </c>
      <c r="I126" s="17">
        <v>4.1660000000000004E-3</v>
      </c>
      <c r="J126" s="17">
        <v>4.267E-3</v>
      </c>
      <c r="K126" s="17">
        <v>3.869E-3</v>
      </c>
      <c r="L126" s="17">
        <v>1.931E-3</v>
      </c>
      <c r="M126" s="17">
        <v>1.3129999999999999E-3</v>
      </c>
      <c r="N126" s="17">
        <v>1.578E-3</v>
      </c>
      <c r="O126" s="17">
        <v>2.9619999999999998E-3</v>
      </c>
      <c r="P126" s="17">
        <v>3.2000000000000002E-3</v>
      </c>
      <c r="Q126" s="17">
        <v>3.7299999999999998E-3</v>
      </c>
      <c r="R126" s="17">
        <v>3.7200000000000002E-3</v>
      </c>
      <c r="S12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1175.8260000000002</v>
      </c>
    </row>
    <row r="127" spans="1:22" x14ac:dyDescent="0.55000000000000004">
      <c r="A127" s="1">
        <v>3373</v>
      </c>
      <c r="B127" s="1" t="s">
        <v>741</v>
      </c>
      <c r="C127" s="1" t="s">
        <v>820</v>
      </c>
      <c r="D127" s="4">
        <v>0.78</v>
      </c>
      <c r="E127" s="1" t="s">
        <v>107</v>
      </c>
      <c r="F127" s="16" t="s">
        <v>4058</v>
      </c>
      <c r="G127" s="17">
        <v>0</v>
      </c>
      <c r="H127" s="17">
        <v>0</v>
      </c>
      <c r="I127" s="17">
        <v>0</v>
      </c>
      <c r="J127" s="17">
        <v>0</v>
      </c>
      <c r="K127" s="17">
        <v>0</v>
      </c>
      <c r="L127" s="17">
        <v>0</v>
      </c>
      <c r="M127" s="17">
        <v>0</v>
      </c>
      <c r="N127" s="17">
        <v>0</v>
      </c>
      <c r="O127" s="17">
        <v>0</v>
      </c>
      <c r="P127" s="17">
        <v>0</v>
      </c>
      <c r="Q127" s="17">
        <v>0</v>
      </c>
      <c r="R127" s="17">
        <v>0</v>
      </c>
      <c r="S12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28" spans="1:22" x14ac:dyDescent="0.55000000000000004">
      <c r="A128" s="1">
        <v>3374</v>
      </c>
      <c r="B128" s="1" t="s">
        <v>741</v>
      </c>
      <c r="C128" s="1" t="s">
        <v>821</v>
      </c>
      <c r="D128" s="4">
        <v>19.5</v>
      </c>
      <c r="E128" s="1" t="s">
        <v>107</v>
      </c>
      <c r="F128" s="16" t="s">
        <v>4059</v>
      </c>
      <c r="G128" s="17">
        <v>4.2890000000000003E-3</v>
      </c>
      <c r="H128" s="17">
        <v>3.689E-3</v>
      </c>
      <c r="I128" s="17">
        <v>4.3530000000000001E-3</v>
      </c>
      <c r="J128" s="17">
        <v>4.4549999999999998E-3</v>
      </c>
      <c r="K128" s="17">
        <v>4.1149999999999997E-3</v>
      </c>
      <c r="L128" s="17">
        <v>3.9449999999999997E-3</v>
      </c>
      <c r="M128" s="17">
        <v>3.6389999999999999E-3</v>
      </c>
      <c r="N128" s="17">
        <v>3.8939999999999999E-3</v>
      </c>
      <c r="O128" s="17">
        <v>4.2570000000000004E-3</v>
      </c>
      <c r="P128" s="17">
        <v>4.0899999999999999E-3</v>
      </c>
      <c r="Q128" s="17">
        <v>3.9290000000000002E-3</v>
      </c>
      <c r="R128" s="17">
        <v>4.2770000000000004E-3</v>
      </c>
      <c r="S12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1489.2389999999998</v>
      </c>
    </row>
    <row r="129" spans="1:19" ht="15" customHeight="1" x14ac:dyDescent="0.55000000000000004">
      <c r="A129" s="1">
        <v>3468</v>
      </c>
      <c r="B129" s="1" t="s">
        <v>741</v>
      </c>
      <c r="C129" s="1" t="s">
        <v>825</v>
      </c>
      <c r="D129" s="4">
        <v>0.4</v>
      </c>
      <c r="E129" s="1" t="s">
        <v>107</v>
      </c>
      <c r="F129" s="16" t="s">
        <v>4043</v>
      </c>
      <c r="G129" s="17">
        <v>0</v>
      </c>
      <c r="H129" s="17">
        <v>0</v>
      </c>
      <c r="I129" s="17">
        <v>0</v>
      </c>
      <c r="J129" s="17">
        <v>0</v>
      </c>
      <c r="K129" s="17">
        <v>0</v>
      </c>
      <c r="L129" s="17">
        <v>0</v>
      </c>
      <c r="M129" s="17">
        <v>0</v>
      </c>
      <c r="N129" s="17">
        <v>0</v>
      </c>
      <c r="O129" s="17">
        <v>0</v>
      </c>
      <c r="P129" s="17">
        <v>0</v>
      </c>
      <c r="Q129" s="17">
        <v>0</v>
      </c>
      <c r="R129" s="17">
        <v>0</v>
      </c>
      <c r="S12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30" spans="1:19" x14ac:dyDescent="0.55000000000000004">
      <c r="A130" s="1">
        <v>3580</v>
      </c>
      <c r="B130" s="1" t="s">
        <v>741</v>
      </c>
      <c r="C130" s="1" t="s">
        <v>827</v>
      </c>
      <c r="D130" s="4">
        <v>75</v>
      </c>
      <c r="E130" s="1" t="s">
        <v>107</v>
      </c>
      <c r="F130" s="16" t="s">
        <v>4060</v>
      </c>
      <c r="G130" s="17">
        <v>4.0530000000000002E-3</v>
      </c>
      <c r="H130" s="17">
        <v>4.267E-3</v>
      </c>
      <c r="I130" s="17">
        <v>4.3740000000000003E-3</v>
      </c>
      <c r="J130" s="17">
        <v>3.9810000000000002E-3</v>
      </c>
      <c r="K130" s="17">
        <v>3.771E-3</v>
      </c>
      <c r="L130" s="17">
        <v>2.2620000000000001E-3</v>
      </c>
      <c r="M130" s="17">
        <v>1.3339999999999999E-3</v>
      </c>
      <c r="N130" s="17">
        <v>9.8700000000000003E-4</v>
      </c>
      <c r="O130" s="17">
        <v>1.2030000000000001E-3</v>
      </c>
      <c r="P130" s="17">
        <v>2.5760000000000002E-3</v>
      </c>
      <c r="Q130" s="17">
        <v>3.7330000000000002E-3</v>
      </c>
      <c r="R130" s="17">
        <v>3.3769999999999998E-3</v>
      </c>
      <c r="S13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1089.4780000000001</v>
      </c>
    </row>
    <row r="131" spans="1:19" x14ac:dyDescent="0.55000000000000004">
      <c r="A131" s="1">
        <v>3581</v>
      </c>
      <c r="B131" s="1" t="s">
        <v>741</v>
      </c>
      <c r="C131" s="1" t="s">
        <v>828</v>
      </c>
      <c r="D131" s="4">
        <v>150</v>
      </c>
      <c r="E131" s="1" t="s">
        <v>107</v>
      </c>
      <c r="F131" s="16" t="s">
        <v>4062</v>
      </c>
      <c r="G131" s="17">
        <v>3.9690000000000003E-3</v>
      </c>
      <c r="H131" s="17">
        <v>4.1869999999999997E-3</v>
      </c>
      <c r="I131" s="17">
        <v>4.2680000000000001E-3</v>
      </c>
      <c r="J131" s="17">
        <v>3.9259999999999998E-3</v>
      </c>
      <c r="K131" s="17">
        <v>3.7169999999999998E-3</v>
      </c>
      <c r="L131" s="17">
        <v>2.1679999999999998E-3</v>
      </c>
      <c r="M131" s="17">
        <v>1.2999999999999999E-3</v>
      </c>
      <c r="N131" s="17">
        <v>9.9599999999999992E-4</v>
      </c>
      <c r="O131" s="17">
        <v>1.225E-3</v>
      </c>
      <c r="P131" s="17">
        <v>2.3110000000000001E-3</v>
      </c>
      <c r="Q131" s="17">
        <v>3.6329999999999999E-3</v>
      </c>
      <c r="R131" s="17">
        <v>3.3440000000000002E-3</v>
      </c>
      <c r="S13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1062.8509999999999</v>
      </c>
    </row>
    <row r="132" spans="1:19" x14ac:dyDescent="0.55000000000000004">
      <c r="B132" s="1" t="s">
        <v>829</v>
      </c>
      <c r="C132" s="1" t="s">
        <v>830</v>
      </c>
      <c r="D132" s="4">
        <v>30</v>
      </c>
      <c r="E132" s="1" t="s">
        <v>107</v>
      </c>
      <c r="F132" s="16" t="s">
        <v>4064</v>
      </c>
      <c r="G132" s="17">
        <v>3.9119999999999997E-3</v>
      </c>
      <c r="H132" s="17">
        <v>3.8579999999999999E-3</v>
      </c>
      <c r="I132" s="17">
        <v>4.0509999999999999E-3</v>
      </c>
      <c r="J132" s="17">
        <v>4.385E-3</v>
      </c>
      <c r="K132" s="17">
        <v>3.9789999999999999E-3</v>
      </c>
      <c r="L132" s="17">
        <v>3.4299999999999999E-3</v>
      </c>
      <c r="M132" s="17">
        <v>3.3630000000000001E-3</v>
      </c>
      <c r="N132" s="17">
        <v>3.395E-3</v>
      </c>
      <c r="O132" s="17">
        <v>3.307E-3</v>
      </c>
      <c r="P132" s="17">
        <v>3.473E-3</v>
      </c>
      <c r="Q132" s="17">
        <v>3.653E-3</v>
      </c>
      <c r="R132" s="17">
        <v>3.4039999999999999E-3</v>
      </c>
      <c r="S13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1344.1610000000001</v>
      </c>
    </row>
    <row r="133" spans="1:19" x14ac:dyDescent="0.55000000000000004">
      <c r="B133" s="1" t="s">
        <v>829</v>
      </c>
      <c r="C133" s="1" t="s">
        <v>832</v>
      </c>
      <c r="D133" s="4">
        <v>22</v>
      </c>
      <c r="E133" s="1" t="s">
        <v>107</v>
      </c>
      <c r="F133" s="16" t="s">
        <v>4643</v>
      </c>
      <c r="G133" s="17">
        <v>3.9119999999999997E-3</v>
      </c>
      <c r="H133" s="17">
        <v>3.8579999999999999E-3</v>
      </c>
      <c r="I133" s="17">
        <v>4.0509999999999999E-3</v>
      </c>
      <c r="J133" s="17">
        <v>4.385E-3</v>
      </c>
      <c r="K133" s="17">
        <v>3.9789999999999999E-3</v>
      </c>
      <c r="L133" s="17">
        <v>3.4299999999999999E-3</v>
      </c>
      <c r="M133" s="17">
        <v>3.3630000000000001E-3</v>
      </c>
      <c r="N133" s="17">
        <v>3.395E-3</v>
      </c>
      <c r="O133" s="17">
        <v>3.307E-3</v>
      </c>
      <c r="P133" s="17">
        <v>3.473E-3</v>
      </c>
      <c r="Q133" s="17">
        <v>3.653E-3</v>
      </c>
      <c r="R133" s="17">
        <v>3.4039999999999999E-3</v>
      </c>
      <c r="S13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1344.1610000000001</v>
      </c>
    </row>
    <row r="134" spans="1:19" x14ac:dyDescent="0.55000000000000004">
      <c r="A134" s="1">
        <v>621</v>
      </c>
      <c r="B134" s="1" t="s">
        <v>829</v>
      </c>
      <c r="C134" s="1" t="s">
        <v>835</v>
      </c>
      <c r="D134" s="4">
        <v>165</v>
      </c>
      <c r="E134" s="1" t="s">
        <v>107</v>
      </c>
      <c r="F134" s="16" t="s">
        <v>4066</v>
      </c>
      <c r="G134" s="17">
        <v>2.3999999999999998E-3</v>
      </c>
      <c r="H134" s="17">
        <v>2.2539999999999999E-3</v>
      </c>
      <c r="I134" s="17">
        <v>2.7339999999999999E-3</v>
      </c>
      <c r="J134" s="17">
        <v>3.578E-3</v>
      </c>
      <c r="K134" s="17">
        <v>3.2070000000000002E-3</v>
      </c>
      <c r="L134" s="17">
        <v>2.9499999999999999E-3</v>
      </c>
      <c r="M134" s="17">
        <v>2.614E-3</v>
      </c>
      <c r="N134" s="17">
        <v>2.5249999999999999E-3</v>
      </c>
      <c r="O134" s="17">
        <v>3.1359999999999999E-3</v>
      </c>
      <c r="P134" s="17">
        <v>3.4629999999999999E-3</v>
      </c>
      <c r="Q134" s="17">
        <v>3.0609999999999999E-3</v>
      </c>
      <c r="R134" s="17">
        <v>2.454E-3</v>
      </c>
      <c r="S13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1046.1690000000001</v>
      </c>
    </row>
    <row r="135" spans="1:19" x14ac:dyDescent="0.55000000000000004">
      <c r="A135" s="1">
        <v>1058</v>
      </c>
      <c r="B135" s="1" t="s">
        <v>829</v>
      </c>
      <c r="C135" s="1" t="s">
        <v>836</v>
      </c>
      <c r="D135" s="4">
        <v>5</v>
      </c>
      <c r="E135" s="1" t="s">
        <v>107</v>
      </c>
      <c r="F135" s="16" t="s">
        <v>4644</v>
      </c>
      <c r="G135" s="17">
        <v>3.7009999999999999E-3</v>
      </c>
      <c r="H135" s="17">
        <v>3.7429999999999998E-3</v>
      </c>
      <c r="I135" s="17">
        <v>4.1859999999999996E-3</v>
      </c>
      <c r="J135" s="17">
        <v>4.4019999999999997E-3</v>
      </c>
      <c r="K135" s="17">
        <v>4.1879999999999999E-3</v>
      </c>
      <c r="L135" s="17">
        <v>4.0000000000000001E-3</v>
      </c>
      <c r="M135" s="17">
        <v>3.5249999999999999E-3</v>
      </c>
      <c r="N135" s="17">
        <v>2.7750000000000001E-3</v>
      </c>
      <c r="O135" s="17">
        <v>3.4499999999999999E-3</v>
      </c>
      <c r="P135" s="17">
        <v>4.0730000000000002E-3</v>
      </c>
      <c r="Q135" s="17">
        <v>4.1510000000000002E-3</v>
      </c>
      <c r="R135" s="17">
        <v>3.7529999999999998E-3</v>
      </c>
      <c r="S13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1397.1250000000002</v>
      </c>
    </row>
    <row r="136" spans="1:19" x14ac:dyDescent="0.55000000000000004">
      <c r="A136" s="1">
        <v>1725</v>
      </c>
      <c r="B136" s="1" t="s">
        <v>829</v>
      </c>
      <c r="C136" s="1" t="s">
        <v>837</v>
      </c>
      <c r="D136" s="4">
        <v>176</v>
      </c>
      <c r="E136" s="1" t="s">
        <v>107</v>
      </c>
      <c r="F136" s="16" t="s">
        <v>4069</v>
      </c>
      <c r="G136" s="17">
        <v>2.3890000000000001E-3</v>
      </c>
      <c r="H136" s="17">
        <v>2.2190000000000001E-3</v>
      </c>
      <c r="I136" s="17">
        <v>3.3319999999999999E-3</v>
      </c>
      <c r="J136" s="17">
        <v>4.2810000000000001E-3</v>
      </c>
      <c r="K136" s="17">
        <v>3.7060000000000001E-3</v>
      </c>
      <c r="L136" s="17">
        <v>3.2499999999999999E-3</v>
      </c>
      <c r="M136" s="17">
        <v>2.787E-3</v>
      </c>
      <c r="N136" s="17">
        <v>2.745E-3</v>
      </c>
      <c r="O136" s="17">
        <v>3.271E-3</v>
      </c>
      <c r="P136" s="17">
        <v>3.5070000000000001E-3</v>
      </c>
      <c r="Q136" s="17">
        <v>3.2269999999999998E-3</v>
      </c>
      <c r="R136" s="17">
        <v>2.4359999999999998E-3</v>
      </c>
      <c r="S13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1130.9639999999999</v>
      </c>
    </row>
    <row r="137" spans="1:19" x14ac:dyDescent="0.55000000000000004">
      <c r="A137" s="1">
        <v>3104</v>
      </c>
      <c r="B137" s="1" t="s">
        <v>829</v>
      </c>
      <c r="C137" s="1" t="s">
        <v>840</v>
      </c>
      <c r="D137" s="4">
        <v>275</v>
      </c>
      <c r="E137" s="1" t="s">
        <v>107</v>
      </c>
      <c r="F137" s="16" t="s">
        <v>4071</v>
      </c>
      <c r="G137" s="17">
        <v>3.1199999999999999E-3</v>
      </c>
      <c r="H137" s="17">
        <v>2.9390000000000002E-3</v>
      </c>
      <c r="I137" s="17">
        <v>3.307E-3</v>
      </c>
      <c r="J137" s="17">
        <v>3.6679999999999998E-3</v>
      </c>
      <c r="K137" s="17">
        <v>3.1250000000000002E-3</v>
      </c>
      <c r="L137" s="17">
        <v>2.8370000000000001E-3</v>
      </c>
      <c r="M137" s="17">
        <v>2.689E-3</v>
      </c>
      <c r="N137" s="17">
        <v>2.614E-3</v>
      </c>
      <c r="O137" s="17">
        <v>2.905E-3</v>
      </c>
      <c r="P137" s="17">
        <v>3.2919999999999998E-3</v>
      </c>
      <c r="Q137" s="17">
        <v>3.1099999999999999E-3</v>
      </c>
      <c r="R137" s="17">
        <v>2.9020000000000001E-3</v>
      </c>
      <c r="S13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1110.4110000000001</v>
      </c>
    </row>
    <row r="138" spans="1:19" x14ac:dyDescent="0.55000000000000004">
      <c r="A138" s="1">
        <v>3172</v>
      </c>
      <c r="B138" s="1" t="s">
        <v>829</v>
      </c>
      <c r="C138" s="1" t="s">
        <v>843</v>
      </c>
      <c r="D138" s="4">
        <v>210</v>
      </c>
      <c r="E138" s="1" t="s">
        <v>107</v>
      </c>
      <c r="F138" s="16" t="s">
        <v>4073</v>
      </c>
      <c r="G138" s="17">
        <v>2.6619999999999999E-3</v>
      </c>
      <c r="H138" s="17">
        <v>2.6080000000000001E-3</v>
      </c>
      <c r="I138" s="17">
        <v>3.715E-3</v>
      </c>
      <c r="J138" s="17">
        <v>4.1269999999999996E-3</v>
      </c>
      <c r="K138" s="17">
        <v>3.5500000000000002E-3</v>
      </c>
      <c r="L138" s="17">
        <v>3.3040000000000001E-3</v>
      </c>
      <c r="M138" s="17">
        <v>3.1380000000000002E-3</v>
      </c>
      <c r="N138" s="17">
        <v>2.9919999999999999E-3</v>
      </c>
      <c r="O138" s="17">
        <v>3.2060000000000001E-3</v>
      </c>
      <c r="P138" s="17">
        <v>3.509E-3</v>
      </c>
      <c r="Q138" s="17">
        <v>3.369E-3</v>
      </c>
      <c r="R138" s="17">
        <v>3.2030000000000001E-3</v>
      </c>
      <c r="S13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1199.0430000000001</v>
      </c>
    </row>
    <row r="139" spans="1:19" x14ac:dyDescent="0.55000000000000004">
      <c r="A139" s="1">
        <v>280</v>
      </c>
      <c r="B139" s="1" t="s">
        <v>863</v>
      </c>
      <c r="C139" s="1" t="s">
        <v>902</v>
      </c>
      <c r="D139" s="4">
        <v>592</v>
      </c>
      <c r="E139" s="1" t="s">
        <v>107</v>
      </c>
      <c r="F139" s="16" t="s">
        <v>4074</v>
      </c>
      <c r="G139" s="17">
        <v>5.4500000000000002E-4</v>
      </c>
      <c r="H139" s="17">
        <v>4.8299999999999998E-4</v>
      </c>
      <c r="I139" s="17">
        <v>5.5999999999999995E-4</v>
      </c>
      <c r="J139" s="17">
        <v>8.7100000000000003E-4</v>
      </c>
      <c r="K139" s="17">
        <v>1.073E-3</v>
      </c>
      <c r="L139" s="17">
        <v>1.088E-3</v>
      </c>
      <c r="M139" s="17">
        <v>1.1130000000000001E-3</v>
      </c>
      <c r="N139" s="17">
        <v>1.1440000000000001E-3</v>
      </c>
      <c r="O139" s="17">
        <v>1.0460000000000001E-3</v>
      </c>
      <c r="P139" s="17">
        <v>8.7100000000000003E-4</v>
      </c>
      <c r="Q139" s="17">
        <v>7.3399999999999995E-4</v>
      </c>
      <c r="R139" s="17">
        <v>4.4700000000000002E-4</v>
      </c>
      <c r="S13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304.03699999999998</v>
      </c>
    </row>
    <row r="140" spans="1:19" x14ac:dyDescent="0.55000000000000004">
      <c r="A140" s="1">
        <v>281</v>
      </c>
      <c r="B140" s="1" t="s">
        <v>863</v>
      </c>
      <c r="C140" s="1" t="s">
        <v>903</v>
      </c>
      <c r="D140" s="4">
        <v>2100</v>
      </c>
      <c r="E140" s="1" t="s">
        <v>107</v>
      </c>
      <c r="F140" s="16" t="s">
        <v>4076</v>
      </c>
      <c r="G140" s="17">
        <v>2.43E-4</v>
      </c>
      <c r="H140" s="17">
        <v>2.14E-4</v>
      </c>
      <c r="I140" s="17">
        <v>2.41E-4</v>
      </c>
      <c r="J140" s="17">
        <v>3.4900000000000003E-4</v>
      </c>
      <c r="K140" s="17">
        <v>4.4099999999999999E-4</v>
      </c>
      <c r="L140" s="17">
        <v>4.4700000000000002E-4</v>
      </c>
      <c r="M140" s="17">
        <v>4.7100000000000001E-4</v>
      </c>
      <c r="N140" s="17">
        <v>4.7699999999999999E-4</v>
      </c>
      <c r="O140" s="17">
        <v>4.4499999999999997E-4</v>
      </c>
      <c r="P140" s="17">
        <v>3.7800000000000003E-4</v>
      </c>
      <c r="Q140" s="17">
        <v>3.0499999999999999E-4</v>
      </c>
      <c r="R140" s="17">
        <v>1.9699999999999999E-4</v>
      </c>
      <c r="S14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128.26</v>
      </c>
    </row>
    <row r="141" spans="1:19" x14ac:dyDescent="0.55000000000000004">
      <c r="A141" s="1">
        <v>1026</v>
      </c>
      <c r="B141" s="1" t="s">
        <v>863</v>
      </c>
      <c r="C141" s="1" t="s">
        <v>989</v>
      </c>
      <c r="D141" s="4">
        <v>85.679999999999893</v>
      </c>
      <c r="E141" s="1" t="s">
        <v>107</v>
      </c>
      <c r="F141" s="16" t="s">
        <v>4645</v>
      </c>
      <c r="G141" s="17">
        <v>4.26E-4</v>
      </c>
      <c r="H141" s="17">
        <v>3.48E-4</v>
      </c>
      <c r="I141" s="17">
        <v>3.6699999999999998E-4</v>
      </c>
      <c r="J141" s="17">
        <v>5.2599999999999999E-4</v>
      </c>
      <c r="K141" s="17">
        <v>6.7599999999999995E-4</v>
      </c>
      <c r="L141" s="17">
        <v>7.1900000000000002E-4</v>
      </c>
      <c r="M141" s="17">
        <v>8.0699999999999999E-4</v>
      </c>
      <c r="N141" s="17">
        <v>7.5699999999999997E-4</v>
      </c>
      <c r="O141" s="17">
        <v>6.8499999999999995E-4</v>
      </c>
      <c r="P141" s="17">
        <v>5.4500000000000002E-4</v>
      </c>
      <c r="Q141" s="17">
        <v>5.0100000000000003E-4</v>
      </c>
      <c r="R141" s="17">
        <v>3.0800000000000001E-4</v>
      </c>
      <c r="S14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203.14</v>
      </c>
    </row>
    <row r="142" spans="1:19" x14ac:dyDescent="0.55000000000000004">
      <c r="A142" s="1">
        <v>1046</v>
      </c>
      <c r="B142" s="1" t="s">
        <v>863</v>
      </c>
      <c r="C142" s="1" t="s">
        <v>990</v>
      </c>
      <c r="D142" s="4">
        <v>0.8</v>
      </c>
      <c r="E142" s="1" t="s">
        <v>107</v>
      </c>
      <c r="F142" s="16" t="s">
        <v>4080</v>
      </c>
      <c r="G142" s="17">
        <v>0</v>
      </c>
      <c r="H142" s="17">
        <v>0</v>
      </c>
      <c r="I142" s="17">
        <v>0</v>
      </c>
      <c r="J142" s="17">
        <v>0</v>
      </c>
      <c r="K142" s="17">
        <v>0</v>
      </c>
      <c r="L142" s="17">
        <v>0</v>
      </c>
      <c r="M142" s="17">
        <v>0</v>
      </c>
      <c r="N142" s="17">
        <v>0</v>
      </c>
      <c r="O142" s="17">
        <v>0</v>
      </c>
      <c r="P142" s="17">
        <v>0</v>
      </c>
      <c r="Q142" s="17">
        <v>0</v>
      </c>
      <c r="R142" s="17">
        <v>0</v>
      </c>
      <c r="S14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43" spans="1:19" x14ac:dyDescent="0.55000000000000004">
      <c r="A143" s="1">
        <v>2377</v>
      </c>
      <c r="B143" s="1" t="s">
        <v>863</v>
      </c>
      <c r="C143" s="1" t="s">
        <v>1044</v>
      </c>
      <c r="D143" s="4">
        <v>64</v>
      </c>
      <c r="E143" s="1" t="s">
        <v>107</v>
      </c>
      <c r="F143" s="16" t="s">
        <v>4081</v>
      </c>
      <c r="G143" s="17">
        <v>2.1699999999999999E-4</v>
      </c>
      <c r="H143" s="17">
        <v>2.7099999999999997E-4</v>
      </c>
      <c r="I143" s="17">
        <v>3.6699999999999998E-4</v>
      </c>
      <c r="J143" s="17">
        <v>4.8299999999999998E-4</v>
      </c>
      <c r="K143" s="17">
        <v>5.4900000000000001E-4</v>
      </c>
      <c r="L143" s="17">
        <v>5.9699999999999998E-4</v>
      </c>
      <c r="M143" s="17">
        <v>6.38E-4</v>
      </c>
      <c r="N143" s="17">
        <v>5.8799999999999998E-4</v>
      </c>
      <c r="O143" s="17">
        <v>5.0600000000000005E-4</v>
      </c>
      <c r="P143" s="17">
        <v>3.7599999999999998E-4</v>
      </c>
      <c r="Q143" s="17">
        <v>3.0400000000000002E-4</v>
      </c>
      <c r="R143" s="17">
        <v>1.93E-4</v>
      </c>
      <c r="S14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155.05599999999998</v>
      </c>
    </row>
    <row r="144" spans="1:19" x14ac:dyDescent="0.55000000000000004">
      <c r="A144" s="1">
        <v>2436</v>
      </c>
      <c r="B144" s="1" t="s">
        <v>863</v>
      </c>
      <c r="C144" s="1" t="s">
        <v>1049</v>
      </c>
      <c r="D144" s="4">
        <v>32</v>
      </c>
      <c r="E144" s="1" t="s">
        <v>107</v>
      </c>
      <c r="F144" s="16" t="s">
        <v>4646</v>
      </c>
      <c r="G144" s="17">
        <v>1.4999999999999999E-4</v>
      </c>
      <c r="H144" s="17">
        <v>1.94E-4</v>
      </c>
      <c r="I144" s="17">
        <v>2.9100000000000003E-4</v>
      </c>
      <c r="J144" s="17">
        <v>3.28E-4</v>
      </c>
      <c r="K144" s="17">
        <v>3.8299999999999999E-4</v>
      </c>
      <c r="L144" s="17">
        <v>4.2000000000000002E-4</v>
      </c>
      <c r="M144" s="17">
        <v>4.4499999999999997E-4</v>
      </c>
      <c r="N144" s="17">
        <v>4.1300000000000001E-4</v>
      </c>
      <c r="O144" s="17">
        <v>3.7100000000000002E-4</v>
      </c>
      <c r="P144" s="17">
        <v>2.7500000000000002E-4</v>
      </c>
      <c r="Q144" s="17">
        <v>2.0699999999999999E-4</v>
      </c>
      <c r="R144" s="17">
        <v>1.4999999999999999E-4</v>
      </c>
      <c r="S14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110.529</v>
      </c>
    </row>
    <row r="145" spans="1:19" x14ac:dyDescent="0.55000000000000004">
      <c r="A145" s="1">
        <v>468</v>
      </c>
      <c r="B145" s="1" t="s">
        <v>1125</v>
      </c>
      <c r="C145" s="1" t="s">
        <v>1130</v>
      </c>
      <c r="D145" s="4">
        <v>3.2</v>
      </c>
      <c r="E145" s="1" t="s">
        <v>107</v>
      </c>
      <c r="F145" s="16" t="s">
        <v>4084</v>
      </c>
      <c r="G145" s="17">
        <v>2.843E-3</v>
      </c>
      <c r="H145" s="17">
        <v>2.7339999999999999E-3</v>
      </c>
      <c r="I145" s="17">
        <v>3.9610000000000001E-3</v>
      </c>
      <c r="J145" s="17">
        <v>4.1089999999999998E-3</v>
      </c>
      <c r="K145" s="17">
        <v>3.898E-3</v>
      </c>
      <c r="L145" s="17">
        <v>3.9399999999999999E-3</v>
      </c>
      <c r="M145" s="17">
        <v>4.4279999999999996E-3</v>
      </c>
      <c r="N145" s="17">
        <v>4.0130000000000001E-3</v>
      </c>
      <c r="O145" s="17">
        <v>4.5640000000000003E-3</v>
      </c>
      <c r="P145" s="17">
        <v>3.8969999999999999E-3</v>
      </c>
      <c r="Q145" s="17">
        <v>3.568E-3</v>
      </c>
      <c r="R145" s="17">
        <v>3.4129999999999998E-3</v>
      </c>
      <c r="S14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1382.0250000000003</v>
      </c>
    </row>
    <row r="146" spans="1:19" x14ac:dyDescent="0.55000000000000004">
      <c r="A146" s="1">
        <v>887</v>
      </c>
      <c r="B146" s="1" t="s">
        <v>1125</v>
      </c>
      <c r="C146" s="1" t="s">
        <v>1131</v>
      </c>
      <c r="D146" s="4">
        <v>120</v>
      </c>
      <c r="E146" s="1" t="s">
        <v>107</v>
      </c>
      <c r="F146" s="16" t="s">
        <v>4085</v>
      </c>
      <c r="G146" s="17">
        <v>3.016E-3</v>
      </c>
      <c r="H146" s="17">
        <v>3.1679999999999998E-3</v>
      </c>
      <c r="I146" s="17">
        <v>3.6099999999999999E-3</v>
      </c>
      <c r="J146" s="17">
        <v>3.5230000000000001E-3</v>
      </c>
      <c r="K146" s="17">
        <v>3.1280000000000001E-3</v>
      </c>
      <c r="L146" s="17">
        <v>2.7759999999999998E-3</v>
      </c>
      <c r="M146" s="17">
        <v>2.4369999999999999E-3</v>
      </c>
      <c r="N146" s="17">
        <v>2.3509999999999998E-3</v>
      </c>
      <c r="O146" s="17">
        <v>2.4859999999999999E-3</v>
      </c>
      <c r="P146" s="17">
        <v>2.8210000000000002E-3</v>
      </c>
      <c r="Q146" s="17">
        <v>3.003E-3</v>
      </c>
      <c r="R146" s="17">
        <v>2.9129999999999998E-3</v>
      </c>
      <c r="S14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1070.8999999999999</v>
      </c>
    </row>
    <row r="147" spans="1:19" x14ac:dyDescent="0.55000000000000004">
      <c r="A147" s="1">
        <v>2350</v>
      </c>
      <c r="B147" s="1" t="s">
        <v>1125</v>
      </c>
      <c r="C147" s="1" t="s">
        <v>1133</v>
      </c>
      <c r="D147" s="4">
        <v>0.55000000000000004</v>
      </c>
      <c r="E147" s="1" t="s">
        <v>107</v>
      </c>
      <c r="F147" s="16" t="s">
        <v>4087</v>
      </c>
      <c r="G147" s="17">
        <v>0</v>
      </c>
      <c r="H147" s="17">
        <v>0</v>
      </c>
      <c r="I147" s="17">
        <v>0</v>
      </c>
      <c r="J147" s="17">
        <v>0</v>
      </c>
      <c r="K147" s="17">
        <v>0</v>
      </c>
      <c r="L147" s="17">
        <v>0</v>
      </c>
      <c r="M147" s="17">
        <v>0</v>
      </c>
      <c r="N147" s="17">
        <v>0</v>
      </c>
      <c r="O147" s="17">
        <v>0</v>
      </c>
      <c r="P147" s="17">
        <v>0</v>
      </c>
      <c r="Q147" s="17">
        <v>0</v>
      </c>
      <c r="R147" s="17">
        <v>0</v>
      </c>
      <c r="S14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48" spans="1:19" ht="15" customHeight="1" x14ac:dyDescent="0.55000000000000004">
      <c r="A148" s="1">
        <v>2815</v>
      </c>
      <c r="B148" s="1" t="s">
        <v>1125</v>
      </c>
      <c r="C148" s="1" t="s">
        <v>1136</v>
      </c>
      <c r="D148" s="4">
        <v>3.6</v>
      </c>
      <c r="E148" s="1" t="s">
        <v>107</v>
      </c>
      <c r="F148" s="16" t="s">
        <v>4088</v>
      </c>
      <c r="G148" s="17">
        <v>3.718E-3</v>
      </c>
      <c r="H148" s="17">
        <v>3.8110000000000002E-3</v>
      </c>
      <c r="I148" s="17">
        <v>4.6709999999999998E-3</v>
      </c>
      <c r="J148" s="17">
        <v>4.5269999999999998E-3</v>
      </c>
      <c r="K148" s="17">
        <v>4.3470000000000002E-3</v>
      </c>
      <c r="L148" s="17">
        <v>4.3990000000000001E-3</v>
      </c>
      <c r="M148" s="17">
        <v>4.4159999999999998E-3</v>
      </c>
      <c r="N148" s="17">
        <v>4.4580000000000002E-3</v>
      </c>
      <c r="O148" s="17">
        <v>4.4809999999999997E-3</v>
      </c>
      <c r="P148" s="17">
        <v>4.274E-3</v>
      </c>
      <c r="Q148" s="17">
        <v>4.15E-3</v>
      </c>
      <c r="R148" s="17">
        <v>4.0200000000000001E-3</v>
      </c>
      <c r="S14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1560.442</v>
      </c>
    </row>
    <row r="149" spans="1:19" x14ac:dyDescent="0.55000000000000004">
      <c r="A149" s="1">
        <v>4</v>
      </c>
      <c r="B149" s="1" t="s">
        <v>1137</v>
      </c>
      <c r="C149" s="1" t="s">
        <v>1138</v>
      </c>
      <c r="D149" s="4">
        <v>6.6</v>
      </c>
      <c r="E149" s="1" t="s">
        <v>107</v>
      </c>
      <c r="F149" s="16" t="s">
        <v>4089</v>
      </c>
      <c r="G149" s="17">
        <v>1.792E-3</v>
      </c>
      <c r="H149" s="17">
        <v>9.5600000000000004E-4</v>
      </c>
      <c r="I149" s="17">
        <v>1.0920000000000001E-3</v>
      </c>
      <c r="J149" s="17">
        <v>2.3389999999999999E-3</v>
      </c>
      <c r="K149" s="17">
        <v>3.349E-3</v>
      </c>
      <c r="L149" s="17">
        <v>3.0240000000000002E-3</v>
      </c>
      <c r="M149" s="17">
        <v>2.6150000000000001E-3</v>
      </c>
      <c r="N149" s="17">
        <v>3.0490000000000001E-3</v>
      </c>
      <c r="O149" s="17">
        <v>2.8530000000000001E-3</v>
      </c>
      <c r="P149" s="17">
        <v>3.1329999999999999E-3</v>
      </c>
      <c r="Q149" s="17">
        <v>2.81E-3</v>
      </c>
      <c r="R149" s="17">
        <v>1.7390000000000001E-3</v>
      </c>
      <c r="S14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877.38700000000006</v>
      </c>
    </row>
    <row r="150" spans="1:19" x14ac:dyDescent="0.55000000000000004">
      <c r="B150" s="1" t="s">
        <v>1155</v>
      </c>
      <c r="C150" s="1" t="s">
        <v>1156</v>
      </c>
      <c r="D150" s="4">
        <v>6.6</v>
      </c>
      <c r="E150" s="1" t="s">
        <v>107</v>
      </c>
      <c r="F150" s="16" t="s">
        <v>4090</v>
      </c>
      <c r="G150" s="17">
        <v>1.103E-3</v>
      </c>
      <c r="H150" s="17">
        <v>1.0920000000000001E-3</v>
      </c>
      <c r="I150" s="17">
        <v>1.8749999999999999E-3</v>
      </c>
      <c r="J150" s="17">
        <v>2.4719999999999998E-3</v>
      </c>
      <c r="K150" s="17">
        <v>3.705E-3</v>
      </c>
      <c r="L150" s="17">
        <v>3.2290000000000001E-3</v>
      </c>
      <c r="M150" s="17">
        <v>2.797E-3</v>
      </c>
      <c r="N150" s="17">
        <v>3.1489999999999999E-3</v>
      </c>
      <c r="O150" s="17">
        <v>3.6649999999999999E-3</v>
      </c>
      <c r="P150" s="17">
        <v>3.6600000000000001E-3</v>
      </c>
      <c r="Q150" s="17">
        <v>1.8370000000000001E-3</v>
      </c>
      <c r="R150" s="17">
        <v>1.1850000000000001E-3</v>
      </c>
      <c r="S15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908.3599999999999</v>
      </c>
    </row>
    <row r="151" spans="1:19" x14ac:dyDescent="0.55000000000000004">
      <c r="A151" s="1">
        <v>49</v>
      </c>
      <c r="B151" s="1" t="s">
        <v>1155</v>
      </c>
      <c r="C151" s="1" t="s">
        <v>1163</v>
      </c>
      <c r="D151" s="4">
        <v>1.86</v>
      </c>
      <c r="E151" s="1" t="s">
        <v>107</v>
      </c>
      <c r="F151" s="16" t="s">
        <v>4093</v>
      </c>
      <c r="G151" s="17">
        <v>0</v>
      </c>
      <c r="H151" s="17">
        <v>0</v>
      </c>
      <c r="I151" s="17">
        <v>0</v>
      </c>
      <c r="J151" s="17">
        <v>0</v>
      </c>
      <c r="K151" s="17">
        <v>0</v>
      </c>
      <c r="L151" s="17">
        <v>0</v>
      </c>
      <c r="M151" s="17">
        <v>0</v>
      </c>
      <c r="N151" s="17">
        <v>0</v>
      </c>
      <c r="O151" s="17">
        <v>0</v>
      </c>
      <c r="P151" s="17">
        <v>0</v>
      </c>
      <c r="Q151" s="17">
        <v>0</v>
      </c>
      <c r="R151" s="17">
        <v>0</v>
      </c>
      <c r="S15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52" spans="1:19" x14ac:dyDescent="0.55000000000000004">
      <c r="A152" s="1">
        <v>302</v>
      </c>
      <c r="B152" s="1" t="s">
        <v>1155</v>
      </c>
      <c r="C152" s="1" t="s">
        <v>1172</v>
      </c>
      <c r="D152" s="4">
        <v>43.2</v>
      </c>
      <c r="E152" s="1" t="s">
        <v>107</v>
      </c>
      <c r="F152" s="16" t="s">
        <v>4647</v>
      </c>
      <c r="G152" s="17">
        <v>2.9300000000000002E-4</v>
      </c>
      <c r="H152" s="17">
        <v>1.73E-4</v>
      </c>
      <c r="I152" s="17">
        <v>5.0799999999999999E-4</v>
      </c>
      <c r="J152" s="17">
        <v>1.407E-3</v>
      </c>
      <c r="K152" s="17">
        <v>1.6620000000000001E-3</v>
      </c>
      <c r="L152" s="17">
        <v>8.7100000000000003E-4</v>
      </c>
      <c r="M152" s="17">
        <v>1.549E-3</v>
      </c>
      <c r="N152" s="17">
        <v>3.0349999999999999E-3</v>
      </c>
      <c r="O152" s="17">
        <v>3.372E-3</v>
      </c>
      <c r="P152" s="17">
        <v>1.8649999999999999E-3</v>
      </c>
      <c r="Q152" s="17">
        <v>4.6200000000000001E-4</v>
      </c>
      <c r="R152" s="17">
        <v>2.52E-4</v>
      </c>
      <c r="S15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472.28800000000007</v>
      </c>
    </row>
    <row r="153" spans="1:19" ht="15" customHeight="1" x14ac:dyDescent="0.55000000000000004">
      <c r="A153" s="1">
        <v>303</v>
      </c>
      <c r="B153" s="1" t="s">
        <v>1155</v>
      </c>
      <c r="C153" s="1" t="s">
        <v>1173</v>
      </c>
      <c r="D153" s="4">
        <v>32</v>
      </c>
      <c r="E153" s="1" t="s">
        <v>107</v>
      </c>
      <c r="F153" s="16" t="s">
        <v>4097</v>
      </c>
      <c r="G153" s="17">
        <v>3.9899999999999999E-4</v>
      </c>
      <c r="H153" s="17">
        <v>2.03E-4</v>
      </c>
      <c r="I153" s="17">
        <v>6.2299999999999996E-4</v>
      </c>
      <c r="J153" s="17">
        <v>1.6949999999999999E-3</v>
      </c>
      <c r="K153" s="17">
        <v>2.1299999999999999E-3</v>
      </c>
      <c r="L153" s="17">
        <v>1.0059999999999999E-3</v>
      </c>
      <c r="M153" s="17">
        <v>1.9650000000000002E-3</v>
      </c>
      <c r="N153" s="17">
        <v>3.2989999999999998E-3</v>
      </c>
      <c r="O153" s="17">
        <v>3.6240000000000001E-3</v>
      </c>
      <c r="P153" s="17">
        <v>2.604E-3</v>
      </c>
      <c r="Q153" s="17">
        <v>9.5299999999999996E-4</v>
      </c>
      <c r="R153" s="17">
        <v>5.1400000000000003E-4</v>
      </c>
      <c r="S15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581.57799999999997</v>
      </c>
    </row>
    <row r="154" spans="1:19" x14ac:dyDescent="0.55000000000000004">
      <c r="A154" s="1">
        <v>304</v>
      </c>
      <c r="B154" s="1" t="s">
        <v>1155</v>
      </c>
      <c r="C154" s="1" t="s">
        <v>1174</v>
      </c>
      <c r="D154" s="4">
        <v>32</v>
      </c>
      <c r="E154" s="1" t="s">
        <v>107</v>
      </c>
      <c r="F154" s="16" t="s">
        <v>4097</v>
      </c>
      <c r="G154" s="17">
        <v>3.9899999999999999E-4</v>
      </c>
      <c r="H154" s="17">
        <v>2.03E-4</v>
      </c>
      <c r="I154" s="17">
        <v>6.2299999999999996E-4</v>
      </c>
      <c r="J154" s="17">
        <v>1.6949999999999999E-3</v>
      </c>
      <c r="K154" s="17">
        <v>2.1299999999999999E-3</v>
      </c>
      <c r="L154" s="17">
        <v>1.0059999999999999E-3</v>
      </c>
      <c r="M154" s="17">
        <v>1.9650000000000002E-3</v>
      </c>
      <c r="N154" s="17">
        <v>3.2989999999999998E-3</v>
      </c>
      <c r="O154" s="17">
        <v>3.6240000000000001E-3</v>
      </c>
      <c r="P154" s="17">
        <v>2.604E-3</v>
      </c>
      <c r="Q154" s="17">
        <v>9.5299999999999996E-4</v>
      </c>
      <c r="R154" s="17">
        <v>5.1400000000000003E-4</v>
      </c>
      <c r="S15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581.57799999999997</v>
      </c>
    </row>
    <row r="155" spans="1:19" x14ac:dyDescent="0.55000000000000004">
      <c r="A155" s="1">
        <v>413</v>
      </c>
      <c r="B155" s="1" t="s">
        <v>1155</v>
      </c>
      <c r="C155" s="1" t="s">
        <v>1178</v>
      </c>
      <c r="D155" s="4">
        <v>460</v>
      </c>
      <c r="E155" s="1" t="s">
        <v>107</v>
      </c>
      <c r="F155" s="16" t="s">
        <v>4100</v>
      </c>
      <c r="G155" s="17">
        <v>7.8406935141110408E-4</v>
      </c>
      <c r="H155" s="17">
        <v>2.8972287399018993E-3</v>
      </c>
      <c r="I155" s="17">
        <v>1.7597533726769886E-3</v>
      </c>
      <c r="J155" s="17">
        <v>2.0459413522362548E-3</v>
      </c>
      <c r="K155" s="17">
        <v>3.2961720003688339E-3</v>
      </c>
      <c r="L155" s="17">
        <v>3.8230345160871248E-3</v>
      </c>
      <c r="M155" s="17">
        <v>4.7576973002382674E-3</v>
      </c>
      <c r="N155" s="17">
        <v>4.6329502706995594E-3</v>
      </c>
      <c r="O155" s="17">
        <v>1.6497575659326629E-3</v>
      </c>
      <c r="P155" s="17">
        <v>9.9502178515173791E-4</v>
      </c>
      <c r="Q155" s="17">
        <v>4.3847524406307441E-3</v>
      </c>
      <c r="R155" s="17">
        <v>3.6018590021840617E-3</v>
      </c>
      <c r="S15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1052.8801965285038</v>
      </c>
    </row>
    <row r="156" spans="1:19" x14ac:dyDescent="0.55000000000000004">
      <c r="A156" s="1">
        <v>604</v>
      </c>
      <c r="B156" s="1" t="s">
        <v>1155</v>
      </c>
      <c r="C156" s="1" t="s">
        <v>1184</v>
      </c>
      <c r="D156" s="4">
        <v>0.153</v>
      </c>
      <c r="E156" s="1" t="s">
        <v>107</v>
      </c>
      <c r="F156" s="16" t="s">
        <v>4102</v>
      </c>
      <c r="G156" s="17">
        <v>0</v>
      </c>
      <c r="H156" s="17">
        <v>0</v>
      </c>
      <c r="I156" s="17">
        <v>0</v>
      </c>
      <c r="J156" s="17">
        <v>0</v>
      </c>
      <c r="K156" s="17">
        <v>0</v>
      </c>
      <c r="L156" s="17">
        <v>0</v>
      </c>
      <c r="M156" s="17">
        <v>0</v>
      </c>
      <c r="N156" s="17">
        <v>0</v>
      </c>
      <c r="O156" s="17">
        <v>0</v>
      </c>
      <c r="P156" s="17">
        <v>0</v>
      </c>
      <c r="Q156" s="17">
        <v>0</v>
      </c>
      <c r="R156" s="17">
        <v>0</v>
      </c>
      <c r="S15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57" spans="1:19" x14ac:dyDescent="0.55000000000000004">
      <c r="A157" s="1">
        <v>857</v>
      </c>
      <c r="B157" s="1" t="s">
        <v>1155</v>
      </c>
      <c r="C157" s="1" t="s">
        <v>1186</v>
      </c>
      <c r="D157" s="4">
        <v>0.8</v>
      </c>
      <c r="E157" s="1" t="s">
        <v>107</v>
      </c>
      <c r="F157" s="16" t="s">
        <v>4103</v>
      </c>
      <c r="G157" s="17">
        <v>0</v>
      </c>
      <c r="H157" s="17">
        <v>0</v>
      </c>
      <c r="I157" s="17">
        <v>0</v>
      </c>
      <c r="J157" s="17">
        <v>0</v>
      </c>
      <c r="K157" s="17">
        <v>0</v>
      </c>
      <c r="L157" s="17">
        <v>0</v>
      </c>
      <c r="M157" s="17">
        <v>0</v>
      </c>
      <c r="N157" s="17">
        <v>0</v>
      </c>
      <c r="O157" s="17">
        <v>0</v>
      </c>
      <c r="P157" s="17">
        <v>0</v>
      </c>
      <c r="Q157" s="17">
        <v>0</v>
      </c>
      <c r="R157" s="17">
        <v>0</v>
      </c>
      <c r="S15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58" spans="1:19" x14ac:dyDescent="0.55000000000000004">
      <c r="A158" s="1">
        <v>889</v>
      </c>
      <c r="B158" s="1" t="s">
        <v>1155</v>
      </c>
      <c r="C158" s="1" t="s">
        <v>1189</v>
      </c>
      <c r="D158" s="4">
        <v>0.19500000000000001</v>
      </c>
      <c r="E158" s="1" t="s">
        <v>107</v>
      </c>
      <c r="F158" s="16" t="s">
        <v>4104</v>
      </c>
      <c r="G158" s="17">
        <v>0</v>
      </c>
      <c r="H158" s="17">
        <v>0</v>
      </c>
      <c r="I158" s="17">
        <v>0</v>
      </c>
      <c r="J158" s="17">
        <v>0</v>
      </c>
      <c r="K158" s="17">
        <v>0</v>
      </c>
      <c r="L158" s="17">
        <v>0</v>
      </c>
      <c r="M158" s="17">
        <v>0</v>
      </c>
      <c r="N158" s="17">
        <v>0</v>
      </c>
      <c r="O158" s="17">
        <v>0</v>
      </c>
      <c r="P158" s="17">
        <v>0</v>
      </c>
      <c r="Q158" s="17">
        <v>0</v>
      </c>
      <c r="R158" s="17">
        <v>0</v>
      </c>
      <c r="S15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59" spans="1:19" x14ac:dyDescent="0.55000000000000004">
      <c r="A159" s="1">
        <v>1079</v>
      </c>
      <c r="B159" s="1" t="s">
        <v>1155</v>
      </c>
      <c r="C159" s="1" t="s">
        <v>1191</v>
      </c>
      <c r="D159" s="4">
        <v>133.89999999999901</v>
      </c>
      <c r="E159" s="1" t="s">
        <v>107</v>
      </c>
      <c r="F159" s="16" t="s">
        <v>4105</v>
      </c>
      <c r="G159" s="17">
        <v>2.176E-3</v>
      </c>
      <c r="H159" s="17">
        <v>2.101E-3</v>
      </c>
      <c r="I159" s="17">
        <v>1.7619999999999999E-3</v>
      </c>
      <c r="J159" s="17">
        <v>2.6770000000000001E-3</v>
      </c>
      <c r="K159" s="17">
        <v>1.3760000000000001E-3</v>
      </c>
      <c r="L159" s="17">
        <v>3.7759999999999998E-3</v>
      </c>
      <c r="M159" s="17">
        <v>3.8760000000000001E-3</v>
      </c>
      <c r="N159" s="17">
        <v>3.006E-3</v>
      </c>
      <c r="O159" s="17">
        <v>2.0349999999999999E-3</v>
      </c>
      <c r="P159" s="17">
        <v>1.8760000000000001E-3</v>
      </c>
      <c r="Q159" s="17">
        <v>2.1549999999999998E-3</v>
      </c>
      <c r="R159" s="17">
        <v>2.2230000000000001E-3</v>
      </c>
      <c r="S15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883.26300000000003</v>
      </c>
    </row>
    <row r="160" spans="1:19" x14ac:dyDescent="0.55000000000000004">
      <c r="A160" s="1">
        <v>1081</v>
      </c>
      <c r="B160" s="1" t="s">
        <v>1155</v>
      </c>
      <c r="C160" s="1" t="s">
        <v>1194</v>
      </c>
      <c r="D160" s="4">
        <v>97</v>
      </c>
      <c r="E160" s="1" t="s">
        <v>107</v>
      </c>
      <c r="F160" s="16" t="s">
        <v>4107</v>
      </c>
      <c r="G160" s="17">
        <v>2.176E-3</v>
      </c>
      <c r="H160" s="17">
        <v>2.101E-3</v>
      </c>
      <c r="I160" s="17">
        <v>1.7619999999999999E-3</v>
      </c>
      <c r="J160" s="17">
        <v>2.6770000000000001E-3</v>
      </c>
      <c r="K160" s="17">
        <v>1.3760000000000001E-3</v>
      </c>
      <c r="L160" s="17">
        <v>3.7759999999999998E-3</v>
      </c>
      <c r="M160" s="17">
        <v>3.8760000000000001E-3</v>
      </c>
      <c r="N160" s="17">
        <v>3.006E-3</v>
      </c>
      <c r="O160" s="17">
        <v>2.026E-3</v>
      </c>
      <c r="P160" s="17">
        <v>1.8760000000000001E-3</v>
      </c>
      <c r="Q160" s="17">
        <v>2.1549999999999998E-3</v>
      </c>
      <c r="R160" s="17">
        <v>2.2230000000000001E-3</v>
      </c>
      <c r="S16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882.99299999999994</v>
      </c>
    </row>
    <row r="161" spans="1:19" x14ac:dyDescent="0.55000000000000004">
      <c r="A161" s="1">
        <v>1166</v>
      </c>
      <c r="B161" s="1" t="s">
        <v>1155</v>
      </c>
      <c r="C161" s="1" t="s">
        <v>1195</v>
      </c>
      <c r="D161" s="4">
        <v>254</v>
      </c>
      <c r="E161" s="1" t="s">
        <v>107</v>
      </c>
      <c r="F161" s="16" t="s">
        <v>4109</v>
      </c>
      <c r="G161" s="17">
        <v>4.3269593391841174E-3</v>
      </c>
      <c r="H161" s="17">
        <v>5.7525983869291314E-4</v>
      </c>
      <c r="I161" s="17">
        <v>1.1496697868629035E-3</v>
      </c>
      <c r="J161" s="17">
        <v>3.0405191432775203E-3</v>
      </c>
      <c r="K161" s="17">
        <v>4.7558847581853914E-3</v>
      </c>
      <c r="L161" s="17">
        <v>4.7521132936120839E-3</v>
      </c>
      <c r="M161" s="17">
        <v>3.3774620080132206E-3</v>
      </c>
      <c r="N161" s="17">
        <v>2.7586261842294678E-3</v>
      </c>
      <c r="O161" s="17">
        <v>3.6868250546657055E-3</v>
      </c>
      <c r="P161" s="17">
        <v>3.0117033413008232E-3</v>
      </c>
      <c r="Q161" s="17">
        <v>4.1665595271236262E-3</v>
      </c>
      <c r="R161" s="17">
        <v>4.36262806014259E-3</v>
      </c>
      <c r="S16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1221.5187238592434</v>
      </c>
    </row>
    <row r="162" spans="1:19" x14ac:dyDescent="0.55000000000000004">
      <c r="A162" s="1">
        <v>1199</v>
      </c>
      <c r="B162" s="1" t="s">
        <v>1155</v>
      </c>
      <c r="C162" s="1" t="s">
        <v>1198</v>
      </c>
      <c r="D162" s="4">
        <v>183.89999999999901</v>
      </c>
      <c r="E162" s="1" t="s">
        <v>107</v>
      </c>
      <c r="F162" s="16" t="s">
        <v>4111</v>
      </c>
      <c r="G162" s="17">
        <v>4.7769653808943935E-3</v>
      </c>
      <c r="H162" s="17">
        <v>2.6231671162204122E-3</v>
      </c>
      <c r="I162" s="17">
        <v>3.177023172395506E-3</v>
      </c>
      <c r="J162" s="17">
        <v>1.6657531363081695E-3</v>
      </c>
      <c r="K162" s="17">
        <v>1.8931959939921222E-3</v>
      </c>
      <c r="L162" s="17">
        <v>4.8716238469496773E-3</v>
      </c>
      <c r="M162" s="17">
        <v>2.1674981002211837E-3</v>
      </c>
      <c r="N162" s="17">
        <v>1.0594943553545089E-3</v>
      </c>
      <c r="O162" s="17">
        <v>2.6426378559514041E-3</v>
      </c>
      <c r="P162" s="17">
        <v>5.6692561583881139E-4</v>
      </c>
      <c r="Q162" s="17">
        <v>8.9521056118697484E-4</v>
      </c>
      <c r="R162" s="17">
        <v>2.0187770550993715E-3</v>
      </c>
      <c r="S16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861.16171115373129</v>
      </c>
    </row>
    <row r="163" spans="1:19" x14ac:dyDescent="0.55000000000000004">
      <c r="A163" s="1">
        <v>1200</v>
      </c>
      <c r="B163" s="1" t="s">
        <v>1155</v>
      </c>
      <c r="C163" s="1" t="s">
        <v>1199</v>
      </c>
      <c r="D163" s="4">
        <v>420</v>
      </c>
      <c r="E163" s="1" t="s">
        <v>107</v>
      </c>
      <c r="F163" s="16" t="s">
        <v>4113</v>
      </c>
      <c r="G163" s="17">
        <v>2.9788042509482789E-3</v>
      </c>
      <c r="H163" s="17">
        <v>4.9065946654802736E-3</v>
      </c>
      <c r="I163" s="17">
        <v>2.3079987762498174E-3</v>
      </c>
      <c r="J163" s="17">
        <v>3.5284853809486416E-3</v>
      </c>
      <c r="K163" s="17">
        <v>1.5547004181355028E-3</v>
      </c>
      <c r="L163" s="17">
        <v>3.1280895646220602E-3</v>
      </c>
      <c r="M163" s="17">
        <v>4.6795398313265605E-3</v>
      </c>
      <c r="N163" s="17">
        <v>4.2691913481894611E-3</v>
      </c>
      <c r="O163" s="17">
        <v>3.1769300859097989E-3</v>
      </c>
      <c r="P163" s="17">
        <v>1.0826286736417851E-3</v>
      </c>
      <c r="Q163" s="17">
        <v>4.0836664108286789E-3</v>
      </c>
      <c r="R163" s="17">
        <v>2.2008552590379806E-3</v>
      </c>
      <c r="S16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1146.1850691861339</v>
      </c>
    </row>
    <row r="164" spans="1:19" ht="15" customHeight="1" x14ac:dyDescent="0.55000000000000004">
      <c r="A164" s="1">
        <v>1201</v>
      </c>
      <c r="B164" s="1" t="s">
        <v>1155</v>
      </c>
      <c r="C164" s="1" t="s">
        <v>1200</v>
      </c>
      <c r="D164" s="4">
        <v>1870</v>
      </c>
      <c r="E164" s="1" t="s">
        <v>107</v>
      </c>
      <c r="F164" s="16" t="s">
        <v>4115</v>
      </c>
      <c r="G164" s="17">
        <v>2.9776902249530317E-3</v>
      </c>
      <c r="H164" s="17">
        <v>1.6088201067020747E-4</v>
      </c>
      <c r="I164" s="17">
        <v>2.6425739515516774E-3</v>
      </c>
      <c r="J164" s="17">
        <v>2.127745856820427E-3</v>
      </c>
      <c r="K164" s="17">
        <v>6.0445491002358192E-4</v>
      </c>
      <c r="L164" s="17">
        <v>2.0987181159559109E-5</v>
      </c>
      <c r="M164" s="17">
        <v>3.468639146546344E-3</v>
      </c>
      <c r="N164" s="17">
        <v>4.1249519307374983E-3</v>
      </c>
      <c r="O164" s="17">
        <v>1.3609346481943286E-4</v>
      </c>
      <c r="P164" s="17">
        <v>3.2188914644423845E-3</v>
      </c>
      <c r="Q164" s="17">
        <v>9.0233729925513978E-4</v>
      </c>
      <c r="R164" s="17">
        <v>2.3608370250740294E-3</v>
      </c>
      <c r="S16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701.45880861358751</v>
      </c>
    </row>
    <row r="165" spans="1:19" x14ac:dyDescent="0.55000000000000004">
      <c r="A165" s="1">
        <v>2162</v>
      </c>
      <c r="B165" s="1" t="s">
        <v>1155</v>
      </c>
      <c r="C165" s="1" t="s">
        <v>1213</v>
      </c>
      <c r="D165" s="4">
        <v>153</v>
      </c>
      <c r="E165" s="1" t="s">
        <v>107</v>
      </c>
      <c r="F165" s="16" t="s">
        <v>4117</v>
      </c>
      <c r="G165" s="17">
        <v>2.176E-3</v>
      </c>
      <c r="H165" s="17">
        <v>2.101E-3</v>
      </c>
      <c r="I165" s="17">
        <v>1.7619999999999999E-3</v>
      </c>
      <c r="J165" s="17">
        <v>2.6770000000000001E-3</v>
      </c>
      <c r="K165" s="17">
        <v>1.3760000000000001E-3</v>
      </c>
      <c r="L165" s="17">
        <v>3.7759999999999998E-3</v>
      </c>
      <c r="M165" s="17">
        <v>3.8760000000000001E-3</v>
      </c>
      <c r="N165" s="17">
        <v>3.006E-3</v>
      </c>
      <c r="O165" s="17">
        <v>2.0379999999999999E-3</v>
      </c>
      <c r="P165" s="17">
        <v>1.8760000000000001E-3</v>
      </c>
      <c r="Q165" s="17">
        <v>2.1549999999999998E-3</v>
      </c>
      <c r="R165" s="17">
        <v>2.2230000000000001E-3</v>
      </c>
      <c r="S16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883.35299999999995</v>
      </c>
    </row>
    <row r="166" spans="1:19" x14ac:dyDescent="0.55000000000000004">
      <c r="A166" s="1">
        <v>3097</v>
      </c>
      <c r="B166" s="1" t="s">
        <v>1155</v>
      </c>
      <c r="C166" s="1" t="s">
        <v>1235</v>
      </c>
      <c r="D166" s="4">
        <v>5</v>
      </c>
      <c r="E166" s="1" t="s">
        <v>107</v>
      </c>
      <c r="F166" s="16" t="s">
        <v>4119</v>
      </c>
      <c r="G166" s="17">
        <v>0</v>
      </c>
      <c r="H166" s="17">
        <v>0</v>
      </c>
      <c r="I166" s="17">
        <v>0</v>
      </c>
      <c r="J166" s="17">
        <v>0</v>
      </c>
      <c r="K166" s="17">
        <v>0</v>
      </c>
      <c r="L166" s="17">
        <v>0</v>
      </c>
      <c r="M166" s="17">
        <v>0</v>
      </c>
      <c r="N166" s="17">
        <v>0</v>
      </c>
      <c r="O166" s="17">
        <v>0</v>
      </c>
      <c r="P166" s="17">
        <v>0</v>
      </c>
      <c r="Q166" s="17">
        <v>0</v>
      </c>
      <c r="R166" s="17">
        <v>0</v>
      </c>
      <c r="S16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67" spans="1:19" x14ac:dyDescent="0.55000000000000004">
      <c r="A167" s="1">
        <v>3250</v>
      </c>
      <c r="B167" s="1" t="s">
        <v>1155</v>
      </c>
      <c r="C167" s="1" t="s">
        <v>1236</v>
      </c>
      <c r="D167" s="4">
        <v>300</v>
      </c>
      <c r="E167" s="1" t="s">
        <v>107</v>
      </c>
      <c r="F167" s="16" t="s">
        <v>4121</v>
      </c>
      <c r="G167" s="17">
        <v>1.1093909988274941E-3</v>
      </c>
      <c r="H167" s="17">
        <v>1.3442898771086887E-3</v>
      </c>
      <c r="I167" s="17">
        <v>4.9613986354022825E-3</v>
      </c>
      <c r="J167" s="17">
        <v>4.7756822070738189E-3</v>
      </c>
      <c r="K167" s="17">
        <v>2.2154001888847687E-3</v>
      </c>
      <c r="L167" s="17">
        <v>8.7003924366281515E-4</v>
      </c>
      <c r="M167" s="17">
        <v>3.5417536465409249E-3</v>
      </c>
      <c r="N167" s="17">
        <v>1.0268230331214373E-3</v>
      </c>
      <c r="O167" s="17">
        <v>2.0761666445922033E-3</v>
      </c>
      <c r="P167" s="17">
        <v>2.1088786260250198E-3</v>
      </c>
      <c r="Q167" s="17">
        <v>4.0102479452628686E-3</v>
      </c>
      <c r="R167" s="17">
        <v>2.0699921483529832E-3</v>
      </c>
      <c r="S16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917.64695336859666</v>
      </c>
    </row>
    <row r="168" spans="1:19" x14ac:dyDescent="0.55000000000000004">
      <c r="A168" s="1">
        <v>3318</v>
      </c>
      <c r="B168" s="1" t="s">
        <v>1155</v>
      </c>
      <c r="C168" s="1" t="s">
        <v>1241</v>
      </c>
      <c r="D168" s="4">
        <v>84.4</v>
      </c>
      <c r="E168" s="1" t="s">
        <v>107</v>
      </c>
      <c r="F168" s="16" t="s">
        <v>4648</v>
      </c>
      <c r="G168" s="17">
        <v>1.6670000000000001E-3</v>
      </c>
      <c r="H168" s="17">
        <v>1.4120000000000001E-3</v>
      </c>
      <c r="I168" s="17">
        <v>1.4530000000000001E-3</v>
      </c>
      <c r="J168" s="17">
        <v>1.658E-3</v>
      </c>
      <c r="K168" s="17">
        <v>2.2629999999999998E-3</v>
      </c>
      <c r="L168" s="17">
        <v>3.0730000000000002E-3</v>
      </c>
      <c r="M168" s="17">
        <v>2.5630000000000002E-3</v>
      </c>
      <c r="N168" s="17">
        <v>2.7529999999999998E-3</v>
      </c>
      <c r="O168" s="17">
        <v>3.6029999999999999E-3</v>
      </c>
      <c r="P168" s="17">
        <v>3.6050000000000001E-3</v>
      </c>
      <c r="Q168" s="17">
        <v>2.3830000000000001E-3</v>
      </c>
      <c r="R168" s="17">
        <v>1.6119999999999999E-3</v>
      </c>
      <c r="S16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854.44200000000001</v>
      </c>
    </row>
    <row r="169" spans="1:19" x14ac:dyDescent="0.55000000000000004">
      <c r="A169" s="1">
        <v>3540</v>
      </c>
      <c r="B169" s="1" t="s">
        <v>1155</v>
      </c>
      <c r="C169" s="1" t="s">
        <v>1246</v>
      </c>
      <c r="D169" s="4">
        <v>0.34399999999999997</v>
      </c>
      <c r="E169" s="1" t="s">
        <v>107</v>
      </c>
      <c r="F169" s="16" t="s">
        <v>4125</v>
      </c>
      <c r="G169" s="17">
        <v>0</v>
      </c>
      <c r="H169" s="17">
        <v>0</v>
      </c>
      <c r="I169" s="17">
        <v>0</v>
      </c>
      <c r="J169" s="17">
        <v>0</v>
      </c>
      <c r="K169" s="17">
        <v>0</v>
      </c>
      <c r="L169" s="17">
        <v>0</v>
      </c>
      <c r="M169" s="17">
        <v>0</v>
      </c>
      <c r="N169" s="17">
        <v>0</v>
      </c>
      <c r="O169" s="17">
        <v>0</v>
      </c>
      <c r="P169" s="17">
        <v>0</v>
      </c>
      <c r="Q169" s="17">
        <v>0</v>
      </c>
      <c r="R169" s="17">
        <v>0</v>
      </c>
      <c r="S16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70" spans="1:19" x14ac:dyDescent="0.55000000000000004">
      <c r="A170" s="1">
        <v>528</v>
      </c>
      <c r="B170" s="1" t="s">
        <v>1247</v>
      </c>
      <c r="C170" s="1" t="s">
        <v>1253</v>
      </c>
      <c r="D170" s="4">
        <v>6.23</v>
      </c>
      <c r="E170" s="1" t="s">
        <v>107</v>
      </c>
      <c r="F170" s="16" t="s">
        <v>4649</v>
      </c>
      <c r="G170" s="17">
        <v>1.9236213781741673E-3</v>
      </c>
      <c r="H170" s="17">
        <v>3.9773382418483161E-3</v>
      </c>
      <c r="I170" s="17">
        <v>7.4584290756903981E-4</v>
      </c>
      <c r="J170" s="17">
        <v>3.3030111209495306E-3</v>
      </c>
      <c r="K170" s="17">
        <v>2.295980835453099E-3</v>
      </c>
      <c r="L170" s="17">
        <v>5.2296888345018222E-4</v>
      </c>
      <c r="M170" s="17">
        <v>4.0876926454702558E-3</v>
      </c>
      <c r="N170" s="17">
        <v>3.0245913075188859E-3</v>
      </c>
      <c r="O170" s="17">
        <v>3.2708298570220053E-3</v>
      </c>
      <c r="P170" s="17">
        <v>2.4942333899844295E-3</v>
      </c>
      <c r="Q170" s="17">
        <v>7.961599144555298E-4</v>
      </c>
      <c r="R170" s="17">
        <v>1.8585641242826662E-3</v>
      </c>
      <c r="S17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857.50088829009917</v>
      </c>
    </row>
    <row r="171" spans="1:19" x14ac:dyDescent="0.55000000000000004">
      <c r="A171" s="1">
        <v>1244</v>
      </c>
      <c r="B171" s="1" t="s">
        <v>1247</v>
      </c>
      <c r="C171" s="1" t="s">
        <v>1260</v>
      </c>
      <c r="D171" s="4">
        <v>160</v>
      </c>
      <c r="E171" s="1" t="s">
        <v>107</v>
      </c>
      <c r="F171" s="16" t="s">
        <v>4127</v>
      </c>
      <c r="G171" s="17">
        <v>2.176E-3</v>
      </c>
      <c r="H171" s="17">
        <v>2.101E-3</v>
      </c>
      <c r="I171" s="17">
        <v>1.7619999999999999E-3</v>
      </c>
      <c r="J171" s="17">
        <v>2.6770000000000001E-3</v>
      </c>
      <c r="K171" s="17">
        <v>1.3760000000000001E-3</v>
      </c>
      <c r="L171" s="17">
        <v>3.7759999999999998E-3</v>
      </c>
      <c r="M171" s="17">
        <v>3.8760000000000001E-3</v>
      </c>
      <c r="N171" s="17">
        <v>3.006E-3</v>
      </c>
      <c r="O171" s="17">
        <v>2.0439999999999998E-3</v>
      </c>
      <c r="P171" s="17">
        <v>1.8760000000000001E-3</v>
      </c>
      <c r="Q171" s="17">
        <v>2.1549999999999998E-3</v>
      </c>
      <c r="R171" s="17">
        <v>2.2230000000000001E-3</v>
      </c>
      <c r="S17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883.53300000000002</v>
      </c>
    </row>
    <row r="172" spans="1:19" x14ac:dyDescent="0.55000000000000004">
      <c r="A172" s="1">
        <v>1348</v>
      </c>
      <c r="B172" s="1" t="s">
        <v>1247</v>
      </c>
      <c r="C172" s="1" t="s">
        <v>1261</v>
      </c>
      <c r="D172" s="4">
        <v>0.4</v>
      </c>
      <c r="E172" s="1" t="s">
        <v>107</v>
      </c>
      <c r="F172" s="16" t="s">
        <v>4130</v>
      </c>
      <c r="G172" s="17">
        <v>0</v>
      </c>
      <c r="H172" s="17">
        <v>0</v>
      </c>
      <c r="I172" s="17">
        <v>0</v>
      </c>
      <c r="J172" s="17">
        <v>0</v>
      </c>
      <c r="K172" s="17">
        <v>0</v>
      </c>
      <c r="L172" s="17">
        <v>0</v>
      </c>
      <c r="M172" s="17">
        <v>0</v>
      </c>
      <c r="N172" s="17">
        <v>0</v>
      </c>
      <c r="O172" s="17">
        <v>0</v>
      </c>
      <c r="P172" s="17">
        <v>0</v>
      </c>
      <c r="Q172" s="17">
        <v>0</v>
      </c>
      <c r="R172" s="17">
        <v>0</v>
      </c>
      <c r="S17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73" spans="1:19" x14ac:dyDescent="0.55000000000000004">
      <c r="A173" s="1">
        <v>1650</v>
      </c>
      <c r="B173" s="1" t="s">
        <v>1247</v>
      </c>
      <c r="C173" s="1" t="s">
        <v>1262</v>
      </c>
      <c r="D173" s="4">
        <v>57.599999999999902</v>
      </c>
      <c r="E173" s="1" t="s">
        <v>107</v>
      </c>
      <c r="F173" s="16" t="s">
        <v>4131</v>
      </c>
      <c r="G173" s="17">
        <v>4.7762375133932481E-3</v>
      </c>
      <c r="H173" s="17">
        <v>2.1963252775662862E-3</v>
      </c>
      <c r="I173" s="17">
        <v>4.2713632809336958E-3</v>
      </c>
      <c r="J173" s="17">
        <v>3.7394747585756975E-3</v>
      </c>
      <c r="K173" s="17">
        <v>3.9718602105566578E-3</v>
      </c>
      <c r="L173" s="17">
        <v>4.6080359661854458E-3</v>
      </c>
      <c r="M173" s="17">
        <v>6.1305210182844964E-4</v>
      </c>
      <c r="N173" s="17">
        <v>1.4997949798023619E-3</v>
      </c>
      <c r="O173" s="17">
        <v>1.3897349516522506E-3</v>
      </c>
      <c r="P173" s="17">
        <v>2.5118898495783042E-3</v>
      </c>
      <c r="Q173" s="17">
        <v>6.5339444542707344E-4</v>
      </c>
      <c r="R173" s="17">
        <v>2.5783758001582456E-3</v>
      </c>
      <c r="S17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1000.1160972508499</v>
      </c>
    </row>
    <row r="174" spans="1:19" x14ac:dyDescent="0.55000000000000004">
      <c r="A174" s="1">
        <v>2002</v>
      </c>
      <c r="B174" s="1" t="s">
        <v>1247</v>
      </c>
      <c r="C174" s="1" t="s">
        <v>1270</v>
      </c>
      <c r="D174" s="4">
        <v>0.47</v>
      </c>
      <c r="E174" s="1" t="s">
        <v>107</v>
      </c>
      <c r="F174" s="16" t="s">
        <v>4133</v>
      </c>
      <c r="G174" s="17">
        <v>0</v>
      </c>
      <c r="H174" s="17">
        <v>0</v>
      </c>
      <c r="I174" s="17">
        <v>0</v>
      </c>
      <c r="J174" s="17">
        <v>0</v>
      </c>
      <c r="K174" s="17">
        <v>0</v>
      </c>
      <c r="L174" s="17">
        <v>0</v>
      </c>
      <c r="M174" s="17">
        <v>0</v>
      </c>
      <c r="N174" s="17">
        <v>0</v>
      </c>
      <c r="O174" s="17">
        <v>0</v>
      </c>
      <c r="P174" s="17">
        <v>0</v>
      </c>
      <c r="Q174" s="17">
        <v>0</v>
      </c>
      <c r="R174" s="17">
        <v>0</v>
      </c>
      <c r="S17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75" spans="1:19" x14ac:dyDescent="0.55000000000000004">
      <c r="A175" s="1">
        <v>2135</v>
      </c>
      <c r="B175" s="1" t="s">
        <v>1247</v>
      </c>
      <c r="C175" s="1" t="s">
        <v>1273</v>
      </c>
      <c r="D175" s="4">
        <v>0.2</v>
      </c>
      <c r="E175" s="1" t="s">
        <v>107</v>
      </c>
      <c r="F175" s="16" t="s">
        <v>4134</v>
      </c>
      <c r="G175" s="17">
        <v>0</v>
      </c>
      <c r="H175" s="17">
        <v>0</v>
      </c>
      <c r="I175" s="17">
        <v>0</v>
      </c>
      <c r="J175" s="17">
        <v>0</v>
      </c>
      <c r="K175" s="17">
        <v>0</v>
      </c>
      <c r="L175" s="17">
        <v>0</v>
      </c>
      <c r="M175" s="17">
        <v>0</v>
      </c>
      <c r="N175" s="17">
        <v>0</v>
      </c>
      <c r="O175" s="17">
        <v>0</v>
      </c>
      <c r="P175" s="17">
        <v>0</v>
      </c>
      <c r="Q175" s="17">
        <v>0</v>
      </c>
      <c r="R175" s="17">
        <v>0</v>
      </c>
      <c r="S17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76" spans="1:19" x14ac:dyDescent="0.55000000000000004">
      <c r="A176" s="1">
        <v>2744</v>
      </c>
      <c r="B176" s="1" t="s">
        <v>1247</v>
      </c>
      <c r="C176" s="1" t="s">
        <v>1297</v>
      </c>
      <c r="D176" s="4">
        <v>37.759999999999899</v>
      </c>
      <c r="E176" s="1" t="s">
        <v>107</v>
      </c>
      <c r="F176" s="16" t="s">
        <v>4650</v>
      </c>
      <c r="G176" s="17">
        <v>9.3400000000000004E-4</v>
      </c>
      <c r="H176" s="17">
        <v>7.3800000000000005E-4</v>
      </c>
      <c r="I176" s="17">
        <v>1.194E-3</v>
      </c>
      <c r="J176" s="17">
        <v>2.1849999999999999E-3</v>
      </c>
      <c r="K176" s="17">
        <v>2.5240000000000002E-3</v>
      </c>
      <c r="L176" s="17">
        <v>3.48E-3</v>
      </c>
      <c r="M176" s="17">
        <v>3.215E-3</v>
      </c>
      <c r="N176" s="17">
        <v>3.6610000000000002E-3</v>
      </c>
      <c r="O176" s="17">
        <v>3.48E-3</v>
      </c>
      <c r="P176" s="17">
        <v>2.5240000000000002E-3</v>
      </c>
      <c r="Q176" s="17">
        <v>3.4659999999999999E-3</v>
      </c>
      <c r="R176" s="17">
        <v>1.6689999999999999E-3</v>
      </c>
      <c r="S17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886.34499999999991</v>
      </c>
    </row>
    <row r="177" spans="1:19" x14ac:dyDescent="0.55000000000000004">
      <c r="A177" s="1">
        <v>3244</v>
      </c>
      <c r="B177" s="1" t="s">
        <v>1247</v>
      </c>
      <c r="C177" s="1" t="s">
        <v>1302</v>
      </c>
      <c r="D177" s="4">
        <v>68.400000000000006</v>
      </c>
      <c r="E177" s="1" t="s">
        <v>107</v>
      </c>
      <c r="F177" s="16" t="s">
        <v>4136</v>
      </c>
      <c r="G177" s="17">
        <v>2.176E-3</v>
      </c>
      <c r="H177" s="17">
        <v>2.101E-3</v>
      </c>
      <c r="I177" s="17">
        <v>1.7619999999999999E-3</v>
      </c>
      <c r="J177" s="17">
        <v>2.6770000000000001E-3</v>
      </c>
      <c r="K177" s="17">
        <v>1.3760000000000001E-3</v>
      </c>
      <c r="L177" s="17">
        <v>3.7759999999999998E-3</v>
      </c>
      <c r="M177" s="17">
        <v>3.8760000000000001E-3</v>
      </c>
      <c r="N177" s="17">
        <v>3.006E-3</v>
      </c>
      <c r="O177" s="17">
        <v>2.0200000000000001E-3</v>
      </c>
      <c r="P177" s="17">
        <v>1.8760000000000001E-3</v>
      </c>
      <c r="Q177" s="17">
        <v>2.1549999999999998E-3</v>
      </c>
      <c r="R177" s="17">
        <v>2.2230000000000001E-3</v>
      </c>
      <c r="S17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882.81299999999999</v>
      </c>
    </row>
    <row r="178" spans="1:19" x14ac:dyDescent="0.55000000000000004">
      <c r="A178" s="1">
        <v>38</v>
      </c>
      <c r="B178" s="1" t="s">
        <v>1321</v>
      </c>
      <c r="C178" s="1" t="s">
        <v>1322</v>
      </c>
      <c r="D178" s="4">
        <v>0.4</v>
      </c>
      <c r="E178" s="1" t="s">
        <v>4137</v>
      </c>
      <c r="F178" s="16" t="s">
        <v>4138</v>
      </c>
      <c r="G178" s="17">
        <v>0</v>
      </c>
      <c r="H178" s="17">
        <v>0</v>
      </c>
      <c r="I178" s="17">
        <v>0</v>
      </c>
      <c r="J178" s="17">
        <v>0</v>
      </c>
      <c r="K178" s="17">
        <v>0</v>
      </c>
      <c r="L178" s="17">
        <v>0</v>
      </c>
      <c r="M178" s="17">
        <v>0</v>
      </c>
      <c r="N178" s="17">
        <v>0</v>
      </c>
      <c r="O178" s="17">
        <v>0</v>
      </c>
      <c r="P178" s="17">
        <v>0</v>
      </c>
      <c r="Q178" s="17">
        <v>0</v>
      </c>
      <c r="R178" s="17">
        <v>0</v>
      </c>
      <c r="S17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79" spans="1:19" x14ac:dyDescent="0.55000000000000004">
      <c r="A179" s="1">
        <v>105</v>
      </c>
      <c r="B179" s="1" t="s">
        <v>1321</v>
      </c>
      <c r="C179" s="1" t="s">
        <v>1324</v>
      </c>
      <c r="D179" s="4">
        <v>1038</v>
      </c>
      <c r="E179" s="1" t="s">
        <v>107</v>
      </c>
      <c r="F179" s="16" t="s">
        <v>4140</v>
      </c>
      <c r="G179" s="17">
        <v>1.7799999999999999E-4</v>
      </c>
      <c r="H179" s="17">
        <v>2.101E-3</v>
      </c>
      <c r="I179" s="17">
        <v>1.7619999999999999E-3</v>
      </c>
      <c r="J179" s="17">
        <v>2.6770000000000001E-3</v>
      </c>
      <c r="K179" s="17">
        <v>1.3760000000000001E-3</v>
      </c>
      <c r="L179" s="17">
        <v>3.7759999999999998E-3</v>
      </c>
      <c r="M179" s="17">
        <v>3.8760000000000001E-3</v>
      </c>
      <c r="N179" s="17">
        <v>3.006E-3</v>
      </c>
      <c r="O179" s="17">
        <v>2.0089999999999999E-3</v>
      </c>
      <c r="P179" s="17">
        <v>1.8760000000000001E-3</v>
      </c>
      <c r="Q179" s="17">
        <v>2.1549999999999998E-3</v>
      </c>
      <c r="R179" s="17">
        <v>2.2230000000000001E-3</v>
      </c>
      <c r="S17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820.54500000000007</v>
      </c>
    </row>
    <row r="180" spans="1:19" x14ac:dyDescent="0.55000000000000004">
      <c r="A180" s="1">
        <v>362</v>
      </c>
      <c r="B180" s="1" t="s">
        <v>1321</v>
      </c>
      <c r="C180" s="1" t="s">
        <v>1330</v>
      </c>
      <c r="D180" s="4">
        <v>5</v>
      </c>
      <c r="E180" s="1" t="s">
        <v>107</v>
      </c>
      <c r="F180" s="16" t="s">
        <v>4142</v>
      </c>
      <c r="G180" s="17">
        <v>2.176E-3</v>
      </c>
      <c r="H180" s="17">
        <v>2.101E-3</v>
      </c>
      <c r="I180" s="17">
        <v>1.7619999999999999E-3</v>
      </c>
      <c r="J180" s="17">
        <v>2.6770000000000001E-3</v>
      </c>
      <c r="K180" s="17">
        <v>1.3760000000000001E-3</v>
      </c>
      <c r="L180" s="17">
        <v>3.7759999999999998E-3</v>
      </c>
      <c r="M180" s="17">
        <v>3.8760000000000001E-3</v>
      </c>
      <c r="N180" s="17">
        <v>3.006E-3</v>
      </c>
      <c r="O180" s="17">
        <v>2.0089999999999999E-3</v>
      </c>
      <c r="P180" s="17">
        <v>1.8760000000000001E-3</v>
      </c>
      <c r="Q180" s="17">
        <v>2.1549999999999998E-3</v>
      </c>
      <c r="R180" s="17">
        <v>2.2230000000000001E-3</v>
      </c>
      <c r="S18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882.48300000000006</v>
      </c>
    </row>
    <row r="181" spans="1:19" x14ac:dyDescent="0.55000000000000004">
      <c r="A181" s="1">
        <v>590</v>
      </c>
      <c r="B181" s="1" t="s">
        <v>1321</v>
      </c>
      <c r="C181" s="1" t="s">
        <v>1337</v>
      </c>
      <c r="D181" s="4">
        <v>403</v>
      </c>
      <c r="E181" s="1" t="s">
        <v>107</v>
      </c>
      <c r="F181" s="16" t="s">
        <v>4144</v>
      </c>
      <c r="G181" s="17">
        <v>2.2072091246104434E-3</v>
      </c>
      <c r="H181" s="17">
        <v>2.4539239299815113E-3</v>
      </c>
      <c r="I181" s="17">
        <v>4.2822211060966342E-3</v>
      </c>
      <c r="J181" s="17">
        <v>3.561815276526037E-4</v>
      </c>
      <c r="K181" s="17">
        <v>3.3461263751263398E-3</v>
      </c>
      <c r="L181" s="17">
        <v>3.5330494307154016E-4</v>
      </c>
      <c r="M181" s="17">
        <v>2.0031429729021446E-3</v>
      </c>
      <c r="N181" s="17">
        <v>4.3645950847627513E-4</v>
      </c>
      <c r="O181" s="17">
        <v>4.7963769216477926E-3</v>
      </c>
      <c r="P181" s="17">
        <v>5.4529331682105558E-4</v>
      </c>
      <c r="Q181" s="17">
        <v>4.344320045356783E-3</v>
      </c>
      <c r="R181" s="17">
        <v>7.1429191622440771E-5</v>
      </c>
      <c r="S18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763.86370263665924</v>
      </c>
    </row>
    <row r="182" spans="1:19" x14ac:dyDescent="0.55000000000000004">
      <c r="A182" s="1">
        <v>1745</v>
      </c>
      <c r="B182" s="1" t="s">
        <v>1321</v>
      </c>
      <c r="C182" s="1" t="s">
        <v>1357</v>
      </c>
      <c r="D182" s="4">
        <v>160</v>
      </c>
      <c r="E182" s="1" t="s">
        <v>107</v>
      </c>
      <c r="F182" s="16" t="s">
        <v>4145</v>
      </c>
      <c r="G182" s="17">
        <v>2.176E-3</v>
      </c>
      <c r="H182" s="17">
        <v>2.101E-3</v>
      </c>
      <c r="I182" s="17">
        <v>1.7619999999999999E-3</v>
      </c>
      <c r="J182" s="17">
        <v>2.6770000000000001E-3</v>
      </c>
      <c r="K182" s="17">
        <v>1.3760000000000001E-3</v>
      </c>
      <c r="L182" s="17">
        <v>3.7759999999999998E-3</v>
      </c>
      <c r="M182" s="17">
        <v>3.8760000000000001E-3</v>
      </c>
      <c r="N182" s="17">
        <v>3.006E-3</v>
      </c>
      <c r="O182" s="17">
        <v>2.209E-3</v>
      </c>
      <c r="P182" s="17">
        <v>1.8760000000000001E-3</v>
      </c>
      <c r="Q182" s="17">
        <v>2.1549999999999998E-3</v>
      </c>
      <c r="R182" s="17">
        <v>2.2230000000000001E-3</v>
      </c>
      <c r="S18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888.48299999999995</v>
      </c>
    </row>
    <row r="183" spans="1:19" x14ac:dyDescent="0.55000000000000004">
      <c r="A183" s="1">
        <v>3370</v>
      </c>
      <c r="B183" s="1" t="s">
        <v>1321</v>
      </c>
      <c r="C183" s="1" t="s">
        <v>1396</v>
      </c>
      <c r="D183" s="9">
        <v>4.4999999999999998E-2</v>
      </c>
      <c r="E183" s="1" t="s">
        <v>107</v>
      </c>
      <c r="F183" s="16" t="s">
        <v>4147</v>
      </c>
      <c r="G183" s="17">
        <v>0</v>
      </c>
      <c r="H183" s="17">
        <v>0</v>
      </c>
      <c r="I183" s="17">
        <v>0</v>
      </c>
      <c r="J183" s="17">
        <v>0</v>
      </c>
      <c r="K183" s="17">
        <v>0</v>
      </c>
      <c r="L183" s="17">
        <v>0</v>
      </c>
      <c r="M183" s="17">
        <v>0</v>
      </c>
      <c r="N183" s="17">
        <v>0</v>
      </c>
      <c r="O183" s="17">
        <v>0</v>
      </c>
      <c r="P183" s="17">
        <v>0</v>
      </c>
      <c r="Q183" s="17">
        <v>0</v>
      </c>
      <c r="R183" s="17">
        <v>0</v>
      </c>
      <c r="S18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84" spans="1:19" x14ac:dyDescent="0.55000000000000004">
      <c r="A184" s="1">
        <v>903</v>
      </c>
      <c r="B184" s="1" t="s">
        <v>1403</v>
      </c>
      <c r="C184" s="1" t="s">
        <v>1410</v>
      </c>
      <c r="D184" s="4">
        <v>15</v>
      </c>
      <c r="E184" s="1" t="s">
        <v>107</v>
      </c>
      <c r="F184" s="16" t="s">
        <v>4148</v>
      </c>
      <c r="G184" s="17">
        <v>1.087204264063713E-3</v>
      </c>
      <c r="H184" s="17">
        <v>1.579513292093978E-3</v>
      </c>
      <c r="I184" s="17">
        <v>2.4487712174444678E-4</v>
      </c>
      <c r="J184" s="17">
        <v>2.8580087969126157E-3</v>
      </c>
      <c r="K184" s="17">
        <v>1.4519725534937467E-3</v>
      </c>
      <c r="L184" s="17">
        <v>3.6451924977104581E-3</v>
      </c>
      <c r="M184" s="17">
        <v>1.9927874627288906E-3</v>
      </c>
      <c r="N184" s="17">
        <v>3.0774379426157118E-3</v>
      </c>
      <c r="O184" s="17">
        <v>4.2759807166370765E-3</v>
      </c>
      <c r="P184" s="17">
        <v>1.0979121843053357E-3</v>
      </c>
      <c r="Q184" s="17">
        <v>3.3204170691207941E-3</v>
      </c>
      <c r="R184" s="17">
        <v>2.0603701247070604E-3</v>
      </c>
      <c r="S18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808.60375585348572</v>
      </c>
    </row>
    <row r="185" spans="1:19" x14ac:dyDescent="0.55000000000000004">
      <c r="A185" s="1">
        <v>1139</v>
      </c>
      <c r="B185" s="1" t="s">
        <v>1403</v>
      </c>
      <c r="C185" s="1" t="s">
        <v>1416</v>
      </c>
      <c r="D185" s="4">
        <v>75.45</v>
      </c>
      <c r="E185" s="1" t="s">
        <v>107</v>
      </c>
      <c r="F185" s="16" t="s">
        <v>4150</v>
      </c>
      <c r="G185" s="17">
        <v>2.176E-3</v>
      </c>
      <c r="H185" s="17">
        <v>2.101E-3</v>
      </c>
      <c r="I185" s="17">
        <v>1.7619999999999999E-3</v>
      </c>
      <c r="J185" s="17">
        <v>2.6770000000000001E-3</v>
      </c>
      <c r="K185" s="17">
        <v>1.3760000000000001E-3</v>
      </c>
      <c r="L185" s="17">
        <v>3.7759999999999998E-3</v>
      </c>
      <c r="M185" s="17">
        <v>3.8760000000000001E-3</v>
      </c>
      <c r="N185" s="17">
        <v>3.006E-3</v>
      </c>
      <c r="O185" s="17">
        <v>2.0209999999999998E-3</v>
      </c>
      <c r="P185" s="17">
        <v>1.8760000000000001E-3</v>
      </c>
      <c r="Q185" s="17">
        <v>2.1549999999999998E-3</v>
      </c>
      <c r="R185" s="17">
        <v>2.2230000000000001E-3</v>
      </c>
      <c r="S18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882.84299999999996</v>
      </c>
    </row>
    <row r="186" spans="1:19" x14ac:dyDescent="0.55000000000000004">
      <c r="A186" s="1">
        <v>1247</v>
      </c>
      <c r="B186" s="1" t="s">
        <v>1403</v>
      </c>
      <c r="C186" s="1" t="s">
        <v>1417</v>
      </c>
      <c r="D186" s="4">
        <v>28.32</v>
      </c>
      <c r="E186" s="1" t="s">
        <v>107</v>
      </c>
      <c r="F186" s="16" t="s">
        <v>4152</v>
      </c>
      <c r="G186" s="17">
        <v>3.9299105556639348E-4</v>
      </c>
      <c r="H186" s="17">
        <v>2.6211573548355957E-4</v>
      </c>
      <c r="I186" s="17">
        <v>2.9989237975943566E-3</v>
      </c>
      <c r="J186" s="17">
        <v>1.7039765728032769E-3</v>
      </c>
      <c r="K186" s="17">
        <v>2.4873132279290798E-3</v>
      </c>
      <c r="L186" s="17">
        <v>3.4016836932988475E-3</v>
      </c>
      <c r="M186" s="17">
        <v>3.4925050348864175E-3</v>
      </c>
      <c r="N186" s="17">
        <v>4.5036606283533993E-3</v>
      </c>
      <c r="O186" s="17">
        <v>3.5115182557042433E-3</v>
      </c>
      <c r="P186" s="17">
        <v>1.2991192150586823E-3</v>
      </c>
      <c r="Q186" s="17">
        <v>3.5879844600336425E-3</v>
      </c>
      <c r="R186" s="17">
        <v>1.916661174679512E-3</v>
      </c>
      <c r="S18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903.32052820484296</v>
      </c>
    </row>
    <row r="187" spans="1:19" x14ac:dyDescent="0.55000000000000004">
      <c r="A187" s="1">
        <v>1497</v>
      </c>
      <c r="B187" s="1" t="s">
        <v>1403</v>
      </c>
      <c r="C187" s="1" t="s">
        <v>1419</v>
      </c>
      <c r="D187" s="4">
        <v>240</v>
      </c>
      <c r="E187" s="1" t="s">
        <v>107</v>
      </c>
      <c r="F187" s="16" t="s">
        <v>4154</v>
      </c>
      <c r="G187" s="17">
        <v>9.1657916353107266E-5</v>
      </c>
      <c r="H187" s="17">
        <v>3.0327952440725394E-4</v>
      </c>
      <c r="I187" s="17">
        <v>2.9366601243415781E-3</v>
      </c>
      <c r="J187" s="17">
        <v>4.0127289572577515E-3</v>
      </c>
      <c r="K187" s="17">
        <v>2.4239790066773738E-4</v>
      </c>
      <c r="L187" s="17">
        <v>4.9030458446538529E-3</v>
      </c>
      <c r="M187" s="17">
        <v>3.3734436847598324E-3</v>
      </c>
      <c r="N187" s="17">
        <v>4.6475314633923938E-3</v>
      </c>
      <c r="O187" s="17">
        <v>1.6210070156811019E-3</v>
      </c>
      <c r="P187" s="17">
        <v>2.5945313610474825E-3</v>
      </c>
      <c r="Q187" s="17">
        <v>2.1864642866662467E-3</v>
      </c>
      <c r="R187" s="17">
        <v>3.7613363591692379E-3</v>
      </c>
      <c r="S18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937.26353291284408</v>
      </c>
    </row>
    <row r="188" spans="1:19" x14ac:dyDescent="0.55000000000000004">
      <c r="A188" s="1">
        <v>1654</v>
      </c>
      <c r="B188" s="1" t="s">
        <v>1403</v>
      </c>
      <c r="C188" s="1" t="s">
        <v>1427</v>
      </c>
      <c r="D188" s="4">
        <v>3.5</v>
      </c>
      <c r="E188" s="1" t="s">
        <v>107</v>
      </c>
      <c r="F188" s="16" t="s">
        <v>4651</v>
      </c>
      <c r="G188" s="17">
        <v>9.3400000000000004E-4</v>
      </c>
      <c r="H188" s="17">
        <v>7.3800000000000005E-4</v>
      </c>
      <c r="I188" s="17">
        <v>1.194E-3</v>
      </c>
      <c r="J188" s="17">
        <v>2.1849999999999999E-3</v>
      </c>
      <c r="K188" s="17">
        <v>2.5240000000000002E-3</v>
      </c>
      <c r="L188" s="17">
        <v>3.039E-3</v>
      </c>
      <c r="M188" s="17">
        <v>3.5259999999999996E-3</v>
      </c>
      <c r="N188" s="17">
        <v>3.6610000000000002E-3</v>
      </c>
      <c r="O188" s="17">
        <v>3.48E-3</v>
      </c>
      <c r="P188" s="17">
        <v>4.0530000000000002E-3</v>
      </c>
      <c r="Q188" s="17">
        <v>3.4659999999999999E-3</v>
      </c>
      <c r="R188" s="17">
        <v>1.6689999999999999E-3</v>
      </c>
      <c r="S18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930.15500000000009</v>
      </c>
    </row>
    <row r="189" spans="1:19" x14ac:dyDescent="0.55000000000000004">
      <c r="A189" s="1">
        <v>1785</v>
      </c>
      <c r="B189" s="1" t="s">
        <v>1403</v>
      </c>
      <c r="C189" s="1" t="s">
        <v>1430</v>
      </c>
      <c r="D189" s="4">
        <v>0.2</v>
      </c>
      <c r="E189" s="1" t="s">
        <v>107</v>
      </c>
      <c r="F189" s="16" t="s">
        <v>4158</v>
      </c>
      <c r="G189" s="17">
        <v>0</v>
      </c>
      <c r="H189" s="17">
        <v>0</v>
      </c>
      <c r="I189" s="17">
        <v>0</v>
      </c>
      <c r="J189" s="17">
        <v>0</v>
      </c>
      <c r="K189" s="17">
        <v>0</v>
      </c>
      <c r="L189" s="17">
        <v>0</v>
      </c>
      <c r="M189" s="17">
        <v>0</v>
      </c>
      <c r="N189" s="17">
        <v>0</v>
      </c>
      <c r="O189" s="17">
        <v>0</v>
      </c>
      <c r="P189" s="17">
        <v>0</v>
      </c>
      <c r="Q189" s="17">
        <v>0</v>
      </c>
      <c r="R189" s="17">
        <v>0</v>
      </c>
      <c r="S18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90" spans="1:19" x14ac:dyDescent="0.55000000000000004">
      <c r="A190" s="1">
        <v>3314</v>
      </c>
      <c r="B190" s="1" t="s">
        <v>1403</v>
      </c>
      <c r="C190" s="1" t="s">
        <v>1438</v>
      </c>
      <c r="D190" s="4">
        <v>15</v>
      </c>
      <c r="E190" s="1" t="s">
        <v>107</v>
      </c>
      <c r="F190" s="16" t="s">
        <v>4159</v>
      </c>
      <c r="G190" s="17">
        <v>4.4425203375721223E-3</v>
      </c>
      <c r="H190" s="17">
        <v>5.8394511882623064E-4</v>
      </c>
      <c r="I190" s="17">
        <v>7.0631904393518965E-4</v>
      </c>
      <c r="J190" s="17">
        <v>1.0029942244217571E-3</v>
      </c>
      <c r="K190" s="17">
        <v>4.89164097656685E-3</v>
      </c>
      <c r="L190" s="17">
        <v>1.5320219657238871E-3</v>
      </c>
      <c r="M190" s="17">
        <v>3.0071749293023308E-4</v>
      </c>
      <c r="N190" s="17">
        <v>2.4682570472548378E-3</v>
      </c>
      <c r="O190" s="17">
        <v>2.5121850886424364E-3</v>
      </c>
      <c r="P190" s="17">
        <v>1.1797044914466964E-3</v>
      </c>
      <c r="Q190" s="17">
        <v>2.4991621750808631E-3</v>
      </c>
      <c r="R190" s="17">
        <v>2.7127617782883254E-3</v>
      </c>
      <c r="S19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760.50092315102472</v>
      </c>
    </row>
    <row r="191" spans="1:19" x14ac:dyDescent="0.55000000000000004">
      <c r="A191" s="1">
        <v>523</v>
      </c>
      <c r="B191" s="1" t="s">
        <v>1450</v>
      </c>
      <c r="C191" s="1" t="s">
        <v>1460</v>
      </c>
      <c r="D191" s="4">
        <v>2.4</v>
      </c>
      <c r="E191" s="1" t="s">
        <v>107</v>
      </c>
      <c r="F191" s="16" t="s">
        <v>4160</v>
      </c>
      <c r="G191" s="17">
        <v>9.3400000000000004E-4</v>
      </c>
      <c r="H191" s="17">
        <v>7.3800000000000005E-4</v>
      </c>
      <c r="I191" s="17">
        <v>1.194E-3</v>
      </c>
      <c r="J191" s="17">
        <v>2.1849999999999999E-3</v>
      </c>
      <c r="K191" s="17">
        <v>2.5240000000000002E-3</v>
      </c>
      <c r="L191" s="17">
        <v>3.039E-3</v>
      </c>
      <c r="M191" s="17">
        <v>3.215E-3</v>
      </c>
      <c r="N191" s="17">
        <v>3.6610000000000002E-3</v>
      </c>
      <c r="O191" s="17">
        <v>3.48E-3</v>
      </c>
      <c r="P191" s="17">
        <v>3.5259999999999996E-3</v>
      </c>
      <c r="Q191" s="17">
        <v>3.4659999999999999E-3</v>
      </c>
      <c r="R191" s="17">
        <v>1.6689999999999999E-3</v>
      </c>
      <c r="S19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904.17700000000002</v>
      </c>
    </row>
    <row r="192" spans="1:19" x14ac:dyDescent="0.55000000000000004">
      <c r="A192" s="1">
        <v>702</v>
      </c>
      <c r="B192" s="1" t="s">
        <v>1450</v>
      </c>
      <c r="C192" s="1" t="s">
        <v>1466</v>
      </c>
      <c r="D192" s="4">
        <v>0.378</v>
      </c>
      <c r="E192" s="1" t="s">
        <v>107</v>
      </c>
      <c r="F192" s="16" t="s">
        <v>4161</v>
      </c>
      <c r="G192" s="17">
        <v>0</v>
      </c>
      <c r="H192" s="17">
        <v>0</v>
      </c>
      <c r="I192" s="17">
        <v>0</v>
      </c>
      <c r="J192" s="17">
        <v>0</v>
      </c>
      <c r="K192" s="17">
        <v>0</v>
      </c>
      <c r="L192" s="17">
        <v>0</v>
      </c>
      <c r="M192" s="17">
        <v>0</v>
      </c>
      <c r="N192" s="17">
        <v>0</v>
      </c>
      <c r="O192" s="17">
        <v>0</v>
      </c>
      <c r="P192" s="17">
        <v>0</v>
      </c>
      <c r="Q192" s="17">
        <v>0</v>
      </c>
      <c r="R192" s="17">
        <v>0</v>
      </c>
      <c r="S19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93" spans="1:19" x14ac:dyDescent="0.55000000000000004">
      <c r="A193" s="1">
        <v>710</v>
      </c>
      <c r="B193" s="1" t="s">
        <v>1450</v>
      </c>
      <c r="C193" s="1" t="s">
        <v>1471</v>
      </c>
      <c r="D193" s="4">
        <v>1.3</v>
      </c>
      <c r="E193" s="1" t="s">
        <v>107</v>
      </c>
      <c r="F193" s="16" t="s">
        <v>4164</v>
      </c>
      <c r="G193" s="17">
        <v>9.3400000000000004E-4</v>
      </c>
      <c r="H193" s="17">
        <v>7.3800000000000005E-4</v>
      </c>
      <c r="I193" s="17">
        <v>1.194E-3</v>
      </c>
      <c r="J193" s="17">
        <v>2.1849999999999999E-3</v>
      </c>
      <c r="K193" s="17">
        <v>2.5240000000000002E-3</v>
      </c>
      <c r="L193" s="17">
        <v>3.039E-3</v>
      </c>
      <c r="M193" s="17">
        <v>3.215E-3</v>
      </c>
      <c r="N193" s="17">
        <v>3.6610000000000002E-3</v>
      </c>
      <c r="O193" s="17">
        <v>3.48E-3</v>
      </c>
      <c r="P193" s="17">
        <v>4.0530000000000002E-3</v>
      </c>
      <c r="Q193" s="17">
        <v>3.4659999999999999E-3</v>
      </c>
      <c r="R193" s="17">
        <v>1.6689999999999999E-3</v>
      </c>
      <c r="S19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920.51400000000001</v>
      </c>
    </row>
    <row r="194" spans="1:19" x14ac:dyDescent="0.55000000000000004">
      <c r="A194" s="1">
        <v>872</v>
      </c>
      <c r="B194" s="1" t="s">
        <v>1450</v>
      </c>
      <c r="C194" s="1" t="s">
        <v>1474</v>
      </c>
      <c r="D194" s="4">
        <v>0.374</v>
      </c>
      <c r="E194" s="1" t="s">
        <v>107</v>
      </c>
      <c r="F194" s="16" t="s">
        <v>4164</v>
      </c>
      <c r="G194" s="17">
        <v>0</v>
      </c>
      <c r="H194" s="17">
        <v>0</v>
      </c>
      <c r="I194" s="17">
        <v>0</v>
      </c>
      <c r="J194" s="17">
        <v>0</v>
      </c>
      <c r="K194" s="17">
        <v>0</v>
      </c>
      <c r="L194" s="17">
        <v>0</v>
      </c>
      <c r="M194" s="17">
        <v>0</v>
      </c>
      <c r="N194" s="17">
        <v>0</v>
      </c>
      <c r="O194" s="17">
        <v>0</v>
      </c>
      <c r="P194" s="17">
        <v>0</v>
      </c>
      <c r="Q194" s="17">
        <v>0</v>
      </c>
      <c r="R194" s="17">
        <v>0</v>
      </c>
      <c r="S19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195" spans="1:19" x14ac:dyDescent="0.55000000000000004">
      <c r="A195" s="1">
        <v>1210</v>
      </c>
      <c r="B195" s="1" t="s">
        <v>1450</v>
      </c>
      <c r="C195" s="1" t="s">
        <v>1489</v>
      </c>
      <c r="D195" s="4">
        <v>225</v>
      </c>
      <c r="E195" s="1" t="s">
        <v>107</v>
      </c>
      <c r="F195" s="16" t="s">
        <v>4165</v>
      </c>
      <c r="G195" s="17">
        <v>3.0544941855480336E-3</v>
      </c>
      <c r="H195" s="17">
        <v>3.490099842245712E-3</v>
      </c>
      <c r="I195" s="17">
        <v>3.0886021900942569E-3</v>
      </c>
      <c r="J195" s="17">
        <v>3.5676583210938672E-3</v>
      </c>
      <c r="K195" s="17">
        <v>1.4915675107051952E-3</v>
      </c>
      <c r="L195" s="17">
        <v>4.9015436952047665E-3</v>
      </c>
      <c r="M195" s="17">
        <v>3.6721141310750473E-3</v>
      </c>
      <c r="N195" s="17">
        <v>6.8136368553017802E-4</v>
      </c>
      <c r="O195" s="17">
        <v>2.0577249683828458E-4</v>
      </c>
      <c r="P195" s="17">
        <v>4.0743643081240476E-3</v>
      </c>
      <c r="Q195" s="17">
        <v>2.6539884813629277E-3</v>
      </c>
      <c r="R195" s="17">
        <v>4.403737977632969E-3</v>
      </c>
      <c r="S19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1072.045249067877</v>
      </c>
    </row>
    <row r="196" spans="1:19" x14ac:dyDescent="0.55000000000000004">
      <c r="A196" s="1">
        <v>1218</v>
      </c>
      <c r="B196" s="1" t="s">
        <v>1450</v>
      </c>
      <c r="C196" s="1" t="s">
        <v>1490</v>
      </c>
      <c r="D196" s="4">
        <v>2</v>
      </c>
      <c r="E196" s="1" t="s">
        <v>107</v>
      </c>
      <c r="F196" s="18" t="s">
        <v>4167</v>
      </c>
      <c r="G196" s="17">
        <v>8.1437649110209726E-4</v>
      </c>
      <c r="H196" s="17">
        <v>9.5828644794518413E-4</v>
      </c>
      <c r="I196" s="17">
        <v>9.7346819017483325E-4</v>
      </c>
      <c r="J196" s="17">
        <v>9.2264654616126536E-4</v>
      </c>
      <c r="K196" s="17">
        <v>2.9562658058718081E-3</v>
      </c>
      <c r="L196" s="17">
        <v>4.6837777832009295E-3</v>
      </c>
      <c r="M196" s="17">
        <v>1.3810212207043242E-3</v>
      </c>
      <c r="N196" s="17">
        <v>1.6478935301156405E-3</v>
      </c>
      <c r="O196" s="17">
        <v>1.1247898797004885E-4</v>
      </c>
      <c r="P196" s="17">
        <v>3.2787131157189387E-3</v>
      </c>
      <c r="Q196" s="17">
        <v>1.5491228236378541E-3</v>
      </c>
      <c r="R196" s="17">
        <v>5.0946166465368539E-4</v>
      </c>
      <c r="S19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603.27000534014917</v>
      </c>
    </row>
    <row r="197" spans="1:19" x14ac:dyDescent="0.55000000000000004">
      <c r="A197" s="1">
        <v>1258</v>
      </c>
      <c r="B197" s="1" t="s">
        <v>1450</v>
      </c>
      <c r="C197" s="1" t="s">
        <v>4169</v>
      </c>
      <c r="D197" s="4">
        <v>12</v>
      </c>
      <c r="E197" s="1" t="s">
        <v>107</v>
      </c>
      <c r="F197" s="16" t="s">
        <v>4170</v>
      </c>
      <c r="G197" s="17">
        <v>4.390914221841885E-4</v>
      </c>
      <c r="H197" s="17">
        <v>1.9260883986833199E-3</v>
      </c>
      <c r="I197" s="17">
        <v>4.9724840818925085E-3</v>
      </c>
      <c r="J197" s="17">
        <v>4.3671669688219558E-4</v>
      </c>
      <c r="K197" s="17">
        <v>2.214725567441993E-3</v>
      </c>
      <c r="L197" s="17">
        <v>4.6477615571118317E-3</v>
      </c>
      <c r="M197" s="17">
        <v>2.4648593535059253E-3</v>
      </c>
      <c r="N197" s="17">
        <v>3.4131709991239324E-4</v>
      </c>
      <c r="O197" s="17">
        <v>1.1804019365771884E-3</v>
      </c>
      <c r="P197" s="17">
        <v>4.0053554521284904E-3</v>
      </c>
      <c r="Q197" s="17">
        <v>2.5782802047370386E-3</v>
      </c>
      <c r="R197" s="17">
        <v>1.9277623727321108E-3</v>
      </c>
      <c r="S19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826.5587428661064</v>
      </c>
    </row>
    <row r="198" spans="1:19" x14ac:dyDescent="0.55000000000000004">
      <c r="A198" s="1">
        <v>1269</v>
      </c>
      <c r="B198" s="1" t="s">
        <v>1450</v>
      </c>
      <c r="C198" s="1" t="s">
        <v>1497</v>
      </c>
      <c r="D198" s="4">
        <v>6</v>
      </c>
      <c r="E198" s="1" t="s">
        <v>107</v>
      </c>
      <c r="F198" s="16" t="s">
        <v>4173</v>
      </c>
      <c r="G198" s="17">
        <v>3.8080000000000002E-3</v>
      </c>
      <c r="H198" s="17">
        <v>4.2090000000000001E-3</v>
      </c>
      <c r="I198" s="17">
        <v>4.1660000000000004E-3</v>
      </c>
      <c r="J198" s="17">
        <v>4.2700000000000004E-3</v>
      </c>
      <c r="K198" s="17">
        <v>3.869E-3</v>
      </c>
      <c r="L198" s="17">
        <v>1.9300000000000001E-3</v>
      </c>
      <c r="M198" s="17">
        <v>1.3129999999999999E-3</v>
      </c>
      <c r="N198" s="17">
        <v>1.578E-3</v>
      </c>
      <c r="O198" s="17">
        <v>2.9619999999999998E-3</v>
      </c>
      <c r="P198" s="17">
        <v>3.2000000000000002E-3</v>
      </c>
      <c r="Q198" s="17">
        <v>3.7299999999999998E-3</v>
      </c>
      <c r="R198" s="17">
        <v>3.7200000000000002E-3</v>
      </c>
      <c r="S19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1175.8860000000002</v>
      </c>
    </row>
    <row r="199" spans="1:19" x14ac:dyDescent="0.55000000000000004">
      <c r="A199" s="1">
        <v>1375</v>
      </c>
      <c r="B199" s="1" t="s">
        <v>1450</v>
      </c>
      <c r="C199" s="1" t="s">
        <v>1503</v>
      </c>
      <c r="D199" s="9">
        <v>1E-3</v>
      </c>
      <c r="E199" s="1" t="s">
        <v>107</v>
      </c>
      <c r="F199" s="16" t="s">
        <v>4174</v>
      </c>
      <c r="G199" s="17">
        <v>0</v>
      </c>
      <c r="H199" s="17">
        <v>0</v>
      </c>
      <c r="I199" s="17">
        <v>0</v>
      </c>
      <c r="J199" s="17">
        <v>0</v>
      </c>
      <c r="K199" s="17">
        <v>0</v>
      </c>
      <c r="L199" s="17">
        <v>0</v>
      </c>
      <c r="M199" s="17">
        <v>0</v>
      </c>
      <c r="N199" s="17">
        <v>0</v>
      </c>
      <c r="O199" s="17">
        <v>0</v>
      </c>
      <c r="P199" s="17">
        <v>0</v>
      </c>
      <c r="Q199" s="17">
        <v>0</v>
      </c>
      <c r="R199" s="17">
        <v>0</v>
      </c>
      <c r="S19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0" spans="1:19" x14ac:dyDescent="0.55000000000000004">
      <c r="A200" s="1">
        <v>1391</v>
      </c>
      <c r="B200" s="1" t="s">
        <v>1450</v>
      </c>
      <c r="C200" s="1" t="s">
        <v>1504</v>
      </c>
      <c r="D200" s="19">
        <v>0.92</v>
      </c>
      <c r="E200" s="1" t="s">
        <v>107</v>
      </c>
      <c r="F200" s="16" t="s">
        <v>4175</v>
      </c>
      <c r="G200" s="17">
        <v>0</v>
      </c>
      <c r="H200" s="17">
        <v>0</v>
      </c>
      <c r="I200" s="17">
        <v>0</v>
      </c>
      <c r="J200" s="17">
        <v>0</v>
      </c>
      <c r="K200" s="17">
        <v>0</v>
      </c>
      <c r="L200" s="17">
        <v>0</v>
      </c>
      <c r="M200" s="17">
        <v>0</v>
      </c>
      <c r="N200" s="17">
        <v>0</v>
      </c>
      <c r="O200" s="17">
        <v>0</v>
      </c>
      <c r="P200" s="17">
        <v>0</v>
      </c>
      <c r="Q200" s="17">
        <v>0</v>
      </c>
      <c r="R200" s="17">
        <v>0</v>
      </c>
      <c r="S20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1" spans="1:19" x14ac:dyDescent="0.55000000000000004">
      <c r="A201" s="1">
        <v>1433</v>
      </c>
      <c r="B201" s="1" t="s">
        <v>1450</v>
      </c>
      <c r="C201" s="1" t="s">
        <v>1505</v>
      </c>
      <c r="D201" s="4">
        <v>0.626</v>
      </c>
      <c r="E201" s="1" t="s">
        <v>107</v>
      </c>
      <c r="F201" s="16" t="s">
        <v>4176</v>
      </c>
      <c r="G201" s="17">
        <v>0</v>
      </c>
      <c r="H201" s="17">
        <v>0</v>
      </c>
      <c r="I201" s="17">
        <v>0</v>
      </c>
      <c r="J201" s="17">
        <v>0</v>
      </c>
      <c r="K201" s="17">
        <v>0</v>
      </c>
      <c r="L201" s="17">
        <v>0</v>
      </c>
      <c r="M201" s="17">
        <v>0</v>
      </c>
      <c r="N201" s="17">
        <v>0</v>
      </c>
      <c r="O201" s="17">
        <v>0</v>
      </c>
      <c r="P201" s="17">
        <v>0</v>
      </c>
      <c r="Q201" s="17">
        <v>0</v>
      </c>
      <c r="R201" s="17">
        <v>0</v>
      </c>
      <c r="S20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2" spans="1:19" x14ac:dyDescent="0.55000000000000004">
      <c r="A202" s="1">
        <v>1504</v>
      </c>
      <c r="B202" s="1" t="s">
        <v>1450</v>
      </c>
      <c r="C202" s="1" t="s">
        <v>1508</v>
      </c>
      <c r="D202" s="4">
        <v>93</v>
      </c>
      <c r="E202" s="1" t="s">
        <v>107</v>
      </c>
      <c r="F202" s="16" t="s">
        <v>4178</v>
      </c>
      <c r="G202" s="17">
        <v>2.176E-3</v>
      </c>
      <c r="H202" s="17">
        <v>2.101E-3</v>
      </c>
      <c r="I202" s="17">
        <v>1.7619999999999999E-3</v>
      </c>
      <c r="J202" s="17">
        <v>2.6770000000000001E-3</v>
      </c>
      <c r="K202" s="17">
        <v>1.3760000000000001E-3</v>
      </c>
      <c r="L202" s="17">
        <v>3.7759999999999998E-3</v>
      </c>
      <c r="M202" s="17">
        <v>3.8760000000000001E-3</v>
      </c>
      <c r="N202" s="17">
        <v>3.006E-3</v>
      </c>
      <c r="O202" s="17">
        <v>2.0249999999999999E-3</v>
      </c>
      <c r="P202" s="17">
        <v>1.8760000000000001E-3</v>
      </c>
      <c r="Q202" s="17">
        <v>2.1549999999999998E-3</v>
      </c>
      <c r="R202" s="17">
        <v>2.2230000000000001E-3</v>
      </c>
      <c r="S20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882.96299999999997</v>
      </c>
    </row>
    <row r="203" spans="1:19" x14ac:dyDescent="0.55000000000000004">
      <c r="A203" s="1">
        <v>1529</v>
      </c>
      <c r="B203" s="1" t="s">
        <v>1450</v>
      </c>
      <c r="C203" s="1" t="s">
        <v>1510</v>
      </c>
      <c r="D203" s="4">
        <v>0.158</v>
      </c>
      <c r="E203" s="1" t="s">
        <v>107</v>
      </c>
      <c r="F203" s="16" t="s">
        <v>4180</v>
      </c>
      <c r="G203" s="17">
        <v>0</v>
      </c>
      <c r="H203" s="17">
        <v>0</v>
      </c>
      <c r="I203" s="17">
        <v>0</v>
      </c>
      <c r="J203" s="17">
        <v>0</v>
      </c>
      <c r="K203" s="17">
        <v>0</v>
      </c>
      <c r="L203" s="17">
        <v>0</v>
      </c>
      <c r="M203" s="17">
        <v>0</v>
      </c>
      <c r="N203" s="17">
        <v>0</v>
      </c>
      <c r="O203" s="17">
        <v>0</v>
      </c>
      <c r="P203" s="17">
        <v>0</v>
      </c>
      <c r="Q203" s="17">
        <v>0</v>
      </c>
      <c r="R203" s="17">
        <v>0</v>
      </c>
      <c r="S20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4" spans="1:19" x14ac:dyDescent="0.55000000000000004">
      <c r="A204" s="1">
        <v>1555</v>
      </c>
      <c r="B204" s="1" t="s">
        <v>1450</v>
      </c>
      <c r="C204" s="1" t="s">
        <v>1511</v>
      </c>
      <c r="D204" s="9">
        <v>1E-3</v>
      </c>
      <c r="E204" s="1" t="s">
        <v>107</v>
      </c>
      <c r="F204" s="16" t="s">
        <v>4181</v>
      </c>
      <c r="G204" s="17">
        <v>0</v>
      </c>
      <c r="H204" s="17">
        <v>0</v>
      </c>
      <c r="I204" s="17">
        <v>0</v>
      </c>
      <c r="J204" s="17">
        <v>0</v>
      </c>
      <c r="K204" s="17">
        <v>0</v>
      </c>
      <c r="L204" s="17">
        <v>0</v>
      </c>
      <c r="M204" s="17">
        <v>0</v>
      </c>
      <c r="N204" s="17">
        <v>0</v>
      </c>
      <c r="O204" s="17">
        <v>0</v>
      </c>
      <c r="P204" s="17">
        <v>0</v>
      </c>
      <c r="Q204" s="17">
        <v>0</v>
      </c>
      <c r="R204" s="17">
        <v>0</v>
      </c>
      <c r="S20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5" spans="1:19" x14ac:dyDescent="0.55000000000000004">
      <c r="A205" s="1">
        <v>1586</v>
      </c>
      <c r="B205" s="1" t="s">
        <v>1450</v>
      </c>
      <c r="C205" s="1" t="s">
        <v>1514</v>
      </c>
      <c r="D205" s="4">
        <v>0.42</v>
      </c>
      <c r="E205" s="1" t="s">
        <v>107</v>
      </c>
      <c r="F205" s="16" t="s">
        <v>4164</v>
      </c>
      <c r="G205" s="17">
        <v>0</v>
      </c>
      <c r="H205" s="17">
        <v>0</v>
      </c>
      <c r="I205" s="17">
        <v>0</v>
      </c>
      <c r="J205" s="17">
        <v>0</v>
      </c>
      <c r="K205" s="17">
        <v>0</v>
      </c>
      <c r="L205" s="17">
        <v>0</v>
      </c>
      <c r="M205" s="17">
        <v>0</v>
      </c>
      <c r="N205" s="17">
        <v>0</v>
      </c>
      <c r="O205" s="17">
        <v>0</v>
      </c>
      <c r="P205" s="17">
        <v>0</v>
      </c>
      <c r="Q205" s="17">
        <v>0</v>
      </c>
      <c r="R205" s="17">
        <v>0</v>
      </c>
      <c r="S20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6" spans="1:19" x14ac:dyDescent="0.55000000000000004">
      <c r="A206" s="1">
        <v>1599</v>
      </c>
      <c r="B206" s="1" t="s">
        <v>1450</v>
      </c>
      <c r="C206" s="1" t="s">
        <v>1515</v>
      </c>
      <c r="D206" s="4">
        <v>165</v>
      </c>
      <c r="E206" s="1" t="s">
        <v>107</v>
      </c>
      <c r="F206" s="16" t="s">
        <v>4182</v>
      </c>
      <c r="G206" s="17">
        <v>2.176E-3</v>
      </c>
      <c r="H206" s="17">
        <v>2.101E-3</v>
      </c>
      <c r="I206" s="17">
        <v>1.7619999999999999E-3</v>
      </c>
      <c r="J206" s="17">
        <v>2.6770000000000001E-3</v>
      </c>
      <c r="K206" s="17">
        <v>1.3760000000000001E-3</v>
      </c>
      <c r="L206" s="17">
        <v>3.7759999999999998E-3</v>
      </c>
      <c r="M206" s="17">
        <v>3.8760000000000001E-3</v>
      </c>
      <c r="N206" s="17">
        <v>3.006E-3</v>
      </c>
      <c r="O206" s="17">
        <v>2.2009999999999998E-3</v>
      </c>
      <c r="P206" s="17">
        <v>1.8760000000000001E-3</v>
      </c>
      <c r="Q206" s="17">
        <v>2.1549999999999998E-3</v>
      </c>
      <c r="R206" s="17">
        <v>2.2230000000000001E-3</v>
      </c>
      <c r="S20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888.24300000000005</v>
      </c>
    </row>
    <row r="207" spans="1:19" x14ac:dyDescent="0.55000000000000004">
      <c r="A207" s="1">
        <v>1603</v>
      </c>
      <c r="B207" s="1" t="s">
        <v>1450</v>
      </c>
      <c r="C207" s="1" t="s">
        <v>1516</v>
      </c>
      <c r="D207" s="9">
        <v>2E-3</v>
      </c>
      <c r="E207" s="1" t="s">
        <v>107</v>
      </c>
      <c r="F207" s="16" t="s">
        <v>4184</v>
      </c>
      <c r="G207" s="17">
        <v>0</v>
      </c>
      <c r="H207" s="17">
        <v>0</v>
      </c>
      <c r="I207" s="17">
        <v>0</v>
      </c>
      <c r="J207" s="17">
        <v>0</v>
      </c>
      <c r="K207" s="17">
        <v>0</v>
      </c>
      <c r="L207" s="17">
        <v>0</v>
      </c>
      <c r="M207" s="17">
        <v>0</v>
      </c>
      <c r="N207" s="17">
        <v>0</v>
      </c>
      <c r="O207" s="17">
        <v>0</v>
      </c>
      <c r="P207" s="17">
        <v>0</v>
      </c>
      <c r="Q207" s="17">
        <v>0</v>
      </c>
      <c r="R207" s="17">
        <v>0</v>
      </c>
      <c r="S20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8" spans="1:19" x14ac:dyDescent="0.55000000000000004">
      <c r="A208" s="1">
        <v>1604</v>
      </c>
      <c r="B208" s="1" t="s">
        <v>1450</v>
      </c>
      <c r="C208" s="1" t="s">
        <v>1517</v>
      </c>
      <c r="D208" s="19">
        <v>0.24</v>
      </c>
      <c r="E208" s="1" t="s">
        <v>107</v>
      </c>
      <c r="F208" s="16" t="s">
        <v>4185</v>
      </c>
      <c r="G208" s="17">
        <v>0</v>
      </c>
      <c r="H208" s="17">
        <v>0</v>
      </c>
      <c r="I208" s="17">
        <v>0</v>
      </c>
      <c r="J208" s="17">
        <v>0</v>
      </c>
      <c r="K208" s="17">
        <v>0</v>
      </c>
      <c r="L208" s="17">
        <v>0</v>
      </c>
      <c r="M208" s="17">
        <v>0</v>
      </c>
      <c r="N208" s="17">
        <v>0</v>
      </c>
      <c r="O208" s="17">
        <v>0</v>
      </c>
      <c r="P208" s="17">
        <v>0</v>
      </c>
      <c r="Q208" s="17">
        <v>0</v>
      </c>
      <c r="R208" s="17">
        <v>0</v>
      </c>
      <c r="S20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09" spans="1:19" x14ac:dyDescent="0.55000000000000004">
      <c r="A209" s="1">
        <v>1641</v>
      </c>
      <c r="B209" s="1" t="s">
        <v>1450</v>
      </c>
      <c r="C209" s="1" t="s">
        <v>1521</v>
      </c>
      <c r="D209" s="4">
        <v>72</v>
      </c>
      <c r="E209" s="1" t="s">
        <v>107</v>
      </c>
      <c r="F209" s="16" t="s">
        <v>4187</v>
      </c>
      <c r="G209" s="17">
        <v>1.134E-3</v>
      </c>
      <c r="H209" s="17">
        <v>9.3800000000000003E-4</v>
      </c>
      <c r="I209" s="17">
        <v>1.3940000000000001E-3</v>
      </c>
      <c r="J209" s="17">
        <v>2.385E-3</v>
      </c>
      <c r="K209" s="17">
        <v>2.7240000000000003E-3</v>
      </c>
      <c r="L209" s="17">
        <v>3.2390000000000001E-3</v>
      </c>
      <c r="M209" s="17">
        <v>3.3649999999999999E-3</v>
      </c>
      <c r="N209" s="17">
        <v>3.8110000000000002E-3</v>
      </c>
      <c r="O209" s="17">
        <v>3.63E-3</v>
      </c>
      <c r="P209" s="17">
        <v>4.2030000000000001E-3</v>
      </c>
      <c r="Q209" s="17">
        <v>3.6159999999999999E-3</v>
      </c>
      <c r="R209" s="17">
        <v>1.8189999999999999E-3</v>
      </c>
      <c r="S20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984.31400000000008</v>
      </c>
    </row>
    <row r="210" spans="1:19" x14ac:dyDescent="0.55000000000000004">
      <c r="A210" s="1">
        <v>1904</v>
      </c>
      <c r="B210" s="1" t="s">
        <v>1450</v>
      </c>
      <c r="C210" s="1" t="s">
        <v>1544</v>
      </c>
      <c r="D210" s="4">
        <v>1.86</v>
      </c>
      <c r="E210" s="1" t="s">
        <v>107</v>
      </c>
      <c r="F210" s="16" t="s">
        <v>4652</v>
      </c>
      <c r="G210" s="17">
        <v>1.9680000000000001E-3</v>
      </c>
      <c r="H210" s="17">
        <v>2.124E-3</v>
      </c>
      <c r="I210" s="17">
        <v>2.4879999999999998E-3</v>
      </c>
      <c r="J210" s="17">
        <v>3.1409999999999997E-3</v>
      </c>
      <c r="K210" s="17">
        <v>3.3809999999999995E-3</v>
      </c>
      <c r="L210" s="17">
        <v>2.8170000000000001E-3</v>
      </c>
      <c r="M210" s="17">
        <v>2.4369999999999999E-3</v>
      </c>
      <c r="N210" s="17">
        <v>2.2589999999999997E-3</v>
      </c>
      <c r="O210" s="17">
        <v>1.8850000000000002E-3</v>
      </c>
      <c r="P210" s="17">
        <v>1.6479999999999999E-3</v>
      </c>
      <c r="Q210" s="17">
        <v>1.5980000000000002E-3</v>
      </c>
      <c r="R210" s="17">
        <v>2.0839999999999999E-3</v>
      </c>
      <c r="S21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846.91700000000003</v>
      </c>
    </row>
    <row r="211" spans="1:19" ht="15" customHeight="1" x14ac:dyDescent="0.55000000000000004">
      <c r="A211" s="1">
        <v>2096</v>
      </c>
      <c r="B211" s="1" t="s">
        <v>1450</v>
      </c>
      <c r="C211" s="1" t="s">
        <v>1554</v>
      </c>
      <c r="D211" s="4">
        <v>40</v>
      </c>
      <c r="E211" s="1" t="s">
        <v>107</v>
      </c>
      <c r="F211" s="16" t="s">
        <v>4191</v>
      </c>
      <c r="G211" s="17">
        <v>3.036663901267344E-3</v>
      </c>
      <c r="H211" s="17">
        <v>4.5844023250312532E-3</v>
      </c>
      <c r="I211" s="17">
        <v>4.2250408772964484E-3</v>
      </c>
      <c r="J211" s="17">
        <v>1.7629378881893255E-3</v>
      </c>
      <c r="K211" s="17">
        <v>3.3574045934607112E-3</v>
      </c>
      <c r="L211" s="17">
        <v>3.4561113944415797E-3</v>
      </c>
      <c r="M211" s="17">
        <v>1.7175169560347643E-3</v>
      </c>
      <c r="N211" s="17">
        <v>4.0554039912476031E-3</v>
      </c>
      <c r="O211" s="17">
        <v>1.9564779840277897E-3</v>
      </c>
      <c r="P211" s="17">
        <v>4.9172519179955868E-3</v>
      </c>
      <c r="Q211" s="17">
        <v>3.2963908302313816E-3</v>
      </c>
      <c r="R211" s="17">
        <v>3.6331308364695382E-3</v>
      </c>
      <c r="S21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1215.7356132945094</v>
      </c>
    </row>
    <row r="212" spans="1:19" x14ac:dyDescent="0.55000000000000004">
      <c r="A212" s="1">
        <v>2097</v>
      </c>
      <c r="B212" s="1" t="s">
        <v>1450</v>
      </c>
      <c r="C212" s="1" t="s">
        <v>1555</v>
      </c>
      <c r="D212" s="4">
        <v>1.1100000000000001</v>
      </c>
      <c r="E212" s="1" t="s">
        <v>107</v>
      </c>
      <c r="F212" s="16" t="s">
        <v>4164</v>
      </c>
      <c r="G212" s="17">
        <v>4.1180000000000001E-3</v>
      </c>
      <c r="H212" s="17">
        <v>4.8300000000000001E-3</v>
      </c>
      <c r="I212" s="17">
        <v>4.5570000000000003E-3</v>
      </c>
      <c r="J212" s="17">
        <v>4.3160000000000004E-3</v>
      </c>
      <c r="K212" s="17">
        <v>4.2009999999999999E-3</v>
      </c>
      <c r="L212" s="17">
        <v>3.8240000000000001E-3</v>
      </c>
      <c r="M212" s="17">
        <v>3.826E-3</v>
      </c>
      <c r="N212" s="17">
        <v>4.2449999999999996E-3</v>
      </c>
      <c r="O212" s="17">
        <v>4.6519999999999999E-3</v>
      </c>
      <c r="P212" s="17">
        <v>4.6160000000000003E-3</v>
      </c>
      <c r="Q212" s="17">
        <v>4.5510000000000004E-3</v>
      </c>
      <c r="R212" s="17">
        <v>4.235E-3</v>
      </c>
      <c r="S21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1579.2679999999998</v>
      </c>
    </row>
    <row r="213" spans="1:19" x14ac:dyDescent="0.55000000000000004">
      <c r="A213" s="1">
        <v>2104</v>
      </c>
      <c r="B213" s="1" t="s">
        <v>1450</v>
      </c>
      <c r="C213" s="1" t="s">
        <v>1556</v>
      </c>
      <c r="D213" s="19">
        <v>0.03</v>
      </c>
      <c r="E213" s="1" t="s">
        <v>107</v>
      </c>
      <c r="F213" s="16" t="s">
        <v>4193</v>
      </c>
      <c r="G213" s="17">
        <v>0</v>
      </c>
      <c r="H213" s="17">
        <v>0</v>
      </c>
      <c r="I213" s="17">
        <v>0</v>
      </c>
      <c r="J213" s="17">
        <v>0</v>
      </c>
      <c r="K213" s="17">
        <v>0</v>
      </c>
      <c r="L213" s="17">
        <v>0</v>
      </c>
      <c r="M213" s="17">
        <v>0</v>
      </c>
      <c r="N213" s="17">
        <v>0</v>
      </c>
      <c r="O213" s="17">
        <v>0</v>
      </c>
      <c r="P213" s="17">
        <v>0</v>
      </c>
      <c r="Q213" s="17">
        <v>0</v>
      </c>
      <c r="R213" s="17">
        <v>0</v>
      </c>
      <c r="S21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14" spans="1:19" x14ac:dyDescent="0.55000000000000004">
      <c r="A214" s="1">
        <v>2179</v>
      </c>
      <c r="B214" s="1" t="s">
        <v>1450</v>
      </c>
      <c r="C214" s="1" t="s">
        <v>1559</v>
      </c>
      <c r="D214" s="4">
        <v>0.6</v>
      </c>
      <c r="E214" s="1" t="s">
        <v>107</v>
      </c>
      <c r="F214" s="16" t="s">
        <v>4195</v>
      </c>
      <c r="G214" s="17">
        <v>0</v>
      </c>
      <c r="H214" s="17">
        <v>0</v>
      </c>
      <c r="I214" s="17">
        <v>0</v>
      </c>
      <c r="J214" s="17">
        <v>0</v>
      </c>
      <c r="K214" s="17">
        <v>0</v>
      </c>
      <c r="L214" s="17">
        <v>0</v>
      </c>
      <c r="M214" s="17">
        <v>0</v>
      </c>
      <c r="N214" s="17">
        <v>0</v>
      </c>
      <c r="O214" s="17">
        <v>0</v>
      </c>
      <c r="P214" s="17">
        <v>0</v>
      </c>
      <c r="Q214" s="17">
        <v>0</v>
      </c>
      <c r="R214" s="17">
        <v>0</v>
      </c>
      <c r="S21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15" spans="1:19" x14ac:dyDescent="0.55000000000000004">
      <c r="A215" s="1">
        <v>2180</v>
      </c>
      <c r="B215" s="1" t="s">
        <v>1450</v>
      </c>
      <c r="C215" s="1" t="s">
        <v>1561</v>
      </c>
      <c r="D215" s="19">
        <v>0.03</v>
      </c>
      <c r="E215" s="1" t="s">
        <v>107</v>
      </c>
      <c r="F215" s="16" t="s">
        <v>4197</v>
      </c>
      <c r="G215" s="17">
        <v>0</v>
      </c>
      <c r="H215" s="17">
        <v>0</v>
      </c>
      <c r="I215" s="17">
        <v>0</v>
      </c>
      <c r="J215" s="17">
        <v>0</v>
      </c>
      <c r="K215" s="17">
        <v>0</v>
      </c>
      <c r="L215" s="17">
        <v>0</v>
      </c>
      <c r="M215" s="17">
        <v>0</v>
      </c>
      <c r="N215" s="17">
        <v>0</v>
      </c>
      <c r="O215" s="17">
        <v>0</v>
      </c>
      <c r="P215" s="17">
        <v>0</v>
      </c>
      <c r="Q215" s="17">
        <v>0</v>
      </c>
      <c r="R215" s="17">
        <v>0</v>
      </c>
      <c r="S21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16" spans="1:19" x14ac:dyDescent="0.55000000000000004">
      <c r="A216" s="1">
        <v>2181</v>
      </c>
      <c r="B216" s="1" t="s">
        <v>1450</v>
      </c>
      <c r="C216" s="1" t="s">
        <v>1562</v>
      </c>
      <c r="D216" s="4">
        <v>0.45600000000000002</v>
      </c>
      <c r="E216" s="1" t="s">
        <v>107</v>
      </c>
      <c r="F216" s="16" t="s">
        <v>4198</v>
      </c>
      <c r="G216" s="17">
        <v>0</v>
      </c>
      <c r="H216" s="17">
        <v>0</v>
      </c>
      <c r="I216" s="17">
        <v>0</v>
      </c>
      <c r="J216" s="17">
        <v>0</v>
      </c>
      <c r="K216" s="17">
        <v>0</v>
      </c>
      <c r="L216" s="17">
        <v>0</v>
      </c>
      <c r="M216" s="17">
        <v>0</v>
      </c>
      <c r="N216" s="17">
        <v>0</v>
      </c>
      <c r="O216" s="17">
        <v>0</v>
      </c>
      <c r="P216" s="17">
        <v>0</v>
      </c>
      <c r="Q216" s="17">
        <v>0</v>
      </c>
      <c r="R216" s="17">
        <v>0</v>
      </c>
      <c r="S21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17" spans="1:19" x14ac:dyDescent="0.55000000000000004">
      <c r="A217" s="1">
        <v>2188</v>
      </c>
      <c r="B217" s="1" t="s">
        <v>1450</v>
      </c>
      <c r="C217" s="1" t="s">
        <v>1563</v>
      </c>
      <c r="D217" s="4">
        <v>0.4</v>
      </c>
      <c r="E217" s="1" t="s">
        <v>107</v>
      </c>
      <c r="F217" s="16" t="s">
        <v>4199</v>
      </c>
      <c r="G217" s="17">
        <v>0</v>
      </c>
      <c r="H217" s="17">
        <v>0</v>
      </c>
      <c r="I217" s="17">
        <v>0</v>
      </c>
      <c r="J217" s="17">
        <v>0</v>
      </c>
      <c r="K217" s="17">
        <v>0</v>
      </c>
      <c r="L217" s="17">
        <v>0</v>
      </c>
      <c r="M217" s="17">
        <v>0</v>
      </c>
      <c r="N217" s="17">
        <v>0</v>
      </c>
      <c r="O217" s="17">
        <v>0</v>
      </c>
      <c r="P217" s="17">
        <v>0</v>
      </c>
      <c r="Q217" s="17">
        <v>0</v>
      </c>
      <c r="R217" s="17">
        <v>0</v>
      </c>
      <c r="S21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18" spans="1:19" x14ac:dyDescent="0.55000000000000004">
      <c r="A218" s="1">
        <v>2422</v>
      </c>
      <c r="B218" s="1" t="s">
        <v>1450</v>
      </c>
      <c r="C218" s="1" t="s">
        <v>1575</v>
      </c>
      <c r="D218" s="4">
        <v>2</v>
      </c>
      <c r="E218" s="1" t="s">
        <v>107</v>
      </c>
      <c r="F218" s="16" t="s">
        <v>4200</v>
      </c>
      <c r="G218" s="17">
        <v>1.5E-3</v>
      </c>
      <c r="H218" s="17">
        <v>1.4805E-3</v>
      </c>
      <c r="I218" s="17">
        <v>3.1449999999999998E-3</v>
      </c>
      <c r="J218" s="17">
        <v>3.104E-3</v>
      </c>
      <c r="K218" s="17">
        <v>2.1450000000000002E-3</v>
      </c>
      <c r="L218" s="17">
        <v>4.3200000000000001E-3</v>
      </c>
      <c r="M218" s="17">
        <v>3.14E-3</v>
      </c>
      <c r="N218" s="17">
        <v>1.2459999999999999E-3</v>
      </c>
      <c r="O218" s="17">
        <v>1.8810000000000001E-3</v>
      </c>
      <c r="P218" s="17">
        <v>1.48E-3</v>
      </c>
      <c r="Q218" s="17">
        <v>3.4459999999999998E-3</v>
      </c>
      <c r="R218" s="17">
        <v>3.65E-3</v>
      </c>
      <c r="S21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929.47000000000014</v>
      </c>
    </row>
    <row r="219" spans="1:19" x14ac:dyDescent="0.55000000000000004">
      <c r="A219" s="1">
        <v>2877</v>
      </c>
      <c r="B219" s="1" t="s">
        <v>1450</v>
      </c>
      <c r="C219" s="1" t="s">
        <v>1603</v>
      </c>
      <c r="D219" s="4">
        <v>6</v>
      </c>
      <c r="E219" s="1" t="s">
        <v>107</v>
      </c>
      <c r="F219" s="16" t="s">
        <v>4201</v>
      </c>
      <c r="G219" s="17">
        <v>2.3920628677050002E-3</v>
      </c>
      <c r="H219" s="17">
        <v>4.502891921690861E-3</v>
      </c>
      <c r="I219" s="17">
        <v>3.6207188146663693E-3</v>
      </c>
      <c r="J219" s="17">
        <v>2.0305749233705621E-3</v>
      </c>
      <c r="K219" s="17">
        <v>5.5315367515056394E-5</v>
      </c>
      <c r="L219" s="17">
        <v>3.6090457658759872E-3</v>
      </c>
      <c r="M219" s="17">
        <v>7.1254626903531908E-4</v>
      </c>
      <c r="N219" s="17">
        <v>3.1226909773981386E-3</v>
      </c>
      <c r="O219" s="17">
        <v>9.1553437974537855E-4</v>
      </c>
      <c r="P219" s="17">
        <v>1.9980460792119003E-3</v>
      </c>
      <c r="Q219" s="17">
        <v>4.0377737590634464E-3</v>
      </c>
      <c r="R219" s="17">
        <v>1.1540306780541681E-3</v>
      </c>
      <c r="S21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848.58658131016978</v>
      </c>
    </row>
    <row r="220" spans="1:19" x14ac:dyDescent="0.55000000000000004">
      <c r="A220" s="1">
        <v>2904</v>
      </c>
      <c r="B220" s="1" t="s">
        <v>1450</v>
      </c>
      <c r="C220" s="1" t="s">
        <v>1605</v>
      </c>
      <c r="D220" s="4">
        <v>1.5</v>
      </c>
      <c r="E220" s="1" t="s">
        <v>107</v>
      </c>
      <c r="F220" s="16" t="s">
        <v>4653</v>
      </c>
      <c r="G220" s="17">
        <v>2.8900000000000002E-3</v>
      </c>
      <c r="H220" s="17">
        <v>2.85243E-3</v>
      </c>
      <c r="I220" s="17">
        <v>1.56E-3</v>
      </c>
      <c r="J220" s="17">
        <v>1.47E-3</v>
      </c>
      <c r="K220" s="17">
        <v>3.4840000000000001E-3</v>
      </c>
      <c r="L220" s="17">
        <v>2.1559999999999999E-3</v>
      </c>
      <c r="M220" s="17">
        <v>3.6800000000000001E-3</v>
      </c>
      <c r="N220" s="17">
        <v>3.4099999999999998E-3</v>
      </c>
      <c r="O220" s="17">
        <v>1.48E-3</v>
      </c>
      <c r="P220" s="17">
        <v>6.8999999999999999E-3</v>
      </c>
      <c r="Q220" s="17">
        <v>1.2899999999999999E-4</v>
      </c>
      <c r="R220" s="17">
        <v>1.74E-4</v>
      </c>
      <c r="S22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921.95604000000003</v>
      </c>
    </row>
    <row r="221" spans="1:19" x14ac:dyDescent="0.55000000000000004">
      <c r="A221" s="1">
        <v>2943</v>
      </c>
      <c r="B221" s="1" t="s">
        <v>1450</v>
      </c>
      <c r="C221" s="1" t="s">
        <v>1606</v>
      </c>
      <c r="D221" s="4">
        <v>21.1999999999999</v>
      </c>
      <c r="E221" s="1" t="s">
        <v>107</v>
      </c>
      <c r="F221" s="16" t="s">
        <v>4203</v>
      </c>
      <c r="G221" s="17">
        <v>2.2482535796711123E-3</v>
      </c>
      <c r="H221" s="17">
        <v>3.0079319851799807E-3</v>
      </c>
      <c r="I221" s="17">
        <v>2.1107665547728336E-3</v>
      </c>
      <c r="J221" s="17">
        <v>1.9132552247862083E-3</v>
      </c>
      <c r="K221" s="17">
        <v>1.9781135662336195E-3</v>
      </c>
      <c r="L221" s="17">
        <v>1.9610068572475836E-3</v>
      </c>
      <c r="M221" s="17">
        <v>2.0227647664379056E-3</v>
      </c>
      <c r="N221" s="17">
        <v>3.641553707129261E-3</v>
      </c>
      <c r="O221" s="17">
        <v>3.8451598901814445E-3</v>
      </c>
      <c r="P221" s="17">
        <v>2.2258376891877318E-4</v>
      </c>
      <c r="Q221" s="17">
        <v>2.3715121595724543E-3</v>
      </c>
      <c r="R221" s="17">
        <v>2.2783443841463049E-3</v>
      </c>
      <c r="S22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836.52390968527436</v>
      </c>
    </row>
    <row r="222" spans="1:19" x14ac:dyDescent="0.55000000000000004">
      <c r="A222" s="1">
        <v>2959</v>
      </c>
      <c r="B222" s="1" t="s">
        <v>1450</v>
      </c>
      <c r="C222" s="1" t="s">
        <v>1607</v>
      </c>
      <c r="D222" s="4">
        <v>0.39</v>
      </c>
      <c r="E222" s="1" t="s">
        <v>107</v>
      </c>
      <c r="F222" s="16" t="s">
        <v>4205</v>
      </c>
      <c r="G222" s="17">
        <v>0</v>
      </c>
      <c r="H222" s="17">
        <v>0</v>
      </c>
      <c r="I222" s="17">
        <v>0</v>
      </c>
      <c r="J222" s="17">
        <v>0</v>
      </c>
      <c r="K222" s="17">
        <v>0</v>
      </c>
      <c r="L222" s="17">
        <v>0</v>
      </c>
      <c r="M222" s="17">
        <v>0</v>
      </c>
      <c r="N222" s="17">
        <v>0</v>
      </c>
      <c r="O222" s="17">
        <v>0</v>
      </c>
      <c r="P222" s="17">
        <v>0</v>
      </c>
      <c r="Q222" s="17">
        <v>0</v>
      </c>
      <c r="R222" s="17">
        <v>0</v>
      </c>
      <c r="S22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23" spans="1:19" x14ac:dyDescent="0.55000000000000004">
      <c r="A223" s="1">
        <v>3091</v>
      </c>
      <c r="B223" s="1" t="s">
        <v>1450</v>
      </c>
      <c r="C223" s="1" t="s">
        <v>1609</v>
      </c>
      <c r="D223" s="4">
        <v>60</v>
      </c>
      <c r="E223" s="1" t="s">
        <v>107</v>
      </c>
      <c r="F223" s="16" t="s">
        <v>4207</v>
      </c>
      <c r="G223" s="17">
        <v>1.2660632808813256E-3</v>
      </c>
      <c r="H223" s="17">
        <v>2.0987600082603953E-3</v>
      </c>
      <c r="I223" s="17">
        <v>2.7583516276206005E-3</v>
      </c>
      <c r="J223" s="17">
        <v>1.0348409762422517E-3</v>
      </c>
      <c r="K223" s="17">
        <v>4.0683482230721131E-3</v>
      </c>
      <c r="L223" s="17">
        <v>2.7762578093619211E-3</v>
      </c>
      <c r="M223" s="17">
        <v>2.0718875830207217E-3</v>
      </c>
      <c r="N223" s="17">
        <v>6.1360647398613186E-4</v>
      </c>
      <c r="O223" s="17">
        <v>1.1150277294713358E-3</v>
      </c>
      <c r="P223" s="17">
        <v>2.3838215984931744E-4</v>
      </c>
      <c r="Q223" s="17">
        <v>2.0380309593306606E-3</v>
      </c>
      <c r="R223" s="17">
        <v>3.1132944085916765E-3</v>
      </c>
      <c r="S22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705.71795093115475</v>
      </c>
    </row>
    <row r="224" spans="1:19" x14ac:dyDescent="0.55000000000000004">
      <c r="A224" s="1">
        <v>3100</v>
      </c>
      <c r="B224" s="1" t="s">
        <v>1450</v>
      </c>
      <c r="C224" s="1" t="s">
        <v>4209</v>
      </c>
      <c r="D224" s="4">
        <v>0.4</v>
      </c>
      <c r="E224" s="1" t="s">
        <v>107</v>
      </c>
      <c r="F224" s="16" t="s">
        <v>4210</v>
      </c>
      <c r="G224" s="17">
        <v>0</v>
      </c>
      <c r="H224" s="17">
        <v>0</v>
      </c>
      <c r="I224" s="17">
        <v>0</v>
      </c>
      <c r="J224" s="17">
        <v>0</v>
      </c>
      <c r="K224" s="17">
        <v>0</v>
      </c>
      <c r="L224" s="17">
        <v>0</v>
      </c>
      <c r="M224" s="17">
        <v>0</v>
      </c>
      <c r="N224" s="17">
        <v>0</v>
      </c>
      <c r="O224" s="17">
        <v>0</v>
      </c>
      <c r="P224" s="17">
        <v>0</v>
      </c>
      <c r="Q224" s="17">
        <v>0</v>
      </c>
      <c r="R224" s="17">
        <v>0</v>
      </c>
      <c r="S22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25" spans="1:19" x14ac:dyDescent="0.55000000000000004">
      <c r="A225" s="1">
        <v>3184</v>
      </c>
      <c r="B225" s="1" t="s">
        <v>1450</v>
      </c>
      <c r="C225" s="1" t="s">
        <v>1615</v>
      </c>
      <c r="D225" s="4">
        <v>2.5619999999999998</v>
      </c>
      <c r="E225" s="1" t="s">
        <v>107</v>
      </c>
      <c r="F225" s="16" t="s">
        <v>4164</v>
      </c>
      <c r="G225" s="17">
        <v>8.674299132684399E-4</v>
      </c>
      <c r="H225" s="17">
        <v>9.7582507797811912E-4</v>
      </c>
      <c r="I225" s="17">
        <v>4.2206313631406658E-3</v>
      </c>
      <c r="J225" s="17">
        <v>4.8960847296541472E-3</v>
      </c>
      <c r="K225" s="17">
        <v>3.4095280456366279E-3</v>
      </c>
      <c r="L225" s="17">
        <v>4.1376814857004398E-3</v>
      </c>
      <c r="M225" s="17">
        <v>6.8322272656151314E-4</v>
      </c>
      <c r="N225" s="17">
        <v>1.8283825816950539E-4</v>
      </c>
      <c r="O225" s="17">
        <v>3.0669746377727553E-3</v>
      </c>
      <c r="P225" s="17">
        <v>2.3012210751840053E-3</v>
      </c>
      <c r="Q225" s="17">
        <v>3.946027158172891E-3</v>
      </c>
      <c r="R225" s="17">
        <v>4.2651893272306774E-3</v>
      </c>
      <c r="S22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1002.5580245073287</v>
      </c>
    </row>
    <row r="226" spans="1:19" x14ac:dyDescent="0.55000000000000004">
      <c r="A226" s="1">
        <v>3217</v>
      </c>
      <c r="B226" s="1" t="s">
        <v>1450</v>
      </c>
      <c r="C226" s="1" t="s">
        <v>1617</v>
      </c>
      <c r="D226" s="4">
        <v>19.600000000000001</v>
      </c>
      <c r="E226" s="1" t="s">
        <v>107</v>
      </c>
      <c r="F226" s="16" t="s">
        <v>4211</v>
      </c>
      <c r="G226" s="17">
        <v>1.8166258541527768E-3</v>
      </c>
      <c r="H226" s="17">
        <v>1.8605817249874291E-3</v>
      </c>
      <c r="I226" s="17">
        <v>4.4199032720488854E-3</v>
      </c>
      <c r="J226" s="17">
        <v>2.414393324987804E-3</v>
      </c>
      <c r="K226" s="17">
        <v>3.8901241673963052E-3</v>
      </c>
      <c r="L226" s="17">
        <v>3.1174968509943301E-3</v>
      </c>
      <c r="M226" s="17">
        <v>4.0293746223266326E-3</v>
      </c>
      <c r="N226" s="17">
        <v>8.1440623743196661E-4</v>
      </c>
      <c r="O226" s="17">
        <v>1.0828667527013076E-3</v>
      </c>
      <c r="P226" s="17">
        <v>3.2092556025735768E-3</v>
      </c>
      <c r="Q226" s="17">
        <v>2.3003632160546773E-3</v>
      </c>
      <c r="R226" s="17">
        <v>4.6657581447715089E-3</v>
      </c>
      <c r="S22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1027.7587775635429</v>
      </c>
    </row>
    <row r="227" spans="1:19" x14ac:dyDescent="0.55000000000000004">
      <c r="A227" s="1">
        <v>3269</v>
      </c>
      <c r="B227" s="1" t="s">
        <v>1450</v>
      </c>
      <c r="C227" s="1" t="s">
        <v>1618</v>
      </c>
      <c r="D227" s="4">
        <v>0.32</v>
      </c>
      <c r="E227" s="1" t="s">
        <v>107</v>
      </c>
      <c r="F227" s="16" t="s">
        <v>4213</v>
      </c>
      <c r="G227" s="17">
        <v>0</v>
      </c>
      <c r="H227" s="17">
        <v>0</v>
      </c>
      <c r="I227" s="17">
        <v>0</v>
      </c>
      <c r="J227" s="17">
        <v>0</v>
      </c>
      <c r="K227" s="17">
        <v>0</v>
      </c>
      <c r="L227" s="17">
        <v>0</v>
      </c>
      <c r="M227" s="17">
        <v>0</v>
      </c>
      <c r="N227" s="17">
        <v>0</v>
      </c>
      <c r="O227" s="17">
        <v>0</v>
      </c>
      <c r="P227" s="17">
        <v>0</v>
      </c>
      <c r="Q227" s="17">
        <v>0</v>
      </c>
      <c r="R227" s="17">
        <v>0</v>
      </c>
      <c r="S22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28" spans="1:19" x14ac:dyDescent="0.55000000000000004">
      <c r="A228" s="1">
        <v>3271</v>
      </c>
      <c r="B228" s="1" t="s">
        <v>1450</v>
      </c>
      <c r="C228" s="1" t="s">
        <v>1619</v>
      </c>
      <c r="D228" s="4">
        <v>5.2</v>
      </c>
      <c r="E228" s="1" t="s">
        <v>107</v>
      </c>
      <c r="F228" s="16" t="s">
        <v>4214</v>
      </c>
      <c r="G228" s="17">
        <v>7.7085463801366443E-4</v>
      </c>
      <c r="H228" s="17">
        <v>6.1140494464797742E-4</v>
      </c>
      <c r="I228" s="17">
        <v>4.9552022028707633E-3</v>
      </c>
      <c r="J228" s="17">
        <v>1.1776282365305979E-3</v>
      </c>
      <c r="K228" s="17">
        <v>3.1691813821234384E-3</v>
      </c>
      <c r="L228" s="17">
        <v>3.450733661366685E-3</v>
      </c>
      <c r="M228" s="17">
        <v>2.658276756121626E-3</v>
      </c>
      <c r="N228" s="17">
        <v>1.0302975237223078E-3</v>
      </c>
      <c r="O228" s="17">
        <v>1.5929832043059483E-3</v>
      </c>
      <c r="P228" s="17">
        <v>2.0514724265897561E-3</v>
      </c>
      <c r="Q228" s="17">
        <v>1.7767004607356306E-3</v>
      </c>
      <c r="R228" s="17">
        <v>3.9864704499003069E-3</v>
      </c>
      <c r="S22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834.33512209790695</v>
      </c>
    </row>
    <row r="229" spans="1:19" x14ac:dyDescent="0.55000000000000004">
      <c r="A229" s="1">
        <v>3289</v>
      </c>
      <c r="B229" s="1" t="s">
        <v>1450</v>
      </c>
      <c r="C229" s="1" t="s">
        <v>1621</v>
      </c>
      <c r="D229" s="4">
        <v>0.05</v>
      </c>
      <c r="E229" s="1" t="s">
        <v>107</v>
      </c>
      <c r="F229" s="16" t="s">
        <v>4215</v>
      </c>
      <c r="G229" s="17">
        <v>0</v>
      </c>
      <c r="H229" s="17">
        <v>0</v>
      </c>
      <c r="I229" s="17">
        <v>0</v>
      </c>
      <c r="J229" s="17">
        <v>0</v>
      </c>
      <c r="K229" s="17">
        <v>0</v>
      </c>
      <c r="L229" s="17">
        <v>0</v>
      </c>
      <c r="M229" s="17">
        <v>0</v>
      </c>
      <c r="N229" s="17">
        <v>0</v>
      </c>
      <c r="O229" s="17">
        <v>0</v>
      </c>
      <c r="P229" s="17">
        <v>0</v>
      </c>
      <c r="Q229" s="17">
        <v>0</v>
      </c>
      <c r="R229" s="17">
        <v>0</v>
      </c>
      <c r="S22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30" spans="1:19" x14ac:dyDescent="0.55000000000000004">
      <c r="A230" s="1">
        <v>3393</v>
      </c>
      <c r="B230" s="1" t="s">
        <v>1450</v>
      </c>
      <c r="C230" s="1" t="s">
        <v>1625</v>
      </c>
      <c r="D230" s="19">
        <v>1.7999999999999999E-2</v>
      </c>
      <c r="E230" s="1" t="s">
        <v>107</v>
      </c>
      <c r="F230" s="16" t="s">
        <v>4216</v>
      </c>
      <c r="G230" s="17">
        <v>0</v>
      </c>
      <c r="H230" s="17">
        <v>0</v>
      </c>
      <c r="I230" s="17">
        <v>0</v>
      </c>
      <c r="J230" s="17">
        <v>0</v>
      </c>
      <c r="K230" s="17">
        <v>0</v>
      </c>
      <c r="L230" s="17">
        <v>0</v>
      </c>
      <c r="M230" s="17">
        <v>0</v>
      </c>
      <c r="N230" s="17">
        <v>0</v>
      </c>
      <c r="O230" s="17">
        <v>0</v>
      </c>
      <c r="P230" s="17">
        <v>0</v>
      </c>
      <c r="Q230" s="17">
        <v>0</v>
      </c>
      <c r="R230" s="17">
        <v>0</v>
      </c>
      <c r="S23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31" spans="1:19" x14ac:dyDescent="0.55000000000000004">
      <c r="A231" s="1">
        <v>3396</v>
      </c>
      <c r="B231" s="1" t="s">
        <v>1450</v>
      </c>
      <c r="C231" s="1" t="s">
        <v>1626</v>
      </c>
      <c r="D231" s="4">
        <v>106</v>
      </c>
      <c r="E231" s="1" t="s">
        <v>107</v>
      </c>
      <c r="F231" s="16" t="s">
        <v>4217</v>
      </c>
      <c r="G231" s="17">
        <v>2.176E-3</v>
      </c>
      <c r="H231" s="17">
        <v>2.101E-3</v>
      </c>
      <c r="I231" s="17">
        <v>1.7619999999999999E-3</v>
      </c>
      <c r="J231" s="17">
        <v>2.6770000000000001E-3</v>
      </c>
      <c r="K231" s="17">
        <v>1.3760000000000001E-3</v>
      </c>
      <c r="L231" s="17">
        <v>3.7759999999999998E-3</v>
      </c>
      <c r="M231" s="17">
        <v>3.8760000000000001E-3</v>
      </c>
      <c r="N231" s="17">
        <v>3.006E-3</v>
      </c>
      <c r="O231" s="17">
        <v>2.0279999999999999E-3</v>
      </c>
      <c r="P231" s="17">
        <v>1.8760000000000001E-3</v>
      </c>
      <c r="Q231" s="17">
        <v>2.1549999999999998E-3</v>
      </c>
      <c r="R231" s="17">
        <v>2.2230000000000001E-3</v>
      </c>
      <c r="S23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883.053</v>
      </c>
    </row>
    <row r="232" spans="1:19" x14ac:dyDescent="0.55000000000000004">
      <c r="A232" s="1">
        <v>3504</v>
      </c>
      <c r="B232" s="1" t="s">
        <v>1450</v>
      </c>
      <c r="C232" s="1" t="s">
        <v>1635</v>
      </c>
      <c r="D232" s="4">
        <v>7.4</v>
      </c>
      <c r="E232" s="1" t="s">
        <v>107</v>
      </c>
      <c r="F232" s="16" t="s">
        <v>4654</v>
      </c>
      <c r="G232" s="17">
        <v>2.0493468109297236E-3</v>
      </c>
      <c r="H232" s="17">
        <v>1.9323348382670202E-3</v>
      </c>
      <c r="I232" s="17">
        <v>1.2599238768664534E-3</v>
      </c>
      <c r="J232" s="17">
        <v>2.4127685797826247E-3</v>
      </c>
      <c r="K232" s="17">
        <v>4.8186217422864245E-3</v>
      </c>
      <c r="L232" s="17">
        <v>4.3511926948142134E-3</v>
      </c>
      <c r="M232" s="17">
        <v>2.5201165219398578E-3</v>
      </c>
      <c r="N232" s="17">
        <v>3.8165161471587273E-3</v>
      </c>
      <c r="O232" s="17">
        <v>3.4172766854773445E-3</v>
      </c>
      <c r="P232" s="17">
        <v>3.0952018270869758E-3</v>
      </c>
      <c r="Q232" s="17">
        <v>3.3720846141973211E-3</v>
      </c>
      <c r="R232" s="17">
        <v>3.4351706756203244E-3</v>
      </c>
      <c r="S23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1111.5468783581648</v>
      </c>
    </row>
    <row r="233" spans="1:19" x14ac:dyDescent="0.55000000000000004">
      <c r="A233" s="1">
        <v>2043</v>
      </c>
      <c r="B233" s="1" t="s">
        <v>1636</v>
      </c>
      <c r="C233" s="1" t="s">
        <v>1637</v>
      </c>
      <c r="D233" s="4">
        <v>2</v>
      </c>
      <c r="E233" s="1" t="s">
        <v>107</v>
      </c>
      <c r="F233" s="16" t="s">
        <v>4655</v>
      </c>
      <c r="G233" s="17">
        <v>2.1368704925265741E-3</v>
      </c>
      <c r="H233" s="17">
        <v>5.6640552007718116E-4</v>
      </c>
      <c r="I233" s="17">
        <v>3.9985316322865882E-3</v>
      </c>
      <c r="J233" s="17">
        <v>2.8836371746058702E-3</v>
      </c>
      <c r="K233" s="17">
        <v>3.7050785221784967E-3</v>
      </c>
      <c r="L233" s="17">
        <v>3.5042923890126016E-3</v>
      </c>
      <c r="M233" s="17">
        <v>3.9484928310697386E-4</v>
      </c>
      <c r="N233" s="17">
        <v>3.0941043538383504E-3</v>
      </c>
      <c r="O233" s="17">
        <v>3.7238509108503278E-3</v>
      </c>
      <c r="P233" s="17">
        <v>1.1696589516184352E-3</v>
      </c>
      <c r="Q233" s="17">
        <v>3.1526236793054719E-3</v>
      </c>
      <c r="R233" s="17">
        <v>1.1913698676037166E-3</v>
      </c>
      <c r="S23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900.19583537332244</v>
      </c>
    </row>
    <row r="234" spans="1:19" x14ac:dyDescent="0.55000000000000004">
      <c r="A234" s="1">
        <v>2244</v>
      </c>
      <c r="B234" s="1" t="s">
        <v>1636</v>
      </c>
      <c r="C234" s="1" t="s">
        <v>1638</v>
      </c>
      <c r="D234" s="4">
        <v>0.65600000000000003</v>
      </c>
      <c r="E234" s="1" t="s">
        <v>107</v>
      </c>
      <c r="F234" s="16" t="s">
        <v>4221</v>
      </c>
      <c r="G234" s="17">
        <v>0</v>
      </c>
      <c r="H234" s="17">
        <v>0</v>
      </c>
      <c r="I234" s="17">
        <v>0</v>
      </c>
      <c r="J234" s="17">
        <v>0</v>
      </c>
      <c r="K234" s="17">
        <v>0</v>
      </c>
      <c r="L234" s="17">
        <v>0</v>
      </c>
      <c r="M234" s="17">
        <v>0</v>
      </c>
      <c r="N234" s="17">
        <v>0</v>
      </c>
      <c r="O234" s="17">
        <v>0</v>
      </c>
      <c r="P234" s="17">
        <v>0</v>
      </c>
      <c r="Q234" s="17">
        <v>0</v>
      </c>
      <c r="R234" s="17">
        <v>0</v>
      </c>
      <c r="S23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35" spans="1:19" x14ac:dyDescent="0.55000000000000004">
      <c r="A235" s="1">
        <v>2318</v>
      </c>
      <c r="B235" s="1" t="s">
        <v>1636</v>
      </c>
      <c r="C235" s="1" t="s">
        <v>1639</v>
      </c>
      <c r="D235" s="4">
        <v>72</v>
      </c>
      <c r="E235" s="1" t="s">
        <v>107</v>
      </c>
      <c r="F235" s="16" t="s">
        <v>4222</v>
      </c>
      <c r="G235" s="17">
        <v>2.3760000000000001E-3</v>
      </c>
      <c r="H235" s="17">
        <v>2.3010000000000001E-3</v>
      </c>
      <c r="I235" s="17">
        <v>1.9619999999999998E-3</v>
      </c>
      <c r="J235" s="17">
        <v>2.8770000000000002E-3</v>
      </c>
      <c r="K235" s="17">
        <v>1.5760000000000001E-3</v>
      </c>
      <c r="L235" s="17">
        <v>3.9759999999999995E-3</v>
      </c>
      <c r="M235" s="17">
        <v>4.0260000000000001E-3</v>
      </c>
      <c r="N235" s="17">
        <v>3.156E-3</v>
      </c>
      <c r="O235" s="17">
        <v>2.1589999999999999E-3</v>
      </c>
      <c r="P235" s="17">
        <v>2.026E-3</v>
      </c>
      <c r="Q235" s="17">
        <v>2.3049999999999998E-3</v>
      </c>
      <c r="R235" s="17">
        <v>2.3730000000000001E-3</v>
      </c>
      <c r="S23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946.28300000000002</v>
      </c>
    </row>
    <row r="236" spans="1:19" x14ac:dyDescent="0.55000000000000004">
      <c r="A236" s="1">
        <v>2767</v>
      </c>
      <c r="B236" s="1" t="s">
        <v>1636</v>
      </c>
      <c r="C236" s="1" t="s">
        <v>1641</v>
      </c>
      <c r="D236" s="4">
        <v>0.4</v>
      </c>
      <c r="E236" s="1" t="s">
        <v>107</v>
      </c>
      <c r="F236" s="16" t="s">
        <v>4224</v>
      </c>
      <c r="G236" s="17">
        <v>0</v>
      </c>
      <c r="H236" s="17">
        <v>0</v>
      </c>
      <c r="I236" s="17">
        <v>0</v>
      </c>
      <c r="J236" s="17">
        <v>0</v>
      </c>
      <c r="K236" s="17">
        <v>0</v>
      </c>
      <c r="L236" s="17">
        <v>0</v>
      </c>
      <c r="M236" s="17">
        <v>0</v>
      </c>
      <c r="N236" s="17">
        <v>0</v>
      </c>
      <c r="O236" s="17">
        <v>0</v>
      </c>
      <c r="P236" s="17">
        <v>0</v>
      </c>
      <c r="Q236" s="17">
        <v>0</v>
      </c>
      <c r="R236" s="17">
        <v>0</v>
      </c>
      <c r="S23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37" spans="1:19" x14ac:dyDescent="0.55000000000000004">
      <c r="A237" s="1">
        <v>2995</v>
      </c>
      <c r="B237" s="1" t="s">
        <v>1636</v>
      </c>
      <c r="C237" s="1" t="s">
        <v>1642</v>
      </c>
      <c r="D237" s="4">
        <v>0.18</v>
      </c>
      <c r="E237" s="1" t="s">
        <v>107</v>
      </c>
      <c r="F237" s="16" t="s">
        <v>4225</v>
      </c>
      <c r="G237" s="17">
        <v>0</v>
      </c>
      <c r="H237" s="17">
        <v>0</v>
      </c>
      <c r="I237" s="17">
        <v>0</v>
      </c>
      <c r="J237" s="17">
        <v>0</v>
      </c>
      <c r="K237" s="17">
        <v>0</v>
      </c>
      <c r="L237" s="17">
        <v>0</v>
      </c>
      <c r="M237" s="17">
        <v>0</v>
      </c>
      <c r="N237" s="17">
        <v>0</v>
      </c>
      <c r="O237" s="17">
        <v>0</v>
      </c>
      <c r="P237" s="17">
        <v>0</v>
      </c>
      <c r="Q237" s="17">
        <v>0</v>
      </c>
      <c r="R237" s="17">
        <v>0</v>
      </c>
      <c r="S23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38" spans="1:19" x14ac:dyDescent="0.55000000000000004">
      <c r="A238" s="1">
        <v>3323</v>
      </c>
      <c r="B238" s="1" t="s">
        <v>1636</v>
      </c>
      <c r="C238" s="1" t="s">
        <v>1643</v>
      </c>
      <c r="D238" s="4">
        <v>0.67</v>
      </c>
      <c r="E238" s="1" t="s">
        <v>107</v>
      </c>
      <c r="F238" s="16" t="s">
        <v>4226</v>
      </c>
      <c r="G238" s="17">
        <v>0</v>
      </c>
      <c r="H238" s="17">
        <v>0</v>
      </c>
      <c r="I238" s="17">
        <v>0</v>
      </c>
      <c r="J238" s="17">
        <v>0</v>
      </c>
      <c r="K238" s="17">
        <v>0</v>
      </c>
      <c r="L238" s="17">
        <v>0</v>
      </c>
      <c r="M238" s="17">
        <v>0</v>
      </c>
      <c r="N238" s="17">
        <v>0</v>
      </c>
      <c r="O238" s="17">
        <v>0</v>
      </c>
      <c r="P238" s="17">
        <v>0</v>
      </c>
      <c r="Q238" s="17">
        <v>0</v>
      </c>
      <c r="R238" s="17">
        <v>0</v>
      </c>
      <c r="S23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39" spans="1:19" x14ac:dyDescent="0.55000000000000004">
      <c r="B239" s="1" t="s">
        <v>1644</v>
      </c>
      <c r="C239" s="1" t="s">
        <v>1652</v>
      </c>
      <c r="D239" s="4">
        <v>4.8</v>
      </c>
      <c r="E239" s="1" t="s">
        <v>107</v>
      </c>
      <c r="F239" s="16" t="s">
        <v>4656</v>
      </c>
      <c r="G239" s="17">
        <v>3.3195243956225451E-3</v>
      </c>
      <c r="H239" s="17">
        <v>4.5170696881111447E-3</v>
      </c>
      <c r="I239" s="17">
        <v>4.9349755547959465E-3</v>
      </c>
      <c r="J239" s="17">
        <v>8.2319665685663288E-4</v>
      </c>
      <c r="K239" s="17">
        <v>1.9485145429318507E-3</v>
      </c>
      <c r="L239" s="17">
        <v>2.2868392318516413E-3</v>
      </c>
      <c r="M239" s="17">
        <v>3.4544904011634564E-3</v>
      </c>
      <c r="N239" s="17">
        <v>4.1431019182163664E-3</v>
      </c>
      <c r="O239" s="17">
        <v>7.8044138404027906E-4</v>
      </c>
      <c r="P239" s="17">
        <v>1.596167246833356E-3</v>
      </c>
      <c r="Q239" s="17">
        <v>4.8345607953836365E-3</v>
      </c>
      <c r="R239" s="17">
        <v>3.3663623847535675E-3</v>
      </c>
      <c r="S23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1093.8863230849074</v>
      </c>
    </row>
    <row r="240" spans="1:19" x14ac:dyDescent="0.55000000000000004">
      <c r="A240" s="1">
        <v>2277</v>
      </c>
      <c r="B240" s="1" t="s">
        <v>1644</v>
      </c>
      <c r="C240" s="1" t="s">
        <v>1655</v>
      </c>
      <c r="D240" s="4">
        <v>88</v>
      </c>
      <c r="E240" s="1" t="s">
        <v>107</v>
      </c>
      <c r="F240" s="16" t="s">
        <v>4228</v>
      </c>
      <c r="G240" s="17">
        <v>2.176E-3</v>
      </c>
      <c r="H240" s="17">
        <v>2.101E-3</v>
      </c>
      <c r="I240" s="17">
        <v>1.7619999999999999E-3</v>
      </c>
      <c r="J240" s="17">
        <v>2.6770000000000001E-3</v>
      </c>
      <c r="K240" s="17">
        <v>1.3760000000000001E-3</v>
      </c>
      <c r="L240" s="17">
        <v>3.7759999999999998E-3</v>
      </c>
      <c r="M240" s="17">
        <v>3.8760000000000001E-3</v>
      </c>
      <c r="N240" s="17">
        <v>3.006E-3</v>
      </c>
      <c r="O240" s="17">
        <v>2.0230000000000001E-3</v>
      </c>
      <c r="P240" s="17">
        <v>1.8760000000000001E-3</v>
      </c>
      <c r="Q240" s="17">
        <v>2.1549999999999998E-3</v>
      </c>
      <c r="R240" s="17">
        <v>2.2230000000000001E-3</v>
      </c>
      <c r="S24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882.90300000000002</v>
      </c>
    </row>
    <row r="241" spans="1:19" x14ac:dyDescent="0.55000000000000004">
      <c r="A241" s="1">
        <v>3543</v>
      </c>
      <c r="B241" s="1" t="s">
        <v>1644</v>
      </c>
      <c r="C241" s="1" t="s">
        <v>1657</v>
      </c>
      <c r="D241" s="4">
        <v>0.06</v>
      </c>
      <c r="E241" s="1" t="s">
        <v>107</v>
      </c>
      <c r="F241" s="16" t="s">
        <v>4230</v>
      </c>
      <c r="G241" s="17">
        <v>0</v>
      </c>
      <c r="H241" s="17">
        <v>0</v>
      </c>
      <c r="I241" s="17">
        <v>0</v>
      </c>
      <c r="J241" s="17">
        <v>0</v>
      </c>
      <c r="K241" s="17">
        <v>0</v>
      </c>
      <c r="L241" s="17">
        <v>0</v>
      </c>
      <c r="M241" s="17">
        <v>0</v>
      </c>
      <c r="N241" s="17">
        <v>0</v>
      </c>
      <c r="O241" s="17">
        <v>0</v>
      </c>
      <c r="P241" s="17">
        <v>0</v>
      </c>
      <c r="Q241" s="17">
        <v>0</v>
      </c>
      <c r="R241" s="17">
        <v>0</v>
      </c>
      <c r="S24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42" spans="1:19" x14ac:dyDescent="0.55000000000000004">
      <c r="A242" s="1">
        <v>187</v>
      </c>
      <c r="B242" s="1" t="s">
        <v>1763</v>
      </c>
      <c r="C242" s="1" t="s">
        <v>1789</v>
      </c>
      <c r="D242" s="19">
        <v>0.03</v>
      </c>
      <c r="E242" s="1" t="s">
        <v>107</v>
      </c>
      <c r="F242" s="16" t="s">
        <v>4231</v>
      </c>
      <c r="G242" s="17">
        <v>0</v>
      </c>
      <c r="H242" s="17">
        <v>0</v>
      </c>
      <c r="I242" s="17">
        <v>0</v>
      </c>
      <c r="J242" s="17">
        <v>0</v>
      </c>
      <c r="K242" s="17">
        <v>0</v>
      </c>
      <c r="L242" s="17">
        <v>0</v>
      </c>
      <c r="M242" s="17">
        <v>0</v>
      </c>
      <c r="N242" s="17">
        <v>0</v>
      </c>
      <c r="O242" s="17">
        <v>0</v>
      </c>
      <c r="P242" s="17">
        <v>0</v>
      </c>
      <c r="Q242" s="17">
        <v>0</v>
      </c>
      <c r="R242" s="17">
        <v>0</v>
      </c>
      <c r="S24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43" spans="1:19" x14ac:dyDescent="0.55000000000000004">
      <c r="A243" s="1">
        <v>192</v>
      </c>
      <c r="B243" s="1" t="s">
        <v>1763</v>
      </c>
      <c r="C243" s="1" t="s">
        <v>1793</v>
      </c>
      <c r="D243" s="4">
        <v>91</v>
      </c>
      <c r="E243" s="1" t="s">
        <v>107</v>
      </c>
      <c r="F243" s="16" t="s">
        <v>4232</v>
      </c>
      <c r="G243" s="17">
        <v>1.118972082001367E-3</v>
      </c>
      <c r="H243" s="17">
        <v>5.4742310702678989E-4</v>
      </c>
      <c r="I243" s="17">
        <v>5.4672069149203583E-4</v>
      </c>
      <c r="J243" s="17">
        <v>2.1413885641776093E-3</v>
      </c>
      <c r="K243" s="17">
        <v>2.5050225374483957E-3</v>
      </c>
      <c r="L243" s="17">
        <v>3.2726534372141183E-4</v>
      </c>
      <c r="M243" s="17">
        <v>2.2451931214327613E-3</v>
      </c>
      <c r="N243" s="17">
        <v>2.9339553226769332E-3</v>
      </c>
      <c r="O243" s="17">
        <v>2.6618322079354478E-3</v>
      </c>
      <c r="P243" s="17">
        <v>4.3722438006835618E-4</v>
      </c>
      <c r="Q243" s="17">
        <v>1.3638528293100239E-3</v>
      </c>
      <c r="R243" s="17">
        <v>1.987017904372303E-3</v>
      </c>
      <c r="S24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575.15530257534169</v>
      </c>
    </row>
    <row r="244" spans="1:19" x14ac:dyDescent="0.55000000000000004">
      <c r="A244" s="1">
        <v>203</v>
      </c>
      <c r="B244" s="1" t="s">
        <v>1763</v>
      </c>
      <c r="C244" s="1" t="s">
        <v>1800</v>
      </c>
      <c r="D244" s="4">
        <v>0.05</v>
      </c>
      <c r="E244" s="1" t="s">
        <v>107</v>
      </c>
      <c r="F244" s="16" t="s">
        <v>4234</v>
      </c>
      <c r="G244" s="17">
        <v>0</v>
      </c>
      <c r="H244" s="17">
        <v>0</v>
      </c>
      <c r="I244" s="17">
        <v>0</v>
      </c>
      <c r="J244" s="17">
        <v>0</v>
      </c>
      <c r="K244" s="17">
        <v>0</v>
      </c>
      <c r="L244" s="17">
        <v>0</v>
      </c>
      <c r="M244" s="17">
        <v>0</v>
      </c>
      <c r="N244" s="17">
        <v>0</v>
      </c>
      <c r="O244" s="17">
        <v>0</v>
      </c>
      <c r="P244" s="17">
        <v>0</v>
      </c>
      <c r="Q244" s="17">
        <v>0</v>
      </c>
      <c r="R244" s="17">
        <v>0</v>
      </c>
      <c r="S24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45" spans="1:19" x14ac:dyDescent="0.55000000000000004">
      <c r="A245" s="1">
        <v>205</v>
      </c>
      <c r="B245" s="1" t="s">
        <v>1763</v>
      </c>
      <c r="C245" s="1" t="s">
        <v>1801</v>
      </c>
      <c r="D245" s="4">
        <v>0.12</v>
      </c>
      <c r="E245" s="1" t="s">
        <v>107</v>
      </c>
      <c r="F245" s="16" t="s">
        <v>4235</v>
      </c>
      <c r="G245" s="17">
        <v>0</v>
      </c>
      <c r="H245" s="17">
        <v>0</v>
      </c>
      <c r="I245" s="17">
        <v>0</v>
      </c>
      <c r="J245" s="17">
        <v>0</v>
      </c>
      <c r="K245" s="17">
        <v>0</v>
      </c>
      <c r="L245" s="17">
        <v>0</v>
      </c>
      <c r="M245" s="17">
        <v>0</v>
      </c>
      <c r="N245" s="17">
        <v>0</v>
      </c>
      <c r="O245" s="17">
        <v>0</v>
      </c>
      <c r="P245" s="17">
        <v>0</v>
      </c>
      <c r="Q245" s="17">
        <v>0</v>
      </c>
      <c r="R245" s="17">
        <v>0</v>
      </c>
      <c r="S24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46" spans="1:19" ht="15" customHeight="1" x14ac:dyDescent="0.55000000000000004">
      <c r="A246" s="1">
        <v>221</v>
      </c>
      <c r="B246" s="1" t="s">
        <v>1763</v>
      </c>
      <c r="C246" s="1" t="s">
        <v>1808</v>
      </c>
      <c r="D246" s="4">
        <v>8.1999999999999993</v>
      </c>
      <c r="E246" s="1" t="s">
        <v>107</v>
      </c>
      <c r="F246" s="18" t="s">
        <v>4236</v>
      </c>
      <c r="G246" s="17">
        <v>4.5735743113009611E-3</v>
      </c>
      <c r="H246" s="17">
        <v>5.3307548596485065E-4</v>
      </c>
      <c r="I246" s="17">
        <v>1.7584734597477737E-3</v>
      </c>
      <c r="J246" s="17">
        <v>1.5537212134721712E-3</v>
      </c>
      <c r="K246" s="17">
        <v>2.7286004770283629E-3</v>
      </c>
      <c r="L246" s="17">
        <v>4.3805340270099448E-3</v>
      </c>
      <c r="M246" s="17">
        <v>4.103220837171412E-4</v>
      </c>
      <c r="N246" s="17">
        <v>4.2845648370476086E-3</v>
      </c>
      <c r="O246" s="17">
        <v>2.4632327539996558E-3</v>
      </c>
      <c r="P246" s="17">
        <v>2.4032340498458499E-3</v>
      </c>
      <c r="Q246" s="17">
        <v>4.282115783840427E-3</v>
      </c>
      <c r="R246" s="17">
        <v>3.2583329984053689E-3</v>
      </c>
      <c r="S24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997.2443956865668</v>
      </c>
    </row>
    <row r="247" spans="1:19" x14ac:dyDescent="0.55000000000000004">
      <c r="A247" s="1">
        <v>224</v>
      </c>
      <c r="B247" s="1" t="s">
        <v>1763</v>
      </c>
      <c r="C247" s="1" t="s">
        <v>1811</v>
      </c>
      <c r="D247" s="19">
        <v>4.2000000000000003E-2</v>
      </c>
      <c r="E247" s="1" t="s">
        <v>107</v>
      </c>
      <c r="F247" s="16" t="s">
        <v>4238</v>
      </c>
      <c r="G247" s="17">
        <v>0</v>
      </c>
      <c r="H247" s="17">
        <v>0</v>
      </c>
      <c r="I247" s="17">
        <v>0</v>
      </c>
      <c r="J247" s="17">
        <v>0</v>
      </c>
      <c r="K247" s="17">
        <v>0</v>
      </c>
      <c r="L247" s="17">
        <v>0</v>
      </c>
      <c r="M247" s="17">
        <v>0</v>
      </c>
      <c r="N247" s="17">
        <v>0</v>
      </c>
      <c r="O247" s="17">
        <v>0</v>
      </c>
      <c r="P247" s="17">
        <v>0</v>
      </c>
      <c r="Q247" s="17">
        <v>0</v>
      </c>
      <c r="R247" s="17">
        <v>0</v>
      </c>
      <c r="S24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48" spans="1:19" x14ac:dyDescent="0.55000000000000004">
      <c r="A248" s="1">
        <v>525</v>
      </c>
      <c r="B248" s="1" t="s">
        <v>1763</v>
      </c>
      <c r="C248" s="1" t="s">
        <v>1836</v>
      </c>
      <c r="D248" s="4">
        <v>7.4999999999999997E-2</v>
      </c>
      <c r="E248" s="1" t="s">
        <v>107</v>
      </c>
      <c r="F248" s="16" t="s">
        <v>4239</v>
      </c>
      <c r="G248" s="17">
        <v>0</v>
      </c>
      <c r="H248" s="17">
        <v>0</v>
      </c>
      <c r="I248" s="17">
        <v>0</v>
      </c>
      <c r="J248" s="17">
        <v>0</v>
      </c>
      <c r="K248" s="17">
        <v>0</v>
      </c>
      <c r="L248" s="17">
        <v>0</v>
      </c>
      <c r="M248" s="17">
        <v>0</v>
      </c>
      <c r="N248" s="17">
        <v>0</v>
      </c>
      <c r="O248" s="17">
        <v>0</v>
      </c>
      <c r="P248" s="17">
        <v>0</v>
      </c>
      <c r="Q248" s="17">
        <v>0</v>
      </c>
      <c r="R248" s="17">
        <v>0</v>
      </c>
      <c r="S24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49" spans="1:19" x14ac:dyDescent="0.55000000000000004">
      <c r="A249" s="1">
        <v>2019</v>
      </c>
      <c r="B249" s="1" t="s">
        <v>1763</v>
      </c>
      <c r="C249" s="1" t="s">
        <v>4240</v>
      </c>
      <c r="D249" s="4">
        <v>1.6</v>
      </c>
      <c r="E249" s="1" t="s">
        <v>107</v>
      </c>
      <c r="F249" s="16" t="s">
        <v>4241</v>
      </c>
      <c r="G249" s="17">
        <v>3.9669828713550254E-3</v>
      </c>
      <c r="H249" s="17">
        <v>3.6692984967282211E-3</v>
      </c>
      <c r="I249" s="17">
        <v>2.2592523504554756E-3</v>
      </c>
      <c r="J249" s="17">
        <v>2.3536063940406055E-3</v>
      </c>
      <c r="K249" s="17">
        <v>2.6427759068886757E-3</v>
      </c>
      <c r="L249" s="17">
        <v>4.7399647100342221E-4</v>
      </c>
      <c r="M249" s="17">
        <v>3.400403338944165E-3</v>
      </c>
      <c r="N249" s="17">
        <v>9.8504769845657035E-5</v>
      </c>
      <c r="O249" s="17">
        <v>4.3603101532707685E-3</v>
      </c>
      <c r="P249" s="17">
        <v>2.1513918968700564E-3</v>
      </c>
      <c r="Q249" s="17">
        <v>2.9125397910240657E-4</v>
      </c>
      <c r="R249" s="17">
        <v>4.4254366521962888E-3</v>
      </c>
      <c r="S24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914.40254921412179</v>
      </c>
    </row>
    <row r="250" spans="1:19" x14ac:dyDescent="0.55000000000000004">
      <c r="B250" s="1" t="s">
        <v>1763</v>
      </c>
      <c r="C250" s="1" t="s">
        <v>1868</v>
      </c>
      <c r="D250" s="4">
        <v>0.5</v>
      </c>
      <c r="E250" s="1" t="s">
        <v>107</v>
      </c>
      <c r="F250" s="16" t="s">
        <v>4243</v>
      </c>
      <c r="G250" s="17">
        <v>0</v>
      </c>
      <c r="H250" s="17">
        <v>0</v>
      </c>
      <c r="I250" s="17">
        <v>0</v>
      </c>
      <c r="J250" s="17">
        <v>0</v>
      </c>
      <c r="K250" s="17">
        <v>0</v>
      </c>
      <c r="L250" s="17">
        <v>0</v>
      </c>
      <c r="M250" s="17">
        <v>0</v>
      </c>
      <c r="N250" s="17">
        <v>0</v>
      </c>
      <c r="O250" s="17">
        <v>0</v>
      </c>
      <c r="P250" s="17">
        <v>0</v>
      </c>
      <c r="Q250" s="17">
        <v>0</v>
      </c>
      <c r="R250" s="17">
        <v>0</v>
      </c>
      <c r="S25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51" spans="1:19" x14ac:dyDescent="0.55000000000000004">
      <c r="A251" s="1">
        <v>2025</v>
      </c>
      <c r="B251" s="1" t="s">
        <v>1763</v>
      </c>
      <c r="C251" s="1" t="s">
        <v>1872</v>
      </c>
      <c r="D251" s="4">
        <v>24</v>
      </c>
      <c r="E251" s="1" t="s">
        <v>107</v>
      </c>
      <c r="F251" s="16" t="s">
        <v>4244</v>
      </c>
      <c r="G251" s="17">
        <v>2.176E-3</v>
      </c>
      <c r="H251" s="17">
        <v>2.101E-3</v>
      </c>
      <c r="I251" s="17">
        <v>1.7619999999999999E-3</v>
      </c>
      <c r="J251" s="17">
        <v>2.6770000000000001E-3</v>
      </c>
      <c r="K251" s="17">
        <v>1.3760000000000001E-3</v>
      </c>
      <c r="L251" s="17">
        <v>3.7759999999999998E-3</v>
      </c>
      <c r="M251" s="17">
        <v>3.8760000000000001E-3</v>
      </c>
      <c r="N251" s="17">
        <v>3.006E-3</v>
      </c>
      <c r="O251" s="17">
        <v>2.029E-3</v>
      </c>
      <c r="P251" s="17">
        <v>1.8760000000000001E-3</v>
      </c>
      <c r="Q251" s="17">
        <v>2.1549999999999998E-3</v>
      </c>
      <c r="R251" s="17">
        <v>2.2230000000000001E-3</v>
      </c>
      <c r="S25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883.08299999999997</v>
      </c>
    </row>
    <row r="252" spans="1:19" x14ac:dyDescent="0.55000000000000004">
      <c r="A252" s="1">
        <v>2026</v>
      </c>
      <c r="B252" s="1" t="s">
        <v>1763</v>
      </c>
      <c r="C252" s="1" t="s">
        <v>1873</v>
      </c>
      <c r="D252" s="19">
        <v>0.04</v>
      </c>
      <c r="E252" s="1" t="s">
        <v>107</v>
      </c>
      <c r="F252" s="16" t="s">
        <v>4246</v>
      </c>
      <c r="G252" s="17">
        <v>0</v>
      </c>
      <c r="H252" s="17">
        <v>0</v>
      </c>
      <c r="I252" s="17">
        <v>0</v>
      </c>
      <c r="J252" s="17">
        <v>0</v>
      </c>
      <c r="K252" s="17">
        <v>0</v>
      </c>
      <c r="L252" s="17">
        <v>0</v>
      </c>
      <c r="M252" s="17">
        <v>0</v>
      </c>
      <c r="N252" s="17">
        <v>0</v>
      </c>
      <c r="O252" s="17">
        <v>0</v>
      </c>
      <c r="P252" s="17">
        <v>0</v>
      </c>
      <c r="Q252" s="17">
        <v>0</v>
      </c>
      <c r="R252" s="17">
        <v>0</v>
      </c>
      <c r="S25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53" spans="1:19" x14ac:dyDescent="0.55000000000000004">
      <c r="A253" s="1">
        <v>2032</v>
      </c>
      <c r="B253" s="1" t="s">
        <v>1763</v>
      </c>
      <c r="C253" s="1" t="s">
        <v>1877</v>
      </c>
      <c r="D253" s="4">
        <v>0.1</v>
      </c>
      <c r="E253" s="1" t="s">
        <v>107</v>
      </c>
      <c r="F253" s="16" t="s">
        <v>4247</v>
      </c>
      <c r="G253" s="17">
        <v>0</v>
      </c>
      <c r="H253" s="17">
        <v>0</v>
      </c>
      <c r="I253" s="17">
        <v>0</v>
      </c>
      <c r="J253" s="17">
        <v>0</v>
      </c>
      <c r="K253" s="17">
        <v>0</v>
      </c>
      <c r="L253" s="17">
        <v>0</v>
      </c>
      <c r="M253" s="17">
        <v>0</v>
      </c>
      <c r="N253" s="17">
        <v>0</v>
      </c>
      <c r="O253" s="17">
        <v>0</v>
      </c>
      <c r="P253" s="17">
        <v>0</v>
      </c>
      <c r="Q253" s="17">
        <v>0</v>
      </c>
      <c r="R253" s="17">
        <v>0</v>
      </c>
      <c r="S25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54" spans="1:19" x14ac:dyDescent="0.55000000000000004">
      <c r="A254" s="1">
        <v>2070</v>
      </c>
      <c r="B254" s="1" t="s">
        <v>1763</v>
      </c>
      <c r="C254" s="1" t="s">
        <v>1879</v>
      </c>
      <c r="D254" s="4">
        <v>1.2</v>
      </c>
      <c r="E254" s="1" t="s">
        <v>107</v>
      </c>
      <c r="F254" s="16" t="s">
        <v>4248</v>
      </c>
      <c r="G254" s="17">
        <v>0</v>
      </c>
      <c r="H254" s="17">
        <v>0</v>
      </c>
      <c r="I254" s="17">
        <v>0</v>
      </c>
      <c r="J254" s="17">
        <v>0</v>
      </c>
      <c r="K254" s="17">
        <v>0</v>
      </c>
      <c r="L254" s="17">
        <v>0</v>
      </c>
      <c r="M254" s="17">
        <v>0</v>
      </c>
      <c r="N254" s="17">
        <v>0</v>
      </c>
      <c r="O254" s="17">
        <v>0</v>
      </c>
      <c r="P254" s="17">
        <v>0</v>
      </c>
      <c r="Q254" s="17">
        <v>0</v>
      </c>
      <c r="R254" s="17">
        <v>0</v>
      </c>
      <c r="S25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55" spans="1:19" x14ac:dyDescent="0.55000000000000004">
      <c r="A255" s="1">
        <v>2391</v>
      </c>
      <c r="B255" s="1" t="s">
        <v>1763</v>
      </c>
      <c r="C255" s="1" t="s">
        <v>1891</v>
      </c>
      <c r="D255" s="4">
        <v>5.6</v>
      </c>
      <c r="E255" s="1" t="s">
        <v>107</v>
      </c>
      <c r="F255" s="16" t="s">
        <v>4250</v>
      </c>
      <c r="G255" s="17">
        <v>3.8690576639847417E-3</v>
      </c>
      <c r="H255" s="17">
        <v>1.0461432408372818E-3</v>
      </c>
      <c r="I255" s="17">
        <v>2.3584182465261677E-3</v>
      </c>
      <c r="J255" s="17">
        <v>4.2581562345977465E-3</v>
      </c>
      <c r="K255" s="17">
        <v>1.3824194800215301E-3</v>
      </c>
      <c r="L255" s="17">
        <v>8.2107601518923269E-4</v>
      </c>
      <c r="M255" s="17">
        <v>6.80271363037106E-4</v>
      </c>
      <c r="N255" s="17">
        <v>6.4955866739426719E-4</v>
      </c>
      <c r="O255" s="17">
        <v>3.9869448884375849E-3</v>
      </c>
      <c r="P255" s="17">
        <v>8.8046735506412839E-4</v>
      </c>
      <c r="Q255" s="17">
        <v>4.3227370126044133E-3</v>
      </c>
      <c r="R255" s="17">
        <v>4.600890354796214E-3</v>
      </c>
      <c r="S25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878.01301232386209</v>
      </c>
    </row>
    <row r="256" spans="1:19" x14ac:dyDescent="0.55000000000000004">
      <c r="A256" s="1">
        <v>2792</v>
      </c>
      <c r="B256" s="1" t="s">
        <v>1763</v>
      </c>
      <c r="C256" s="1" t="s">
        <v>1900</v>
      </c>
      <c r="D256" s="19">
        <v>0.02</v>
      </c>
      <c r="E256" s="1" t="s">
        <v>107</v>
      </c>
      <c r="F256" s="16" t="s">
        <v>4252</v>
      </c>
      <c r="G256" s="17">
        <v>0</v>
      </c>
      <c r="H256" s="17">
        <v>0</v>
      </c>
      <c r="I256" s="17">
        <v>0</v>
      </c>
      <c r="J256" s="17">
        <v>0</v>
      </c>
      <c r="K256" s="17">
        <v>0</v>
      </c>
      <c r="L256" s="17">
        <v>0</v>
      </c>
      <c r="M256" s="17">
        <v>0</v>
      </c>
      <c r="N256" s="17">
        <v>0</v>
      </c>
      <c r="O256" s="17">
        <v>0</v>
      </c>
      <c r="P256" s="17">
        <v>0</v>
      </c>
      <c r="Q256" s="17">
        <v>0</v>
      </c>
      <c r="R256" s="17">
        <v>0</v>
      </c>
      <c r="S25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57" spans="1:19" x14ac:dyDescent="0.55000000000000004">
      <c r="A257" s="1">
        <v>2905</v>
      </c>
      <c r="B257" s="1" t="s">
        <v>1763</v>
      </c>
      <c r="C257" s="1" t="s">
        <v>1901</v>
      </c>
      <c r="D257" s="4">
        <v>0.128</v>
      </c>
      <c r="E257" s="1" t="s">
        <v>107</v>
      </c>
      <c r="F257" s="16" t="s">
        <v>4253</v>
      </c>
      <c r="G257" s="17">
        <v>0</v>
      </c>
      <c r="H257" s="17">
        <v>0</v>
      </c>
      <c r="I257" s="17">
        <v>0</v>
      </c>
      <c r="J257" s="17">
        <v>0</v>
      </c>
      <c r="K257" s="17">
        <v>0</v>
      </c>
      <c r="L257" s="17">
        <v>0</v>
      </c>
      <c r="M257" s="17">
        <v>0</v>
      </c>
      <c r="N257" s="17">
        <v>0</v>
      </c>
      <c r="O257" s="17">
        <v>0</v>
      </c>
      <c r="P257" s="17">
        <v>0</v>
      </c>
      <c r="Q257" s="17">
        <v>0</v>
      </c>
      <c r="R257" s="17">
        <v>0</v>
      </c>
      <c r="S25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58" spans="1:19" x14ac:dyDescent="0.55000000000000004">
      <c r="A258" s="1">
        <v>2907</v>
      </c>
      <c r="B258" s="1" t="s">
        <v>1763</v>
      </c>
      <c r="C258" s="1" t="s">
        <v>1902</v>
      </c>
      <c r="D258" s="4">
        <v>15</v>
      </c>
      <c r="E258" s="1" t="s">
        <v>107</v>
      </c>
      <c r="F258" s="16" t="s">
        <v>4254</v>
      </c>
      <c r="G258" s="17">
        <v>2.3277030090823863E-3</v>
      </c>
      <c r="H258" s="17">
        <v>6.2459769412086697E-4</v>
      </c>
      <c r="I258" s="17">
        <v>3.9956188047668098E-4</v>
      </c>
      <c r="J258" s="17">
        <v>4.7425411388343222E-4</v>
      </c>
      <c r="K258" s="17">
        <v>4.0485297000577552E-3</v>
      </c>
      <c r="L258" s="17">
        <v>1.10233290833339E-3</v>
      </c>
      <c r="M258" s="17">
        <v>1.4324123504852488E-3</v>
      </c>
      <c r="N258" s="17">
        <v>7.0019953691277009E-4</v>
      </c>
      <c r="O258" s="17">
        <v>3.0231496420191333E-3</v>
      </c>
      <c r="P258" s="17">
        <v>3.7343349189761545E-3</v>
      </c>
      <c r="Q258" s="17">
        <v>4.0379523095519917E-3</v>
      </c>
      <c r="R258" s="17">
        <v>2.690762507270968E-3</v>
      </c>
      <c r="S25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751.95802565014355</v>
      </c>
    </row>
    <row r="259" spans="1:19" x14ac:dyDescent="0.55000000000000004">
      <c r="A259" s="1">
        <v>3375</v>
      </c>
      <c r="B259" s="1" t="s">
        <v>1763</v>
      </c>
      <c r="C259" s="1" t="s">
        <v>1920</v>
      </c>
      <c r="D259" s="4">
        <v>5.2</v>
      </c>
      <c r="E259" s="1" t="s">
        <v>107</v>
      </c>
      <c r="F259" s="16" t="s">
        <v>4255</v>
      </c>
      <c r="G259" s="17">
        <v>2.3259999999999999E-3</v>
      </c>
      <c r="H259" s="17">
        <v>2.251E-3</v>
      </c>
      <c r="I259" s="17">
        <v>1.9119999999999999E-3</v>
      </c>
      <c r="J259" s="17">
        <v>2.8270000000000001E-3</v>
      </c>
      <c r="K259" s="17">
        <v>1.526E-3</v>
      </c>
      <c r="L259" s="17">
        <v>3.9259999999999998E-3</v>
      </c>
      <c r="M259" s="17">
        <v>4.0260000000000001E-3</v>
      </c>
      <c r="N259" s="17">
        <v>3.156E-3</v>
      </c>
      <c r="O259" s="17">
        <v>2.1589999999999999E-3</v>
      </c>
      <c r="P259" s="17">
        <v>2.026E-3</v>
      </c>
      <c r="Q259" s="17">
        <v>2.3049999999999998E-3</v>
      </c>
      <c r="R259" s="17">
        <v>2.3730000000000001E-3</v>
      </c>
      <c r="S25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937.23300000000017</v>
      </c>
    </row>
    <row r="260" spans="1:19" x14ac:dyDescent="0.55000000000000004">
      <c r="A260" s="1">
        <v>3376</v>
      </c>
      <c r="B260" s="1" t="s">
        <v>1763</v>
      </c>
      <c r="C260" s="1" t="s">
        <v>1922</v>
      </c>
      <c r="D260" s="4">
        <v>0.05</v>
      </c>
      <c r="E260" s="1" t="s">
        <v>107</v>
      </c>
      <c r="F260" s="16" t="s">
        <v>4255</v>
      </c>
      <c r="G260" s="17">
        <v>0</v>
      </c>
      <c r="H260" s="17">
        <v>0</v>
      </c>
      <c r="I260" s="17">
        <v>0</v>
      </c>
      <c r="J260" s="17">
        <v>0</v>
      </c>
      <c r="K260" s="17">
        <v>0</v>
      </c>
      <c r="L260" s="17">
        <v>0</v>
      </c>
      <c r="M260" s="17">
        <v>0</v>
      </c>
      <c r="N260" s="17">
        <v>0</v>
      </c>
      <c r="O260" s="17">
        <v>0</v>
      </c>
      <c r="P260" s="17">
        <v>0</v>
      </c>
      <c r="Q260" s="17">
        <v>0</v>
      </c>
      <c r="R260" s="17">
        <v>0</v>
      </c>
      <c r="S26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61" spans="1:19" x14ac:dyDescent="0.55000000000000004">
      <c r="A261" s="1">
        <v>3455</v>
      </c>
      <c r="B261" s="1" t="s">
        <v>1763</v>
      </c>
      <c r="C261" s="1" t="s">
        <v>1927</v>
      </c>
      <c r="D261" s="4">
        <v>0.2</v>
      </c>
      <c r="E261" s="1" t="s">
        <v>107</v>
      </c>
      <c r="F261" s="16" t="s">
        <v>4258</v>
      </c>
      <c r="G261" s="17">
        <v>0</v>
      </c>
      <c r="H261" s="17">
        <v>0</v>
      </c>
      <c r="I261" s="17">
        <v>0</v>
      </c>
      <c r="J261" s="17">
        <v>0</v>
      </c>
      <c r="K261" s="17">
        <v>0</v>
      </c>
      <c r="L261" s="17">
        <v>0</v>
      </c>
      <c r="M261" s="17">
        <v>0</v>
      </c>
      <c r="N261" s="17">
        <v>0</v>
      </c>
      <c r="O261" s="17">
        <v>0</v>
      </c>
      <c r="P261" s="17">
        <v>0</v>
      </c>
      <c r="Q261" s="17">
        <v>0</v>
      </c>
      <c r="R261" s="17">
        <v>0</v>
      </c>
      <c r="S26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62" spans="1:19" x14ac:dyDescent="0.55000000000000004">
      <c r="A262" s="1">
        <v>3477</v>
      </c>
      <c r="B262" s="1" t="s">
        <v>1763</v>
      </c>
      <c r="C262" s="1" t="s">
        <v>1932</v>
      </c>
      <c r="D262" s="4">
        <v>6.8</v>
      </c>
      <c r="E262" s="1" t="s">
        <v>107</v>
      </c>
      <c r="F262" s="16" t="s">
        <v>4260</v>
      </c>
      <c r="G262" s="17">
        <v>1.8252482983284817E-3</v>
      </c>
      <c r="H262" s="17">
        <v>2.6171773366720679E-3</v>
      </c>
      <c r="I262" s="17">
        <v>3.9540751552903453E-3</v>
      </c>
      <c r="J262" s="17">
        <v>3.3918413538786105E-4</v>
      </c>
      <c r="K262" s="17">
        <v>4.7851920662650253E-3</v>
      </c>
      <c r="L262" s="17">
        <v>2.3401041221396785E-3</v>
      </c>
      <c r="M262" s="17">
        <v>4.817641850341309E-4</v>
      </c>
      <c r="N262" s="17">
        <v>3.0022605597614885E-3</v>
      </c>
      <c r="O262" s="17">
        <v>4.2127548505192623E-4</v>
      </c>
      <c r="P262" s="17">
        <v>4.4406231856181947E-3</v>
      </c>
      <c r="Q262" s="17">
        <v>3.8772847354832714E-3</v>
      </c>
      <c r="R262" s="17">
        <v>4.3981389305725758E-3</v>
      </c>
      <c r="S26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992.12279357567752</v>
      </c>
    </row>
    <row r="263" spans="1:19" x14ac:dyDescent="0.55000000000000004">
      <c r="A263" s="1">
        <v>1524</v>
      </c>
      <c r="B263" s="1" t="s">
        <v>1934</v>
      </c>
      <c r="C263" s="1" t="s">
        <v>1942</v>
      </c>
      <c r="D263" s="4">
        <v>128.80000000000001</v>
      </c>
      <c r="E263" s="1" t="s">
        <v>107</v>
      </c>
      <c r="F263" s="16" t="s">
        <v>4261</v>
      </c>
      <c r="G263" s="17">
        <v>2.176E-3</v>
      </c>
      <c r="H263" s="17">
        <v>2.101E-3</v>
      </c>
      <c r="I263" s="17">
        <v>1.7619999999999999E-3</v>
      </c>
      <c r="J263" s="17">
        <v>2.6770000000000001E-3</v>
      </c>
      <c r="K263" s="17">
        <v>1.3760000000000001E-3</v>
      </c>
      <c r="L263" s="17">
        <v>3.7759999999999998E-3</v>
      </c>
      <c r="M263" s="17">
        <v>3.8760000000000001E-3</v>
      </c>
      <c r="N263" s="17">
        <v>3.006E-3</v>
      </c>
      <c r="O263" s="17">
        <v>2.0339999999999998E-3</v>
      </c>
      <c r="P263" s="17">
        <v>1.8760000000000001E-3</v>
      </c>
      <c r="Q263" s="17">
        <v>2.1549999999999998E-3</v>
      </c>
      <c r="R263" s="17">
        <v>2.2230000000000001E-3</v>
      </c>
      <c r="S26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883.23299999999995</v>
      </c>
    </row>
    <row r="264" spans="1:19" x14ac:dyDescent="0.55000000000000004">
      <c r="A264" s="1">
        <v>2476</v>
      </c>
      <c r="B264" s="1" t="s">
        <v>1934</v>
      </c>
      <c r="C264" s="1" t="s">
        <v>1954</v>
      </c>
      <c r="D264" s="4">
        <v>36</v>
      </c>
      <c r="E264" s="1" t="s">
        <v>107</v>
      </c>
      <c r="F264" s="16" t="s">
        <v>4263</v>
      </c>
      <c r="G264" s="17">
        <v>6.0265003073620876E-4</v>
      </c>
      <c r="H264" s="17">
        <v>1.0058848054710723E-3</v>
      </c>
      <c r="I264" s="17">
        <v>1.8086907274745695E-3</v>
      </c>
      <c r="J264" s="17">
        <v>4.8497912402857913E-3</v>
      </c>
      <c r="K264" s="17">
        <v>2.5737502321761295E-3</v>
      </c>
      <c r="L264" s="17">
        <v>3.7232811765905926E-4</v>
      </c>
      <c r="M264" s="17">
        <v>2.6034230411085949E-3</v>
      </c>
      <c r="N264" s="17">
        <v>4.2918740236359155E-3</v>
      </c>
      <c r="O264" s="17">
        <v>1.3597536259992594E-3</v>
      </c>
      <c r="P264" s="17">
        <v>3.6906939172462318E-3</v>
      </c>
      <c r="Q264" s="17">
        <v>3.624978921625235E-3</v>
      </c>
      <c r="R264" s="17">
        <v>4.2023069743490904E-4</v>
      </c>
      <c r="S26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830.1010244844598</v>
      </c>
    </row>
    <row r="265" spans="1:19" x14ac:dyDescent="0.55000000000000004">
      <c r="A265" s="1">
        <v>2477</v>
      </c>
      <c r="B265" s="1" t="s">
        <v>1934</v>
      </c>
      <c r="C265" s="1" t="s">
        <v>1955</v>
      </c>
      <c r="D265" s="4">
        <v>100</v>
      </c>
      <c r="E265" s="1" t="s">
        <v>107</v>
      </c>
      <c r="F265" s="16" t="s">
        <v>4265</v>
      </c>
      <c r="G265" s="17">
        <v>2.176E-3</v>
      </c>
      <c r="H265" s="17">
        <v>2.101E-3</v>
      </c>
      <c r="I265" s="17">
        <v>1.7619999999999999E-3</v>
      </c>
      <c r="J265" s="17">
        <v>2.6770000000000001E-3</v>
      </c>
      <c r="K265" s="17">
        <v>1.3760000000000001E-3</v>
      </c>
      <c r="L265" s="17">
        <v>3.7759999999999998E-3</v>
      </c>
      <c r="M265" s="17">
        <v>3.8760000000000001E-3</v>
      </c>
      <c r="N265" s="17">
        <v>3.006E-3</v>
      </c>
      <c r="O265" s="17">
        <v>2.0270000000000002E-3</v>
      </c>
      <c r="P265" s="17">
        <v>1.8760000000000001E-3</v>
      </c>
      <c r="Q265" s="17">
        <v>2.1549999999999998E-3</v>
      </c>
      <c r="R265" s="17">
        <v>2.2230000000000001E-3</v>
      </c>
      <c r="S26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883.02300000000002</v>
      </c>
    </row>
    <row r="266" spans="1:19" x14ac:dyDescent="0.55000000000000004">
      <c r="A266" s="1">
        <v>2875</v>
      </c>
      <c r="B266" s="1" t="s">
        <v>1934</v>
      </c>
      <c r="C266" s="1" t="s">
        <v>1956</v>
      </c>
      <c r="D266" s="4">
        <v>8.25</v>
      </c>
      <c r="E266" s="1" t="s">
        <v>107</v>
      </c>
      <c r="F266" s="16" t="s">
        <v>4267</v>
      </c>
      <c r="G266" s="17">
        <v>3.6974242259257156E-3</v>
      </c>
      <c r="H266" s="17">
        <v>6.8846019540546587E-5</v>
      </c>
      <c r="I266" s="17">
        <v>3.0009334637236184E-3</v>
      </c>
      <c r="J266" s="17">
        <v>3.3923024089672462E-3</v>
      </c>
      <c r="K266" s="17">
        <v>3.3705673835499601E-3</v>
      </c>
      <c r="L266" s="17">
        <v>2.2877862254256855E-3</v>
      </c>
      <c r="M266" s="17">
        <v>6.0058856549626222E-4</v>
      </c>
      <c r="N266" s="17">
        <v>7.0123016907899796E-5</v>
      </c>
      <c r="O266" s="17">
        <v>2.9715661430205599E-3</v>
      </c>
      <c r="P266" s="17">
        <v>1.7372801658568655E-3</v>
      </c>
      <c r="Q266" s="17">
        <v>3.5943981069327139E-3</v>
      </c>
      <c r="R266" s="17">
        <v>9.6733316808505056E-4</v>
      </c>
      <c r="S26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786.08102475342798</v>
      </c>
    </row>
    <row r="267" spans="1:19" x14ac:dyDescent="0.55000000000000004">
      <c r="A267" s="1">
        <v>3246</v>
      </c>
      <c r="B267" s="1" t="s">
        <v>1934</v>
      </c>
      <c r="C267" s="1" t="s">
        <v>1958</v>
      </c>
      <c r="D267" s="4">
        <v>110.7</v>
      </c>
      <c r="E267" s="1" t="s">
        <v>107</v>
      </c>
      <c r="F267" s="16" t="s">
        <v>4269</v>
      </c>
      <c r="G267" s="17">
        <v>2.176E-3</v>
      </c>
      <c r="H267" s="17">
        <v>2.101E-3</v>
      </c>
      <c r="I267" s="17">
        <v>1.7619999999999999E-3</v>
      </c>
      <c r="J267" s="17">
        <v>2.6770000000000001E-3</v>
      </c>
      <c r="K267" s="17">
        <v>1.3760000000000001E-3</v>
      </c>
      <c r="L267" s="17">
        <v>3.7759999999999998E-3</v>
      </c>
      <c r="M267" s="17">
        <v>3.8760000000000001E-3</v>
      </c>
      <c r="N267" s="17">
        <v>3.006E-3</v>
      </c>
      <c r="O267" s="17">
        <v>2.0309999999999998E-3</v>
      </c>
      <c r="P267" s="17">
        <v>1.8760000000000001E-3</v>
      </c>
      <c r="Q267" s="17">
        <v>2.1549999999999998E-3</v>
      </c>
      <c r="R267" s="17">
        <v>2.2230000000000001E-3</v>
      </c>
      <c r="S26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883.14300000000003</v>
      </c>
    </row>
    <row r="268" spans="1:19" x14ac:dyDescent="0.55000000000000004">
      <c r="A268" s="1">
        <v>3416</v>
      </c>
      <c r="B268" s="1" t="s">
        <v>1934</v>
      </c>
      <c r="C268" s="1" t="s">
        <v>1960</v>
      </c>
      <c r="D268" s="4">
        <v>5.7000000000000002E-2</v>
      </c>
      <c r="E268" s="1" t="s">
        <v>107</v>
      </c>
      <c r="F268" s="16" t="s">
        <v>4271</v>
      </c>
      <c r="G268" s="17">
        <v>0</v>
      </c>
      <c r="H268" s="17">
        <v>0</v>
      </c>
      <c r="I268" s="17">
        <v>0</v>
      </c>
      <c r="J268" s="17">
        <v>0</v>
      </c>
      <c r="K268" s="17">
        <v>0</v>
      </c>
      <c r="L268" s="17">
        <v>0</v>
      </c>
      <c r="M268" s="17">
        <v>0</v>
      </c>
      <c r="N268" s="17">
        <v>0</v>
      </c>
      <c r="O268" s="17">
        <v>0</v>
      </c>
      <c r="P268" s="17">
        <v>0</v>
      </c>
      <c r="Q268" s="17">
        <v>0</v>
      </c>
      <c r="R268" s="17">
        <v>0</v>
      </c>
      <c r="S26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69" spans="1:19" ht="15" customHeight="1" x14ac:dyDescent="0.55000000000000004">
      <c r="A269" s="1">
        <v>3533</v>
      </c>
      <c r="B269" s="1" t="s">
        <v>1934</v>
      </c>
      <c r="C269" s="1" t="s">
        <v>1961</v>
      </c>
      <c r="D269" s="4">
        <v>4.3499999999999996</v>
      </c>
      <c r="E269" s="1" t="s">
        <v>107</v>
      </c>
      <c r="F269" s="16" t="s">
        <v>4272</v>
      </c>
      <c r="G269" s="17">
        <v>3.334172856225134E-3</v>
      </c>
      <c r="H269" s="17">
        <v>1.6070769989871914E-3</v>
      </c>
      <c r="I269" s="17">
        <v>4.8139525212185881E-3</v>
      </c>
      <c r="J269" s="17">
        <v>2.7970247843748398E-3</v>
      </c>
      <c r="K269" s="17">
        <v>3.5321365198895372E-3</v>
      </c>
      <c r="L269" s="17">
        <v>4.6131774755485333E-3</v>
      </c>
      <c r="M269" s="17">
        <v>8.7743799100000689E-4</v>
      </c>
      <c r="N269" s="17">
        <v>1.7355147243277174E-3</v>
      </c>
      <c r="O269" s="17">
        <v>6.0721215963403189E-4</v>
      </c>
      <c r="P269" s="17">
        <v>4.5366387197883348E-3</v>
      </c>
      <c r="Q269" s="17">
        <v>4.6411751194917594E-3</v>
      </c>
      <c r="R269" s="17">
        <v>9.0995208042871979E-4</v>
      </c>
      <c r="S26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1036.6898099423356</v>
      </c>
    </row>
    <row r="270" spans="1:19" x14ac:dyDescent="0.55000000000000004">
      <c r="A270" s="1">
        <v>1068</v>
      </c>
      <c r="B270" s="1" t="s">
        <v>1962</v>
      </c>
      <c r="C270" s="1" t="s">
        <v>1969</v>
      </c>
      <c r="D270" s="4">
        <v>62.3</v>
      </c>
      <c r="E270" s="1" t="s">
        <v>107</v>
      </c>
      <c r="F270" s="16" t="s">
        <v>4273</v>
      </c>
      <c r="G270" s="17">
        <v>4.8960397716237385E-3</v>
      </c>
      <c r="H270" s="17">
        <v>4.5423435982699274E-3</v>
      </c>
      <c r="I270" s="17">
        <v>3.2974323171130189E-3</v>
      </c>
      <c r="J270" s="17">
        <v>7.2603538736979725E-4</v>
      </c>
      <c r="K270" s="17">
        <v>4.8645080061251956E-4</v>
      </c>
      <c r="L270" s="17">
        <v>3.9757018234765846E-3</v>
      </c>
      <c r="M270" s="17">
        <v>2.4236957085985405E-3</v>
      </c>
      <c r="N270" s="17">
        <v>1.3989701283431012E-3</v>
      </c>
      <c r="O270" s="17">
        <v>4.615862734338028E-3</v>
      </c>
      <c r="P270" s="17">
        <v>2.3215135375863156E-3</v>
      </c>
      <c r="Q270" s="17">
        <v>8.6265827559102838E-4</v>
      </c>
      <c r="R270" s="17">
        <v>3.9753907780831453E-3</v>
      </c>
      <c r="S27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1015.3776516755928</v>
      </c>
    </row>
    <row r="271" spans="1:19" x14ac:dyDescent="0.55000000000000004">
      <c r="A271" s="1">
        <v>2020</v>
      </c>
      <c r="B271" s="1" t="s">
        <v>1962</v>
      </c>
      <c r="C271" s="1" t="s">
        <v>1981</v>
      </c>
      <c r="D271" s="4">
        <v>205</v>
      </c>
      <c r="E271" s="1" t="s">
        <v>107</v>
      </c>
      <c r="F271" s="16" t="s">
        <v>4274</v>
      </c>
      <c r="G271" s="17">
        <v>7.0312782906471858E-4</v>
      </c>
      <c r="H271" s="17">
        <v>1.5022497275157276E-3</v>
      </c>
      <c r="I271" s="17">
        <v>2.5594161777748796E-3</v>
      </c>
      <c r="J271" s="17">
        <v>3.3996388051060998E-3</v>
      </c>
      <c r="K271" s="17">
        <v>3.6577959303669082E-3</v>
      </c>
      <c r="L271" s="17">
        <v>5.5245352217539239E-4</v>
      </c>
      <c r="M271" s="17">
        <v>1.6903303562002857E-3</v>
      </c>
      <c r="N271" s="17">
        <v>1.3023386301777662E-3</v>
      </c>
      <c r="O271" s="17">
        <v>3.6180762670086505E-3</v>
      </c>
      <c r="P271" s="17">
        <v>2.0020926000200957E-3</v>
      </c>
      <c r="Q271" s="17">
        <v>2.3112565392301092E-3</v>
      </c>
      <c r="R271" s="17">
        <v>3.8386305617420765E-3</v>
      </c>
      <c r="S27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826.8714410217965</v>
      </c>
    </row>
    <row r="272" spans="1:19" x14ac:dyDescent="0.55000000000000004">
      <c r="A272" s="1">
        <v>2992</v>
      </c>
      <c r="B272" s="1" t="s">
        <v>1962</v>
      </c>
      <c r="C272" s="1" t="s">
        <v>1995</v>
      </c>
      <c r="D272" s="4">
        <v>47.64</v>
      </c>
      <c r="E272" s="1" t="s">
        <v>107</v>
      </c>
      <c r="F272" s="16" t="s">
        <v>4276</v>
      </c>
      <c r="G272" s="17">
        <v>2.176E-3</v>
      </c>
      <c r="H272" s="17">
        <v>2.101E-3</v>
      </c>
      <c r="I272" s="17">
        <v>1.7619999999999999E-3</v>
      </c>
      <c r="J272" s="17">
        <v>2.6770000000000001E-3</v>
      </c>
      <c r="K272" s="17">
        <v>1.3760000000000001E-3</v>
      </c>
      <c r="L272" s="17">
        <v>3.7759999999999998E-3</v>
      </c>
      <c r="M272" s="17">
        <v>3.8760000000000001E-3</v>
      </c>
      <c r="N272" s="17">
        <v>3.006E-3</v>
      </c>
      <c r="O272" s="17">
        <v>2.0040000000000001E-3</v>
      </c>
      <c r="P272" s="17">
        <v>1.8760000000000001E-3</v>
      </c>
      <c r="Q272" s="17">
        <v>2.1549999999999998E-3</v>
      </c>
      <c r="R272" s="17">
        <v>2.2230000000000001E-3</v>
      </c>
      <c r="S27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882.33300000000008</v>
      </c>
    </row>
    <row r="273" spans="1:19" x14ac:dyDescent="0.55000000000000004">
      <c r="A273" s="1">
        <v>3056</v>
      </c>
      <c r="B273" s="1" t="s">
        <v>1962</v>
      </c>
      <c r="C273" s="1" t="s">
        <v>1998</v>
      </c>
      <c r="D273" s="9">
        <v>3.0000000000000001E-3</v>
      </c>
      <c r="E273" s="1" t="s">
        <v>107</v>
      </c>
      <c r="F273" s="16" t="s">
        <v>4278</v>
      </c>
      <c r="G273" s="17">
        <v>0</v>
      </c>
      <c r="H273" s="17">
        <v>0</v>
      </c>
      <c r="I273" s="17">
        <v>0</v>
      </c>
      <c r="J273" s="17">
        <v>0</v>
      </c>
      <c r="K273" s="17">
        <v>0</v>
      </c>
      <c r="L273" s="17">
        <v>0</v>
      </c>
      <c r="M273" s="17">
        <v>0</v>
      </c>
      <c r="N273" s="17">
        <v>0</v>
      </c>
      <c r="O273" s="17">
        <v>0</v>
      </c>
      <c r="P273" s="17">
        <v>0</v>
      </c>
      <c r="Q273" s="17">
        <v>0</v>
      </c>
      <c r="R273" s="17">
        <v>0</v>
      </c>
      <c r="S27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74" spans="1:19" x14ac:dyDescent="0.55000000000000004">
      <c r="A274" s="1">
        <v>3101</v>
      </c>
      <c r="B274" s="1" t="s">
        <v>1962</v>
      </c>
      <c r="C274" s="1" t="s">
        <v>2003</v>
      </c>
      <c r="D274" s="4">
        <v>5.7</v>
      </c>
      <c r="E274" s="1" t="s">
        <v>107</v>
      </c>
      <c r="F274" s="16" t="s">
        <v>4657</v>
      </c>
      <c r="G274" s="17">
        <v>2.0224205944555573E-3</v>
      </c>
      <c r="H274" s="17">
        <v>1.0674619076204372E-4</v>
      </c>
      <c r="I274" s="17">
        <v>4.5571966920082913E-3</v>
      </c>
      <c r="J274" s="17">
        <v>3.1504606330708599E-3</v>
      </c>
      <c r="K274" s="17">
        <v>4.8126908773112927E-3</v>
      </c>
      <c r="L274" s="17">
        <v>8.875060662322864E-4</v>
      </c>
      <c r="M274" s="17">
        <v>3.4521801042635631E-3</v>
      </c>
      <c r="N274" s="17">
        <v>2.563560841991103E-3</v>
      </c>
      <c r="O274" s="17">
        <v>6.8510132284862473E-5</v>
      </c>
      <c r="P274" s="17">
        <v>2.2522849947928529E-3</v>
      </c>
      <c r="Q274" s="17">
        <v>2.855245804079361E-3</v>
      </c>
      <c r="R274" s="17">
        <v>2.4591996005105593E-3</v>
      </c>
      <c r="S27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897.54611727668828</v>
      </c>
    </row>
    <row r="275" spans="1:19" x14ac:dyDescent="0.55000000000000004">
      <c r="A275" s="1">
        <v>517</v>
      </c>
      <c r="B275" s="1" t="s">
        <v>2071</v>
      </c>
      <c r="C275" s="1" t="s">
        <v>2078</v>
      </c>
      <c r="D275" s="4">
        <v>0.1</v>
      </c>
      <c r="E275" s="1" t="s">
        <v>107</v>
      </c>
      <c r="F275" s="16" t="s">
        <v>4281</v>
      </c>
      <c r="G275" s="17">
        <v>0</v>
      </c>
      <c r="H275" s="17">
        <v>0</v>
      </c>
      <c r="I275" s="17">
        <v>0</v>
      </c>
      <c r="J275" s="17">
        <v>0</v>
      </c>
      <c r="K275" s="17">
        <v>0</v>
      </c>
      <c r="L275" s="17">
        <v>0</v>
      </c>
      <c r="M275" s="17">
        <v>0</v>
      </c>
      <c r="N275" s="17">
        <v>0</v>
      </c>
      <c r="O275" s="17">
        <v>0</v>
      </c>
      <c r="P275" s="17">
        <v>0</v>
      </c>
      <c r="Q275" s="17">
        <v>0</v>
      </c>
      <c r="R275" s="17">
        <v>0</v>
      </c>
      <c r="S27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76" spans="1:19" x14ac:dyDescent="0.55000000000000004">
      <c r="A276" s="1">
        <v>678</v>
      </c>
      <c r="B276" s="1" t="s">
        <v>2071</v>
      </c>
      <c r="C276" s="1" t="s">
        <v>2079</v>
      </c>
      <c r="D276" s="4">
        <v>1</v>
      </c>
      <c r="E276" s="1" t="s">
        <v>107</v>
      </c>
      <c r="F276" s="16" t="s">
        <v>4282</v>
      </c>
      <c r="G276" s="17">
        <v>0</v>
      </c>
      <c r="H276" s="17">
        <v>0</v>
      </c>
      <c r="I276" s="17">
        <v>0</v>
      </c>
      <c r="J276" s="17">
        <v>0</v>
      </c>
      <c r="K276" s="17">
        <v>0</v>
      </c>
      <c r="L276" s="17">
        <v>0</v>
      </c>
      <c r="M276" s="17">
        <v>0</v>
      </c>
      <c r="N276" s="17">
        <v>0</v>
      </c>
      <c r="O276" s="17">
        <v>0</v>
      </c>
      <c r="P276" s="17">
        <v>0</v>
      </c>
      <c r="Q276" s="17">
        <v>0</v>
      </c>
      <c r="R276" s="17">
        <v>0</v>
      </c>
      <c r="S27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77" spans="1:19" x14ac:dyDescent="0.55000000000000004">
      <c r="A277" s="1">
        <v>696</v>
      </c>
      <c r="B277" s="1" t="s">
        <v>2071</v>
      </c>
      <c r="C277" s="1" t="s">
        <v>2080</v>
      </c>
      <c r="D277" s="4">
        <v>30</v>
      </c>
      <c r="E277" s="1" t="s">
        <v>107</v>
      </c>
      <c r="F277" s="16" t="s">
        <v>4658</v>
      </c>
      <c r="G277" s="17">
        <v>9.3400000000000004E-4</v>
      </c>
      <c r="H277" s="17">
        <v>7.3800000000000005E-4</v>
      </c>
      <c r="I277" s="17">
        <v>1.194E-3</v>
      </c>
      <c r="J277" s="17">
        <v>2.1849999999999999E-3</v>
      </c>
      <c r="K277" s="17">
        <v>2.5240000000000002E-3</v>
      </c>
      <c r="L277" s="17">
        <v>3.039E-3</v>
      </c>
      <c r="M277" s="17">
        <v>2.5240000000000002E-3</v>
      </c>
      <c r="N277" s="17">
        <v>3.6610000000000002E-3</v>
      </c>
      <c r="O277" s="17">
        <v>3.48E-3</v>
      </c>
      <c r="P277" s="17">
        <v>4.0530000000000002E-3</v>
      </c>
      <c r="Q277" s="17">
        <v>3.4659999999999999E-3</v>
      </c>
      <c r="R277" s="17">
        <v>1.6689999999999999E-3</v>
      </c>
      <c r="S27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899.09299999999996</v>
      </c>
    </row>
    <row r="278" spans="1:19" x14ac:dyDescent="0.55000000000000004">
      <c r="A278" s="1">
        <v>1074</v>
      </c>
      <c r="B278" s="1" t="s">
        <v>2071</v>
      </c>
      <c r="C278" s="1" t="s">
        <v>2086</v>
      </c>
      <c r="D278" s="4">
        <v>10</v>
      </c>
      <c r="E278" s="1" t="s">
        <v>107</v>
      </c>
      <c r="F278" s="16" t="s">
        <v>4659</v>
      </c>
      <c r="G278" s="17">
        <v>3.7009750166233201E-4</v>
      </c>
      <c r="H278" s="17">
        <v>1.0012811772646302E-3</v>
      </c>
      <c r="I278" s="17">
        <v>4.4206005289236204E-3</v>
      </c>
      <c r="J278" s="17">
        <v>8.2696057410479968E-4</v>
      </c>
      <c r="K278" s="17">
        <v>1.1798328539374969E-3</v>
      </c>
      <c r="L278" s="17">
        <v>1.159102554842819E-3</v>
      </c>
      <c r="M278" s="17">
        <v>2.447230522854474E-3</v>
      </c>
      <c r="N278" s="17">
        <v>2.1208023372056074E-3</v>
      </c>
      <c r="O278" s="17">
        <v>8.1915920074875634E-4</v>
      </c>
      <c r="P278" s="17">
        <v>3.9617344300392513E-3</v>
      </c>
      <c r="Q278" s="17">
        <v>1.5302864513025598E-3</v>
      </c>
      <c r="R278" s="17">
        <v>2.253001946633595E-3</v>
      </c>
      <c r="S27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677.45344015232558</v>
      </c>
    </row>
    <row r="279" spans="1:19" x14ac:dyDescent="0.55000000000000004">
      <c r="A279" s="1">
        <v>1315</v>
      </c>
      <c r="B279" s="1" t="s">
        <v>2071</v>
      </c>
      <c r="C279" s="1" t="s">
        <v>2096</v>
      </c>
      <c r="D279" s="4">
        <v>0.4</v>
      </c>
      <c r="E279" s="1" t="s">
        <v>107</v>
      </c>
      <c r="F279" s="16" t="s">
        <v>4286</v>
      </c>
      <c r="G279" s="17">
        <v>0</v>
      </c>
      <c r="H279" s="17">
        <v>0</v>
      </c>
      <c r="I279" s="17">
        <v>0</v>
      </c>
      <c r="J279" s="17">
        <v>0</v>
      </c>
      <c r="K279" s="17">
        <v>0</v>
      </c>
      <c r="L279" s="17">
        <v>0</v>
      </c>
      <c r="M279" s="17">
        <v>0</v>
      </c>
      <c r="N279" s="17">
        <v>0</v>
      </c>
      <c r="O279" s="17">
        <v>0</v>
      </c>
      <c r="P279" s="17">
        <v>0</v>
      </c>
      <c r="Q279" s="17">
        <v>0</v>
      </c>
      <c r="R279" s="17">
        <v>0</v>
      </c>
      <c r="S27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80" spans="1:19" x14ac:dyDescent="0.55000000000000004">
      <c r="A280" s="1">
        <v>1782</v>
      </c>
      <c r="B280" s="1" t="s">
        <v>2071</v>
      </c>
      <c r="C280" s="1" t="s">
        <v>2098</v>
      </c>
      <c r="D280" s="4">
        <v>1.2</v>
      </c>
      <c r="E280" s="1" t="s">
        <v>107</v>
      </c>
      <c r="F280" s="16" t="s">
        <v>4287</v>
      </c>
      <c r="G280" s="17">
        <v>4.6839999999999998E-3</v>
      </c>
      <c r="H280" s="17">
        <v>3.8289999999999999E-3</v>
      </c>
      <c r="I280" s="17">
        <v>3.9699999999999996E-3</v>
      </c>
      <c r="J280" s="17">
        <v>3.454E-3</v>
      </c>
      <c r="K280" s="17">
        <v>1.034E-3</v>
      </c>
      <c r="L280" s="17">
        <v>1.2099999999999999E-3</v>
      </c>
      <c r="M280" s="17">
        <v>8.1700000000000002E-4</v>
      </c>
      <c r="N280" s="17">
        <v>6.4099999999999997E-4</v>
      </c>
      <c r="O280" s="17">
        <v>1.1429999999999999E-3</v>
      </c>
      <c r="P280" s="17">
        <v>1.328E-3</v>
      </c>
      <c r="Q280" s="17">
        <v>1.5070000000000001E-3</v>
      </c>
      <c r="R280" s="17">
        <v>2.5509999999999999E-3</v>
      </c>
      <c r="S28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792.40699999999981</v>
      </c>
    </row>
    <row r="281" spans="1:19" x14ac:dyDescent="0.55000000000000004">
      <c r="A281" s="1">
        <v>1786</v>
      </c>
      <c r="B281" s="1" t="s">
        <v>2071</v>
      </c>
      <c r="C281" s="1" t="s">
        <v>2099</v>
      </c>
      <c r="D281" s="4">
        <v>0.35</v>
      </c>
      <c r="E281" s="1" t="s">
        <v>107</v>
      </c>
      <c r="F281" s="16" t="s">
        <v>4289</v>
      </c>
      <c r="G281" s="17">
        <v>0</v>
      </c>
      <c r="H281" s="17">
        <v>0</v>
      </c>
      <c r="I281" s="17">
        <v>0</v>
      </c>
      <c r="J281" s="17">
        <v>0</v>
      </c>
      <c r="K281" s="17">
        <v>0</v>
      </c>
      <c r="L281" s="17">
        <v>0</v>
      </c>
      <c r="M281" s="17">
        <v>0</v>
      </c>
      <c r="N281" s="17">
        <v>0</v>
      </c>
      <c r="O281" s="17">
        <v>0</v>
      </c>
      <c r="P281" s="17">
        <v>0</v>
      </c>
      <c r="Q281" s="17">
        <v>0</v>
      </c>
      <c r="R281" s="17">
        <v>0</v>
      </c>
      <c r="S28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82" spans="1:19" x14ac:dyDescent="0.55000000000000004">
      <c r="A282" s="1">
        <v>1832</v>
      </c>
      <c r="B282" s="1" t="s">
        <v>2071</v>
      </c>
      <c r="C282" s="1" t="s">
        <v>2100</v>
      </c>
      <c r="D282" s="4">
        <v>4</v>
      </c>
      <c r="E282" s="1" t="s">
        <v>107</v>
      </c>
      <c r="F282" s="16" t="s">
        <v>4660</v>
      </c>
      <c r="G282" s="17">
        <v>2.785357357187017E-3</v>
      </c>
      <c r="H282" s="17">
        <v>2.1356245130420004E-5</v>
      </c>
      <c r="I282" s="17">
        <v>3.0995526794409768E-3</v>
      </c>
      <c r="J282" s="17">
        <v>2.4439335663595458E-3</v>
      </c>
      <c r="K282" s="17">
        <v>3.6278373298990539E-3</v>
      </c>
      <c r="L282" s="17">
        <v>1.3959787698198112E-3</v>
      </c>
      <c r="M282" s="17">
        <v>3.4094451050658645E-3</v>
      </c>
      <c r="N282" s="17">
        <v>9.3693802321195179E-4</v>
      </c>
      <c r="O282" s="17">
        <v>3.9515743435046234E-3</v>
      </c>
      <c r="P282" s="17">
        <v>7.0650923968399728E-4</v>
      </c>
      <c r="Q282" s="17">
        <v>1.6957092652141192E-3</v>
      </c>
      <c r="R282" s="17">
        <v>4.2464576382704681E-3</v>
      </c>
      <c r="S28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868.38887176613389</v>
      </c>
    </row>
    <row r="283" spans="1:19" x14ac:dyDescent="0.55000000000000004">
      <c r="A283" s="1">
        <v>1964</v>
      </c>
      <c r="B283" s="1" t="s">
        <v>2071</v>
      </c>
      <c r="C283" s="1" t="s">
        <v>2101</v>
      </c>
      <c r="D283" s="4">
        <v>0.94</v>
      </c>
      <c r="E283" s="1" t="s">
        <v>107</v>
      </c>
      <c r="F283" s="16" t="s">
        <v>4291</v>
      </c>
      <c r="G283" s="17">
        <v>0</v>
      </c>
      <c r="H283" s="17">
        <v>0</v>
      </c>
      <c r="I283" s="17">
        <v>0</v>
      </c>
      <c r="J283" s="17">
        <v>0</v>
      </c>
      <c r="K283" s="17">
        <v>0</v>
      </c>
      <c r="L283" s="17">
        <v>0</v>
      </c>
      <c r="M283" s="17">
        <v>0</v>
      </c>
      <c r="N283" s="17">
        <v>0</v>
      </c>
      <c r="O283" s="17">
        <v>0</v>
      </c>
      <c r="P283" s="17">
        <v>0</v>
      </c>
      <c r="Q283" s="17">
        <v>0</v>
      </c>
      <c r="R283" s="17">
        <v>0</v>
      </c>
      <c r="S28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84" spans="1:19" x14ac:dyDescent="0.55000000000000004">
      <c r="A284" s="1">
        <v>2197</v>
      </c>
      <c r="B284" s="1" t="s">
        <v>2071</v>
      </c>
      <c r="C284" s="1" t="s">
        <v>2109</v>
      </c>
      <c r="D284" s="4">
        <v>0.35</v>
      </c>
      <c r="E284" s="1" t="s">
        <v>107</v>
      </c>
      <c r="F284" s="16" t="s">
        <v>4289</v>
      </c>
      <c r="G284" s="17">
        <v>0</v>
      </c>
      <c r="H284" s="17">
        <v>0</v>
      </c>
      <c r="I284" s="17">
        <v>0</v>
      </c>
      <c r="J284" s="17">
        <v>0</v>
      </c>
      <c r="K284" s="17">
        <v>0</v>
      </c>
      <c r="L284" s="17">
        <v>0</v>
      </c>
      <c r="M284" s="17">
        <v>0</v>
      </c>
      <c r="N284" s="17">
        <v>0</v>
      </c>
      <c r="O284" s="17">
        <v>0</v>
      </c>
      <c r="P284" s="17">
        <v>0</v>
      </c>
      <c r="Q284" s="17">
        <v>0</v>
      </c>
      <c r="R284" s="17">
        <v>0</v>
      </c>
      <c r="S28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85" spans="1:19" x14ac:dyDescent="0.55000000000000004">
      <c r="A285" s="1">
        <v>2807</v>
      </c>
      <c r="B285" s="1" t="s">
        <v>2071</v>
      </c>
      <c r="C285" s="1" t="s">
        <v>2123</v>
      </c>
      <c r="D285" s="4">
        <v>1.2</v>
      </c>
      <c r="E285" s="1" t="s">
        <v>107</v>
      </c>
      <c r="F285" s="16" t="s">
        <v>4293</v>
      </c>
      <c r="G285" s="17">
        <v>4.7660000000000003E-3</v>
      </c>
      <c r="H285" s="17">
        <v>4.0679999999999996E-3</v>
      </c>
      <c r="I285" s="17">
        <v>4.0309999999999999E-3</v>
      </c>
      <c r="J285" s="17">
        <v>3.5999999999999999E-3</v>
      </c>
      <c r="K285" s="17">
        <v>1.2019999999999999E-3</v>
      </c>
      <c r="L285" s="17">
        <v>1.364E-3</v>
      </c>
      <c r="M285" s="17">
        <v>1.0009999999999999E-3</v>
      </c>
      <c r="N285" s="17">
        <v>7.9099999999999998E-5</v>
      </c>
      <c r="O285" s="17">
        <v>1.193E-3</v>
      </c>
      <c r="P285" s="17">
        <v>1.444E-3</v>
      </c>
      <c r="Q285" s="17">
        <v>1.6249999999999999E-3</v>
      </c>
      <c r="R285" s="17">
        <v>2.7699999999999999E-3</v>
      </c>
      <c r="S28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821.45009999999979</v>
      </c>
    </row>
    <row r="286" spans="1:19" x14ac:dyDescent="0.55000000000000004">
      <c r="A286" s="1">
        <v>2825</v>
      </c>
      <c r="B286" s="1" t="s">
        <v>2071</v>
      </c>
      <c r="C286" s="1" t="s">
        <v>2124</v>
      </c>
      <c r="D286" s="4">
        <v>0.2</v>
      </c>
      <c r="E286" s="1" t="s">
        <v>107</v>
      </c>
      <c r="F286" s="16" t="s">
        <v>4295</v>
      </c>
      <c r="G286" s="17">
        <v>0</v>
      </c>
      <c r="H286" s="17">
        <v>0</v>
      </c>
      <c r="I286" s="17">
        <v>0</v>
      </c>
      <c r="J286" s="17">
        <v>0</v>
      </c>
      <c r="K286" s="17">
        <v>0</v>
      </c>
      <c r="L286" s="17">
        <v>0</v>
      </c>
      <c r="M286" s="17">
        <v>0</v>
      </c>
      <c r="N286" s="17">
        <v>0</v>
      </c>
      <c r="O286" s="17">
        <v>0</v>
      </c>
      <c r="P286" s="17">
        <v>0</v>
      </c>
      <c r="Q286" s="17">
        <v>0</v>
      </c>
      <c r="R286" s="17">
        <v>0</v>
      </c>
      <c r="S28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87" spans="1:19" x14ac:dyDescent="0.55000000000000004">
      <c r="A287" s="1">
        <v>3136</v>
      </c>
      <c r="B287" s="1" t="s">
        <v>2071</v>
      </c>
      <c r="C287" s="1" t="s">
        <v>2132</v>
      </c>
      <c r="D287" s="4">
        <v>0.1</v>
      </c>
      <c r="E287" s="1" t="s">
        <v>107</v>
      </c>
      <c r="F287" s="16" t="s">
        <v>4297</v>
      </c>
      <c r="G287" s="17">
        <v>0</v>
      </c>
      <c r="H287" s="17">
        <v>0</v>
      </c>
      <c r="I287" s="17">
        <v>0</v>
      </c>
      <c r="J287" s="17">
        <v>0</v>
      </c>
      <c r="K287" s="17">
        <v>0</v>
      </c>
      <c r="L287" s="17">
        <v>0</v>
      </c>
      <c r="M287" s="17">
        <v>0</v>
      </c>
      <c r="N287" s="17">
        <v>0</v>
      </c>
      <c r="O287" s="17">
        <v>0</v>
      </c>
      <c r="P287" s="17">
        <v>0</v>
      </c>
      <c r="Q287" s="17">
        <v>0</v>
      </c>
      <c r="R287" s="17">
        <v>0</v>
      </c>
      <c r="S28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88" spans="1:19" x14ac:dyDescent="0.55000000000000004">
      <c r="A288" s="1">
        <v>3211</v>
      </c>
      <c r="B288" s="1" t="s">
        <v>2071</v>
      </c>
      <c r="C288" s="1" t="s">
        <v>2133</v>
      </c>
      <c r="D288" s="4">
        <v>11.3829999999999</v>
      </c>
      <c r="E288" s="1" t="s">
        <v>107</v>
      </c>
      <c r="F288" s="16" t="s">
        <v>4298</v>
      </c>
      <c r="G288" s="17">
        <v>2.176E-3</v>
      </c>
      <c r="H288" s="17">
        <v>2.101E-3</v>
      </c>
      <c r="I288" s="17">
        <v>1.7619999999999999E-3</v>
      </c>
      <c r="J288" s="17">
        <v>2.6770000000000001E-3</v>
      </c>
      <c r="K288" s="17">
        <v>1.3760000000000001E-3</v>
      </c>
      <c r="L288" s="17">
        <v>3.7759999999999998E-3</v>
      </c>
      <c r="M288" s="17">
        <v>3.8760000000000001E-3</v>
      </c>
      <c r="N288" s="17">
        <v>3.006E-3</v>
      </c>
      <c r="O288" s="17">
        <v>2.101E-3</v>
      </c>
      <c r="P288" s="17">
        <v>1.8760000000000001E-3</v>
      </c>
      <c r="Q288" s="17">
        <v>2.1549999999999998E-3</v>
      </c>
      <c r="R288" s="17">
        <v>2.2230000000000001E-3</v>
      </c>
      <c r="S28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885.24300000000005</v>
      </c>
    </row>
    <row r="289" spans="1:19" x14ac:dyDescent="0.55000000000000004">
      <c r="A289" s="1">
        <v>59</v>
      </c>
      <c r="B289" s="1" t="s">
        <v>2147</v>
      </c>
      <c r="C289" s="1" t="s">
        <v>2148</v>
      </c>
      <c r="D289" s="4">
        <v>466</v>
      </c>
      <c r="E289" s="1" t="s">
        <v>107</v>
      </c>
      <c r="F289" s="16" t="s">
        <v>4300</v>
      </c>
      <c r="G289" s="17">
        <v>9.4799999999999995E-4</v>
      </c>
      <c r="H289" s="17">
        <v>1.5440000000000001E-4</v>
      </c>
      <c r="I289" s="17">
        <v>1.456E-3</v>
      </c>
      <c r="J289" s="17">
        <v>3.15E-3</v>
      </c>
      <c r="K289" s="17">
        <v>1.4940000000000001E-3</v>
      </c>
      <c r="L289" s="17">
        <v>1.0020000000000001E-3</v>
      </c>
      <c r="M289" s="17">
        <v>1.503E-3</v>
      </c>
      <c r="N289" s="17">
        <v>2.813E-3</v>
      </c>
      <c r="O289" s="17">
        <v>3.14E-3</v>
      </c>
      <c r="P289" s="17">
        <v>3.215E-3</v>
      </c>
      <c r="Q289" s="17">
        <v>4.15E-3</v>
      </c>
      <c r="R289" s="17">
        <v>2.6540000000000001E-3</v>
      </c>
      <c r="S28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784.15620000000001</v>
      </c>
    </row>
    <row r="290" spans="1:19" x14ac:dyDescent="0.55000000000000004">
      <c r="A290" s="1">
        <v>91</v>
      </c>
      <c r="B290" s="1" t="s">
        <v>2147</v>
      </c>
      <c r="C290" s="1" t="s">
        <v>2157</v>
      </c>
      <c r="D290" s="4">
        <v>8</v>
      </c>
      <c r="E290" s="1" t="s">
        <v>107</v>
      </c>
      <c r="F290" s="16" t="s">
        <v>4301</v>
      </c>
      <c r="G290" s="17">
        <v>4.4962951556449769E-3</v>
      </c>
      <c r="H290" s="17">
        <v>1.2121616921508787E-3</v>
      </c>
      <c r="I290" s="17">
        <v>6.4438874489416433E-4</v>
      </c>
      <c r="J290" s="17">
        <v>3.0126767476088955E-3</v>
      </c>
      <c r="K290" s="17">
        <v>3.4500492568786656E-3</v>
      </c>
      <c r="L290" s="17">
        <v>1.5177142659950531E-3</v>
      </c>
      <c r="M290" s="17">
        <v>9.5634347697144348E-4</v>
      </c>
      <c r="N290" s="17">
        <v>2.046139155476251E-4</v>
      </c>
      <c r="O290" s="17">
        <v>1.7109899315974775E-3</v>
      </c>
      <c r="P290" s="17">
        <v>2.2896350429198463E-4</v>
      </c>
      <c r="Q290" s="17">
        <v>1.8723867939415618E-3</v>
      </c>
      <c r="R290" s="17">
        <v>8.8840540677852969E-4</v>
      </c>
      <c r="S29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614.29440284574332</v>
      </c>
    </row>
    <row r="291" spans="1:19" ht="15" customHeight="1" x14ac:dyDescent="0.55000000000000004">
      <c r="A291" s="1">
        <v>115</v>
      </c>
      <c r="B291" s="1" t="s">
        <v>2147</v>
      </c>
      <c r="C291" s="1" t="s">
        <v>2161</v>
      </c>
      <c r="D291" s="4">
        <v>8.3000000000000007</v>
      </c>
      <c r="E291" s="1" t="s">
        <v>107</v>
      </c>
      <c r="F291" s="16" t="s">
        <v>4302</v>
      </c>
      <c r="G291" s="17">
        <v>4.9723272051837054E-3</v>
      </c>
      <c r="H291" s="17">
        <v>9.451869362500137E-4</v>
      </c>
      <c r="I291" s="17">
        <v>2.7664734700701492E-3</v>
      </c>
      <c r="J291" s="17">
        <v>1.490737680012334E-3</v>
      </c>
      <c r="K291" s="17">
        <v>4.2314050054479543E-3</v>
      </c>
      <c r="L291" s="17">
        <v>4.7091159672236396E-3</v>
      </c>
      <c r="M291" s="17">
        <v>2.4022953190813837E-3</v>
      </c>
      <c r="N291" s="17">
        <v>1.7243602298322724E-3</v>
      </c>
      <c r="O291" s="17">
        <v>1.6478828519500271E-3</v>
      </c>
      <c r="P291" s="17">
        <v>4.1957274513254187E-3</v>
      </c>
      <c r="Q291" s="17">
        <v>3.2063431951956226E-3</v>
      </c>
      <c r="R291" s="17">
        <v>4.7876623436368202E-3</v>
      </c>
      <c r="S29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1135.5754068083579</v>
      </c>
    </row>
    <row r="292" spans="1:19" x14ac:dyDescent="0.55000000000000004">
      <c r="A292" s="1">
        <v>120</v>
      </c>
      <c r="B292" s="1" t="s">
        <v>2147</v>
      </c>
      <c r="C292" s="1" t="s">
        <v>2165</v>
      </c>
      <c r="D292" s="4">
        <v>128</v>
      </c>
      <c r="E292" s="1" t="s">
        <v>107</v>
      </c>
      <c r="F292" s="16" t="s">
        <v>4303</v>
      </c>
      <c r="G292" s="17">
        <v>2.176E-3</v>
      </c>
      <c r="H292" s="17">
        <v>2.101E-3</v>
      </c>
      <c r="I292" s="17">
        <v>1.7619999999999999E-3</v>
      </c>
      <c r="J292" s="17">
        <v>2.6770000000000001E-3</v>
      </c>
      <c r="K292" s="17">
        <v>1.3760000000000001E-3</v>
      </c>
      <c r="L292" s="17">
        <v>3.7759999999999998E-3</v>
      </c>
      <c r="M292" s="17">
        <v>3.8760000000000001E-3</v>
      </c>
      <c r="N292" s="17">
        <v>3.006E-3</v>
      </c>
      <c r="O292" s="17">
        <v>2.0330000000000001E-3</v>
      </c>
      <c r="P292" s="17">
        <v>1.8760000000000001E-3</v>
      </c>
      <c r="Q292" s="17">
        <v>2.1549999999999998E-3</v>
      </c>
      <c r="R292" s="17">
        <v>2.2230000000000001E-3</v>
      </c>
      <c r="S29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883.20299999999997</v>
      </c>
    </row>
    <row r="293" spans="1:19" x14ac:dyDescent="0.55000000000000004">
      <c r="A293" s="1">
        <v>123</v>
      </c>
      <c r="B293" s="1" t="s">
        <v>2147</v>
      </c>
      <c r="C293" s="1" t="s">
        <v>2167</v>
      </c>
      <c r="D293" s="4">
        <v>240</v>
      </c>
      <c r="E293" s="1" t="s">
        <v>107</v>
      </c>
      <c r="F293" s="16" t="s">
        <v>4305</v>
      </c>
      <c r="G293" s="17">
        <v>1.7212884881544371E-3</v>
      </c>
      <c r="H293" s="17">
        <v>2.8532575019280569E-3</v>
      </c>
      <c r="I293" s="17">
        <v>1.4516108753052203E-3</v>
      </c>
      <c r="J293" s="17">
        <v>4.1128367576529533E-3</v>
      </c>
      <c r="K293" s="17">
        <v>2.3072055559038968E-3</v>
      </c>
      <c r="L293" s="17">
        <v>5.4067889657998251E-4</v>
      </c>
      <c r="M293" s="17">
        <v>4.7996879774704062E-3</v>
      </c>
      <c r="N293" s="17">
        <v>3.6798678048117757E-3</v>
      </c>
      <c r="O293" s="17">
        <v>8.7485643988601317E-4</v>
      </c>
      <c r="P293" s="17">
        <v>3.5564201528342936E-3</v>
      </c>
      <c r="Q293" s="17">
        <v>1.1842179820217413E-3</v>
      </c>
      <c r="R293" s="17">
        <v>2.9835097389857516E-3</v>
      </c>
      <c r="S29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916.75622073564546</v>
      </c>
    </row>
    <row r="294" spans="1:19" x14ac:dyDescent="0.55000000000000004">
      <c r="A294" s="1">
        <v>145</v>
      </c>
      <c r="B294" s="1" t="s">
        <v>2147</v>
      </c>
      <c r="C294" s="1" t="s">
        <v>2168</v>
      </c>
      <c r="D294" s="4">
        <v>240</v>
      </c>
      <c r="E294" s="1" t="s">
        <v>107</v>
      </c>
      <c r="F294" s="16" t="s">
        <v>4307</v>
      </c>
      <c r="G294" s="17">
        <v>3.455932767778524E-3</v>
      </c>
      <c r="H294" s="17">
        <v>3.6599522057974617E-3</v>
      </c>
      <c r="I294" s="17">
        <v>4.9266130249179694E-3</v>
      </c>
      <c r="J294" s="17">
        <v>5.1123265419438348E-4</v>
      </c>
      <c r="K294" s="17">
        <v>4.2283525840879459E-3</v>
      </c>
      <c r="L294" s="17">
        <v>4.5144342514281113E-3</v>
      </c>
      <c r="M294" s="17">
        <v>4.7198634413081596E-3</v>
      </c>
      <c r="N294" s="17">
        <v>1.9097408135870342E-3</v>
      </c>
      <c r="O294" s="17">
        <v>1.5298407647596241E-3</v>
      </c>
      <c r="P294" s="17">
        <v>3.1455295757598411E-3</v>
      </c>
      <c r="Q294" s="17">
        <v>2.1208232420201101E-3</v>
      </c>
      <c r="R294" s="17">
        <v>2.0474654895168694E-3</v>
      </c>
      <c r="S29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1120.2070177400426</v>
      </c>
    </row>
    <row r="295" spans="1:19" x14ac:dyDescent="0.55000000000000004">
      <c r="A295" s="1">
        <v>181</v>
      </c>
      <c r="B295" s="1" t="s">
        <v>2147</v>
      </c>
      <c r="C295" s="1" t="s">
        <v>2169</v>
      </c>
      <c r="D295" s="4">
        <v>67.2</v>
      </c>
      <c r="E295" s="1" t="s">
        <v>107</v>
      </c>
      <c r="F295" s="16" t="s">
        <v>4310</v>
      </c>
      <c r="G295" s="17">
        <v>9.3400000000000004E-4</v>
      </c>
      <c r="H295" s="17">
        <v>7.3800000000000005E-4</v>
      </c>
      <c r="I295" s="17">
        <v>1.194E-3</v>
      </c>
      <c r="J295" s="17">
        <v>2.1849999999999999E-3</v>
      </c>
      <c r="K295" s="17">
        <v>2.5240000000000002E-3</v>
      </c>
      <c r="L295" s="17">
        <v>3.039E-3</v>
      </c>
      <c r="M295" s="17">
        <v>3.215E-3</v>
      </c>
      <c r="N295" s="17">
        <v>3.6610000000000002E-3</v>
      </c>
      <c r="O295" s="17">
        <v>3.48E-3</v>
      </c>
      <c r="P295" s="17">
        <v>4.0530000000000002E-3</v>
      </c>
      <c r="Q295" s="17">
        <v>3.4659999999999999E-3</v>
      </c>
      <c r="R295" s="17">
        <v>1.6689999999999999E-3</v>
      </c>
      <c r="S29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920.51400000000001</v>
      </c>
    </row>
    <row r="296" spans="1:19" x14ac:dyDescent="0.55000000000000004">
      <c r="A296" s="1">
        <v>270</v>
      </c>
      <c r="B296" s="1" t="s">
        <v>2147</v>
      </c>
      <c r="C296" s="1" t="s">
        <v>2170</v>
      </c>
      <c r="D296" s="4">
        <v>0.2</v>
      </c>
      <c r="E296" s="1" t="s">
        <v>107</v>
      </c>
      <c r="F296" s="16" t="s">
        <v>4311</v>
      </c>
      <c r="G296" s="17">
        <v>0</v>
      </c>
      <c r="H296" s="17">
        <v>0</v>
      </c>
      <c r="I296" s="17">
        <v>0</v>
      </c>
      <c r="J296" s="17">
        <v>0</v>
      </c>
      <c r="K296" s="17">
        <v>0</v>
      </c>
      <c r="L296" s="17">
        <v>0</v>
      </c>
      <c r="M296" s="17">
        <v>0</v>
      </c>
      <c r="N296" s="17">
        <v>0</v>
      </c>
      <c r="O296" s="17">
        <v>0</v>
      </c>
      <c r="P296" s="17">
        <v>0</v>
      </c>
      <c r="Q296" s="17">
        <v>0</v>
      </c>
      <c r="R296" s="17">
        <v>0</v>
      </c>
      <c r="S29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297" spans="1:19" x14ac:dyDescent="0.55000000000000004">
      <c r="A297" s="1">
        <v>474</v>
      </c>
      <c r="B297" s="1" t="s">
        <v>2147</v>
      </c>
      <c r="C297" s="1" t="s">
        <v>2171</v>
      </c>
      <c r="D297" s="4">
        <v>135</v>
      </c>
      <c r="E297" s="1" t="s">
        <v>107</v>
      </c>
      <c r="F297" s="16" t="s">
        <v>4312</v>
      </c>
      <c r="G297" s="17">
        <v>2.176E-3</v>
      </c>
      <c r="H297" s="17">
        <v>2.101E-3</v>
      </c>
      <c r="I297" s="17">
        <v>1.7619999999999999E-3</v>
      </c>
      <c r="J297" s="17">
        <v>2.6770000000000001E-3</v>
      </c>
      <c r="K297" s="17">
        <v>1.3760000000000001E-3</v>
      </c>
      <c r="L297" s="17">
        <v>3.7759999999999998E-3</v>
      </c>
      <c r="M297" s="17">
        <v>3.8760000000000001E-3</v>
      </c>
      <c r="N297" s="17">
        <v>3.006E-3</v>
      </c>
      <c r="O297" s="17">
        <v>2.0370000000000002E-3</v>
      </c>
      <c r="P297" s="17">
        <v>1.8760000000000001E-3</v>
      </c>
      <c r="Q297" s="17">
        <v>2.1549999999999998E-3</v>
      </c>
      <c r="R297" s="17">
        <v>2.2230000000000001E-3</v>
      </c>
      <c r="S29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883.32299999999998</v>
      </c>
    </row>
    <row r="298" spans="1:19" x14ac:dyDescent="0.55000000000000004">
      <c r="A298" s="1">
        <v>549</v>
      </c>
      <c r="B298" s="1" t="s">
        <v>2147</v>
      </c>
      <c r="C298" s="1" t="s">
        <v>2173</v>
      </c>
      <c r="D298" s="4">
        <v>6.4</v>
      </c>
      <c r="E298" s="1" t="s">
        <v>107</v>
      </c>
      <c r="F298" s="16" t="s">
        <v>4314</v>
      </c>
      <c r="G298" s="17">
        <v>4.95183676413221E-3</v>
      </c>
      <c r="H298" s="17">
        <v>2.2822667558617775E-3</v>
      </c>
      <c r="I298" s="17">
        <v>4.0401457861482431E-3</v>
      </c>
      <c r="J298" s="17">
        <v>3.2916884896541454E-3</v>
      </c>
      <c r="K298" s="17">
        <v>3.6187277430284313E-3</v>
      </c>
      <c r="L298" s="17">
        <v>1.530167120665184E-3</v>
      </c>
      <c r="M298" s="17">
        <v>1.8405050690132169E-3</v>
      </c>
      <c r="N298" s="17">
        <v>1.9334671129932006E-3</v>
      </c>
      <c r="O298" s="17">
        <v>6.0292840727644735E-4</v>
      </c>
      <c r="P298" s="17">
        <v>2.12521617558541E-3</v>
      </c>
      <c r="Q298" s="17">
        <v>3.9552412417237625E-3</v>
      </c>
      <c r="R298" s="17">
        <v>4.2857989478027256E-3</v>
      </c>
      <c r="S29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1051.9708525035226</v>
      </c>
    </row>
    <row r="299" spans="1:19" x14ac:dyDescent="0.55000000000000004">
      <c r="A299" s="1">
        <v>813</v>
      </c>
      <c r="B299" s="1" t="s">
        <v>2147</v>
      </c>
      <c r="C299" s="1" t="s">
        <v>2177</v>
      </c>
      <c r="D299" s="4">
        <v>17</v>
      </c>
      <c r="E299" s="1" t="s">
        <v>107</v>
      </c>
      <c r="F299" s="16" t="s">
        <v>4315</v>
      </c>
      <c r="G299" s="17">
        <v>9.3400000000000004E-4</v>
      </c>
      <c r="H299" s="17">
        <v>7.3800000000000005E-4</v>
      </c>
      <c r="I299" s="17">
        <v>1.194E-3</v>
      </c>
      <c r="J299" s="17">
        <v>2.1849999999999999E-3</v>
      </c>
      <c r="K299" s="17">
        <v>2.5240000000000002E-3</v>
      </c>
      <c r="L299" s="17">
        <v>2.5240000000000002E-3</v>
      </c>
      <c r="M299" s="17">
        <v>3.215E-3</v>
      </c>
      <c r="N299" s="17">
        <v>3.6610000000000002E-3</v>
      </c>
      <c r="O299" s="17">
        <v>3.48E-3</v>
      </c>
      <c r="P299" s="17">
        <v>4.0530000000000002E-3</v>
      </c>
      <c r="Q299" s="17">
        <v>3.4659999999999999E-3</v>
      </c>
      <c r="R299" s="17">
        <v>1.6689999999999999E-3</v>
      </c>
      <c r="S29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905.06400000000008</v>
      </c>
    </row>
    <row r="300" spans="1:19" x14ac:dyDescent="0.55000000000000004">
      <c r="A300" s="1">
        <v>833</v>
      </c>
      <c r="B300" s="1" t="s">
        <v>2147</v>
      </c>
      <c r="C300" s="1" t="s">
        <v>2179</v>
      </c>
      <c r="D300" s="4">
        <v>92</v>
      </c>
      <c r="E300" s="1" t="s">
        <v>107</v>
      </c>
      <c r="F300" s="16" t="s">
        <v>4316</v>
      </c>
      <c r="G300" s="17">
        <v>2.176E-3</v>
      </c>
      <c r="H300" s="17">
        <v>2.101E-3</v>
      </c>
      <c r="I300" s="17">
        <v>1.7619999999999999E-3</v>
      </c>
      <c r="J300" s="17">
        <v>2.6770000000000001E-3</v>
      </c>
      <c r="K300" s="17">
        <v>1.3760000000000001E-3</v>
      </c>
      <c r="L300" s="17">
        <v>3.7759999999999998E-3</v>
      </c>
      <c r="M300" s="17">
        <v>3.8760000000000001E-3</v>
      </c>
      <c r="N300" s="17">
        <v>3.006E-3</v>
      </c>
      <c r="O300" s="17">
        <v>2.0240000000000002E-3</v>
      </c>
      <c r="P300" s="17">
        <v>1.8760000000000001E-3</v>
      </c>
      <c r="Q300" s="17">
        <v>2.1549999999999998E-3</v>
      </c>
      <c r="R300" s="17">
        <v>2.2230000000000001E-3</v>
      </c>
      <c r="S30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882.93299999999999</v>
      </c>
    </row>
    <row r="301" spans="1:19" x14ac:dyDescent="0.55000000000000004">
      <c r="A301" s="1">
        <v>946</v>
      </c>
      <c r="B301" s="1" t="s">
        <v>2147</v>
      </c>
      <c r="C301" s="1" t="s">
        <v>2181</v>
      </c>
      <c r="D301" s="4">
        <v>40</v>
      </c>
      <c r="E301" s="1" t="s">
        <v>107</v>
      </c>
      <c r="F301" s="16" t="s">
        <v>4317</v>
      </c>
      <c r="G301" s="17">
        <v>1.1000000000000001E-3</v>
      </c>
      <c r="H301" s="17">
        <v>3.48E-3</v>
      </c>
      <c r="I301" s="17">
        <v>1.194E-3</v>
      </c>
      <c r="J301" s="17">
        <v>2.1849999999999999E-3</v>
      </c>
      <c r="K301" s="17">
        <v>2.5240000000000002E-3</v>
      </c>
      <c r="L301" s="17">
        <v>3.039E-3</v>
      </c>
      <c r="M301" s="17">
        <v>3.215E-3</v>
      </c>
      <c r="N301" s="17">
        <v>3.6610000000000002E-3</v>
      </c>
      <c r="O301" s="17">
        <v>3.48E-3</v>
      </c>
      <c r="P301" s="17">
        <v>4.0530000000000002E-3</v>
      </c>
      <c r="Q301" s="17">
        <v>3.4659999999999999E-3</v>
      </c>
      <c r="R301" s="17">
        <v>1.6689999999999999E-3</v>
      </c>
      <c r="S30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1002.4359999999999</v>
      </c>
    </row>
    <row r="302" spans="1:19" x14ac:dyDescent="0.55000000000000004">
      <c r="A302" s="1">
        <v>960</v>
      </c>
      <c r="B302" s="1" t="s">
        <v>2147</v>
      </c>
      <c r="C302" s="1" t="s">
        <v>2183</v>
      </c>
      <c r="D302" s="4">
        <v>1.5</v>
      </c>
      <c r="E302" s="1" t="s">
        <v>107</v>
      </c>
      <c r="F302" s="16" t="s">
        <v>4318</v>
      </c>
      <c r="G302" s="17">
        <v>1.044E-3</v>
      </c>
      <c r="H302" s="17">
        <v>8.4800000000000001E-4</v>
      </c>
      <c r="I302" s="17">
        <v>1.304E-3</v>
      </c>
      <c r="J302" s="17">
        <v>2.2949999999999997E-3</v>
      </c>
      <c r="K302" s="17">
        <v>2.6340000000000001E-3</v>
      </c>
      <c r="L302" s="17">
        <v>3.1489999999999999E-3</v>
      </c>
      <c r="M302" s="17">
        <v>3.3249999999999998E-3</v>
      </c>
      <c r="N302" s="17">
        <v>3.771E-3</v>
      </c>
      <c r="O302" s="17">
        <v>3.5899999999999999E-3</v>
      </c>
      <c r="P302" s="17">
        <v>4.163E-3</v>
      </c>
      <c r="Q302" s="17">
        <v>3.5759999999999998E-3</v>
      </c>
      <c r="R302" s="17">
        <v>1.779E-3</v>
      </c>
      <c r="S30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960.6640000000001</v>
      </c>
    </row>
    <row r="303" spans="1:19" x14ac:dyDescent="0.55000000000000004">
      <c r="A303" s="1">
        <v>961</v>
      </c>
      <c r="B303" s="1" t="s">
        <v>2147</v>
      </c>
      <c r="C303" s="1" t="s">
        <v>2184</v>
      </c>
      <c r="D303" s="4">
        <v>0.5</v>
      </c>
      <c r="E303" s="1" t="s">
        <v>107</v>
      </c>
      <c r="F303" s="16" t="s">
        <v>4318</v>
      </c>
      <c r="G303" s="17">
        <v>0</v>
      </c>
      <c r="H303" s="17">
        <v>0</v>
      </c>
      <c r="I303" s="17">
        <v>0</v>
      </c>
      <c r="J303" s="17">
        <v>0</v>
      </c>
      <c r="K303" s="17">
        <v>0</v>
      </c>
      <c r="L303" s="17">
        <v>0</v>
      </c>
      <c r="M303" s="17">
        <v>0</v>
      </c>
      <c r="N303" s="17">
        <v>0</v>
      </c>
      <c r="O303" s="17">
        <v>0</v>
      </c>
      <c r="P303" s="17">
        <v>0</v>
      </c>
      <c r="Q303" s="17">
        <v>0</v>
      </c>
      <c r="R303" s="17">
        <v>0</v>
      </c>
      <c r="S30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04" spans="1:19" x14ac:dyDescent="0.55000000000000004">
      <c r="A304" s="1">
        <v>962</v>
      </c>
      <c r="B304" s="1" t="s">
        <v>2147</v>
      </c>
      <c r="C304" s="1" t="s">
        <v>2185</v>
      </c>
      <c r="D304" s="4">
        <v>1.1000000000000001</v>
      </c>
      <c r="E304" s="1" t="s">
        <v>107</v>
      </c>
      <c r="F304" s="16" t="s">
        <v>4318</v>
      </c>
      <c r="G304" s="17">
        <v>1.9000000000000001E-5</v>
      </c>
      <c r="H304" s="17">
        <v>3.0000000000000001E-5</v>
      </c>
      <c r="I304" s="17">
        <v>1.26E-4</v>
      </c>
      <c r="J304" s="17">
        <v>4.6999999999999997E-5</v>
      </c>
      <c r="K304" s="17">
        <v>6.9999999999999994E-5</v>
      </c>
      <c r="L304" s="17">
        <v>8.3999999999999995E-5</v>
      </c>
      <c r="M304" s="17">
        <v>1.14E-3</v>
      </c>
      <c r="N304" s="17">
        <v>1.06E-4</v>
      </c>
      <c r="O304" s="17">
        <v>4.3399999999999998E-4</v>
      </c>
      <c r="P304" s="17">
        <v>5.1999999999999997E-5</v>
      </c>
      <c r="Q304" s="17">
        <v>1.2300000000000001E-4</v>
      </c>
      <c r="R304" s="17">
        <v>3.1999999999999999E-5</v>
      </c>
      <c r="S30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69.375</v>
      </c>
    </row>
    <row r="305" spans="1:19" x14ac:dyDescent="0.55000000000000004">
      <c r="A305" s="1">
        <v>1075</v>
      </c>
      <c r="B305" s="1" t="s">
        <v>2147</v>
      </c>
      <c r="C305" s="1" t="s">
        <v>2191</v>
      </c>
      <c r="D305" s="4">
        <v>1.89</v>
      </c>
      <c r="E305" s="1" t="s">
        <v>107</v>
      </c>
      <c r="F305" s="16" t="s">
        <v>4319</v>
      </c>
      <c r="G305" s="17">
        <v>1.9442846272394066E-3</v>
      </c>
      <c r="H305" s="17">
        <v>1.6298950988542333E-3</v>
      </c>
      <c r="I305" s="17">
        <v>1.7604129589530882E-3</v>
      </c>
      <c r="J305" s="17">
        <v>3.6605016913757392E-3</v>
      </c>
      <c r="K305" s="17">
        <v>1.1047544809125738E-3</v>
      </c>
      <c r="L305" s="17">
        <v>3.8421631362340696E-3</v>
      </c>
      <c r="M305" s="17">
        <v>3.0201752582873676E-3</v>
      </c>
      <c r="N305" s="17">
        <v>2.4661756810417019E-3</v>
      </c>
      <c r="O305" s="17">
        <v>3.2692628154098961E-3</v>
      </c>
      <c r="P305" s="17">
        <v>1.420128366276831E-3</v>
      </c>
      <c r="Q305" s="17">
        <v>2.6895861387672896E-3</v>
      </c>
      <c r="R305" s="17">
        <v>4.663000475582579E-3</v>
      </c>
      <c r="S30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957.22936351862836</v>
      </c>
    </row>
    <row r="306" spans="1:19" x14ac:dyDescent="0.55000000000000004">
      <c r="A306" s="1">
        <v>1355</v>
      </c>
      <c r="B306" s="1" t="s">
        <v>2147</v>
      </c>
      <c r="C306" s="1" t="s">
        <v>2194</v>
      </c>
      <c r="D306" s="4">
        <v>40</v>
      </c>
      <c r="E306" s="1" t="s">
        <v>107</v>
      </c>
      <c r="F306" s="16" t="s">
        <v>4320</v>
      </c>
      <c r="G306" s="17">
        <v>9.3400000000000004E-4</v>
      </c>
      <c r="H306" s="17">
        <v>7.3800000000000005E-4</v>
      </c>
      <c r="I306" s="17">
        <v>1.194E-3</v>
      </c>
      <c r="J306" s="17">
        <v>2.1849999999999999E-3</v>
      </c>
      <c r="K306" s="17">
        <v>2.5240000000000002E-3</v>
      </c>
      <c r="L306" s="17">
        <v>3.039E-3</v>
      </c>
      <c r="M306" s="17">
        <v>3.215E-3</v>
      </c>
      <c r="N306" s="17">
        <v>3.6610000000000002E-3</v>
      </c>
      <c r="O306" s="17">
        <v>3.48E-3</v>
      </c>
      <c r="P306" s="17">
        <v>4.0530000000000002E-3</v>
      </c>
      <c r="Q306" s="17">
        <v>3.48E-3</v>
      </c>
      <c r="R306" s="17">
        <v>1.6689999999999999E-3</v>
      </c>
      <c r="S30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920.9340000000002</v>
      </c>
    </row>
    <row r="307" spans="1:19" x14ac:dyDescent="0.55000000000000004">
      <c r="A307" s="1">
        <v>1393</v>
      </c>
      <c r="B307" s="1" t="s">
        <v>2147</v>
      </c>
      <c r="C307" s="1" t="s">
        <v>2195</v>
      </c>
      <c r="D307" s="4">
        <v>31.1999999999999</v>
      </c>
      <c r="E307" s="1" t="s">
        <v>107</v>
      </c>
      <c r="F307" s="16" t="s">
        <v>4321</v>
      </c>
      <c r="G307" s="17">
        <v>4.2583548935907437E-3</v>
      </c>
      <c r="H307" s="17">
        <v>9.5720817750353344E-4</v>
      </c>
      <c r="I307" s="17">
        <v>1.9867425056866346E-3</v>
      </c>
      <c r="J307" s="17">
        <v>3.1338825771208829E-3</v>
      </c>
      <c r="K307" s="17">
        <v>2.4649612204686228E-3</v>
      </c>
      <c r="L307" s="17">
        <v>4.5274710631128014E-3</v>
      </c>
      <c r="M307" s="17">
        <v>6.234326274005131E-4</v>
      </c>
      <c r="N307" s="17">
        <v>1.5717548877618615E-4</v>
      </c>
      <c r="O307" s="17">
        <v>4.5027434334700221E-3</v>
      </c>
      <c r="P307" s="17">
        <v>4.6439394994749819E-3</v>
      </c>
      <c r="Q307" s="17">
        <v>1.3368103561348333E-3</v>
      </c>
      <c r="R307" s="17">
        <v>4.8960384139300518E-3</v>
      </c>
      <c r="S30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1021.779035994415</v>
      </c>
    </row>
    <row r="308" spans="1:19" x14ac:dyDescent="0.55000000000000004">
      <c r="A308" s="1">
        <v>1813</v>
      </c>
      <c r="B308" s="1" t="s">
        <v>2147</v>
      </c>
      <c r="C308" s="1" t="s">
        <v>2206</v>
      </c>
      <c r="D308" s="4">
        <v>8.8000000000000007</v>
      </c>
      <c r="E308" s="1" t="s">
        <v>107</v>
      </c>
      <c r="F308" s="16" t="s">
        <v>4322</v>
      </c>
      <c r="G308" s="17">
        <v>4.6232636465922874E-3</v>
      </c>
      <c r="H308" s="17">
        <v>1.1381387327917436E-4</v>
      </c>
      <c r="I308" s="17">
        <v>8.1347607765898107E-5</v>
      </c>
      <c r="J308" s="17">
        <v>2.9560418473344526E-3</v>
      </c>
      <c r="K308" s="17">
        <v>3.7995832723118524E-3</v>
      </c>
      <c r="L308" s="17">
        <v>1.8551137327924411E-3</v>
      </c>
      <c r="M308" s="17">
        <v>4.1150234639735174E-3</v>
      </c>
      <c r="N308" s="17">
        <v>1.3051476264913685E-3</v>
      </c>
      <c r="O308" s="17">
        <v>3.7586550815128313E-3</v>
      </c>
      <c r="P308" s="17">
        <v>2.5421969441217687E-3</v>
      </c>
      <c r="Q308" s="17">
        <v>4.0904021572589263E-3</v>
      </c>
      <c r="R308" s="17">
        <v>4.3139365034909703E-3</v>
      </c>
      <c r="S30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1027.1886440259539</v>
      </c>
    </row>
    <row r="309" spans="1:19" x14ac:dyDescent="0.55000000000000004">
      <c r="A309" s="1">
        <v>2039</v>
      </c>
      <c r="B309" s="1" t="s">
        <v>2147</v>
      </c>
      <c r="C309" s="1" t="s">
        <v>2207</v>
      </c>
      <c r="D309" s="4">
        <v>10.6</v>
      </c>
      <c r="E309" s="1" t="s">
        <v>107</v>
      </c>
      <c r="F309" s="16" t="s">
        <v>4323</v>
      </c>
      <c r="G309" s="17">
        <v>2.7095782113831335E-3</v>
      </c>
      <c r="H309" s="17">
        <v>3.8232545072780931E-3</v>
      </c>
      <c r="I309" s="17">
        <v>4.5190953368388033E-3</v>
      </c>
      <c r="J309" s="17">
        <v>4.7132071488069859E-4</v>
      </c>
      <c r="K309" s="17">
        <v>2.6889967546970613E-3</v>
      </c>
      <c r="L309" s="17">
        <v>9.4302066573876409E-5</v>
      </c>
      <c r="M309" s="17">
        <v>3.1105573047307284E-3</v>
      </c>
      <c r="N309" s="17">
        <v>2.046033273207903E-3</v>
      </c>
      <c r="O309" s="17">
        <v>4.1039891706028955E-4</v>
      </c>
      <c r="P309" s="17">
        <v>3.9910622670288323E-3</v>
      </c>
      <c r="Q309" s="17">
        <v>4.2716141222274269E-3</v>
      </c>
      <c r="R309" s="17">
        <v>2.3203946926362838E-3</v>
      </c>
      <c r="S30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927.43745388226034</v>
      </c>
    </row>
    <row r="310" spans="1:19" x14ac:dyDescent="0.55000000000000004">
      <c r="A310" s="1">
        <v>2240</v>
      </c>
      <c r="B310" s="1" t="s">
        <v>2147</v>
      </c>
      <c r="C310" s="1" t="s">
        <v>2208</v>
      </c>
      <c r="D310" s="4">
        <v>23</v>
      </c>
      <c r="E310" s="1" t="s">
        <v>107</v>
      </c>
      <c r="F310" s="16" t="s">
        <v>4324</v>
      </c>
      <c r="G310" s="17">
        <v>6.9536773515270207E-5</v>
      </c>
      <c r="H310" s="17">
        <v>7.5764983072000136E-4</v>
      </c>
      <c r="I310" s="17">
        <v>2.1928752987320018E-3</v>
      </c>
      <c r="J310" s="17">
        <v>3.7342653615314979E-3</v>
      </c>
      <c r="K310" s="17">
        <v>3.7171385805240746E-3</v>
      </c>
      <c r="L310" s="17">
        <v>2.8806486982779766E-3</v>
      </c>
      <c r="M310" s="17">
        <v>4.803643921690276E-3</v>
      </c>
      <c r="N310" s="17">
        <v>1.1653593764707282E-3</v>
      </c>
      <c r="O310" s="17">
        <v>7.1803894893841705E-4</v>
      </c>
      <c r="P310" s="17">
        <v>4.982033379446341E-3</v>
      </c>
      <c r="Q310" s="17">
        <v>2.0841745116241062E-3</v>
      </c>
      <c r="R310" s="17">
        <v>3.8312234184500905E-3</v>
      </c>
      <c r="S31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947.34415408501229</v>
      </c>
    </row>
    <row r="311" spans="1:19" x14ac:dyDescent="0.55000000000000004">
      <c r="A311" s="1">
        <v>2275</v>
      </c>
      <c r="B311" s="1" t="s">
        <v>2147</v>
      </c>
      <c r="C311" s="1" t="s">
        <v>2215</v>
      </c>
      <c r="D311" s="4">
        <v>25</v>
      </c>
      <c r="E311" s="1" t="s">
        <v>107</v>
      </c>
      <c r="F311" s="16" t="s">
        <v>4325</v>
      </c>
      <c r="G311" s="17">
        <v>2.5240000000000002E-3</v>
      </c>
      <c r="H311" s="17">
        <v>7.3800000000000005E-4</v>
      </c>
      <c r="I311" s="17">
        <v>1.194E-3</v>
      </c>
      <c r="J311" s="17">
        <v>2.1849999999999999E-3</v>
      </c>
      <c r="K311" s="17">
        <v>2.5240000000000002E-3</v>
      </c>
      <c r="L311" s="17">
        <v>3.48E-3</v>
      </c>
      <c r="M311" s="17">
        <v>3.215E-3</v>
      </c>
      <c r="N311" s="17">
        <v>3.6610000000000002E-3</v>
      </c>
      <c r="O311" s="17">
        <v>3.48E-3</v>
      </c>
      <c r="P311" s="17">
        <v>4.0530000000000002E-3</v>
      </c>
      <c r="Q311" s="17">
        <v>3.4659999999999999E-3</v>
      </c>
      <c r="R311" s="17">
        <v>1.6689999999999999E-3</v>
      </c>
      <c r="S31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983.03399999999999</v>
      </c>
    </row>
    <row r="312" spans="1:19" x14ac:dyDescent="0.55000000000000004">
      <c r="A312" s="1">
        <v>2629</v>
      </c>
      <c r="B312" s="1" t="s">
        <v>2147</v>
      </c>
      <c r="C312" s="1" t="s">
        <v>2224</v>
      </c>
      <c r="D312" s="4">
        <v>36</v>
      </c>
      <c r="E312" s="1" t="s">
        <v>107</v>
      </c>
      <c r="F312" s="16" t="s">
        <v>4326</v>
      </c>
      <c r="G312" s="17">
        <v>9.3400000000000004E-4</v>
      </c>
      <c r="H312" s="17">
        <v>7.3800000000000005E-4</v>
      </c>
      <c r="I312" s="17">
        <v>1.194E-3</v>
      </c>
      <c r="J312" s="17">
        <v>2.1849999999999999E-3</v>
      </c>
      <c r="K312" s="17">
        <v>2.5240000000000002E-3</v>
      </c>
      <c r="L312" s="17">
        <v>3.039E-3</v>
      </c>
      <c r="M312" s="17">
        <v>3.215E-3</v>
      </c>
      <c r="N312" s="17">
        <v>3.6610000000000002E-3</v>
      </c>
      <c r="O312" s="17">
        <v>3.48E-3</v>
      </c>
      <c r="P312" s="17">
        <v>4.0530000000000002E-3</v>
      </c>
      <c r="Q312" s="17">
        <v>3.4659999999999999E-3</v>
      </c>
      <c r="R312" s="17">
        <v>1.6689999999999999E-3</v>
      </c>
      <c r="S31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920.51400000000001</v>
      </c>
    </row>
    <row r="313" spans="1:19" x14ac:dyDescent="0.55000000000000004">
      <c r="A313" s="1">
        <v>2636</v>
      </c>
      <c r="B313" s="1" t="s">
        <v>2147</v>
      </c>
      <c r="C313" s="1" t="s">
        <v>2227</v>
      </c>
      <c r="D313" s="4">
        <v>0.22</v>
      </c>
      <c r="E313" s="1" t="s">
        <v>107</v>
      </c>
      <c r="F313" s="16" t="s">
        <v>4327</v>
      </c>
      <c r="G313" s="17">
        <v>0</v>
      </c>
      <c r="H313" s="17">
        <v>0</v>
      </c>
      <c r="I313" s="17">
        <v>0</v>
      </c>
      <c r="J313" s="17">
        <v>0</v>
      </c>
      <c r="K313" s="17">
        <v>0</v>
      </c>
      <c r="L313" s="17">
        <v>0</v>
      </c>
      <c r="M313" s="17">
        <v>0</v>
      </c>
      <c r="N313" s="17">
        <v>0</v>
      </c>
      <c r="O313" s="17">
        <v>0</v>
      </c>
      <c r="P313" s="17">
        <v>0</v>
      </c>
      <c r="Q313" s="17">
        <v>0</v>
      </c>
      <c r="R313" s="17">
        <v>0</v>
      </c>
      <c r="S31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14" spans="1:19" x14ac:dyDescent="0.55000000000000004">
      <c r="A314" s="1">
        <v>3042</v>
      </c>
      <c r="B314" s="1" t="s">
        <v>2147</v>
      </c>
      <c r="C314" s="1" t="s">
        <v>2235</v>
      </c>
      <c r="D314" s="4">
        <v>20.8</v>
      </c>
      <c r="E314" s="1" t="s">
        <v>107</v>
      </c>
      <c r="F314" s="16" t="s">
        <v>4328</v>
      </c>
      <c r="G314" s="17">
        <v>2.6947687985985082E-3</v>
      </c>
      <c r="H314" s="17">
        <v>2.7556153666233154E-3</v>
      </c>
      <c r="I314" s="17">
        <v>3.5445007845683035E-3</v>
      </c>
      <c r="J314" s="17">
        <v>3.7490510820027685E-3</v>
      </c>
      <c r="K314" s="17">
        <v>4.6654223626250947E-3</v>
      </c>
      <c r="L314" s="17">
        <v>6.8045048447792466E-4</v>
      </c>
      <c r="M314" s="17">
        <v>1.0486154923433793E-3</v>
      </c>
      <c r="N314" s="17">
        <v>2.1552534352915981E-3</v>
      </c>
      <c r="O314" s="17">
        <v>3.8710170293992804E-3</v>
      </c>
      <c r="P314" s="17">
        <v>2.0495119856484557E-4</v>
      </c>
      <c r="Q314" s="17">
        <v>1.5887476647220733E-4</v>
      </c>
      <c r="R314" s="17">
        <v>4.2592765761063358E-4</v>
      </c>
      <c r="S31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787.86166275369146</v>
      </c>
    </row>
    <row r="315" spans="1:19" x14ac:dyDescent="0.55000000000000004">
      <c r="A315" s="1">
        <v>3198</v>
      </c>
      <c r="B315" s="1" t="s">
        <v>2147</v>
      </c>
      <c r="C315" s="1" t="s">
        <v>2241</v>
      </c>
      <c r="D315" s="4">
        <v>14.1</v>
      </c>
      <c r="E315" s="1" t="s">
        <v>107</v>
      </c>
      <c r="F315" s="16" t="s">
        <v>4329</v>
      </c>
      <c r="G315" s="17">
        <v>4.9826223490260398E-3</v>
      </c>
      <c r="H315" s="17">
        <v>1.3599370088584472E-4</v>
      </c>
      <c r="I315" s="17">
        <v>4.7776481076702744E-3</v>
      </c>
      <c r="J315" s="17">
        <v>2.6429468135256385E-3</v>
      </c>
      <c r="K315" s="17">
        <v>3.9636604033783662E-3</v>
      </c>
      <c r="L315" s="17">
        <v>2.2648175702744654E-3</v>
      </c>
      <c r="M315" s="17">
        <v>3.0964105315754655E-3</v>
      </c>
      <c r="N315" s="17">
        <v>1.0378600954294498E-3</v>
      </c>
      <c r="O315" s="17">
        <v>2.6126085880343523E-3</v>
      </c>
      <c r="P315" s="17">
        <v>3.6896605392835124E-4</v>
      </c>
      <c r="Q315" s="17">
        <v>3.1311489921490698E-3</v>
      </c>
      <c r="R315" s="17">
        <v>1.5978129744573881E-3</v>
      </c>
      <c r="S31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937.92787852373476</v>
      </c>
    </row>
    <row r="316" spans="1:19" x14ac:dyDescent="0.55000000000000004">
      <c r="A316" s="1">
        <v>630</v>
      </c>
      <c r="B316" s="1" t="s">
        <v>2254</v>
      </c>
      <c r="C316" s="1" t="s">
        <v>2260</v>
      </c>
      <c r="D316" s="4">
        <v>2075</v>
      </c>
      <c r="E316" s="1" t="s">
        <v>107</v>
      </c>
      <c r="F316" s="16" t="s">
        <v>4330</v>
      </c>
      <c r="G316" s="17">
        <v>2.176E-3</v>
      </c>
      <c r="H316" s="17">
        <v>2.101E-3</v>
      </c>
      <c r="I316" s="17">
        <v>1.7619999999999999E-3</v>
      </c>
      <c r="J316" s="17">
        <v>2.6770000000000001E-3</v>
      </c>
      <c r="K316" s="17">
        <v>1.3760000000000001E-3</v>
      </c>
      <c r="L316" s="17">
        <v>3.7759999999999998E-3</v>
      </c>
      <c r="M316" s="17">
        <v>3.8760000000000001E-3</v>
      </c>
      <c r="N316" s="17">
        <v>3.006E-3</v>
      </c>
      <c r="O316" s="17">
        <v>2.0089999999999999E-3</v>
      </c>
      <c r="P316" s="17">
        <v>1.8760000000000001E-3</v>
      </c>
      <c r="Q316" s="17">
        <v>2.1549999999999998E-3</v>
      </c>
      <c r="R316" s="17">
        <v>2.2230000000000001E-3</v>
      </c>
      <c r="S31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882.48300000000006</v>
      </c>
    </row>
    <row r="317" spans="1:19" x14ac:dyDescent="0.55000000000000004">
      <c r="A317" s="1">
        <v>712</v>
      </c>
      <c r="B317" s="1" t="s">
        <v>2254</v>
      </c>
      <c r="C317" s="1" t="s">
        <v>2261</v>
      </c>
      <c r="D317" s="4">
        <v>44</v>
      </c>
      <c r="E317" s="1" t="s">
        <v>107</v>
      </c>
      <c r="F317" s="16" t="s">
        <v>4332</v>
      </c>
      <c r="G317" s="17">
        <v>2.176E-3</v>
      </c>
      <c r="H317" s="17">
        <v>2.101E-3</v>
      </c>
      <c r="I317" s="17">
        <v>1.7619999999999999E-3</v>
      </c>
      <c r="J317" s="17">
        <v>2.6770000000000001E-3</v>
      </c>
      <c r="K317" s="17">
        <v>1.0200000000000001E-3</v>
      </c>
      <c r="L317" s="17">
        <f>L342+0.00035</f>
        <v>2.957E-3</v>
      </c>
      <c r="M317" s="17">
        <v>3.8760000000000001E-3</v>
      </c>
      <c r="N317" s="17">
        <v>3.006E-3</v>
      </c>
      <c r="O317" s="17">
        <v>2.003E-3</v>
      </c>
      <c r="P317" s="17">
        <v>1.8760000000000001E-3</v>
      </c>
      <c r="Q317" s="17">
        <v>2.1549999999999998E-3</v>
      </c>
      <c r="R317" s="17">
        <v>2.2230000000000001E-3</v>
      </c>
      <c r="S31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846.69699999999989</v>
      </c>
    </row>
    <row r="318" spans="1:19" x14ac:dyDescent="0.55000000000000004">
      <c r="A318" s="1">
        <v>755</v>
      </c>
      <c r="B318" s="1" t="s">
        <v>2254</v>
      </c>
      <c r="C318" s="1" t="s">
        <v>2263</v>
      </c>
      <c r="D318" s="4">
        <v>16.600000000000001</v>
      </c>
      <c r="E318" s="1" t="s">
        <v>107</v>
      </c>
      <c r="F318" s="16" t="s">
        <v>4661</v>
      </c>
      <c r="G318" s="17">
        <v>9.3400000000000004E-4</v>
      </c>
      <c r="H318" s="17">
        <v>3.48E-3</v>
      </c>
      <c r="I318" s="17">
        <v>1.194E-3</v>
      </c>
      <c r="J318" s="17">
        <v>2.1849999999999999E-3</v>
      </c>
      <c r="K318" s="17">
        <v>2.5240000000000002E-3</v>
      </c>
      <c r="L318" s="17">
        <v>3.039E-3</v>
      </c>
      <c r="M318" s="17">
        <v>3.215E-3</v>
      </c>
      <c r="N318" s="17">
        <v>3.6610000000000002E-3</v>
      </c>
      <c r="O318" s="17">
        <v>3.48E-3</v>
      </c>
      <c r="P318" s="17">
        <v>4.0530000000000002E-3</v>
      </c>
      <c r="Q318" s="17">
        <v>3.4659999999999999E-3</v>
      </c>
      <c r="R318" s="17">
        <v>1.6689999999999999E-3</v>
      </c>
      <c r="S31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997.29</v>
      </c>
    </row>
    <row r="319" spans="1:19" x14ac:dyDescent="0.55000000000000004">
      <c r="A319" s="1">
        <v>771</v>
      </c>
      <c r="B319" s="1" t="s">
        <v>2254</v>
      </c>
      <c r="C319" s="1" t="s">
        <v>2265</v>
      </c>
      <c r="D319" s="4">
        <v>1.0900000000000001</v>
      </c>
      <c r="E319" s="1" t="s">
        <v>107</v>
      </c>
      <c r="F319" s="16" t="s">
        <v>4336</v>
      </c>
      <c r="G319" s="17">
        <v>3.6329999999999999E-3</v>
      </c>
      <c r="H319" s="17">
        <v>4.248E-3</v>
      </c>
      <c r="I319" s="17">
        <v>4.0629999999999998E-3</v>
      </c>
      <c r="J319" s="17">
        <v>2.4229999999999998E-3</v>
      </c>
      <c r="K319" s="17">
        <v>1.3179999999999999E-3</v>
      </c>
      <c r="L319" s="17">
        <v>8.0199999999999998E-4</v>
      </c>
      <c r="M319" s="17">
        <v>6.02E-4</v>
      </c>
      <c r="N319" s="17">
        <v>6.2200000000000005E-4</v>
      </c>
      <c r="O319" s="17">
        <v>5.9900000000000003E-4</v>
      </c>
      <c r="P319" s="17">
        <v>7.3700000000000002E-4</v>
      </c>
      <c r="Q319" s="17">
        <v>9.5699999999999995E-4</v>
      </c>
      <c r="R319" s="17">
        <v>3.1259999999999999E-3</v>
      </c>
      <c r="S31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699.50499999999977</v>
      </c>
    </row>
    <row r="320" spans="1:19" x14ac:dyDescent="0.55000000000000004">
      <c r="A320" s="1">
        <v>1320</v>
      </c>
      <c r="B320" s="1" t="s">
        <v>2254</v>
      </c>
      <c r="C320" s="1" t="s">
        <v>2268</v>
      </c>
      <c r="D320" s="4">
        <v>0.08</v>
      </c>
      <c r="E320" s="1" t="s">
        <v>107</v>
      </c>
      <c r="F320" s="16" t="s">
        <v>4337</v>
      </c>
      <c r="G320" s="17">
        <v>0</v>
      </c>
      <c r="H320" s="17">
        <v>0</v>
      </c>
      <c r="I320" s="17">
        <v>0</v>
      </c>
      <c r="J320" s="17">
        <v>0</v>
      </c>
      <c r="K320" s="17">
        <v>0</v>
      </c>
      <c r="L320" s="17">
        <v>0</v>
      </c>
      <c r="M320" s="17">
        <v>0</v>
      </c>
      <c r="N320" s="17">
        <v>0</v>
      </c>
      <c r="O320" s="17">
        <v>0</v>
      </c>
      <c r="P320" s="17">
        <v>0</v>
      </c>
      <c r="Q320" s="17">
        <v>0</v>
      </c>
      <c r="R320" s="17">
        <v>0</v>
      </c>
      <c r="S32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21" spans="1:19" ht="15" customHeight="1" x14ac:dyDescent="0.55000000000000004">
      <c r="A321" s="1">
        <v>1858</v>
      </c>
      <c r="B321" s="1" t="s">
        <v>2254</v>
      </c>
      <c r="C321" s="1" t="s">
        <v>2272</v>
      </c>
      <c r="D321" s="4">
        <v>0.75</v>
      </c>
      <c r="E321" s="1" t="s">
        <v>107</v>
      </c>
      <c r="F321" s="16" t="s">
        <v>4338</v>
      </c>
      <c r="G321" s="17">
        <v>0</v>
      </c>
      <c r="H321" s="17">
        <v>0</v>
      </c>
      <c r="I321" s="17">
        <v>0</v>
      </c>
      <c r="J321" s="17">
        <v>0</v>
      </c>
      <c r="K321" s="17">
        <v>0</v>
      </c>
      <c r="L321" s="17">
        <v>0</v>
      </c>
      <c r="M321" s="17">
        <v>0</v>
      </c>
      <c r="N321" s="17">
        <v>0</v>
      </c>
      <c r="O321" s="17">
        <v>0</v>
      </c>
      <c r="P321" s="17">
        <v>0</v>
      </c>
      <c r="Q321" s="17">
        <v>0</v>
      </c>
      <c r="R321" s="17">
        <v>0</v>
      </c>
      <c r="S32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22" spans="1:19" x14ac:dyDescent="0.55000000000000004">
      <c r="A322" s="1">
        <v>2102</v>
      </c>
      <c r="B322" s="1" t="s">
        <v>2254</v>
      </c>
      <c r="C322" s="1" t="s">
        <v>2279</v>
      </c>
      <c r="D322" s="4">
        <v>40</v>
      </c>
      <c r="E322" s="1" t="s">
        <v>107</v>
      </c>
      <c r="F322" s="16" t="s">
        <v>4339</v>
      </c>
      <c r="G322" s="17">
        <v>1.134E-3</v>
      </c>
      <c r="H322" s="17">
        <v>9.3800000000000003E-4</v>
      </c>
      <c r="I322" s="17">
        <v>1.3940000000000001E-3</v>
      </c>
      <c r="J322" s="17">
        <v>2.385E-3</v>
      </c>
      <c r="K322" s="17">
        <v>2.7240000000000003E-3</v>
      </c>
      <c r="L322" s="17">
        <v>3.2390000000000001E-3</v>
      </c>
      <c r="M322" s="17">
        <v>3.3649999999999999E-3</v>
      </c>
      <c r="N322" s="17">
        <v>3.8110000000000002E-3</v>
      </c>
      <c r="O322" s="17">
        <v>3.63E-3</v>
      </c>
      <c r="P322" s="17">
        <v>4.2030000000000001E-3</v>
      </c>
      <c r="Q322" s="17">
        <v>3.6159999999999999E-3</v>
      </c>
      <c r="R322" s="17">
        <v>1.8189999999999999E-3</v>
      </c>
      <c r="S32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984.31400000000008</v>
      </c>
    </row>
    <row r="323" spans="1:19" x14ac:dyDescent="0.55000000000000004">
      <c r="A323" s="1">
        <v>2115</v>
      </c>
      <c r="B323" s="1" t="s">
        <v>2254</v>
      </c>
      <c r="C323" s="1" t="s">
        <v>2281</v>
      </c>
      <c r="D323" s="4">
        <v>52</v>
      </c>
      <c r="E323" s="1" t="s">
        <v>107</v>
      </c>
      <c r="F323" s="16" t="s">
        <v>4340</v>
      </c>
      <c r="G323" s="17">
        <v>2.176E-3</v>
      </c>
      <c r="H323" s="17">
        <v>2.101E-3</v>
      </c>
      <c r="I323" s="17">
        <v>1.7619999999999999E-3</v>
      </c>
      <c r="J323" s="17">
        <v>2.6770000000000001E-3</v>
      </c>
      <c r="K323" s="17">
        <v>1.3760000000000001E-3</v>
      </c>
      <c r="L323" s="17">
        <v>3.7759999999999998E-3</v>
      </c>
      <c r="M323" s="17">
        <v>3.8760000000000001E-3</v>
      </c>
      <c r="N323" s="17">
        <v>3.006E-3</v>
      </c>
      <c r="O323" s="17">
        <v>2.006E-3</v>
      </c>
      <c r="P323" s="17">
        <v>1.8760000000000001E-3</v>
      </c>
      <c r="Q323" s="17">
        <v>2.1549999999999998E-3</v>
      </c>
      <c r="R323" s="17">
        <v>2.2230000000000001E-3</v>
      </c>
      <c r="S32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882.39300000000003</v>
      </c>
    </row>
    <row r="324" spans="1:19" x14ac:dyDescent="0.55000000000000004">
      <c r="A324" s="1">
        <v>2676</v>
      </c>
      <c r="B324" s="1" t="s">
        <v>2254</v>
      </c>
      <c r="C324" s="1" t="s">
        <v>2291</v>
      </c>
      <c r="D324" s="4">
        <v>1.75</v>
      </c>
      <c r="E324" s="1" t="s">
        <v>107</v>
      </c>
      <c r="F324" s="16" t="s">
        <v>4662</v>
      </c>
      <c r="G324" s="17">
        <v>3.235E-3</v>
      </c>
      <c r="H324" s="17">
        <v>3.3909999999999999E-3</v>
      </c>
      <c r="I324" s="17">
        <v>3.7549999999999997E-3</v>
      </c>
      <c r="J324" s="17">
        <v>4.4079999999999996E-3</v>
      </c>
      <c r="K324" s="17">
        <v>4.6479999999999994E-3</v>
      </c>
      <c r="L324" s="17">
        <v>4.084E-3</v>
      </c>
      <c r="M324" s="17">
        <v>3.7039999999999998E-3</v>
      </c>
      <c r="N324" s="17">
        <v>3.5259999999999996E-3</v>
      </c>
      <c r="O324" s="17">
        <v>3.1520000000000003E-3</v>
      </c>
      <c r="P324" s="17">
        <v>2.9150000000000001E-3</v>
      </c>
      <c r="Q324" s="17">
        <v>2.8650000000000004E-3</v>
      </c>
      <c r="R324" s="17">
        <v>3.3509999999999998E-3</v>
      </c>
      <c r="S32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1309.3720000000003</v>
      </c>
    </row>
    <row r="325" spans="1:19" x14ac:dyDescent="0.55000000000000004">
      <c r="A325" s="1">
        <v>2855</v>
      </c>
      <c r="B325" s="1" t="s">
        <v>273</v>
      </c>
      <c r="C325" s="1" t="s">
        <v>386</v>
      </c>
      <c r="D325" s="4">
        <v>347</v>
      </c>
      <c r="E325" s="1" t="s">
        <v>107</v>
      </c>
      <c r="F325" s="16" t="s">
        <v>3949</v>
      </c>
      <c r="G325" s="17">
        <v>4.621503663881075E-3</v>
      </c>
      <c r="H325" s="17">
        <v>6.6884411675155909E-4</v>
      </c>
      <c r="I325" s="17">
        <v>1.71945049352618E-3</v>
      </c>
      <c r="J325" s="17">
        <v>1.0006545898133595E-3</v>
      </c>
      <c r="K325" s="17">
        <v>2.1792646208927896E-3</v>
      </c>
      <c r="L325" s="17">
        <v>3.0253376039025403E-3</v>
      </c>
      <c r="M325" s="17">
        <v>4.499483211119806E-3</v>
      </c>
      <c r="N325" s="17">
        <v>1.8119688308409249E-3</v>
      </c>
      <c r="O325" s="17">
        <v>3.9654066023205193E-3</v>
      </c>
      <c r="P325" s="17">
        <v>7.5999042536954383E-4</v>
      </c>
      <c r="Q325" s="17">
        <v>2.9669629637773002E-3</v>
      </c>
      <c r="R325" s="17">
        <v>3.1112174421266546E-3</v>
      </c>
      <c r="S32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927.26772738392162</v>
      </c>
    </row>
    <row r="326" spans="1:19" x14ac:dyDescent="0.55000000000000004">
      <c r="A326" s="1">
        <v>210</v>
      </c>
      <c r="B326" s="1" t="s">
        <v>2376</v>
      </c>
      <c r="C326" s="1" t="s">
        <v>2408</v>
      </c>
      <c r="D326" s="4">
        <v>3.13</v>
      </c>
      <c r="E326" s="1" t="s">
        <v>107</v>
      </c>
      <c r="F326" s="16" t="s">
        <v>4343</v>
      </c>
      <c r="G326" s="17">
        <v>4.2289597594492964E-4</v>
      </c>
      <c r="H326" s="17">
        <v>4.9569683434566268E-3</v>
      </c>
      <c r="I326" s="17">
        <v>2.0055380238850834E-3</v>
      </c>
      <c r="J326" s="17">
        <v>3.2189931835367763E-3</v>
      </c>
      <c r="K326" s="17">
        <v>1.7850399175279718E-3</v>
      </c>
      <c r="L326" s="17">
        <v>2.0640016565444063E-3</v>
      </c>
      <c r="M326" s="17">
        <v>2.0861311342292473E-3</v>
      </c>
      <c r="N326" s="17">
        <v>5.7859927073879885E-4</v>
      </c>
      <c r="O326" s="17">
        <v>2.4799262148968897E-3</v>
      </c>
      <c r="P326" s="17">
        <v>2.0399537977990657E-3</v>
      </c>
      <c r="Q326" s="17">
        <v>8.2659436580069794E-5</v>
      </c>
      <c r="R326" s="17">
        <v>1.8716847036073382E-3</v>
      </c>
      <c r="S32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708.64765589923513</v>
      </c>
    </row>
    <row r="327" spans="1:19" x14ac:dyDescent="0.55000000000000004">
      <c r="A327" s="1">
        <v>787</v>
      </c>
      <c r="B327" s="1" t="s">
        <v>2376</v>
      </c>
      <c r="C327" s="1" t="s">
        <v>2456</v>
      </c>
      <c r="D327" s="4">
        <v>40</v>
      </c>
      <c r="E327" s="1" t="s">
        <v>107</v>
      </c>
      <c r="F327" s="16" t="s">
        <v>4344</v>
      </c>
      <c r="G327" s="17">
        <v>2.176E-3</v>
      </c>
      <c r="H327" s="17">
        <v>2.101E-3</v>
      </c>
      <c r="I327" s="17">
        <v>1.7619999999999999E-3</v>
      </c>
      <c r="J327" s="17">
        <v>2.6770000000000001E-3</v>
      </c>
      <c r="K327" s="17">
        <v>1.3760000000000001E-3</v>
      </c>
      <c r="L327" s="17">
        <v>3.7759999999999998E-3</v>
      </c>
      <c r="M327" s="17">
        <v>3.8760000000000001E-3</v>
      </c>
      <c r="N327" s="17">
        <v>3.006E-3</v>
      </c>
      <c r="O327" s="17">
        <v>2.0010000000000002E-3</v>
      </c>
      <c r="P327" s="17">
        <v>1.8760000000000001E-3</v>
      </c>
      <c r="Q327" s="17">
        <v>2.1549999999999998E-3</v>
      </c>
      <c r="R327" s="17">
        <v>2.2230000000000001E-3</v>
      </c>
      <c r="S32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882.24300000000005</v>
      </c>
    </row>
    <row r="328" spans="1:19" x14ac:dyDescent="0.55000000000000004">
      <c r="A328" s="1">
        <v>1019</v>
      </c>
      <c r="B328" s="1" t="s">
        <v>2376</v>
      </c>
      <c r="C328" s="1" t="s">
        <v>2478</v>
      </c>
      <c r="D328" s="19">
        <v>0.03</v>
      </c>
      <c r="E328" s="1" t="s">
        <v>107</v>
      </c>
      <c r="F328" s="16" t="s">
        <v>4346</v>
      </c>
      <c r="G328" s="17">
        <v>0</v>
      </c>
      <c r="H328" s="17">
        <v>0</v>
      </c>
      <c r="I328" s="17">
        <v>0</v>
      </c>
      <c r="J328" s="17">
        <v>0</v>
      </c>
      <c r="K328" s="17">
        <v>0</v>
      </c>
      <c r="L328" s="17">
        <v>0</v>
      </c>
      <c r="M328" s="17">
        <v>0</v>
      </c>
      <c r="N328" s="17">
        <v>0</v>
      </c>
      <c r="O328" s="17">
        <v>0</v>
      </c>
      <c r="P328" s="17">
        <v>0</v>
      </c>
      <c r="Q328" s="17">
        <v>0</v>
      </c>
      <c r="R328" s="17">
        <v>0</v>
      </c>
      <c r="S32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29" spans="1:19" x14ac:dyDescent="0.55000000000000004">
      <c r="A329" s="1">
        <v>1441</v>
      </c>
      <c r="B329" s="1" t="s">
        <v>2376</v>
      </c>
      <c r="C329" s="1" t="s">
        <v>2538</v>
      </c>
      <c r="D329" s="4">
        <v>578.39999999999895</v>
      </c>
      <c r="E329" s="1" t="s">
        <v>107</v>
      </c>
      <c r="F329" s="16" t="s">
        <v>4347</v>
      </c>
      <c r="G329" s="17">
        <v>2.101E-3</v>
      </c>
      <c r="H329" s="17">
        <v>2.0447E-3</v>
      </c>
      <c r="I329" s="17">
        <v>1.7619999999999999E-3</v>
      </c>
      <c r="J329" s="17">
        <v>2.6770000000000001E-3</v>
      </c>
      <c r="K329" s="17">
        <v>1.3760000000000001E-3</v>
      </c>
      <c r="L329" s="17">
        <v>3.7759999999999998E-3</v>
      </c>
      <c r="M329" s="17">
        <v>3.8760000000000001E-3</v>
      </c>
      <c r="N329" s="17">
        <v>3.006E-3</v>
      </c>
      <c r="O329" s="17">
        <v>2.0089999999999999E-3</v>
      </c>
      <c r="P329" s="17">
        <v>1.8760000000000001E-3</v>
      </c>
      <c r="Q329" s="17">
        <v>2.1549999999999998E-3</v>
      </c>
      <c r="R329" s="17">
        <v>2.2230000000000001E-3</v>
      </c>
      <c r="S32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878.58159999999998</v>
      </c>
    </row>
    <row r="330" spans="1:19" x14ac:dyDescent="0.55000000000000004">
      <c r="A330" s="1">
        <v>1445</v>
      </c>
      <c r="B330" s="1" t="s">
        <v>2376</v>
      </c>
      <c r="C330" s="1" t="s">
        <v>2539</v>
      </c>
      <c r="D330" s="4">
        <v>8</v>
      </c>
      <c r="E330" s="1" t="s">
        <v>107</v>
      </c>
      <c r="F330" s="16" t="s">
        <v>4349</v>
      </c>
      <c r="G330" s="17">
        <v>3.8506631550416764E-3</v>
      </c>
      <c r="H330" s="17">
        <v>4.2860535848864454E-3</v>
      </c>
      <c r="I330" s="17">
        <v>2.0639313318891236E-3</v>
      </c>
      <c r="J330" s="17">
        <v>4.9298259300944568E-3</v>
      </c>
      <c r="K330" s="17">
        <v>4.5007899174694744E-3</v>
      </c>
      <c r="L330" s="17">
        <v>1.7917849109786054E-4</v>
      </c>
      <c r="M330" s="17">
        <v>3.2809694277607769E-4</v>
      </c>
      <c r="N330" s="17">
        <v>2.1046761824735842E-3</v>
      </c>
      <c r="O330" s="17">
        <v>3.8710043496898174E-3</v>
      </c>
      <c r="P330" s="17">
        <v>3.8316091897690419E-4</v>
      </c>
      <c r="Q330" s="17">
        <v>2.7889232203931504E-3</v>
      </c>
      <c r="R330" s="17">
        <v>3.711453772203071E-3</v>
      </c>
      <c r="S33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998.30339896080636</v>
      </c>
    </row>
    <row r="331" spans="1:19" x14ac:dyDescent="0.55000000000000004">
      <c r="A331" s="1">
        <v>1488</v>
      </c>
      <c r="B331" s="1" t="s">
        <v>2376</v>
      </c>
      <c r="C331" s="1" t="s">
        <v>2545</v>
      </c>
      <c r="D331" s="4">
        <v>760</v>
      </c>
      <c r="E331" s="1" t="s">
        <v>107</v>
      </c>
      <c r="F331" s="16" t="s">
        <v>4350</v>
      </c>
      <c r="G331" s="17">
        <v>4.6747694592279157E-3</v>
      </c>
      <c r="H331" s="17">
        <v>2.2824379224368656E-3</v>
      </c>
      <c r="I331" s="17">
        <v>6.7253396688391203E-4</v>
      </c>
      <c r="J331" s="17">
        <v>4.2033472225967332E-3</v>
      </c>
      <c r="K331" s="17">
        <v>3.3355645262019245E-3</v>
      </c>
      <c r="L331" s="17">
        <v>4.3463802740484666E-3</v>
      </c>
      <c r="M331" s="17">
        <v>2.6947489292602927E-3</v>
      </c>
      <c r="N331" s="17">
        <v>2.6190976369240815E-3</v>
      </c>
      <c r="O331" s="17">
        <v>2.3610523938054234E-3</v>
      </c>
      <c r="P331" s="17">
        <v>8.2883735863908232E-4</v>
      </c>
      <c r="Q331" s="17">
        <v>2.9738739107668228E-3</v>
      </c>
      <c r="R331" s="17">
        <v>4.9002723361429303E-4</v>
      </c>
      <c r="S33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955.23082829805207</v>
      </c>
    </row>
    <row r="332" spans="1:19" x14ac:dyDescent="0.55000000000000004">
      <c r="A332" s="1">
        <v>1550</v>
      </c>
      <c r="B332" s="1" t="s">
        <v>2376</v>
      </c>
      <c r="C332" s="1" t="s">
        <v>2548</v>
      </c>
      <c r="D332" s="4">
        <v>40</v>
      </c>
      <c r="E332" s="1" t="s">
        <v>107</v>
      </c>
      <c r="F332" s="16" t="s">
        <v>4352</v>
      </c>
      <c r="G332" s="17">
        <v>2.176E-3</v>
      </c>
      <c r="H332" s="17">
        <v>2.101E-3</v>
      </c>
      <c r="I332" s="17">
        <v>1.7619999999999999E-3</v>
      </c>
      <c r="J332" s="17">
        <v>2.6770000000000001E-3</v>
      </c>
      <c r="K332" s="17">
        <v>1.3760000000000001E-3</v>
      </c>
      <c r="L332" s="17">
        <v>3.7759999999999998E-3</v>
      </c>
      <c r="M332" s="17">
        <v>3.8760000000000001E-3</v>
      </c>
      <c r="N332" s="17">
        <v>3.006E-3</v>
      </c>
      <c r="O332" s="17">
        <v>2.0019999999999999E-3</v>
      </c>
      <c r="P332" s="17">
        <v>1.8760000000000001E-3</v>
      </c>
      <c r="Q332" s="17">
        <v>2.1549999999999998E-3</v>
      </c>
      <c r="R332" s="17">
        <v>2.2230000000000001E-3</v>
      </c>
      <c r="S33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882.27300000000002</v>
      </c>
    </row>
    <row r="333" spans="1:19" x14ac:dyDescent="0.55000000000000004">
      <c r="A333" s="1">
        <v>1771</v>
      </c>
      <c r="B333" s="1" t="s">
        <v>2376</v>
      </c>
      <c r="C333" s="1" t="s">
        <v>2550</v>
      </c>
      <c r="D333" s="4">
        <v>8</v>
      </c>
      <c r="E333" s="1" t="s">
        <v>107</v>
      </c>
      <c r="F333" s="16" t="s">
        <v>4354</v>
      </c>
      <c r="G333" s="17">
        <v>2.5871329497444769E-3</v>
      </c>
      <c r="H333" s="17">
        <v>3.9314880225862605E-3</v>
      </c>
      <c r="I333" s="17">
        <v>2.7561849314796266E-3</v>
      </c>
      <c r="J333" s="17">
        <v>9.475714326907769E-4</v>
      </c>
      <c r="K333" s="17">
        <v>3.3240611352520154E-3</v>
      </c>
      <c r="L333" s="17">
        <v>2.4563362667738235E-3</v>
      </c>
      <c r="M333" s="17">
        <v>1.1529589025476295E-5</v>
      </c>
      <c r="N333" s="17">
        <v>3.9438104137699097E-3</v>
      </c>
      <c r="O333" s="17">
        <v>2.2706501573594414E-3</v>
      </c>
      <c r="P333" s="17">
        <v>4.3544526675960357E-3</v>
      </c>
      <c r="Q333" s="17">
        <v>4.945018337263741E-3</v>
      </c>
      <c r="R333" s="17">
        <v>2.7450410713532299E-3</v>
      </c>
      <c r="S33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1040.0575459598924</v>
      </c>
    </row>
    <row r="334" spans="1:19" x14ac:dyDescent="0.55000000000000004">
      <c r="A334" s="1">
        <v>1778</v>
      </c>
      <c r="B334" s="1" t="s">
        <v>2376</v>
      </c>
      <c r="C334" s="1" t="s">
        <v>2554</v>
      </c>
      <c r="D334" s="4">
        <v>2</v>
      </c>
      <c r="E334" s="1" t="s">
        <v>107</v>
      </c>
      <c r="F334" s="16" t="s">
        <v>4355</v>
      </c>
      <c r="G334" s="17">
        <v>1.0679999999999999E-3</v>
      </c>
      <c r="H334" s="17">
        <v>8.7200000000000005E-4</v>
      </c>
      <c r="I334" s="17">
        <v>3.5259999999999996E-3</v>
      </c>
      <c r="J334" s="17">
        <v>2.3189999999999999E-3</v>
      </c>
      <c r="K334" s="17">
        <v>2.6580000000000002E-3</v>
      </c>
      <c r="L334" s="17">
        <v>3.173E-3</v>
      </c>
      <c r="M334" s="17">
        <v>3.349E-3</v>
      </c>
      <c r="N334" s="17">
        <v>3.7950000000000002E-3</v>
      </c>
      <c r="O334" s="17">
        <v>3.614E-3</v>
      </c>
      <c r="P334" s="17">
        <v>4.1869999999999997E-3</v>
      </c>
      <c r="Q334" s="17">
        <v>3.5999999999999999E-3</v>
      </c>
      <c r="R334" s="17">
        <v>1.8029999999999999E-3</v>
      </c>
      <c r="S33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1037.5619999999999</v>
      </c>
    </row>
    <row r="335" spans="1:19" x14ac:dyDescent="0.55000000000000004">
      <c r="A335" s="1">
        <v>3025</v>
      </c>
      <c r="B335" s="1" t="s">
        <v>2376</v>
      </c>
      <c r="C335" s="1" t="s">
        <v>2639</v>
      </c>
      <c r="D335" s="4">
        <v>600</v>
      </c>
      <c r="E335" s="1" t="s">
        <v>107</v>
      </c>
      <c r="F335" s="16" t="s">
        <v>4356</v>
      </c>
      <c r="G335" s="17">
        <v>2.7599999999999999E-4</v>
      </c>
      <c r="H335" s="17">
        <v>2.101E-3</v>
      </c>
      <c r="I335" s="17">
        <v>1.7619999999999999E-3</v>
      </c>
      <c r="J335" s="17">
        <v>2.6770000000000001E-3</v>
      </c>
      <c r="K335" s="17">
        <v>1.3760000000000001E-3</v>
      </c>
      <c r="L335" s="17">
        <v>3.7759999999999998E-3</v>
      </c>
      <c r="M335" s="17">
        <v>3.8760000000000001E-3</v>
      </c>
      <c r="N335" s="17">
        <v>3.006E-3</v>
      </c>
      <c r="O335" s="17">
        <v>2.0089999999999999E-3</v>
      </c>
      <c r="P335" s="17">
        <v>1.8760000000000001E-3</v>
      </c>
      <c r="Q335" s="17">
        <v>2.1549999999999998E-3</v>
      </c>
      <c r="R335" s="17">
        <v>2.2230000000000001E-3</v>
      </c>
      <c r="S33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823.58300000000008</v>
      </c>
    </row>
    <row r="336" spans="1:19" x14ac:dyDescent="0.55000000000000004">
      <c r="A336" s="1">
        <v>3392</v>
      </c>
      <c r="B336" s="1" t="s">
        <v>2376</v>
      </c>
      <c r="C336" s="1" t="s">
        <v>2653</v>
      </c>
      <c r="D336" s="4">
        <v>0.4</v>
      </c>
      <c r="E336" s="1" t="s">
        <v>107</v>
      </c>
      <c r="F336" s="16" t="s">
        <v>4358</v>
      </c>
      <c r="G336" s="17">
        <v>0</v>
      </c>
      <c r="H336" s="17">
        <v>0</v>
      </c>
      <c r="I336" s="17">
        <v>0</v>
      </c>
      <c r="J336" s="17">
        <v>0</v>
      </c>
      <c r="K336" s="17">
        <v>0</v>
      </c>
      <c r="L336" s="17">
        <v>0</v>
      </c>
      <c r="M336" s="17">
        <v>0</v>
      </c>
      <c r="N336" s="17">
        <v>0</v>
      </c>
      <c r="O336" s="17">
        <v>0</v>
      </c>
      <c r="P336" s="17">
        <v>0</v>
      </c>
      <c r="Q336" s="17">
        <v>0</v>
      </c>
      <c r="R336" s="17">
        <v>0</v>
      </c>
      <c r="S33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37" spans="1:19" x14ac:dyDescent="0.55000000000000004">
      <c r="A337" s="1">
        <v>3512</v>
      </c>
      <c r="B337" s="1" t="s">
        <v>2376</v>
      </c>
      <c r="C337" s="1" t="s">
        <v>2662</v>
      </c>
      <c r="D337" s="4">
        <v>0.15</v>
      </c>
      <c r="E337" s="1" t="s">
        <v>107</v>
      </c>
      <c r="F337" s="16" t="s">
        <v>4359</v>
      </c>
      <c r="G337" s="17">
        <v>0</v>
      </c>
      <c r="H337" s="17">
        <v>0</v>
      </c>
      <c r="I337" s="17">
        <v>0</v>
      </c>
      <c r="J337" s="17">
        <v>0</v>
      </c>
      <c r="K337" s="17">
        <v>0</v>
      </c>
      <c r="L337" s="17">
        <v>0</v>
      </c>
      <c r="M337" s="17">
        <v>0</v>
      </c>
      <c r="N337" s="17">
        <v>0</v>
      </c>
      <c r="O337" s="17">
        <v>0</v>
      </c>
      <c r="P337" s="17">
        <v>0</v>
      </c>
      <c r="Q337" s="17">
        <v>0</v>
      </c>
      <c r="R337" s="17">
        <v>0</v>
      </c>
      <c r="S33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38" spans="1:19" x14ac:dyDescent="0.55000000000000004">
      <c r="A338" s="1">
        <v>3550</v>
      </c>
      <c r="B338" s="1" t="s">
        <v>2376</v>
      </c>
      <c r="C338" s="1" t="s">
        <v>2667</v>
      </c>
      <c r="D338" s="4">
        <v>0.96</v>
      </c>
      <c r="E338" s="1" t="s">
        <v>107</v>
      </c>
      <c r="F338" s="16" t="s">
        <v>4361</v>
      </c>
      <c r="G338" s="17">
        <v>0</v>
      </c>
      <c r="H338" s="17">
        <v>0</v>
      </c>
      <c r="I338" s="17">
        <v>0</v>
      </c>
      <c r="J338" s="17">
        <v>0</v>
      </c>
      <c r="K338" s="17">
        <v>0</v>
      </c>
      <c r="L338" s="17">
        <v>0</v>
      </c>
      <c r="M338" s="17">
        <v>0</v>
      </c>
      <c r="N338" s="17">
        <v>0</v>
      </c>
      <c r="O338" s="17">
        <v>0</v>
      </c>
      <c r="P338" s="17">
        <v>0</v>
      </c>
      <c r="Q338" s="17">
        <v>0</v>
      </c>
      <c r="R338" s="17">
        <v>0</v>
      </c>
      <c r="S33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39" spans="1:19" x14ac:dyDescent="0.55000000000000004">
      <c r="A339" s="1">
        <v>570</v>
      </c>
      <c r="B339" s="1" t="s">
        <v>2669</v>
      </c>
      <c r="C339" s="1" t="s">
        <v>2677</v>
      </c>
      <c r="D339" s="4">
        <v>2.2400000000000002</v>
      </c>
      <c r="E339" s="1" t="s">
        <v>107</v>
      </c>
      <c r="F339" s="16" t="s">
        <v>4362</v>
      </c>
      <c r="G339" s="17">
        <v>2.0996684137849892E-3</v>
      </c>
      <c r="H339" s="17">
        <v>4.2829095906965851E-3</v>
      </c>
      <c r="I339" s="17">
        <v>4.0516947785545453E-3</v>
      </c>
      <c r="J339" s="17">
        <v>4.4998277218719022E-3</v>
      </c>
      <c r="K339" s="17">
        <v>4.4990625730822013E-3</v>
      </c>
      <c r="L339" s="17">
        <v>3.2543900318671537E-3</v>
      </c>
      <c r="M339" s="17">
        <v>4.5821647934731766E-3</v>
      </c>
      <c r="N339" s="17">
        <v>3.0583508192146775E-3</v>
      </c>
      <c r="O339" s="17">
        <v>3.055221812803763E-3</v>
      </c>
      <c r="P339" s="17">
        <v>2.0783674602695228E-3</v>
      </c>
      <c r="Q339" s="17">
        <v>4.2722396019954263E-3</v>
      </c>
      <c r="R339" s="17">
        <v>1.3005258210425975E-3</v>
      </c>
      <c r="S33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1244.1367180377247</v>
      </c>
    </row>
    <row r="340" spans="1:19" ht="15" customHeight="1" x14ac:dyDescent="0.55000000000000004">
      <c r="A340" s="1">
        <v>571</v>
      </c>
      <c r="B340" s="1" t="s">
        <v>2669</v>
      </c>
      <c r="C340" s="1" t="s">
        <v>2678</v>
      </c>
      <c r="D340" s="4">
        <v>4.5999999999999996</v>
      </c>
      <c r="E340" s="1" t="s">
        <v>107</v>
      </c>
      <c r="F340" s="16" t="s">
        <v>4363</v>
      </c>
      <c r="G340" s="17">
        <v>4.2872270608122556E-3</v>
      </c>
      <c r="H340" s="17">
        <v>3.7697830206986811E-3</v>
      </c>
      <c r="I340" s="17">
        <v>2.116392120817312E-4</v>
      </c>
      <c r="J340" s="17">
        <v>2.8318926081171152E-3</v>
      </c>
      <c r="K340" s="17">
        <v>4.8196238520926086E-3</v>
      </c>
      <c r="L340" s="17">
        <v>1.2996765953351319E-3</v>
      </c>
      <c r="M340" s="17">
        <v>1.5644986052040328E-3</v>
      </c>
      <c r="N340" s="17">
        <v>1.0194939560335182E-3</v>
      </c>
      <c r="O340" s="17">
        <v>4.7286543714423583E-3</v>
      </c>
      <c r="P340" s="17">
        <v>4.6452452490717833E-3</v>
      </c>
      <c r="Q340" s="17">
        <v>1.9040896449033385E-3</v>
      </c>
      <c r="R340" s="17">
        <v>4.381519097654208E-3</v>
      </c>
      <c r="S34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1077.2899791949558</v>
      </c>
    </row>
    <row r="341" spans="1:19" x14ac:dyDescent="0.55000000000000004">
      <c r="A341" s="1">
        <v>1820</v>
      </c>
      <c r="B341" s="1" t="s">
        <v>2669</v>
      </c>
      <c r="C341" s="1" t="s">
        <v>2688</v>
      </c>
      <c r="D341" s="4">
        <v>3.6</v>
      </c>
      <c r="E341" s="1" t="s">
        <v>107</v>
      </c>
      <c r="F341" s="16" t="s">
        <v>4364</v>
      </c>
      <c r="G341" s="17">
        <v>4.9947487109101001E-3</v>
      </c>
      <c r="H341" s="17">
        <v>2.1319921679498919E-3</v>
      </c>
      <c r="I341" s="17">
        <v>3.449003507055987E-3</v>
      </c>
      <c r="J341" s="17">
        <v>3.9896848657901109E-3</v>
      </c>
      <c r="K341" s="17">
        <v>2.5284752802489654E-4</v>
      </c>
      <c r="L341" s="17">
        <v>1.687311951420919E-3</v>
      </c>
      <c r="M341" s="17">
        <v>4.6027500275002134E-5</v>
      </c>
      <c r="N341" s="17">
        <v>7.9629553098252035E-4</v>
      </c>
      <c r="O341" s="17">
        <v>9.5983967610216436E-4</v>
      </c>
      <c r="P341" s="17">
        <v>1.3480025093042176E-3</v>
      </c>
      <c r="Q341" s="17">
        <v>2.0487677520955013E-3</v>
      </c>
      <c r="R341" s="17">
        <v>3.441593354498217E-3</v>
      </c>
      <c r="S34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764.44798593743712</v>
      </c>
    </row>
    <row r="342" spans="1:19" x14ac:dyDescent="0.55000000000000004">
      <c r="A342" s="1">
        <v>1844</v>
      </c>
      <c r="B342" s="1" t="s">
        <v>2669</v>
      </c>
      <c r="C342" s="1" t="s">
        <v>2702</v>
      </c>
      <c r="D342" s="4">
        <v>1.2</v>
      </c>
      <c r="E342" s="1" t="s">
        <v>107</v>
      </c>
      <c r="F342" s="16" t="s">
        <v>4365</v>
      </c>
      <c r="G342" s="17">
        <v>4.5389999999999996E-3</v>
      </c>
      <c r="H342" s="17">
        <v>4.7990000000000003E-3</v>
      </c>
      <c r="I342" s="17">
        <v>4.0359999999999997E-3</v>
      </c>
      <c r="J342" s="17">
        <v>3.8539999999999998E-3</v>
      </c>
      <c r="K342" s="17">
        <v>2.9120000000000001E-3</v>
      </c>
      <c r="L342" s="17">
        <v>2.6069999999999999E-3</v>
      </c>
      <c r="M342" s="17">
        <v>2.5049999999999998E-3</v>
      </c>
      <c r="N342" s="17">
        <v>2.1619999999999999E-3</v>
      </c>
      <c r="O342" s="17">
        <v>2.689E-3</v>
      </c>
      <c r="P342" s="17">
        <v>3.1779999999999998E-3</v>
      </c>
      <c r="Q342" s="17">
        <v>3.1510000000000002E-3</v>
      </c>
      <c r="R342" s="17">
        <v>4.6610000000000002E-3</v>
      </c>
      <c r="S34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1247.1849999999999</v>
      </c>
    </row>
    <row r="343" spans="1:19" x14ac:dyDescent="0.55000000000000004">
      <c r="A343" s="1">
        <v>2813</v>
      </c>
      <c r="B343" s="1" t="s">
        <v>2669</v>
      </c>
      <c r="C343" s="1" t="s">
        <v>2715</v>
      </c>
      <c r="D343" s="4">
        <v>2</v>
      </c>
      <c r="E343" s="1" t="s">
        <v>107</v>
      </c>
      <c r="F343" s="16" t="s">
        <v>4366</v>
      </c>
      <c r="G343" s="17">
        <v>4.1999999999999997E-3</v>
      </c>
      <c r="H343" s="17">
        <v>4.1453999999999996E-3</v>
      </c>
      <c r="I343" s="17">
        <v>1.4580000000000001E-3</v>
      </c>
      <c r="J343" s="17">
        <v>1.7845000000000001E-3</v>
      </c>
      <c r="K343" s="17">
        <v>1.98E-3</v>
      </c>
      <c r="L343" s="17">
        <v>1.99E-3</v>
      </c>
      <c r="M343" s="17">
        <v>3.48E-4</v>
      </c>
      <c r="N343" s="17">
        <v>1.48E-3</v>
      </c>
      <c r="O343" s="17">
        <v>1.4239999999999999E-3</v>
      </c>
      <c r="P343" s="17">
        <v>2.444E-3</v>
      </c>
      <c r="Q343" s="17">
        <v>4.1009999999999996E-3</v>
      </c>
      <c r="R343" s="17">
        <v>4.3099999999999996E-3</v>
      </c>
      <c r="S34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897.87620000000004</v>
      </c>
    </row>
    <row r="344" spans="1:19" x14ac:dyDescent="0.55000000000000004">
      <c r="A344" s="1">
        <v>2837</v>
      </c>
      <c r="B344" s="1" t="s">
        <v>2669</v>
      </c>
      <c r="C344" s="1" t="s">
        <v>2717</v>
      </c>
      <c r="D344" s="4">
        <v>80</v>
      </c>
      <c r="E344" s="1" t="s">
        <v>107</v>
      </c>
      <c r="F344" s="16" t="s">
        <v>4367</v>
      </c>
      <c r="G344" s="17">
        <v>3.1323973332287312E-5</v>
      </c>
      <c r="H344" s="17">
        <v>3.8966350871194239E-3</v>
      </c>
      <c r="I344" s="17">
        <v>5.5877491943699513E-4</v>
      </c>
      <c r="J344" s="17">
        <v>3.9734700546322057E-3</v>
      </c>
      <c r="K344" s="17">
        <v>4.7106049790465263E-3</v>
      </c>
      <c r="L344" s="17">
        <v>4.7053113652519131E-3</v>
      </c>
      <c r="M344" s="17">
        <v>2.4846222205062336E-3</v>
      </c>
      <c r="N344" s="17">
        <v>2.2825873703521066E-3</v>
      </c>
      <c r="O344" s="17">
        <v>2.6662899713100091E-3</v>
      </c>
      <c r="P344" s="17">
        <v>2.3153801632192468E-3</v>
      </c>
      <c r="Q344" s="17">
        <v>3.6210814968936698E-3</v>
      </c>
      <c r="R344" s="17">
        <v>2.9496073162526243E-3</v>
      </c>
      <c r="S34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1033.4102982885045</v>
      </c>
    </row>
    <row r="345" spans="1:19" x14ac:dyDescent="0.55000000000000004">
      <c r="A345" s="1">
        <v>3189</v>
      </c>
      <c r="B345" s="1" t="s">
        <v>2669</v>
      </c>
      <c r="C345" s="1" t="s">
        <v>2724</v>
      </c>
      <c r="D345" s="4">
        <v>43.399999999999899</v>
      </c>
      <c r="E345" s="1" t="s">
        <v>107</v>
      </c>
      <c r="F345" s="16" t="s">
        <v>4370</v>
      </c>
      <c r="G345" s="17">
        <v>1.0484994936699188E-5</v>
      </c>
      <c r="H345" s="17">
        <v>2.3781644003654607E-3</v>
      </c>
      <c r="I345" s="17">
        <v>3.2076270710395482E-3</v>
      </c>
      <c r="J345" s="17">
        <v>3.6721298838165535E-3</v>
      </c>
      <c r="K345" s="17">
        <v>2.4764636715978289E-3</v>
      </c>
      <c r="L345" s="17">
        <v>8.5608198438908714E-4</v>
      </c>
      <c r="M345" s="17">
        <v>8.6877839778611238E-4</v>
      </c>
      <c r="N345" s="17">
        <v>6.3393695837862753E-4</v>
      </c>
      <c r="O345" s="17">
        <v>8.1263566664230736E-4</v>
      </c>
      <c r="P345" s="17">
        <v>4.857897657080292E-3</v>
      </c>
      <c r="Q345" s="17">
        <v>8.4204033186457416E-5</v>
      </c>
      <c r="R345" s="17">
        <v>4.3976331766498906E-3</v>
      </c>
      <c r="S34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739.37763000280404</v>
      </c>
    </row>
    <row r="346" spans="1:19" x14ac:dyDescent="0.55000000000000004">
      <c r="A346" s="1">
        <v>63</v>
      </c>
      <c r="B346" s="1" t="s">
        <v>2726</v>
      </c>
      <c r="C346" s="1" t="s">
        <v>2727</v>
      </c>
      <c r="D346" s="4">
        <v>0.39</v>
      </c>
      <c r="E346" s="1" t="s">
        <v>107</v>
      </c>
      <c r="F346" s="16" t="s">
        <v>4372</v>
      </c>
      <c r="G346" s="17">
        <v>0</v>
      </c>
      <c r="H346" s="17">
        <v>0</v>
      </c>
      <c r="I346" s="17">
        <v>0</v>
      </c>
      <c r="J346" s="17">
        <v>0</v>
      </c>
      <c r="K346" s="17">
        <v>0</v>
      </c>
      <c r="L346" s="17">
        <v>0</v>
      </c>
      <c r="M346" s="17">
        <v>0</v>
      </c>
      <c r="N346" s="17">
        <v>0</v>
      </c>
      <c r="O346" s="17">
        <v>0</v>
      </c>
      <c r="P346" s="17">
        <v>0</v>
      </c>
      <c r="Q346" s="17">
        <v>0</v>
      </c>
      <c r="R346" s="17">
        <v>0</v>
      </c>
      <c r="S34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47" spans="1:19" x14ac:dyDescent="0.55000000000000004">
      <c r="A347" s="1">
        <v>781</v>
      </c>
      <c r="B347" s="1" t="s">
        <v>2726</v>
      </c>
      <c r="C347" s="1" t="s">
        <v>2729</v>
      </c>
      <c r="D347" s="4">
        <v>0.3</v>
      </c>
      <c r="E347" s="1" t="s">
        <v>107</v>
      </c>
      <c r="F347" s="16" t="s">
        <v>4374</v>
      </c>
      <c r="G347" s="17">
        <v>0</v>
      </c>
      <c r="H347" s="17">
        <v>0</v>
      </c>
      <c r="I347" s="17">
        <v>0</v>
      </c>
      <c r="J347" s="17">
        <v>0</v>
      </c>
      <c r="K347" s="17">
        <v>0</v>
      </c>
      <c r="L347" s="17">
        <v>0</v>
      </c>
      <c r="M347" s="17">
        <v>0</v>
      </c>
      <c r="N347" s="17">
        <v>0</v>
      </c>
      <c r="O347" s="17">
        <v>0</v>
      </c>
      <c r="P347" s="17">
        <v>0</v>
      </c>
      <c r="Q347" s="17">
        <v>0</v>
      </c>
      <c r="R347" s="17">
        <v>0</v>
      </c>
      <c r="S34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48" spans="1:19" x14ac:dyDescent="0.55000000000000004">
      <c r="A348" s="1">
        <v>1151</v>
      </c>
      <c r="B348" s="1" t="s">
        <v>2726</v>
      </c>
      <c r="C348" s="1" t="s">
        <v>2731</v>
      </c>
      <c r="D348" s="4">
        <v>0.5</v>
      </c>
      <c r="E348" s="1" t="s">
        <v>107</v>
      </c>
      <c r="F348" s="16" t="s">
        <v>4375</v>
      </c>
      <c r="G348" s="17">
        <v>0</v>
      </c>
      <c r="H348" s="17">
        <v>0</v>
      </c>
      <c r="I348" s="17">
        <v>0</v>
      </c>
      <c r="J348" s="17">
        <v>0</v>
      </c>
      <c r="K348" s="17">
        <v>0</v>
      </c>
      <c r="L348" s="17">
        <v>0</v>
      </c>
      <c r="M348" s="17">
        <v>0</v>
      </c>
      <c r="N348" s="17">
        <v>0</v>
      </c>
      <c r="O348" s="17">
        <v>0</v>
      </c>
      <c r="P348" s="17">
        <v>0</v>
      </c>
      <c r="Q348" s="17">
        <v>0</v>
      </c>
      <c r="R348" s="17">
        <v>0</v>
      </c>
      <c r="S34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49" spans="1:19" x14ac:dyDescent="0.55000000000000004">
      <c r="A349" s="1">
        <v>1152</v>
      </c>
      <c r="B349" s="1" t="s">
        <v>2726</v>
      </c>
      <c r="C349" s="1" t="s">
        <v>2733</v>
      </c>
      <c r="D349" s="4">
        <v>0.3</v>
      </c>
      <c r="E349" s="1" t="s">
        <v>107</v>
      </c>
      <c r="F349" s="16" t="s">
        <v>4377</v>
      </c>
      <c r="G349" s="17">
        <v>0</v>
      </c>
      <c r="H349" s="17">
        <v>0</v>
      </c>
      <c r="I349" s="17">
        <v>0</v>
      </c>
      <c r="J349" s="17">
        <v>0</v>
      </c>
      <c r="K349" s="17">
        <v>0</v>
      </c>
      <c r="L349" s="17">
        <v>0</v>
      </c>
      <c r="M349" s="17">
        <v>0</v>
      </c>
      <c r="N349" s="17">
        <v>0</v>
      </c>
      <c r="O349" s="17">
        <v>0</v>
      </c>
      <c r="P349" s="17">
        <v>0</v>
      </c>
      <c r="Q349" s="17">
        <v>0</v>
      </c>
      <c r="R349" s="17">
        <v>0</v>
      </c>
      <c r="S34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50" spans="1:19" x14ac:dyDescent="0.55000000000000004">
      <c r="A350" s="1">
        <v>1155</v>
      </c>
      <c r="B350" s="1" t="s">
        <v>2726</v>
      </c>
      <c r="C350" s="1" t="s">
        <v>2737</v>
      </c>
      <c r="D350" s="4">
        <v>0.2</v>
      </c>
      <c r="E350" s="1" t="s">
        <v>107</v>
      </c>
      <c r="F350" s="16" t="s">
        <v>4378</v>
      </c>
      <c r="G350" s="17">
        <v>0</v>
      </c>
      <c r="H350" s="17">
        <v>0</v>
      </c>
      <c r="I350" s="17">
        <v>0</v>
      </c>
      <c r="J350" s="17">
        <v>0</v>
      </c>
      <c r="K350" s="17">
        <v>0</v>
      </c>
      <c r="L350" s="17">
        <v>0</v>
      </c>
      <c r="M350" s="17">
        <v>0</v>
      </c>
      <c r="N350" s="17">
        <v>0</v>
      </c>
      <c r="O350" s="17">
        <v>0</v>
      </c>
      <c r="P350" s="17">
        <v>0</v>
      </c>
      <c r="Q350" s="17">
        <v>0</v>
      </c>
      <c r="R350" s="17">
        <v>0</v>
      </c>
      <c r="S35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51" spans="1:19" x14ac:dyDescent="0.55000000000000004">
      <c r="A351" s="1">
        <v>1190</v>
      </c>
      <c r="B351" s="1" t="s">
        <v>2726</v>
      </c>
      <c r="C351" s="1" t="s">
        <v>2738</v>
      </c>
      <c r="D351" s="4">
        <v>8</v>
      </c>
      <c r="E351" s="1" t="s">
        <v>107</v>
      </c>
      <c r="F351" s="16" t="s">
        <v>4379</v>
      </c>
      <c r="G351" s="17">
        <v>4.9988036937352676E-3</v>
      </c>
      <c r="H351" s="17">
        <v>1.6479914428353904E-3</v>
      </c>
      <c r="I351" s="17">
        <v>4.6010143875900908E-4</v>
      </c>
      <c r="J351" s="17">
        <v>1.4948553509370637E-3</v>
      </c>
      <c r="K351" s="17">
        <v>1.499203450417107E-3</v>
      </c>
      <c r="L351" s="17">
        <v>9.3874538371611417E-4</v>
      </c>
      <c r="M351" s="17">
        <v>4.6419727204372622E-3</v>
      </c>
      <c r="N351" s="17">
        <v>3.7266034121919839E-3</v>
      </c>
      <c r="O351" s="17">
        <v>1.4416004944035692E-3</v>
      </c>
      <c r="P351" s="17">
        <v>1.3371703338867285E-3</v>
      </c>
      <c r="Q351" s="17">
        <v>1.4033298569509779E-3</v>
      </c>
      <c r="R351" s="17">
        <v>2.720668735241199E-3</v>
      </c>
      <c r="S35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805.41993030434787</v>
      </c>
    </row>
    <row r="352" spans="1:19" x14ac:dyDescent="0.55000000000000004">
      <c r="A352" s="1">
        <v>1190</v>
      </c>
      <c r="B352" s="1" t="s">
        <v>2726</v>
      </c>
      <c r="C352" s="1" t="s">
        <v>2740</v>
      </c>
      <c r="D352" s="4">
        <v>9.8000000000000007</v>
      </c>
      <c r="E352" s="1" t="s">
        <v>107</v>
      </c>
      <c r="F352" s="16" t="s">
        <v>4379</v>
      </c>
      <c r="G352" s="17">
        <v>2.2646024294642932E-3</v>
      </c>
      <c r="H352" s="17">
        <v>6.0227114122942131E-4</v>
      </c>
      <c r="I352" s="17">
        <v>4.5102779491526168E-3</v>
      </c>
      <c r="J352" s="17">
        <v>1.7402104391736422E-3</v>
      </c>
      <c r="K352" s="17">
        <v>4.1583172611123504E-3</v>
      </c>
      <c r="L352" s="17">
        <v>2.4542449824416263E-3</v>
      </c>
      <c r="M352" s="17">
        <v>2.4059380579889657E-4</v>
      </c>
      <c r="N352" s="17">
        <v>3.8444406082514923E-4</v>
      </c>
      <c r="O352" s="17">
        <v>2.7767727891392922E-4</v>
      </c>
      <c r="P352" s="17">
        <v>1.6074642613125645E-3</v>
      </c>
      <c r="Q352" s="17">
        <v>4.7497086925878292E-3</v>
      </c>
      <c r="R352" s="17">
        <v>3.1117143418669113E-3</v>
      </c>
      <c r="S35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798.11867114345091</v>
      </c>
    </row>
    <row r="353" spans="1:19" x14ac:dyDescent="0.55000000000000004">
      <c r="A353" s="1">
        <v>1194</v>
      </c>
      <c r="B353" s="1" t="s">
        <v>2726</v>
      </c>
      <c r="C353" s="1" t="s">
        <v>2741</v>
      </c>
      <c r="D353" s="4">
        <v>1.8</v>
      </c>
      <c r="E353" s="1" t="s">
        <v>107</v>
      </c>
      <c r="F353" s="16" t="s">
        <v>4380</v>
      </c>
      <c r="G353" s="17">
        <v>3.0379999999999999E-3</v>
      </c>
      <c r="H353" s="17">
        <v>3.1939999999999998E-3</v>
      </c>
      <c r="I353" s="17">
        <v>3.5579999999999995E-3</v>
      </c>
      <c r="J353" s="17">
        <v>4.2109999999999995E-3</v>
      </c>
      <c r="K353" s="17">
        <v>4.4509999999999992E-3</v>
      </c>
      <c r="L353" s="17">
        <v>3.8869999999999998E-3</v>
      </c>
      <c r="M353" s="17">
        <v>3.5069999999999997E-3</v>
      </c>
      <c r="N353" s="17">
        <v>3.3289999999999995E-3</v>
      </c>
      <c r="O353" s="17">
        <v>2.9550000000000002E-3</v>
      </c>
      <c r="P353" s="17">
        <v>2.7179999999999999E-3</v>
      </c>
      <c r="Q353" s="17">
        <v>2.6680000000000002E-3</v>
      </c>
      <c r="R353" s="17">
        <v>3.1539999999999997E-3</v>
      </c>
      <c r="S35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1237.4669999999999</v>
      </c>
    </row>
    <row r="354" spans="1:19" x14ac:dyDescent="0.55000000000000004">
      <c r="A354" s="1">
        <v>1205</v>
      </c>
      <c r="B354" s="1" t="s">
        <v>2726</v>
      </c>
      <c r="C354" s="1" t="s">
        <v>2745</v>
      </c>
      <c r="D354" s="4">
        <v>1.7</v>
      </c>
      <c r="E354" s="1" t="s">
        <v>107</v>
      </c>
      <c r="F354" s="16" t="s">
        <v>4381</v>
      </c>
      <c r="G354" s="17">
        <v>3.1679999999999998E-3</v>
      </c>
      <c r="H354" s="17">
        <v>2.9719999999999998E-3</v>
      </c>
      <c r="I354" s="17">
        <v>3.4279999999999996E-3</v>
      </c>
      <c r="J354" s="17">
        <v>4.4189999999999993E-3</v>
      </c>
      <c r="K354" s="17">
        <v>4.7580000000000001E-3</v>
      </c>
      <c r="L354" s="17">
        <v>5.2729999999999999E-3</v>
      </c>
      <c r="M354" s="17">
        <v>5.4489999999999999E-3</v>
      </c>
      <c r="N354" s="17">
        <v>5.8950000000000001E-3</v>
      </c>
      <c r="O354" s="17">
        <v>5.7139999999999995E-3</v>
      </c>
      <c r="P354" s="17">
        <v>6.2869999999999992E-3</v>
      </c>
      <c r="Q354" s="17">
        <v>5.6999999999999993E-3</v>
      </c>
      <c r="R354" s="17">
        <v>3.9029999999999994E-3</v>
      </c>
      <c r="S35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1735.9239999999995</v>
      </c>
    </row>
    <row r="355" spans="1:19" x14ac:dyDescent="0.55000000000000004">
      <c r="A355" s="1">
        <v>1325</v>
      </c>
      <c r="B355" s="1" t="s">
        <v>2726</v>
      </c>
      <c r="C355" s="1" t="s">
        <v>2746</v>
      </c>
      <c r="D355" s="4">
        <v>0.16200000000000001</v>
      </c>
      <c r="E355" s="1" t="s">
        <v>107</v>
      </c>
      <c r="F355" s="16" t="s">
        <v>4382</v>
      </c>
      <c r="G355" s="17">
        <v>0</v>
      </c>
      <c r="H355" s="17">
        <v>0</v>
      </c>
      <c r="I355" s="17">
        <v>0</v>
      </c>
      <c r="J355" s="17">
        <v>0</v>
      </c>
      <c r="K355" s="17">
        <v>0</v>
      </c>
      <c r="L355" s="17">
        <v>0</v>
      </c>
      <c r="M355" s="17">
        <v>0</v>
      </c>
      <c r="N355" s="17">
        <v>0</v>
      </c>
      <c r="O355" s="17">
        <v>0</v>
      </c>
      <c r="P355" s="17">
        <v>0</v>
      </c>
      <c r="Q355" s="17">
        <v>0</v>
      </c>
      <c r="R355" s="17">
        <v>0</v>
      </c>
      <c r="S35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56" spans="1:19" x14ac:dyDescent="0.55000000000000004">
      <c r="A356" s="1">
        <v>1438</v>
      </c>
      <c r="B356" s="1" t="s">
        <v>2726</v>
      </c>
      <c r="C356" s="1" t="s">
        <v>2749</v>
      </c>
      <c r="D356" s="4">
        <v>0.2</v>
      </c>
      <c r="E356" s="1" t="s">
        <v>107</v>
      </c>
      <c r="F356" s="16" t="s">
        <v>4383</v>
      </c>
      <c r="G356" s="17">
        <v>0</v>
      </c>
      <c r="H356" s="17">
        <v>0</v>
      </c>
      <c r="I356" s="17">
        <v>0</v>
      </c>
      <c r="J356" s="17">
        <v>0</v>
      </c>
      <c r="K356" s="17">
        <v>0</v>
      </c>
      <c r="L356" s="17">
        <v>0</v>
      </c>
      <c r="M356" s="17">
        <v>0</v>
      </c>
      <c r="N356" s="17">
        <v>0</v>
      </c>
      <c r="O356" s="17">
        <v>0</v>
      </c>
      <c r="P356" s="17">
        <v>0</v>
      </c>
      <c r="Q356" s="17">
        <v>0</v>
      </c>
      <c r="R356" s="17">
        <v>0</v>
      </c>
      <c r="S35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57" spans="1:19" x14ac:dyDescent="0.55000000000000004">
      <c r="A357" s="1">
        <v>1566</v>
      </c>
      <c r="B357" s="1" t="s">
        <v>2726</v>
      </c>
      <c r="C357" s="1" t="s">
        <v>2752</v>
      </c>
      <c r="D357" s="4">
        <v>0.3</v>
      </c>
      <c r="E357" s="1" t="s">
        <v>107</v>
      </c>
      <c r="F357" s="16" t="s">
        <v>4384</v>
      </c>
      <c r="G357" s="17">
        <v>0</v>
      </c>
      <c r="H357" s="17">
        <v>0</v>
      </c>
      <c r="I357" s="17">
        <v>0</v>
      </c>
      <c r="J357" s="17">
        <v>0</v>
      </c>
      <c r="K357" s="17">
        <v>0</v>
      </c>
      <c r="L357" s="17">
        <v>0</v>
      </c>
      <c r="M357" s="17">
        <v>0</v>
      </c>
      <c r="N357" s="17">
        <v>0</v>
      </c>
      <c r="O357" s="17">
        <v>0</v>
      </c>
      <c r="P357" s="17">
        <v>0</v>
      </c>
      <c r="Q357" s="17">
        <v>0</v>
      </c>
      <c r="R357" s="17">
        <v>0</v>
      </c>
      <c r="S35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58" spans="1:19" x14ac:dyDescent="0.55000000000000004">
      <c r="B358" s="1" t="s">
        <v>2726</v>
      </c>
      <c r="C358" s="1" t="s">
        <v>2760</v>
      </c>
      <c r="D358">
        <v>0.27200000000000002</v>
      </c>
      <c r="E358" s="1" t="s">
        <v>107</v>
      </c>
      <c r="F358" s="16" t="s">
        <v>4386</v>
      </c>
      <c r="G358" s="17">
        <v>0</v>
      </c>
      <c r="H358" s="17">
        <v>0</v>
      </c>
      <c r="I358" s="17">
        <v>0</v>
      </c>
      <c r="J358" s="17">
        <v>0</v>
      </c>
      <c r="K358" s="17">
        <v>0</v>
      </c>
      <c r="L358" s="17">
        <v>0</v>
      </c>
      <c r="M358" s="17">
        <v>0</v>
      </c>
      <c r="N358" s="17">
        <v>0</v>
      </c>
      <c r="O358" s="17">
        <v>0</v>
      </c>
      <c r="P358" s="17">
        <v>0</v>
      </c>
      <c r="Q358" s="17">
        <v>0</v>
      </c>
      <c r="R358" s="17">
        <v>0</v>
      </c>
      <c r="S35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59" spans="1:19" x14ac:dyDescent="0.55000000000000004">
      <c r="A359" s="1">
        <v>1660</v>
      </c>
      <c r="B359" s="1" t="s">
        <v>2726</v>
      </c>
      <c r="C359" s="1" t="s">
        <v>2762</v>
      </c>
      <c r="D359" s="19">
        <v>1.2E-2</v>
      </c>
      <c r="E359" s="1" t="s">
        <v>107</v>
      </c>
      <c r="F359" s="16" t="s">
        <v>4388</v>
      </c>
      <c r="G359" s="17">
        <v>0</v>
      </c>
      <c r="H359" s="17">
        <v>0</v>
      </c>
      <c r="I359" s="17">
        <v>0</v>
      </c>
      <c r="J359" s="17">
        <v>0</v>
      </c>
      <c r="K359" s="17">
        <v>0</v>
      </c>
      <c r="L359" s="17">
        <v>0</v>
      </c>
      <c r="M359" s="17">
        <v>0</v>
      </c>
      <c r="N359" s="17">
        <v>0</v>
      </c>
      <c r="O359" s="17">
        <v>0</v>
      </c>
      <c r="P359" s="17">
        <v>0</v>
      </c>
      <c r="Q359" s="17">
        <v>0</v>
      </c>
      <c r="R359" s="17">
        <v>0</v>
      </c>
      <c r="S35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0" spans="1:19" x14ac:dyDescent="0.55000000000000004">
      <c r="A360" s="1">
        <v>2119</v>
      </c>
      <c r="B360" s="1" t="s">
        <v>2726</v>
      </c>
      <c r="C360" s="1" t="s">
        <v>2763</v>
      </c>
      <c r="D360" s="4">
        <v>0.5</v>
      </c>
      <c r="E360" s="1" t="s">
        <v>107</v>
      </c>
      <c r="F360" s="16" t="s">
        <v>4389</v>
      </c>
      <c r="G360" s="17">
        <v>0</v>
      </c>
      <c r="H360" s="17">
        <v>0</v>
      </c>
      <c r="I360" s="17">
        <v>0</v>
      </c>
      <c r="J360" s="17">
        <v>0</v>
      </c>
      <c r="K360" s="17">
        <v>0</v>
      </c>
      <c r="L360" s="17">
        <v>0</v>
      </c>
      <c r="M360" s="17">
        <v>0</v>
      </c>
      <c r="N360" s="17">
        <v>0</v>
      </c>
      <c r="O360" s="17">
        <v>0</v>
      </c>
      <c r="P360" s="17">
        <v>0</v>
      </c>
      <c r="Q360" s="17">
        <v>0</v>
      </c>
      <c r="R360" s="17">
        <v>0</v>
      </c>
      <c r="S36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1" spans="1:19" x14ac:dyDescent="0.55000000000000004">
      <c r="B361" s="1" t="s">
        <v>2726</v>
      </c>
      <c r="C361" s="1" t="s">
        <v>2767</v>
      </c>
      <c r="D361" s="19">
        <v>1.6E-2</v>
      </c>
      <c r="E361" s="1" t="s">
        <v>107</v>
      </c>
      <c r="F361" s="16" t="s">
        <v>4391</v>
      </c>
      <c r="G361" s="17">
        <v>0</v>
      </c>
      <c r="H361" s="17">
        <v>0</v>
      </c>
      <c r="I361" s="17">
        <v>0</v>
      </c>
      <c r="J361" s="17">
        <v>0</v>
      </c>
      <c r="K361" s="17">
        <v>0</v>
      </c>
      <c r="L361" s="17">
        <v>0</v>
      </c>
      <c r="M361" s="17">
        <v>0</v>
      </c>
      <c r="N361" s="17">
        <v>0</v>
      </c>
      <c r="O361" s="17">
        <v>0</v>
      </c>
      <c r="P361" s="17">
        <v>0</v>
      </c>
      <c r="Q361" s="17">
        <v>0</v>
      </c>
      <c r="R361" s="17">
        <v>0</v>
      </c>
      <c r="S36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2" spans="1:19" x14ac:dyDescent="0.55000000000000004">
      <c r="A362" s="1">
        <v>2331</v>
      </c>
      <c r="B362" s="1" t="s">
        <v>2726</v>
      </c>
      <c r="C362" s="1" t="s">
        <v>2769</v>
      </c>
      <c r="D362" s="4">
        <v>12.4</v>
      </c>
      <c r="E362" s="1" t="s">
        <v>107</v>
      </c>
      <c r="F362" s="16" t="s">
        <v>4393</v>
      </c>
      <c r="G362" s="17">
        <v>6.4202113554771007E-5</v>
      </c>
      <c r="H362" s="17">
        <v>9.8890840716375056E-4</v>
      </c>
      <c r="I362" s="17">
        <v>3.3811663820187492E-3</v>
      </c>
      <c r="J362" s="17">
        <v>2.9931561835632838E-3</v>
      </c>
      <c r="K362" s="17">
        <v>3.8826592822695919E-3</v>
      </c>
      <c r="L362" s="17">
        <v>1.3381638003034158E-3</v>
      </c>
      <c r="M362" s="17">
        <v>3.9149545757402539E-4</v>
      </c>
      <c r="N362" s="17">
        <v>3.4949450406160519E-3</v>
      </c>
      <c r="O362" s="17">
        <v>2.542984407654849E-3</v>
      </c>
      <c r="P362" s="17">
        <v>4.009345373271204E-3</v>
      </c>
      <c r="Q362" s="17">
        <v>1.7570614717476163E-3</v>
      </c>
      <c r="R362" s="17">
        <v>4.3556901300584013E-3</v>
      </c>
      <c r="S36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893.59502845890643</v>
      </c>
    </row>
    <row r="363" spans="1:19" x14ac:dyDescent="0.55000000000000004">
      <c r="A363" s="1">
        <v>2332</v>
      </c>
      <c r="B363" s="1" t="s">
        <v>2726</v>
      </c>
      <c r="C363" s="1" t="s">
        <v>2770</v>
      </c>
      <c r="D363" s="4">
        <v>3.6</v>
      </c>
      <c r="E363" s="1" t="s">
        <v>107</v>
      </c>
      <c r="F363" s="16" t="s">
        <v>4394</v>
      </c>
      <c r="G363" s="17">
        <v>3.5714542653141538E-3</v>
      </c>
      <c r="H363" s="17">
        <v>1.2746553680497597E-3</v>
      </c>
      <c r="I363" s="17">
        <v>1.215539665242129E-3</v>
      </c>
      <c r="J363" s="17">
        <v>3.0093227457211468E-3</v>
      </c>
      <c r="K363" s="17">
        <v>1.525446652285259E-3</v>
      </c>
      <c r="L363" s="17">
        <v>3.1458182604121154E-3</v>
      </c>
      <c r="M363" s="17">
        <v>2.941792964101902E-3</v>
      </c>
      <c r="N363" s="17">
        <v>2.1500821678724356E-5</v>
      </c>
      <c r="O363" s="17">
        <v>4.2103222325266861E-3</v>
      </c>
      <c r="P363" s="17">
        <v>3.1612417397570074E-3</v>
      </c>
      <c r="Q363" s="17">
        <v>2.2123388841642521E-3</v>
      </c>
      <c r="R363" s="17">
        <v>3.9415439720658224E-3</v>
      </c>
      <c r="S36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920.75853648391421</v>
      </c>
    </row>
    <row r="364" spans="1:19" x14ac:dyDescent="0.55000000000000004">
      <c r="A364" s="1">
        <v>2345</v>
      </c>
      <c r="B364" s="1" t="s">
        <v>2726</v>
      </c>
      <c r="C364" s="1" t="s">
        <v>2772</v>
      </c>
      <c r="D364" s="4">
        <v>0.1</v>
      </c>
      <c r="E364" s="1" t="s">
        <v>107</v>
      </c>
      <c r="F364" s="16" t="s">
        <v>4395</v>
      </c>
      <c r="G364" s="17">
        <v>0</v>
      </c>
      <c r="H364" s="17">
        <v>0</v>
      </c>
      <c r="I364" s="17">
        <v>0</v>
      </c>
      <c r="J364" s="17">
        <v>0</v>
      </c>
      <c r="K364" s="17">
        <v>0</v>
      </c>
      <c r="L364" s="17">
        <v>0</v>
      </c>
      <c r="M364" s="17">
        <v>0</v>
      </c>
      <c r="N364" s="17">
        <v>0</v>
      </c>
      <c r="O364" s="17">
        <v>0</v>
      </c>
      <c r="P364" s="17">
        <v>0</v>
      </c>
      <c r="Q364" s="17">
        <v>0</v>
      </c>
      <c r="R364" s="17">
        <v>0</v>
      </c>
      <c r="S36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5" spans="1:19" x14ac:dyDescent="0.55000000000000004">
      <c r="A365" s="1">
        <v>2348</v>
      </c>
      <c r="B365" s="1" t="s">
        <v>2726</v>
      </c>
      <c r="C365" s="1" t="s">
        <v>2773</v>
      </c>
      <c r="D365" s="4">
        <v>0.438</v>
      </c>
      <c r="E365" s="1" t="s">
        <v>107</v>
      </c>
      <c r="F365" s="16" t="s">
        <v>4397</v>
      </c>
      <c r="G365" s="17">
        <v>0</v>
      </c>
      <c r="H365" s="17">
        <v>0</v>
      </c>
      <c r="I365" s="17">
        <v>0</v>
      </c>
      <c r="J365" s="17">
        <v>0</v>
      </c>
      <c r="K365" s="17">
        <v>0</v>
      </c>
      <c r="L365" s="17">
        <v>0</v>
      </c>
      <c r="M365" s="17">
        <v>0</v>
      </c>
      <c r="N365" s="17">
        <v>0</v>
      </c>
      <c r="O365" s="17">
        <v>0</v>
      </c>
      <c r="P365" s="17">
        <v>0</v>
      </c>
      <c r="Q365" s="17">
        <v>0</v>
      </c>
      <c r="R365" s="17">
        <v>0</v>
      </c>
      <c r="S36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6" spans="1:19" x14ac:dyDescent="0.55000000000000004">
      <c r="A366" s="1">
        <v>2357</v>
      </c>
      <c r="B366" s="1" t="s">
        <v>2726</v>
      </c>
      <c r="C366" s="1" t="s">
        <v>2774</v>
      </c>
      <c r="D366" s="4">
        <v>0.2</v>
      </c>
      <c r="E366" s="1" t="s">
        <v>107</v>
      </c>
      <c r="F366" s="16" t="s">
        <v>4398</v>
      </c>
      <c r="G366" s="17">
        <v>0</v>
      </c>
      <c r="H366" s="17">
        <v>0</v>
      </c>
      <c r="I366" s="17">
        <v>0</v>
      </c>
      <c r="J366" s="17">
        <v>0</v>
      </c>
      <c r="K366" s="17">
        <v>0</v>
      </c>
      <c r="L366" s="17">
        <v>0</v>
      </c>
      <c r="M366" s="17">
        <v>0</v>
      </c>
      <c r="N366" s="17">
        <v>0</v>
      </c>
      <c r="O366" s="17">
        <v>0</v>
      </c>
      <c r="P366" s="17">
        <v>0</v>
      </c>
      <c r="Q366" s="17">
        <v>0</v>
      </c>
      <c r="R366" s="17">
        <v>0</v>
      </c>
      <c r="S36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7" spans="1:19" ht="15" customHeight="1" x14ac:dyDescent="0.55000000000000004">
      <c r="A367" s="1">
        <v>2475</v>
      </c>
      <c r="B367" s="1" t="s">
        <v>2726</v>
      </c>
      <c r="C367" s="1" t="s">
        <v>2775</v>
      </c>
      <c r="D367" s="4">
        <v>0.68</v>
      </c>
      <c r="E367" s="1" t="s">
        <v>107</v>
      </c>
      <c r="F367" s="16" t="s">
        <v>4395</v>
      </c>
      <c r="G367" s="17">
        <v>0</v>
      </c>
      <c r="H367" s="17">
        <v>0</v>
      </c>
      <c r="I367" s="17">
        <v>0</v>
      </c>
      <c r="J367" s="17">
        <v>0</v>
      </c>
      <c r="K367" s="17">
        <v>0</v>
      </c>
      <c r="L367" s="17">
        <v>0</v>
      </c>
      <c r="M367" s="17">
        <v>0</v>
      </c>
      <c r="N367" s="17">
        <v>0</v>
      </c>
      <c r="O367" s="17">
        <v>0</v>
      </c>
      <c r="P367" s="17">
        <v>0</v>
      </c>
      <c r="Q367" s="17">
        <v>0</v>
      </c>
      <c r="R367" s="17">
        <v>0</v>
      </c>
      <c r="S36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8" spans="1:19" x14ac:dyDescent="0.55000000000000004">
      <c r="A368" s="1">
        <v>2511</v>
      </c>
      <c r="B368" s="1" t="s">
        <v>2726</v>
      </c>
      <c r="C368" s="1" t="s">
        <v>2776</v>
      </c>
      <c r="D368" s="4">
        <v>0.4</v>
      </c>
      <c r="E368" s="1" t="s">
        <v>107</v>
      </c>
      <c r="F368" s="16" t="s">
        <v>4389</v>
      </c>
      <c r="G368" s="17">
        <v>0</v>
      </c>
      <c r="H368" s="17">
        <v>0</v>
      </c>
      <c r="I368" s="17">
        <v>0</v>
      </c>
      <c r="J368" s="17">
        <v>0</v>
      </c>
      <c r="K368" s="17">
        <v>0</v>
      </c>
      <c r="L368" s="17">
        <v>0</v>
      </c>
      <c r="M368" s="17">
        <v>0</v>
      </c>
      <c r="N368" s="17">
        <v>0</v>
      </c>
      <c r="O368" s="17">
        <v>0</v>
      </c>
      <c r="P368" s="17">
        <v>0</v>
      </c>
      <c r="Q368" s="17">
        <v>0</v>
      </c>
      <c r="R368" s="17">
        <v>0</v>
      </c>
      <c r="S36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69" spans="1:19" x14ac:dyDescent="0.55000000000000004">
      <c r="A369" s="1">
        <v>2516</v>
      </c>
      <c r="B369" s="1" t="s">
        <v>2726</v>
      </c>
      <c r="C369" s="1" t="s">
        <v>2777</v>
      </c>
      <c r="D369" s="4">
        <v>11.7</v>
      </c>
      <c r="E369" s="1" t="s">
        <v>107</v>
      </c>
      <c r="F369" s="16" t="s">
        <v>4399</v>
      </c>
      <c r="G369" s="17">
        <v>3.384748385039691E-3</v>
      </c>
      <c r="H369" s="17">
        <v>4.4599371835250145E-4</v>
      </c>
      <c r="I369" s="17">
        <v>6.3297116594889511E-4</v>
      </c>
      <c r="J369" s="17">
        <v>2.9502277050202628E-3</v>
      </c>
      <c r="K369" s="17">
        <v>4.2440660886684002E-3</v>
      </c>
      <c r="L369" s="17">
        <v>1.6145402546040933E-3</v>
      </c>
      <c r="M369" s="17">
        <v>9.0339737699285274E-4</v>
      </c>
      <c r="N369" s="17">
        <v>3.3899209709615319E-3</v>
      </c>
      <c r="O369" s="17">
        <v>1.0056250729948658E-3</v>
      </c>
      <c r="P369" s="17">
        <v>1.8981660950370704E-3</v>
      </c>
      <c r="Q369" s="17">
        <v>7.0331553811675887E-4</v>
      </c>
      <c r="R369" s="17">
        <v>3.4199250017241645E-3</v>
      </c>
      <c r="S36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754.76812885150014</v>
      </c>
    </row>
    <row r="370" spans="1:19" x14ac:dyDescent="0.55000000000000004">
      <c r="A370" s="1">
        <v>2517</v>
      </c>
      <c r="B370" s="1" t="s">
        <v>2726</v>
      </c>
      <c r="C370" s="1" t="s">
        <v>2779</v>
      </c>
      <c r="D370" s="4">
        <v>2</v>
      </c>
      <c r="E370" s="1" t="s">
        <v>107</v>
      </c>
      <c r="F370" s="16" t="s">
        <v>4400</v>
      </c>
      <c r="G370" s="17">
        <v>4.0227163340576175E-3</v>
      </c>
      <c r="H370" s="17">
        <v>3.6631630189406274E-3</v>
      </c>
      <c r="I370" s="17">
        <v>1.5194484965409571E-3</v>
      </c>
      <c r="J370" s="17">
        <v>3.2462981929841867E-3</v>
      </c>
      <c r="K370" s="17">
        <v>1.6135557095677178E-3</v>
      </c>
      <c r="L370" s="17">
        <v>1.4744995276648852E-4</v>
      </c>
      <c r="M370" s="17">
        <v>2.2521292065291938E-3</v>
      </c>
      <c r="N370" s="17">
        <v>4.6948639499740201E-3</v>
      </c>
      <c r="O370" s="17">
        <v>9.9494971062443101E-4</v>
      </c>
      <c r="P370" s="17">
        <v>2.5911657307095466E-3</v>
      </c>
      <c r="Q370" s="17">
        <v>3.538850145377258E-3</v>
      </c>
      <c r="R370" s="17">
        <v>3.5956636153091793E-3</v>
      </c>
      <c r="S37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969.37083890624365</v>
      </c>
    </row>
    <row r="371" spans="1:19" x14ac:dyDescent="0.55000000000000004">
      <c r="A371" s="1">
        <v>2525</v>
      </c>
      <c r="B371" s="1" t="s">
        <v>2726</v>
      </c>
      <c r="C371" s="1" t="s">
        <v>2781</v>
      </c>
      <c r="D371" s="4">
        <v>0.2</v>
      </c>
      <c r="E371" s="1" t="s">
        <v>107</v>
      </c>
      <c r="F371" s="16" t="s">
        <v>4401</v>
      </c>
      <c r="G371" s="17">
        <v>0</v>
      </c>
      <c r="H371" s="17">
        <v>0</v>
      </c>
      <c r="I371" s="17">
        <v>0</v>
      </c>
      <c r="J371" s="17">
        <v>0</v>
      </c>
      <c r="K371" s="17">
        <v>0</v>
      </c>
      <c r="L371" s="17">
        <v>0</v>
      </c>
      <c r="M371" s="17">
        <v>0</v>
      </c>
      <c r="N371" s="17">
        <v>0</v>
      </c>
      <c r="O371" s="17">
        <v>0</v>
      </c>
      <c r="P371" s="17">
        <v>0</v>
      </c>
      <c r="Q371" s="17">
        <v>0</v>
      </c>
      <c r="R371" s="17">
        <v>0</v>
      </c>
      <c r="S37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72" spans="1:19" x14ac:dyDescent="0.55000000000000004">
      <c r="A372" s="1">
        <v>2526</v>
      </c>
      <c r="B372" s="1" t="s">
        <v>2726</v>
      </c>
      <c r="C372" s="1" t="s">
        <v>2783</v>
      </c>
      <c r="D372" s="4">
        <v>28</v>
      </c>
      <c r="E372" s="1" t="s">
        <v>107</v>
      </c>
      <c r="F372" s="16" t="s">
        <v>4403</v>
      </c>
      <c r="G372" s="17">
        <v>9.3400000000000004E-4</v>
      </c>
      <c r="H372" s="17">
        <v>2.5240000000000002E-3</v>
      </c>
      <c r="I372" s="17">
        <v>1.194E-3</v>
      </c>
      <c r="J372" s="17">
        <v>2.1849999999999999E-3</v>
      </c>
      <c r="K372" s="17">
        <v>2.5240000000000002E-3</v>
      </c>
      <c r="L372" s="17">
        <v>3.039E-3</v>
      </c>
      <c r="M372" s="17">
        <v>3.215E-3</v>
      </c>
      <c r="N372" s="17">
        <v>3.6610000000000002E-3</v>
      </c>
      <c r="O372" s="17">
        <v>3.48E-3</v>
      </c>
      <c r="P372" s="17">
        <v>4.0530000000000002E-3</v>
      </c>
      <c r="Q372" s="17">
        <v>3.4659999999999999E-3</v>
      </c>
      <c r="R372" s="17">
        <v>1.6689999999999999E-3</v>
      </c>
      <c r="S37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970.52200000000016</v>
      </c>
    </row>
    <row r="373" spans="1:19" x14ac:dyDescent="0.55000000000000004">
      <c r="A373" s="1">
        <v>2540</v>
      </c>
      <c r="B373" s="1" t="s">
        <v>2726</v>
      </c>
      <c r="C373" s="1" t="s">
        <v>2784</v>
      </c>
      <c r="D373" s="4">
        <v>7.4999999999999997E-2</v>
      </c>
      <c r="E373" s="1" t="s">
        <v>107</v>
      </c>
      <c r="F373" s="16" t="s">
        <v>4404</v>
      </c>
      <c r="G373" s="17">
        <v>0</v>
      </c>
      <c r="H373" s="17">
        <v>0</v>
      </c>
      <c r="I373" s="17">
        <v>0</v>
      </c>
      <c r="J373" s="17">
        <v>0</v>
      </c>
      <c r="K373" s="17">
        <v>0</v>
      </c>
      <c r="L373" s="17">
        <v>0</v>
      </c>
      <c r="M373" s="17">
        <v>0</v>
      </c>
      <c r="N373" s="17">
        <v>0</v>
      </c>
      <c r="O373" s="17">
        <v>0</v>
      </c>
      <c r="P373" s="17">
        <v>0</v>
      </c>
      <c r="Q373" s="17">
        <v>0</v>
      </c>
      <c r="R373" s="17">
        <v>0</v>
      </c>
      <c r="S37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74" spans="1:19" x14ac:dyDescent="0.55000000000000004">
      <c r="A374" s="1">
        <v>2541</v>
      </c>
      <c r="B374" s="1" t="s">
        <v>2726</v>
      </c>
      <c r="C374" s="1" t="s">
        <v>2785</v>
      </c>
      <c r="D374" s="4">
        <v>0.1</v>
      </c>
      <c r="E374" s="1" t="s">
        <v>107</v>
      </c>
      <c r="F374" s="16" t="s">
        <v>4405</v>
      </c>
      <c r="G374" s="17">
        <v>0</v>
      </c>
      <c r="H374" s="17">
        <v>0</v>
      </c>
      <c r="I374" s="17">
        <v>0</v>
      </c>
      <c r="J374" s="17">
        <v>0</v>
      </c>
      <c r="K374" s="17">
        <v>0</v>
      </c>
      <c r="L374" s="17">
        <v>0</v>
      </c>
      <c r="M374" s="17">
        <v>0</v>
      </c>
      <c r="N374" s="17">
        <v>0</v>
      </c>
      <c r="O374" s="17">
        <v>0</v>
      </c>
      <c r="P374" s="17">
        <v>0</v>
      </c>
      <c r="Q374" s="17">
        <v>0</v>
      </c>
      <c r="R374" s="17">
        <v>0</v>
      </c>
      <c r="S37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75" spans="1:19" x14ac:dyDescent="0.55000000000000004">
      <c r="A375" s="1">
        <v>2546</v>
      </c>
      <c r="B375" s="1" t="s">
        <v>2726</v>
      </c>
      <c r="C375" s="1" t="s">
        <v>2786</v>
      </c>
      <c r="D375" s="4">
        <v>0.45</v>
      </c>
      <c r="E375" s="1" t="s">
        <v>107</v>
      </c>
      <c r="F375" s="16" t="s">
        <v>4389</v>
      </c>
      <c r="G375" s="17">
        <v>0</v>
      </c>
      <c r="H375" s="17">
        <v>0</v>
      </c>
      <c r="I375" s="17">
        <v>0</v>
      </c>
      <c r="J375" s="17">
        <v>0</v>
      </c>
      <c r="K375" s="17">
        <v>0</v>
      </c>
      <c r="L375" s="17">
        <v>0</v>
      </c>
      <c r="M375" s="17">
        <v>0</v>
      </c>
      <c r="N375" s="17">
        <v>0</v>
      </c>
      <c r="O375" s="17">
        <v>0</v>
      </c>
      <c r="P375" s="17">
        <v>0</v>
      </c>
      <c r="Q375" s="17">
        <v>0</v>
      </c>
      <c r="R375" s="17">
        <v>0</v>
      </c>
      <c r="S37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76" spans="1:19" x14ac:dyDescent="0.55000000000000004">
      <c r="A376" s="1">
        <v>2550</v>
      </c>
      <c r="B376" s="1" t="s">
        <v>2726</v>
      </c>
      <c r="C376" s="1" t="s">
        <v>2787</v>
      </c>
      <c r="D376" s="4">
        <v>0.65</v>
      </c>
      <c r="E376" s="1" t="s">
        <v>107</v>
      </c>
      <c r="F376" s="16" t="s">
        <v>4408</v>
      </c>
      <c r="G376" s="17">
        <v>0</v>
      </c>
      <c r="H376" s="17">
        <v>0</v>
      </c>
      <c r="I376" s="17">
        <v>0</v>
      </c>
      <c r="J376" s="17">
        <v>0</v>
      </c>
      <c r="K376" s="17">
        <v>0</v>
      </c>
      <c r="L376" s="17">
        <v>0</v>
      </c>
      <c r="M376" s="17">
        <v>0</v>
      </c>
      <c r="N376" s="17">
        <v>0</v>
      </c>
      <c r="O376" s="17">
        <v>0</v>
      </c>
      <c r="P376" s="17">
        <v>0</v>
      </c>
      <c r="Q376" s="17">
        <v>0</v>
      </c>
      <c r="R376" s="17">
        <v>0</v>
      </c>
      <c r="S37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77" spans="1:19" x14ac:dyDescent="0.55000000000000004">
      <c r="B377" s="1" t="s">
        <v>2726</v>
      </c>
      <c r="C377" s="20" t="s">
        <v>2789</v>
      </c>
      <c r="D377" s="4">
        <v>1.84</v>
      </c>
      <c r="E377" s="1" t="s">
        <v>107</v>
      </c>
      <c r="F377" s="16" t="s">
        <v>4663</v>
      </c>
      <c r="G377" s="17">
        <v>2.0379999999999999E-3</v>
      </c>
      <c r="H377" s="17">
        <v>2.1939999999999998E-3</v>
      </c>
      <c r="I377" s="17">
        <v>2.5579999999999995E-3</v>
      </c>
      <c r="J377" s="17">
        <v>3.2109999999999994E-3</v>
      </c>
      <c r="K377" s="17">
        <v>3.4509999999999992E-3</v>
      </c>
      <c r="L377" s="17">
        <v>2.8869999999999998E-3</v>
      </c>
      <c r="M377" s="17">
        <v>2.5069999999999997E-3</v>
      </c>
      <c r="N377" s="17">
        <v>2.3289999999999995E-3</v>
      </c>
      <c r="O377" s="17">
        <v>1.9550000000000001E-3</v>
      </c>
      <c r="P377" s="17">
        <v>1.7179999999999999E-3</v>
      </c>
      <c r="Q377" s="17">
        <v>1.6680000000000002E-3</v>
      </c>
      <c r="R377" s="17">
        <v>2.1539999999999997E-3</v>
      </c>
      <c r="S37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872.46699999999998</v>
      </c>
    </row>
    <row r="378" spans="1:19" x14ac:dyDescent="0.55000000000000004">
      <c r="A378" s="1">
        <v>2681</v>
      </c>
      <c r="B378" s="1" t="s">
        <v>2726</v>
      </c>
      <c r="C378" s="1" t="s">
        <v>2790</v>
      </c>
      <c r="D378" s="4">
        <v>2.2000000000000002</v>
      </c>
      <c r="E378" s="1" t="s">
        <v>107</v>
      </c>
      <c r="F378" s="16" t="s">
        <v>4411</v>
      </c>
      <c r="G378" s="17">
        <v>1.2155713059893341E-3</v>
      </c>
      <c r="H378" s="17">
        <v>3.3312138018850982E-3</v>
      </c>
      <c r="I378" s="17">
        <v>3.6070754034152498E-4</v>
      </c>
      <c r="J378" s="17">
        <v>4.3848357541297596E-3</v>
      </c>
      <c r="K378" s="17">
        <v>6.2953227519973347E-4</v>
      </c>
      <c r="L378" s="17">
        <v>3.3010505815534064E-3</v>
      </c>
      <c r="M378" s="17">
        <v>4.0051257682353599E-3</v>
      </c>
      <c r="N378" s="17">
        <v>3.3080096208755287E-3</v>
      </c>
      <c r="O378" s="17">
        <v>1.6293776247138414E-3</v>
      </c>
      <c r="P378" s="17">
        <v>4.408471359937733E-3</v>
      </c>
      <c r="Q378" s="17">
        <v>4.1479703246830443E-3</v>
      </c>
      <c r="R378" s="17">
        <v>4.7616004483834566E-3</v>
      </c>
      <c r="S37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1076.5305828930273</v>
      </c>
    </row>
    <row r="379" spans="1:19" x14ac:dyDescent="0.55000000000000004">
      <c r="A379" s="1">
        <v>2682</v>
      </c>
      <c r="B379" s="1" t="s">
        <v>2726</v>
      </c>
      <c r="C379" s="1" t="s">
        <v>2791</v>
      </c>
      <c r="D379" s="4">
        <v>2.2000000000000002</v>
      </c>
      <c r="E379" s="1" t="s">
        <v>107</v>
      </c>
      <c r="F379" s="16" t="s">
        <v>4412</v>
      </c>
      <c r="G379" s="17">
        <v>2.7651417485469419E-3</v>
      </c>
      <c r="H379" s="17">
        <v>5.9072570005180845E-5</v>
      </c>
      <c r="I379" s="17">
        <v>4.6911073090494179E-3</v>
      </c>
      <c r="J379" s="17">
        <v>1.0496118619312701E-3</v>
      </c>
      <c r="K379" s="17">
        <v>1.9461403483958173E-3</v>
      </c>
      <c r="L379" s="17">
        <v>3.3221735261319829E-4</v>
      </c>
      <c r="M379" s="17">
        <v>2.8394947925889863E-3</v>
      </c>
      <c r="N379" s="17">
        <v>3.3646379430348481E-4</v>
      </c>
      <c r="O379" s="17">
        <v>2.737190577924526E-3</v>
      </c>
      <c r="P379" s="17">
        <v>3.6137694166561729E-3</v>
      </c>
      <c r="Q379" s="17">
        <v>2.8413989490541232E-3</v>
      </c>
      <c r="R379" s="17">
        <v>5.8123855944502924E-4</v>
      </c>
      <c r="S37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730.44062924439993</v>
      </c>
    </row>
    <row r="380" spans="1:19" x14ac:dyDescent="0.55000000000000004">
      <c r="A380" s="1">
        <v>2856</v>
      </c>
      <c r="B380" s="1" t="s">
        <v>2726</v>
      </c>
      <c r="C380" s="1" t="s">
        <v>2793</v>
      </c>
      <c r="D380" s="4">
        <v>0.45</v>
      </c>
      <c r="E380" s="1" t="s">
        <v>107</v>
      </c>
      <c r="F380" s="16" t="s">
        <v>4413</v>
      </c>
      <c r="G380" s="17">
        <v>0</v>
      </c>
      <c r="H380" s="17">
        <v>0</v>
      </c>
      <c r="I380" s="17">
        <v>0</v>
      </c>
      <c r="J380" s="17">
        <v>0</v>
      </c>
      <c r="K380" s="17">
        <v>0</v>
      </c>
      <c r="L380" s="17">
        <v>0</v>
      </c>
      <c r="M380" s="17">
        <v>0</v>
      </c>
      <c r="N380" s="17">
        <v>0</v>
      </c>
      <c r="O380" s="17">
        <v>0</v>
      </c>
      <c r="P380" s="17">
        <v>0</v>
      </c>
      <c r="Q380" s="17">
        <v>0</v>
      </c>
      <c r="R380" s="17">
        <v>0</v>
      </c>
      <c r="S38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81" spans="1:19" x14ac:dyDescent="0.55000000000000004">
      <c r="A381" s="1">
        <v>2858</v>
      </c>
      <c r="B381" s="1" t="s">
        <v>2726</v>
      </c>
      <c r="C381" s="1" t="s">
        <v>2795</v>
      </c>
      <c r="D381" s="4">
        <v>2.2000000000000002</v>
      </c>
      <c r="E381" s="1" t="s">
        <v>107</v>
      </c>
      <c r="F381" s="16" t="s">
        <v>4415</v>
      </c>
      <c r="G381" s="17">
        <v>7.7174280228243792E-4</v>
      </c>
      <c r="H381" s="17">
        <v>2.1209370098567836E-3</v>
      </c>
      <c r="I381" s="17">
        <v>2.7774068785873016E-4</v>
      </c>
      <c r="J381" s="17">
        <v>5.0008662504519351E-4</v>
      </c>
      <c r="K381" s="17">
        <v>3.5031933629170336E-3</v>
      </c>
      <c r="L381" s="17">
        <v>1.3676586658408606E-3</v>
      </c>
      <c r="M381" s="17">
        <v>4.8726189620857049E-3</v>
      </c>
      <c r="N381" s="17">
        <v>1.0715920794030149E-3</v>
      </c>
      <c r="O381" s="17">
        <v>2.7893142843675072E-3</v>
      </c>
      <c r="P381" s="17">
        <v>3.0566785233972589E-3</v>
      </c>
      <c r="Q381" s="17">
        <v>4.5083802073608327E-3</v>
      </c>
      <c r="R381" s="17">
        <v>2.940834397689386E-3</v>
      </c>
      <c r="S38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845.6758550390623</v>
      </c>
    </row>
    <row r="382" spans="1:19" x14ac:dyDescent="0.55000000000000004">
      <c r="A382" s="1">
        <v>2864</v>
      </c>
      <c r="B382" s="1" t="s">
        <v>2726</v>
      </c>
      <c r="C382" s="1" t="s">
        <v>2796</v>
      </c>
      <c r="D382" s="4">
        <v>0.2</v>
      </c>
      <c r="E382" s="1" t="s">
        <v>107</v>
      </c>
      <c r="F382" s="16" t="s">
        <v>4416</v>
      </c>
      <c r="G382" s="17">
        <v>0</v>
      </c>
      <c r="H382" s="17">
        <v>0</v>
      </c>
      <c r="I382" s="17">
        <v>0</v>
      </c>
      <c r="J382" s="17">
        <v>0</v>
      </c>
      <c r="K382" s="17">
        <v>0</v>
      </c>
      <c r="L382" s="17">
        <v>0</v>
      </c>
      <c r="M382" s="17">
        <v>0</v>
      </c>
      <c r="N382" s="17">
        <v>0</v>
      </c>
      <c r="O382" s="17">
        <v>0</v>
      </c>
      <c r="P382" s="17">
        <v>0</v>
      </c>
      <c r="Q382" s="17">
        <v>0</v>
      </c>
      <c r="R382" s="17">
        <v>0</v>
      </c>
      <c r="S38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83" spans="1:19" x14ac:dyDescent="0.55000000000000004">
      <c r="A383" s="1">
        <v>2866</v>
      </c>
      <c r="B383" s="1" t="s">
        <v>2726</v>
      </c>
      <c r="C383" s="1" t="s">
        <v>2797</v>
      </c>
      <c r="D383" s="4">
        <v>9</v>
      </c>
      <c r="E383" s="1" t="s">
        <v>107</v>
      </c>
      <c r="F383" s="16" t="s">
        <v>4417</v>
      </c>
      <c r="G383" s="17">
        <v>1.5269260799493428E-3</v>
      </c>
      <c r="H383" s="17">
        <v>3.5965342045733528E-3</v>
      </c>
      <c r="I383" s="17">
        <v>1.1330998748101728E-4</v>
      </c>
      <c r="J383" s="17">
        <v>3.3277810175354767E-3</v>
      </c>
      <c r="K383" s="17">
        <v>3.6511164337964475E-4</v>
      </c>
      <c r="L383" s="17">
        <v>3.5651899327390265E-3</v>
      </c>
      <c r="M383" s="17">
        <v>4.0297730306060797E-3</v>
      </c>
      <c r="N383" s="17">
        <v>2.9999274352674027E-3</v>
      </c>
      <c r="O383" s="17">
        <v>2.8708226552731251E-4</v>
      </c>
      <c r="P383" s="17">
        <v>1.4154127797225734E-3</v>
      </c>
      <c r="Q383" s="17">
        <v>4.5682420518239472E-3</v>
      </c>
      <c r="R383" s="17">
        <v>2.4071869490844633E-3</v>
      </c>
      <c r="S38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851.73890082703304</v>
      </c>
    </row>
    <row r="384" spans="1:19" x14ac:dyDescent="0.55000000000000004">
      <c r="A384" s="1">
        <v>2867</v>
      </c>
      <c r="B384" s="1" t="s">
        <v>2726</v>
      </c>
      <c r="C384" s="1" t="s">
        <v>2798</v>
      </c>
      <c r="D384" s="4">
        <v>2.2000000000000002</v>
      </c>
      <c r="E384" s="1" t="s">
        <v>107</v>
      </c>
      <c r="F384" s="16" t="s">
        <v>4418</v>
      </c>
      <c r="G384" s="17">
        <v>9.3400000000000004E-4</v>
      </c>
      <c r="H384" s="17">
        <v>7.3800000000000005E-4</v>
      </c>
      <c r="I384" s="17">
        <v>1.194E-3</v>
      </c>
      <c r="J384" s="17">
        <v>2.1849999999999999E-3</v>
      </c>
      <c r="K384" s="17">
        <v>3.5259999999999996E-3</v>
      </c>
      <c r="L384" s="17">
        <v>3.039E-3</v>
      </c>
      <c r="M384" s="17">
        <v>3.215E-3</v>
      </c>
      <c r="N384" s="17">
        <v>3.6610000000000002E-3</v>
      </c>
      <c r="O384" s="17">
        <v>3.48E-3</v>
      </c>
      <c r="P384" s="17">
        <v>4.0530000000000002E-3</v>
      </c>
      <c r="Q384" s="17">
        <v>3.4659999999999999E-3</v>
      </c>
      <c r="R384" s="17">
        <v>1.6689999999999999E-3</v>
      </c>
      <c r="S38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951.57600000000002</v>
      </c>
    </row>
    <row r="385" spans="1:19" x14ac:dyDescent="0.55000000000000004">
      <c r="A385" s="1">
        <v>2874</v>
      </c>
      <c r="B385" s="1" t="s">
        <v>2726</v>
      </c>
      <c r="C385" s="1" t="s">
        <v>2799</v>
      </c>
      <c r="D385" s="4">
        <v>0.16200000000000001</v>
      </c>
      <c r="E385" s="1" t="s">
        <v>107</v>
      </c>
      <c r="F385" s="16" t="s">
        <v>4419</v>
      </c>
      <c r="G385" s="17">
        <v>0</v>
      </c>
      <c r="H385" s="17">
        <v>0</v>
      </c>
      <c r="I385" s="17">
        <v>0</v>
      </c>
      <c r="J385" s="17">
        <v>0</v>
      </c>
      <c r="K385" s="17">
        <v>0</v>
      </c>
      <c r="L385" s="17">
        <v>0</v>
      </c>
      <c r="M385" s="17">
        <v>0</v>
      </c>
      <c r="N385" s="17">
        <v>0</v>
      </c>
      <c r="O385" s="17">
        <v>0</v>
      </c>
      <c r="P385" s="17">
        <v>0</v>
      </c>
      <c r="Q385" s="17">
        <v>0</v>
      </c>
      <c r="R385" s="17">
        <v>0</v>
      </c>
      <c r="S38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86" spans="1:19" x14ac:dyDescent="0.55000000000000004">
      <c r="B386" s="1" t="s">
        <v>2726</v>
      </c>
      <c r="C386" s="1" t="s">
        <v>2801</v>
      </c>
      <c r="D386" s="4">
        <v>2.6</v>
      </c>
      <c r="E386" s="1" t="s">
        <v>107</v>
      </c>
      <c r="F386" s="16" t="s">
        <v>4663</v>
      </c>
      <c r="G386" s="17">
        <v>2.126135665905192E-3</v>
      </c>
      <c r="H386" s="17">
        <v>1.2665442880170031E-3</v>
      </c>
      <c r="I386" s="17">
        <v>6.6551442906003454E-4</v>
      </c>
      <c r="J386" s="17">
        <v>4.4679941136038341E-3</v>
      </c>
      <c r="K386" s="17">
        <v>1.5761586101182097E-3</v>
      </c>
      <c r="L386" s="17">
        <v>3.0455609597471733E-3</v>
      </c>
      <c r="M386" s="17">
        <v>4.4710121666002387E-3</v>
      </c>
      <c r="N386" s="17">
        <v>1.1736377079064036E-3</v>
      </c>
      <c r="O386" s="17">
        <v>3.5204083926273426E-3</v>
      </c>
      <c r="P386" s="17">
        <v>1.7777711568576521E-3</v>
      </c>
      <c r="Q386" s="17">
        <v>3.9868824884581773E-3</v>
      </c>
      <c r="R386" s="17">
        <v>2.7643497831390997E-3</v>
      </c>
      <c r="S38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937.28058380476375</v>
      </c>
    </row>
    <row r="387" spans="1:19" x14ac:dyDescent="0.55000000000000004">
      <c r="A387" s="1">
        <v>2827</v>
      </c>
      <c r="B387" s="1" t="s">
        <v>2803</v>
      </c>
      <c r="C387" s="1" t="s">
        <v>2806</v>
      </c>
      <c r="D387" s="4">
        <v>2.2000000000000002</v>
      </c>
      <c r="E387" s="1" t="s">
        <v>107</v>
      </c>
      <c r="F387" s="16" t="s">
        <v>4421</v>
      </c>
      <c r="G387" s="17">
        <v>4.942853202330599E-3</v>
      </c>
      <c r="H387" s="17">
        <v>1.9218665678120738E-3</v>
      </c>
      <c r="I387" s="17">
        <v>1.1900739430258179E-3</v>
      </c>
      <c r="J387" s="17">
        <v>1.7212849015814146E-3</v>
      </c>
      <c r="K387" s="17">
        <v>1.4683803179268524E-3</v>
      </c>
      <c r="L387" s="17">
        <v>7.8104353282541284E-4</v>
      </c>
      <c r="M387" s="17">
        <v>4.1797469716210235E-4</v>
      </c>
      <c r="N387" s="17">
        <v>4.9115068604802306E-4</v>
      </c>
      <c r="O387" s="17">
        <v>7.4757755899240936E-4</v>
      </c>
      <c r="P387" s="17">
        <v>4.5568542163999359E-4</v>
      </c>
      <c r="Q387" s="17">
        <v>3.8907750827261848E-3</v>
      </c>
      <c r="R387" s="17">
        <v>4.6048775754773058E-3</v>
      </c>
      <c r="S38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688.73356733443211</v>
      </c>
    </row>
    <row r="388" spans="1:19" x14ac:dyDescent="0.55000000000000004">
      <c r="A388" s="1">
        <v>2841</v>
      </c>
      <c r="B388" s="1" t="s">
        <v>2803</v>
      </c>
      <c r="C388" s="1" t="s">
        <v>2808</v>
      </c>
      <c r="D388" s="4">
        <v>3.8</v>
      </c>
      <c r="E388" s="1" t="s">
        <v>107</v>
      </c>
      <c r="F388" s="16" t="s">
        <v>4422</v>
      </c>
      <c r="G388" s="17">
        <v>9.3400000000000004E-4</v>
      </c>
      <c r="H388" s="17">
        <v>7.3800000000000005E-4</v>
      </c>
      <c r="I388" s="17">
        <v>1.194E-3</v>
      </c>
      <c r="J388" s="17">
        <v>2.1849999999999999E-3</v>
      </c>
      <c r="K388" s="17">
        <v>2.5240000000000002E-3</v>
      </c>
      <c r="L388" s="17">
        <v>3.5259999999999996E-3</v>
      </c>
      <c r="M388" s="17">
        <v>3.215E-3</v>
      </c>
      <c r="N388" s="17">
        <v>3.6610000000000002E-3</v>
      </c>
      <c r="O388" s="17">
        <v>3.48E-3</v>
      </c>
      <c r="P388" s="17">
        <v>4.0530000000000002E-3</v>
      </c>
      <c r="Q388" s="17">
        <v>3.4659999999999999E-3</v>
      </c>
      <c r="R388" s="17">
        <v>1.6689999999999999E-3</v>
      </c>
      <c r="S38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935.12400000000002</v>
      </c>
    </row>
    <row r="389" spans="1:19" x14ac:dyDescent="0.55000000000000004">
      <c r="A389" s="1">
        <v>371</v>
      </c>
      <c r="B389" s="1" t="s">
        <v>2910</v>
      </c>
      <c r="C389" s="1" t="s">
        <v>2911</v>
      </c>
      <c r="D389" s="4">
        <v>3</v>
      </c>
      <c r="E389" s="1" t="s">
        <v>107</v>
      </c>
      <c r="F389" s="16" t="s">
        <v>4423</v>
      </c>
      <c r="G389" s="17">
        <v>3.8472719254050813E-3</v>
      </c>
      <c r="H389" s="17">
        <v>3.6525312087358941E-3</v>
      </c>
      <c r="I389" s="17">
        <v>2.4344769994232378E-3</v>
      </c>
      <c r="J389" s="17">
        <v>2.2660886435177763E-3</v>
      </c>
      <c r="K389" s="17">
        <v>4.2506031421901949E-3</v>
      </c>
      <c r="L389" s="17">
        <v>3.7856243074349512E-3</v>
      </c>
      <c r="M389" s="17">
        <v>4.3684908059269147E-3</v>
      </c>
      <c r="N389" s="17">
        <v>2.4342292848726337E-3</v>
      </c>
      <c r="O389" s="17">
        <v>4.5947627442083682E-3</v>
      </c>
      <c r="P389" s="17">
        <v>4.8295218537274896E-3</v>
      </c>
      <c r="Q389" s="17">
        <v>3.389220726348164E-3</v>
      </c>
      <c r="R389" s="17">
        <v>1.8201208893602683E-3</v>
      </c>
      <c r="S38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1266.8679284179634</v>
      </c>
    </row>
    <row r="390" spans="1:19" x14ac:dyDescent="0.55000000000000004">
      <c r="A390" s="1">
        <v>601</v>
      </c>
      <c r="B390" s="1" t="s">
        <v>2910</v>
      </c>
      <c r="C390" s="1" t="s">
        <v>2920</v>
      </c>
      <c r="D390" s="4">
        <v>50</v>
      </c>
      <c r="E390" s="1" t="s">
        <v>107</v>
      </c>
      <c r="F390" s="16" t="s">
        <v>4424</v>
      </c>
      <c r="G390" s="17">
        <v>2.176E-3</v>
      </c>
      <c r="H390" s="17">
        <v>2.101E-3</v>
      </c>
      <c r="I390" s="17">
        <v>1.7619999999999999E-3</v>
      </c>
      <c r="J390" s="17">
        <v>2.6770000000000001E-3</v>
      </c>
      <c r="K390" s="17">
        <v>1.3760000000000001E-3</v>
      </c>
      <c r="L390" s="17">
        <v>3.7759999999999998E-3</v>
      </c>
      <c r="M390" s="17">
        <v>3.8760000000000001E-3</v>
      </c>
      <c r="N390" s="17">
        <v>3.006E-3</v>
      </c>
      <c r="O390" s="17">
        <v>2.0049999999999998E-3</v>
      </c>
      <c r="P390" s="17">
        <v>1.8760000000000001E-3</v>
      </c>
      <c r="Q390" s="17">
        <v>2.1549999999999998E-3</v>
      </c>
      <c r="R390" s="17">
        <v>2.2230000000000001E-3</v>
      </c>
      <c r="S39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882.36300000000006</v>
      </c>
    </row>
    <row r="391" spans="1:19" x14ac:dyDescent="0.55000000000000004">
      <c r="A391" s="1">
        <v>699</v>
      </c>
      <c r="B391" s="1" t="s">
        <v>2910</v>
      </c>
      <c r="C391" s="1" t="s">
        <v>2921</v>
      </c>
      <c r="D391" s="4">
        <v>2.2000000000000002</v>
      </c>
      <c r="E391" s="1" t="s">
        <v>107</v>
      </c>
      <c r="F391" s="16" t="s">
        <v>4426</v>
      </c>
      <c r="G391" s="17">
        <v>2.6839184607274761E-3</v>
      </c>
      <c r="H391" s="17">
        <v>3.8339247940966264E-3</v>
      </c>
      <c r="I391" s="17">
        <v>2.4668040038095418E-4</v>
      </c>
      <c r="J391" s="17">
        <v>4.2008659599854729E-3</v>
      </c>
      <c r="K391" s="17">
        <v>1.5021228961165812E-3</v>
      </c>
      <c r="L391" s="17">
        <v>4.353273478060856E-3</v>
      </c>
      <c r="M391" s="17">
        <v>4.1961438387196929E-3</v>
      </c>
      <c r="N391" s="17">
        <v>1.9003740660402362E-3</v>
      </c>
      <c r="O391" s="17">
        <v>2.4237825874037357E-3</v>
      </c>
      <c r="P391" s="17">
        <v>4.6216867392710027E-4</v>
      </c>
      <c r="Q391" s="17">
        <v>3.2768865835532501E-3</v>
      </c>
      <c r="R391" s="17">
        <v>3.9131566467067794E-3</v>
      </c>
      <c r="S39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997.03566696598841</v>
      </c>
    </row>
    <row r="392" spans="1:19" x14ac:dyDescent="0.55000000000000004">
      <c r="B392" s="1" t="s">
        <v>2910</v>
      </c>
      <c r="C392" s="1" t="s">
        <v>2923</v>
      </c>
      <c r="D392" s="4">
        <v>6</v>
      </c>
      <c r="E392" s="1" t="s">
        <v>107</v>
      </c>
      <c r="F392" s="16" t="s">
        <v>4427</v>
      </c>
      <c r="G392" s="17">
        <v>3.8080000000000002E-3</v>
      </c>
      <c r="H392" s="17">
        <v>4.2090000000000001E-3</v>
      </c>
      <c r="I392" s="17">
        <v>4.1510000000000002E-3</v>
      </c>
      <c r="J392" s="17">
        <v>4.267E-3</v>
      </c>
      <c r="K392" s="17">
        <v>3.869E-3</v>
      </c>
      <c r="L392" s="17">
        <v>1.931E-3</v>
      </c>
      <c r="M392" s="17">
        <v>1.3129999999999999E-3</v>
      </c>
      <c r="N392" s="17">
        <v>1.578E-3</v>
      </c>
      <c r="O392" s="17">
        <v>2.9619999999999998E-3</v>
      </c>
      <c r="P392" s="17">
        <v>3.2000000000000002E-3</v>
      </c>
      <c r="Q392" s="17">
        <v>3.7299999999999998E-3</v>
      </c>
      <c r="R392" s="17">
        <v>2.2200000000000002E-3</v>
      </c>
      <c r="S39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1128.8610000000001</v>
      </c>
    </row>
    <row r="393" spans="1:19" x14ac:dyDescent="0.55000000000000004">
      <c r="A393" s="1">
        <v>1264</v>
      </c>
      <c r="B393" s="1" t="s">
        <v>2910</v>
      </c>
      <c r="C393" s="1" t="s">
        <v>2924</v>
      </c>
      <c r="D393" s="4">
        <v>6</v>
      </c>
      <c r="E393" s="1" t="s">
        <v>107</v>
      </c>
      <c r="F393" s="16" t="s">
        <v>4428</v>
      </c>
      <c r="G393" s="17">
        <v>3.1336617803281426E-3</v>
      </c>
      <c r="H393" s="17">
        <v>4.8832108735393162E-3</v>
      </c>
      <c r="I393" s="17">
        <v>2.5818099447000066E-3</v>
      </c>
      <c r="J393" s="17">
        <v>1.8999711151420907E-4</v>
      </c>
      <c r="K393" s="17">
        <v>4.8887126036648446E-3</v>
      </c>
      <c r="L393" s="17">
        <v>3.1860389881480078E-3</v>
      </c>
      <c r="M393" s="17">
        <v>3.7138026936755623E-3</v>
      </c>
      <c r="N393" s="17">
        <v>4.9201697500331314E-3</v>
      </c>
      <c r="O393" s="17">
        <v>4.2642066408352637E-3</v>
      </c>
      <c r="P393" s="17">
        <v>4.545805730658898E-3</v>
      </c>
      <c r="Q393" s="17">
        <v>1.2182683870597438E-3</v>
      </c>
      <c r="R393" s="17">
        <v>2.9629426277735915E-3</v>
      </c>
      <c r="S39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1231.6392973416771</v>
      </c>
    </row>
    <row r="394" spans="1:19" x14ac:dyDescent="0.55000000000000004">
      <c r="A394" s="1">
        <v>1982</v>
      </c>
      <c r="B394" s="1" t="s">
        <v>2910</v>
      </c>
      <c r="C394" s="1" t="s">
        <v>2936</v>
      </c>
      <c r="D394" s="4">
        <v>0.12</v>
      </c>
      <c r="E394" s="1" t="s">
        <v>107</v>
      </c>
      <c r="F394" s="16" t="s">
        <v>4429</v>
      </c>
      <c r="G394" s="17">
        <v>0</v>
      </c>
      <c r="H394" s="17">
        <v>0</v>
      </c>
      <c r="I394" s="17">
        <v>0</v>
      </c>
      <c r="J394" s="17">
        <v>0</v>
      </c>
      <c r="K394" s="17">
        <v>0</v>
      </c>
      <c r="L394" s="17">
        <v>0</v>
      </c>
      <c r="M394" s="17">
        <v>0</v>
      </c>
      <c r="N394" s="17">
        <v>0</v>
      </c>
      <c r="O394" s="17">
        <v>0</v>
      </c>
      <c r="P394" s="17">
        <v>0</v>
      </c>
      <c r="Q394" s="17">
        <v>0</v>
      </c>
      <c r="R394" s="17">
        <v>0</v>
      </c>
      <c r="S39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95" spans="1:19" x14ac:dyDescent="0.55000000000000004">
      <c r="A395" s="1">
        <v>2723</v>
      </c>
      <c r="B395" s="1" t="s">
        <v>2910</v>
      </c>
      <c r="C395" s="1" t="s">
        <v>2943</v>
      </c>
      <c r="D395" s="4">
        <v>2</v>
      </c>
      <c r="E395" s="1" t="s">
        <v>107</v>
      </c>
      <c r="F395" s="16" t="s">
        <v>4423</v>
      </c>
      <c r="G395" s="17">
        <v>9.3400000000000004E-4</v>
      </c>
      <c r="H395" s="17">
        <v>7.3800000000000005E-4</v>
      </c>
      <c r="I395" s="17">
        <v>1.194E-3</v>
      </c>
      <c r="J395" s="17">
        <v>3.5259999999999996E-3</v>
      </c>
      <c r="K395" s="17">
        <v>2.5240000000000002E-3</v>
      </c>
      <c r="L395" s="17">
        <v>3.039E-3</v>
      </c>
      <c r="M395" s="17">
        <v>3.215E-3</v>
      </c>
      <c r="N395" s="17">
        <v>3.6610000000000002E-3</v>
      </c>
      <c r="O395" s="17">
        <v>3.48E-3</v>
      </c>
      <c r="P395" s="17">
        <v>4.0530000000000002E-3</v>
      </c>
      <c r="Q395" s="17">
        <v>3.4659999999999999E-3</v>
      </c>
      <c r="R395" s="17">
        <v>1.6689999999999999E-3</v>
      </c>
      <c r="S39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960.74400000000003</v>
      </c>
    </row>
    <row r="396" spans="1:19" x14ac:dyDescent="0.55000000000000004">
      <c r="B396" s="1" t="s">
        <v>2910</v>
      </c>
      <c r="C396" s="1" t="s">
        <v>2945</v>
      </c>
      <c r="D396" s="4">
        <v>0.25</v>
      </c>
      <c r="E396" s="1" t="s">
        <v>107</v>
      </c>
      <c r="F396" s="16" t="s">
        <v>4430</v>
      </c>
      <c r="G396" s="17">
        <v>0</v>
      </c>
      <c r="H396" s="17">
        <v>0</v>
      </c>
      <c r="I396" s="17">
        <v>0</v>
      </c>
      <c r="J396" s="17">
        <v>0</v>
      </c>
      <c r="K396" s="17">
        <v>0</v>
      </c>
      <c r="L396" s="17">
        <v>0</v>
      </c>
      <c r="M396" s="17">
        <v>0</v>
      </c>
      <c r="N396" s="17">
        <v>0</v>
      </c>
      <c r="O396" s="17">
        <v>0</v>
      </c>
      <c r="P396" s="17">
        <v>0</v>
      </c>
      <c r="Q396" s="17">
        <v>0</v>
      </c>
      <c r="R396" s="17">
        <v>0</v>
      </c>
      <c r="S39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97" spans="1:19" x14ac:dyDescent="0.55000000000000004">
      <c r="A397" s="1">
        <v>492</v>
      </c>
      <c r="B397" s="1" t="s">
        <v>2962</v>
      </c>
      <c r="C397" s="1" t="s">
        <v>2992</v>
      </c>
      <c r="D397" s="4">
        <v>2.7</v>
      </c>
      <c r="E397" s="1" t="s">
        <v>107</v>
      </c>
      <c r="F397" s="16" t="s">
        <v>4432</v>
      </c>
      <c r="G397" s="17">
        <v>9.3400000000000004E-4</v>
      </c>
      <c r="H397" s="17">
        <v>7.3800000000000005E-4</v>
      </c>
      <c r="I397" s="17">
        <v>3.5259999999999996E-3</v>
      </c>
      <c r="J397" s="17">
        <v>2.1849999999999999E-3</v>
      </c>
      <c r="K397" s="17">
        <v>2.5240000000000002E-3</v>
      </c>
      <c r="L397" s="17">
        <v>3.5259999999999996E-3</v>
      </c>
      <c r="M397" s="17">
        <v>3.215E-3</v>
      </c>
      <c r="N397" s="17">
        <v>3.6610000000000002E-3</v>
      </c>
      <c r="O397" s="17">
        <v>3.48E-3</v>
      </c>
      <c r="P397" s="17">
        <v>4.0530000000000002E-3</v>
      </c>
      <c r="Q397" s="17">
        <v>3.4659999999999999E-3</v>
      </c>
      <c r="R397" s="17">
        <v>1.6689999999999999E-3</v>
      </c>
      <c r="S39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1007.4159999999998</v>
      </c>
    </row>
    <row r="398" spans="1:19" x14ac:dyDescent="0.55000000000000004">
      <c r="A398" s="1">
        <v>691</v>
      </c>
      <c r="B398" s="1" t="s">
        <v>2962</v>
      </c>
      <c r="C398" s="1" t="s">
        <v>3012</v>
      </c>
      <c r="D398" s="4">
        <v>1</v>
      </c>
      <c r="E398" s="1" t="s">
        <v>107</v>
      </c>
      <c r="F398" s="16" t="s">
        <v>4433</v>
      </c>
      <c r="G398" s="17">
        <v>0</v>
      </c>
      <c r="H398" s="17">
        <v>0</v>
      </c>
      <c r="I398" s="17">
        <v>0</v>
      </c>
      <c r="J398" s="17">
        <v>0</v>
      </c>
      <c r="K398" s="17">
        <v>0</v>
      </c>
      <c r="L398" s="17">
        <v>0</v>
      </c>
      <c r="M398" s="17">
        <v>0</v>
      </c>
      <c r="N398" s="17">
        <v>0</v>
      </c>
      <c r="O398" s="17">
        <v>0</v>
      </c>
      <c r="P398" s="17">
        <v>0</v>
      </c>
      <c r="Q398" s="17">
        <v>0</v>
      </c>
      <c r="R398" s="17">
        <v>0</v>
      </c>
      <c r="S39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399" spans="1:19" x14ac:dyDescent="0.55000000000000004">
      <c r="A399" s="1">
        <v>732</v>
      </c>
      <c r="B399" s="1" t="s">
        <v>2962</v>
      </c>
      <c r="C399" s="1" t="s">
        <v>3015</v>
      </c>
      <c r="D399" s="4">
        <v>1.5</v>
      </c>
      <c r="E399" s="1" t="s">
        <v>107</v>
      </c>
      <c r="F399" s="16" t="s">
        <v>4434</v>
      </c>
      <c r="G399" s="17">
        <v>1.0679999999999999E-3</v>
      </c>
      <c r="H399" s="17">
        <v>8.7200000000000005E-4</v>
      </c>
      <c r="I399" s="17">
        <v>1.328E-3</v>
      </c>
      <c r="J399" s="17">
        <v>2.3189999999999999E-3</v>
      </c>
      <c r="K399" s="17">
        <v>2.6580000000000002E-3</v>
      </c>
      <c r="L399" s="17">
        <v>3.173E-3</v>
      </c>
      <c r="M399" s="17">
        <v>3.349E-3</v>
      </c>
      <c r="N399" s="17">
        <v>3.7950000000000002E-3</v>
      </c>
      <c r="O399" s="17">
        <v>3.614E-3</v>
      </c>
      <c r="P399" s="17">
        <v>4.1869999999999997E-3</v>
      </c>
      <c r="Q399" s="17">
        <v>3.5999999999999999E-3</v>
      </c>
      <c r="R399" s="17">
        <v>1.8029999999999999E-3</v>
      </c>
      <c r="S39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969.42399999999998</v>
      </c>
    </row>
    <row r="400" spans="1:19" x14ac:dyDescent="0.55000000000000004">
      <c r="A400" s="1">
        <v>743</v>
      </c>
      <c r="B400" s="1" t="s">
        <v>2962</v>
      </c>
      <c r="C400" s="1" t="s">
        <v>3019</v>
      </c>
      <c r="D400" s="4">
        <v>42</v>
      </c>
      <c r="E400" s="1" t="s">
        <v>107</v>
      </c>
      <c r="F400" s="16" t="s">
        <v>4435</v>
      </c>
      <c r="G400" s="17">
        <v>4.9763018273221542E-3</v>
      </c>
      <c r="H400" s="17">
        <v>4.2651059993309669E-3</v>
      </c>
      <c r="I400" s="17">
        <v>3.3939673547224935E-3</v>
      </c>
      <c r="J400" s="17">
        <v>4.4716832713664898E-3</v>
      </c>
      <c r="K400" s="17">
        <v>2.6988988446944606E-3</v>
      </c>
      <c r="L400" s="17">
        <v>2.4687086788267552E-3</v>
      </c>
      <c r="M400" s="17">
        <v>4.0081581102196966E-3</v>
      </c>
      <c r="N400" s="17">
        <v>1.1685412147378393E-4</v>
      </c>
      <c r="O400" s="17">
        <v>8.9802800877507641E-4</v>
      </c>
      <c r="P400" s="17">
        <v>3.6959646096723893E-3</v>
      </c>
      <c r="Q400" s="17">
        <v>2.0388366143953519E-3</v>
      </c>
      <c r="R400" s="17">
        <v>4.9816216666434638E-3</v>
      </c>
      <c r="S40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1155.7654277593788</v>
      </c>
    </row>
    <row r="401" spans="1:19" x14ac:dyDescent="0.55000000000000004">
      <c r="A401" s="1">
        <v>859</v>
      </c>
      <c r="B401" s="1" t="s">
        <v>2962</v>
      </c>
      <c r="C401" s="1" t="s">
        <v>3041</v>
      </c>
      <c r="D401" s="4">
        <v>0.5</v>
      </c>
      <c r="E401" s="1" t="s">
        <v>107</v>
      </c>
      <c r="F401" s="16" t="s">
        <v>4436</v>
      </c>
      <c r="G401" s="17">
        <v>0</v>
      </c>
      <c r="H401" s="17">
        <v>0</v>
      </c>
      <c r="I401" s="17">
        <v>0</v>
      </c>
      <c r="J401" s="17">
        <v>0</v>
      </c>
      <c r="K401" s="17">
        <v>0</v>
      </c>
      <c r="L401" s="17">
        <v>0</v>
      </c>
      <c r="M401" s="17">
        <v>0</v>
      </c>
      <c r="N401" s="17">
        <v>0</v>
      </c>
      <c r="O401" s="17">
        <v>0</v>
      </c>
      <c r="P401" s="17">
        <v>0</v>
      </c>
      <c r="Q401" s="17">
        <v>0</v>
      </c>
      <c r="R401" s="17">
        <v>0</v>
      </c>
      <c r="S40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02" spans="1:19" x14ac:dyDescent="0.55000000000000004">
      <c r="A402" s="1">
        <v>907</v>
      </c>
      <c r="B402" s="1" t="s">
        <v>2962</v>
      </c>
      <c r="C402" s="1" t="s">
        <v>3048</v>
      </c>
      <c r="D402" s="4">
        <v>1000</v>
      </c>
      <c r="E402" s="1" t="s">
        <v>107</v>
      </c>
      <c r="F402" s="16" t="s">
        <v>4438</v>
      </c>
      <c r="G402" s="17">
        <v>9.7400000000000004E-4</v>
      </c>
      <c r="H402" s="17">
        <v>2.1450000000000002E-3</v>
      </c>
      <c r="I402" s="17">
        <v>2.48E-3</v>
      </c>
      <c r="J402" s="17">
        <v>3.14E-3</v>
      </c>
      <c r="K402" s="17">
        <v>7.6480000000000005E-4</v>
      </c>
      <c r="L402" s="17">
        <v>1.005E-4</v>
      </c>
      <c r="M402" s="17">
        <v>9.8700000000000003E-4</v>
      </c>
      <c r="N402" s="17">
        <v>2.48E-3</v>
      </c>
      <c r="O402" s="17">
        <v>1.1199999999999999E-3</v>
      </c>
      <c r="P402" s="17">
        <v>4.15E-3</v>
      </c>
      <c r="Q402" s="17">
        <v>2.6540000000000001E-3</v>
      </c>
      <c r="R402" s="17">
        <v>2.3340000000000001E-3</v>
      </c>
      <c r="S40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709.75880000000018</v>
      </c>
    </row>
    <row r="403" spans="1:19" x14ac:dyDescent="0.55000000000000004">
      <c r="A403" s="1">
        <v>1083</v>
      </c>
      <c r="B403" s="1" t="s">
        <v>2962</v>
      </c>
      <c r="C403" s="1" t="s">
        <v>3074</v>
      </c>
      <c r="D403" s="4">
        <v>6</v>
      </c>
      <c r="E403" s="1" t="s">
        <v>107</v>
      </c>
      <c r="F403" s="16" t="s">
        <v>4440</v>
      </c>
      <c r="G403" s="17">
        <v>9.4128241594786002E-4</v>
      </c>
      <c r="H403" s="17">
        <v>2.5013349375688993E-3</v>
      </c>
      <c r="I403" s="17">
        <v>3.3230512312466265E-3</v>
      </c>
      <c r="J403" s="17">
        <v>1.4650320232209414E-4</v>
      </c>
      <c r="K403" s="17">
        <v>4.9771718781738417E-3</v>
      </c>
      <c r="L403" s="17">
        <v>3.0696595135481265E-3</v>
      </c>
      <c r="M403" s="17">
        <v>4.3488123963484268E-3</v>
      </c>
      <c r="N403" s="17">
        <v>2.9628128551057232E-3</v>
      </c>
      <c r="O403" s="17">
        <v>2.2654918077163726E-3</v>
      </c>
      <c r="P403" s="17">
        <v>2.8044074082646934E-3</v>
      </c>
      <c r="Q403" s="17">
        <v>2.3042752728812731E-4</v>
      </c>
      <c r="R403" s="17">
        <v>4.5781979077377478E-3</v>
      </c>
      <c r="S40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983.40765865574338</v>
      </c>
    </row>
    <row r="404" spans="1:19" x14ac:dyDescent="0.55000000000000004">
      <c r="A404" s="1">
        <v>1110</v>
      </c>
      <c r="B404" s="1" t="s">
        <v>2962</v>
      </c>
      <c r="C404" s="1" t="s">
        <v>3075</v>
      </c>
      <c r="D404" s="4">
        <v>2.5</v>
      </c>
      <c r="E404" s="1" t="s">
        <v>107</v>
      </c>
      <c r="F404" s="16" t="s">
        <v>4441</v>
      </c>
      <c r="G404" s="17">
        <v>2.477261104311805E-3</v>
      </c>
      <c r="H404" s="17">
        <v>3.1293850752820741E-3</v>
      </c>
      <c r="I404" s="17">
        <v>3.5600975036061563E-3</v>
      </c>
      <c r="J404" s="17">
        <v>2.1554244743292278E-3</v>
      </c>
      <c r="K404" s="17">
        <v>3.7024600861200836E-3</v>
      </c>
      <c r="L404" s="17">
        <v>2.2364360069187066E-3</v>
      </c>
      <c r="M404" s="17">
        <v>1.0116938711806844E-3</v>
      </c>
      <c r="N404" s="17">
        <v>3.8438889792551884E-3</v>
      </c>
      <c r="O404" s="17">
        <v>1.018165339873926E-3</v>
      </c>
      <c r="P404" s="17">
        <v>4.3022488662840608E-3</v>
      </c>
      <c r="Q404" s="17">
        <v>1.3072132868446372E-3</v>
      </c>
      <c r="R404" s="17">
        <v>3.1995142289154206E-3</v>
      </c>
      <c r="S40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974.15205917676826</v>
      </c>
    </row>
    <row r="405" spans="1:19" x14ac:dyDescent="0.55000000000000004">
      <c r="A405" s="1">
        <v>1144</v>
      </c>
      <c r="B405" s="1" t="s">
        <v>2962</v>
      </c>
      <c r="C405" s="1" t="s">
        <v>3076</v>
      </c>
      <c r="D405" s="4">
        <v>360.79099999999897</v>
      </c>
      <c r="E405" s="1" t="s">
        <v>107</v>
      </c>
      <c r="F405" s="16" t="s">
        <v>4442</v>
      </c>
      <c r="G405" s="17">
        <v>3.3324010899921787E-3</v>
      </c>
      <c r="H405" s="17">
        <v>1.1493102251482208E-3</v>
      </c>
      <c r="I405" s="17">
        <v>3.7681593466005951E-3</v>
      </c>
      <c r="J405" s="17">
        <v>3.1700522755861247E-3</v>
      </c>
      <c r="K405" s="17">
        <v>3.7778221062613484E-3</v>
      </c>
      <c r="L405" s="17">
        <v>2.5604260692882169E-3</v>
      </c>
      <c r="M405" s="17">
        <v>4.0692301012971756E-3</v>
      </c>
      <c r="N405" s="17">
        <v>1.4395647327672711E-3</v>
      </c>
      <c r="O405" s="17">
        <v>3.6736893852059686E-3</v>
      </c>
      <c r="P405" s="17">
        <v>2.313138580484821E-3</v>
      </c>
      <c r="Q405" s="17">
        <v>3.3738052387464433E-3</v>
      </c>
      <c r="R405" s="17">
        <v>2.8263374418142102E-3</v>
      </c>
      <c r="S40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1082.8461307446983</v>
      </c>
    </row>
    <row r="406" spans="1:19" x14ac:dyDescent="0.55000000000000004">
      <c r="A406" s="1">
        <v>1307</v>
      </c>
      <c r="B406" s="1" t="s">
        <v>2962</v>
      </c>
      <c r="C406" s="1" t="s">
        <v>3096</v>
      </c>
      <c r="D406" s="4">
        <v>1.1000000000000001</v>
      </c>
      <c r="E406" s="1" t="s">
        <v>107</v>
      </c>
      <c r="F406" s="16" t="s">
        <v>4444</v>
      </c>
      <c r="G406" s="17">
        <v>2.9529999999999999E-3</v>
      </c>
      <c r="H406" s="17">
        <v>4.006E-3</v>
      </c>
      <c r="I406" s="17">
        <v>3.107E-3</v>
      </c>
      <c r="J406" s="17">
        <v>1.9650000000000002E-3</v>
      </c>
      <c r="K406" s="17">
        <v>1.0790000000000001E-3</v>
      </c>
      <c r="L406" s="17">
        <v>8.0400000000000003E-4</v>
      </c>
      <c r="M406" s="17">
        <v>5.5800000000000001E-4</v>
      </c>
      <c r="N406" s="17">
        <v>5.8E-4</v>
      </c>
      <c r="O406" s="17">
        <v>7.2999999999999996E-4</v>
      </c>
      <c r="P406" s="17">
        <v>2.013E-3</v>
      </c>
      <c r="Q406" s="17">
        <v>1.34E-3</v>
      </c>
      <c r="R406" s="17">
        <v>2.7880000000000001E-3</v>
      </c>
      <c r="S40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662.75599999999986</v>
      </c>
    </row>
    <row r="407" spans="1:19" x14ac:dyDescent="0.55000000000000004">
      <c r="A407" s="1">
        <v>1405</v>
      </c>
      <c r="B407" s="1" t="s">
        <v>2962</v>
      </c>
      <c r="C407" s="1" t="s">
        <v>3104</v>
      </c>
      <c r="D407" s="4">
        <v>1332</v>
      </c>
      <c r="E407" s="1" t="s">
        <v>107</v>
      </c>
      <c r="F407" s="16" t="s">
        <v>4445</v>
      </c>
      <c r="G407" s="17">
        <v>4.1599999999999997E-4</v>
      </c>
      <c r="H407" s="17">
        <v>4.235E-3</v>
      </c>
      <c r="I407" s="17">
        <v>3.215E-3</v>
      </c>
      <c r="J407" s="17">
        <v>1.1199999999999999E-3</v>
      </c>
      <c r="K407" s="17">
        <v>2.3019999999999998E-3</v>
      </c>
      <c r="L407" s="17">
        <v>1.48E-3</v>
      </c>
      <c r="M407" s="17">
        <v>1.7669999999999999E-3</v>
      </c>
      <c r="N407" s="17">
        <v>9.8700000000000003E-4</v>
      </c>
      <c r="O407" s="17">
        <v>2.6540000000000001E-3</v>
      </c>
      <c r="P407" s="17">
        <v>2.3649999999999999E-3</v>
      </c>
      <c r="Q407" s="17">
        <v>2.813E-3</v>
      </c>
      <c r="R407" s="17">
        <v>4.15E-3</v>
      </c>
      <c r="S40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831.85200000000009</v>
      </c>
    </row>
    <row r="408" spans="1:19" x14ac:dyDescent="0.55000000000000004">
      <c r="A408" s="1">
        <v>1452</v>
      </c>
      <c r="B408" s="1" t="s">
        <v>2962</v>
      </c>
      <c r="C408" s="1" t="s">
        <v>3110</v>
      </c>
      <c r="D408" s="4">
        <v>0.20200000000000001</v>
      </c>
      <c r="E408" s="1" t="s">
        <v>107</v>
      </c>
      <c r="F408" s="16" t="s">
        <v>4446</v>
      </c>
      <c r="G408" s="17">
        <v>0</v>
      </c>
      <c r="H408" s="17">
        <v>0</v>
      </c>
      <c r="I408" s="17">
        <v>0</v>
      </c>
      <c r="J408" s="17">
        <v>0</v>
      </c>
      <c r="K408" s="17">
        <v>0</v>
      </c>
      <c r="L408" s="17">
        <v>0</v>
      </c>
      <c r="M408" s="17">
        <v>0</v>
      </c>
      <c r="N408" s="17">
        <v>0</v>
      </c>
      <c r="O408" s="17">
        <v>0</v>
      </c>
      <c r="P408" s="17">
        <v>0</v>
      </c>
      <c r="Q408" s="17">
        <v>0</v>
      </c>
      <c r="R408" s="17">
        <v>0</v>
      </c>
      <c r="S40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09" spans="1:19" x14ac:dyDescent="0.55000000000000004">
      <c r="A409" s="1">
        <v>1951</v>
      </c>
      <c r="B409" s="1" t="s">
        <v>2962</v>
      </c>
      <c r="C409" s="1" t="s">
        <v>3168</v>
      </c>
      <c r="D409" s="4">
        <v>2.1</v>
      </c>
      <c r="E409" s="1" t="s">
        <v>107</v>
      </c>
      <c r="F409" s="16" t="s">
        <v>4447</v>
      </c>
      <c r="G409" s="17">
        <v>5.5999999999999999E-3</v>
      </c>
      <c r="H409" s="17">
        <v>5.5271999999999995E-3</v>
      </c>
      <c r="I409" s="17">
        <v>4.3E-3</v>
      </c>
      <c r="J409" s="17">
        <v>3.0300000000000001E-3</v>
      </c>
      <c r="K409" s="17">
        <v>3.0400000000000002E-3</v>
      </c>
      <c r="L409" s="17">
        <v>1.9599999999999999E-3</v>
      </c>
      <c r="M409" s="17">
        <v>2.81E-3</v>
      </c>
      <c r="N409" s="17">
        <v>1.48E-3</v>
      </c>
      <c r="O409" s="17">
        <v>1.5560000000000001E-3</v>
      </c>
      <c r="P409" s="17">
        <v>3.6900000000000002E-4</v>
      </c>
      <c r="Q409" s="17">
        <v>1.5699999999999999E-4</v>
      </c>
      <c r="R409" s="17">
        <v>1.45E-4</v>
      </c>
      <c r="S40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905.91560000000004</v>
      </c>
    </row>
    <row r="410" spans="1:19" x14ac:dyDescent="0.55000000000000004">
      <c r="A410" s="1">
        <v>2001</v>
      </c>
      <c r="B410" s="1" t="s">
        <v>2962</v>
      </c>
      <c r="C410" s="1" t="s">
        <v>3178</v>
      </c>
      <c r="D410" s="4">
        <v>1</v>
      </c>
      <c r="E410" s="1" t="s">
        <v>107</v>
      </c>
      <c r="F410" s="16" t="s">
        <v>4448</v>
      </c>
      <c r="G410" s="17">
        <v>0</v>
      </c>
      <c r="H410" s="17">
        <v>0</v>
      </c>
      <c r="I410" s="17">
        <v>0</v>
      </c>
      <c r="J410" s="17">
        <v>0</v>
      </c>
      <c r="K410" s="17">
        <v>0</v>
      </c>
      <c r="L410" s="17">
        <v>0</v>
      </c>
      <c r="M410" s="17">
        <v>0</v>
      </c>
      <c r="N410" s="17">
        <v>0</v>
      </c>
      <c r="O410" s="17">
        <v>0</v>
      </c>
      <c r="P410" s="17">
        <v>0</v>
      </c>
      <c r="Q410" s="17">
        <v>0</v>
      </c>
      <c r="R410" s="17">
        <v>0</v>
      </c>
      <c r="S41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11" spans="1:19" x14ac:dyDescent="0.55000000000000004">
      <c r="A411" s="1">
        <v>2069</v>
      </c>
      <c r="B411" s="1" t="s">
        <v>2962</v>
      </c>
      <c r="C411" s="1" t="s">
        <v>3182</v>
      </c>
      <c r="D411" s="4">
        <v>0.13600000000000001</v>
      </c>
      <c r="E411" s="1" t="s">
        <v>107</v>
      </c>
      <c r="F411" s="16" t="s">
        <v>4449</v>
      </c>
      <c r="G411" s="17">
        <v>0</v>
      </c>
      <c r="H411" s="17">
        <v>0</v>
      </c>
      <c r="I411" s="17">
        <v>0</v>
      </c>
      <c r="J411" s="17">
        <v>0</v>
      </c>
      <c r="K411" s="17">
        <v>0</v>
      </c>
      <c r="L411" s="17">
        <v>0</v>
      </c>
      <c r="M411" s="17">
        <v>0</v>
      </c>
      <c r="N411" s="17">
        <v>0</v>
      </c>
      <c r="O411" s="17">
        <v>0</v>
      </c>
      <c r="P411" s="17">
        <v>0</v>
      </c>
      <c r="Q411" s="17">
        <v>0</v>
      </c>
      <c r="R411" s="17">
        <v>0</v>
      </c>
      <c r="S41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12" spans="1:19" x14ac:dyDescent="0.55000000000000004">
      <c r="A412" s="1">
        <v>2106</v>
      </c>
      <c r="B412" s="1" t="s">
        <v>2962</v>
      </c>
      <c r="C412" s="1" t="s">
        <v>3183</v>
      </c>
      <c r="D412" s="19">
        <v>0.03</v>
      </c>
      <c r="E412" s="1" t="s">
        <v>107</v>
      </c>
      <c r="F412" s="16" t="s">
        <v>4450</v>
      </c>
      <c r="G412" s="17">
        <v>0</v>
      </c>
      <c r="H412" s="17">
        <v>0</v>
      </c>
      <c r="I412" s="17">
        <v>0</v>
      </c>
      <c r="J412" s="17">
        <v>0</v>
      </c>
      <c r="K412" s="17">
        <v>0</v>
      </c>
      <c r="L412" s="17">
        <v>0</v>
      </c>
      <c r="M412" s="17">
        <v>0</v>
      </c>
      <c r="N412" s="17">
        <v>0</v>
      </c>
      <c r="O412" s="17">
        <v>0</v>
      </c>
      <c r="P412" s="17">
        <v>0</v>
      </c>
      <c r="Q412" s="17">
        <v>0</v>
      </c>
      <c r="R412" s="17">
        <v>0</v>
      </c>
      <c r="S41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13" spans="1:19" x14ac:dyDescent="0.55000000000000004">
      <c r="A413" s="1">
        <v>2175</v>
      </c>
      <c r="B413" s="1" t="s">
        <v>2962</v>
      </c>
      <c r="C413" s="1" t="s">
        <v>3193</v>
      </c>
      <c r="D413" s="4">
        <v>3.9</v>
      </c>
      <c r="E413" s="1" t="s">
        <v>107</v>
      </c>
      <c r="F413" s="16" t="s">
        <v>4451</v>
      </c>
      <c r="G413" s="17">
        <v>5.6050975826684672E-4</v>
      </c>
      <c r="H413" s="17">
        <v>1.8882336957286854E-3</v>
      </c>
      <c r="I413" s="17">
        <v>2.7028645198284261E-3</v>
      </c>
      <c r="J413" s="17">
        <v>4.7488239819255366E-3</v>
      </c>
      <c r="K413" s="17">
        <v>1.2586572668109202E-3</v>
      </c>
      <c r="L413" s="17">
        <v>2.500365751176722E-3</v>
      </c>
      <c r="M413" s="17">
        <v>4.0501903510498623E-3</v>
      </c>
      <c r="N413" s="17">
        <v>3.894336294766587E-3</v>
      </c>
      <c r="O413" s="17">
        <v>4.5843646745288508E-3</v>
      </c>
      <c r="P413" s="17">
        <v>2.9249793458552592E-3</v>
      </c>
      <c r="Q413" s="17">
        <v>7.0782727873692835E-4</v>
      </c>
      <c r="R413" s="17">
        <v>4.5746019756652614E-3</v>
      </c>
      <c r="S41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1048.0623189509824</v>
      </c>
    </row>
    <row r="414" spans="1:19" x14ac:dyDescent="0.55000000000000004">
      <c r="A414" s="1">
        <v>2297</v>
      </c>
      <c r="B414" s="1" t="s">
        <v>2962</v>
      </c>
      <c r="C414" s="1" t="s">
        <v>3200</v>
      </c>
      <c r="D414" s="4">
        <v>0.56999999999999995</v>
      </c>
      <c r="E414" s="1" t="s">
        <v>107</v>
      </c>
      <c r="F414" s="16" t="s">
        <v>4452</v>
      </c>
      <c r="G414" s="17">
        <v>0</v>
      </c>
      <c r="H414" s="17">
        <v>0</v>
      </c>
      <c r="I414" s="17">
        <v>0</v>
      </c>
      <c r="J414" s="17">
        <v>0</v>
      </c>
      <c r="K414" s="17">
        <v>0</v>
      </c>
      <c r="L414" s="17">
        <v>0</v>
      </c>
      <c r="M414" s="17">
        <v>0</v>
      </c>
      <c r="N414" s="17">
        <v>0</v>
      </c>
      <c r="O414" s="17">
        <v>0</v>
      </c>
      <c r="P414" s="17">
        <v>0</v>
      </c>
      <c r="Q414" s="17">
        <v>0</v>
      </c>
      <c r="R414" s="17">
        <v>0</v>
      </c>
      <c r="S41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15" spans="1:19" x14ac:dyDescent="0.55000000000000004">
      <c r="A415" s="1">
        <v>2402</v>
      </c>
      <c r="B415" s="1" t="s">
        <v>2962</v>
      </c>
      <c r="C415" s="1" t="s">
        <v>3206</v>
      </c>
      <c r="D415" s="4">
        <v>2.1</v>
      </c>
      <c r="E415" s="1" t="s">
        <v>107</v>
      </c>
      <c r="F415" s="16" t="s">
        <v>4453</v>
      </c>
      <c r="G415" s="17">
        <v>4.4678650499808577E-3</v>
      </c>
      <c r="H415" s="17">
        <v>3.4883610812864239E-3</v>
      </c>
      <c r="I415" s="17">
        <v>1.9956938743035265E-3</v>
      </c>
      <c r="J415" s="17">
        <v>2.371009355253073E-4</v>
      </c>
      <c r="K415" s="17">
        <v>4.5676806848299225E-4</v>
      </c>
      <c r="L415" s="17">
        <v>1.9118682705566769E-4</v>
      </c>
      <c r="M415" s="17">
        <v>5.9179428193253112E-4</v>
      </c>
      <c r="N415" s="17">
        <v>4.8023438965144881E-4</v>
      </c>
      <c r="O415" s="17">
        <v>2.2176128565563856E-3</v>
      </c>
      <c r="P415" s="17">
        <v>5.3496099692487979E-4</v>
      </c>
      <c r="Q415" s="17">
        <v>4.6543162630581685E-3</v>
      </c>
      <c r="R415" s="17">
        <v>2.3668768478128988E-4</v>
      </c>
      <c r="S41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588.36475146966905</v>
      </c>
    </row>
    <row r="416" spans="1:19" x14ac:dyDescent="0.55000000000000004">
      <c r="A416" s="1">
        <v>2432</v>
      </c>
      <c r="B416" s="1" t="s">
        <v>2962</v>
      </c>
      <c r="C416" s="1" t="s">
        <v>3207</v>
      </c>
      <c r="D416" s="4">
        <v>12.57</v>
      </c>
      <c r="E416" s="1" t="s">
        <v>107</v>
      </c>
      <c r="F416" s="16" t="s">
        <v>4454</v>
      </c>
      <c r="G416" s="17">
        <v>2.645351790718392E-3</v>
      </c>
      <c r="H416" s="17">
        <v>4.0680551654873305E-3</v>
      </c>
      <c r="I416" s="17">
        <v>1.8540103116194168E-3</v>
      </c>
      <c r="J416" s="17">
        <v>4.3107783375576176E-3</v>
      </c>
      <c r="K416" s="17">
        <v>4.0584550959947064E-4</v>
      </c>
      <c r="L416" s="17">
        <v>4.1835419126495504E-3</v>
      </c>
      <c r="M416" s="17">
        <v>4.7929736395815438E-3</v>
      </c>
      <c r="N416" s="17">
        <v>4.4184008890690435E-3</v>
      </c>
      <c r="O416" s="17">
        <v>3.5731531405884862E-4</v>
      </c>
      <c r="P416" s="17">
        <v>9.3511696088914077E-4</v>
      </c>
      <c r="Q416" s="17">
        <v>4.4675167405440683E-3</v>
      </c>
      <c r="R416" s="17">
        <v>1.9203408089273561E-3</v>
      </c>
      <c r="S41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1039.6133510004829</v>
      </c>
    </row>
    <row r="417" spans="1:19" x14ac:dyDescent="0.55000000000000004">
      <c r="A417" s="1">
        <v>2656</v>
      </c>
      <c r="B417" s="1" t="s">
        <v>2962</v>
      </c>
      <c r="C417" s="1" t="s">
        <v>3226</v>
      </c>
      <c r="D417" s="4">
        <v>400</v>
      </c>
      <c r="E417" s="1" t="s">
        <v>107</v>
      </c>
      <c r="F417" s="16" t="s">
        <v>4455</v>
      </c>
      <c r="G417" s="17">
        <v>4.4499999999999997E-4</v>
      </c>
      <c r="H417" s="17">
        <v>1.578E-3</v>
      </c>
      <c r="I417" s="17">
        <v>3.4020000000000001E-3</v>
      </c>
      <c r="J417" s="17">
        <v>2.3479999999999998E-3</v>
      </c>
      <c r="K417" s="17">
        <v>1.67E-3</v>
      </c>
      <c r="L417" s="17">
        <v>2.2009999999999998E-3</v>
      </c>
      <c r="M417" s="17">
        <v>3.2850000000000002E-3</v>
      </c>
      <c r="N417" s="17">
        <v>4.15E-3</v>
      </c>
      <c r="O417" s="17">
        <v>2.6540000000000001E-3</v>
      </c>
      <c r="P417" s="17">
        <v>2.1450000000000002E-3</v>
      </c>
      <c r="Q417" s="17">
        <v>4.235E-3</v>
      </c>
      <c r="R417" s="17">
        <v>1.578E-3</v>
      </c>
      <c r="S41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904.24900000000002</v>
      </c>
    </row>
    <row r="418" spans="1:19" x14ac:dyDescent="0.55000000000000004">
      <c r="A418" s="1">
        <v>2688</v>
      </c>
      <c r="B418" s="1" t="s">
        <v>2962</v>
      </c>
      <c r="C418" s="1" t="s">
        <v>3229</v>
      </c>
      <c r="D418" s="4">
        <v>1</v>
      </c>
      <c r="E418" s="1" t="s">
        <v>107</v>
      </c>
      <c r="F418" s="16" t="s">
        <v>4456</v>
      </c>
      <c r="G418" s="17">
        <v>0</v>
      </c>
      <c r="H418" s="17">
        <v>0</v>
      </c>
      <c r="I418" s="17">
        <v>0</v>
      </c>
      <c r="J418" s="17">
        <v>0</v>
      </c>
      <c r="K418" s="17">
        <v>0</v>
      </c>
      <c r="L418" s="17">
        <v>0</v>
      </c>
      <c r="M418" s="17">
        <v>0</v>
      </c>
      <c r="N418" s="17">
        <v>0</v>
      </c>
      <c r="O418" s="17">
        <v>0</v>
      </c>
      <c r="P418" s="17">
        <v>0</v>
      </c>
      <c r="Q418" s="17">
        <v>0</v>
      </c>
      <c r="R418" s="17">
        <v>0</v>
      </c>
      <c r="S41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19" spans="1:19" x14ac:dyDescent="0.55000000000000004">
      <c r="A419" s="1">
        <v>2709</v>
      </c>
      <c r="B419" s="1" t="s">
        <v>2962</v>
      </c>
      <c r="C419" s="1" t="s">
        <v>3231</v>
      </c>
      <c r="D419" s="19">
        <v>6.0000000000000001E-3</v>
      </c>
      <c r="E419" s="1" t="s">
        <v>107</v>
      </c>
      <c r="F419" s="16" t="s">
        <v>4457</v>
      </c>
      <c r="G419" s="17">
        <v>0</v>
      </c>
      <c r="H419" s="17">
        <v>0</v>
      </c>
      <c r="I419" s="17">
        <v>0</v>
      </c>
      <c r="J419" s="17">
        <v>0</v>
      </c>
      <c r="K419" s="17">
        <v>0</v>
      </c>
      <c r="L419" s="17">
        <v>0</v>
      </c>
      <c r="M419" s="17">
        <v>0</v>
      </c>
      <c r="N419" s="17">
        <v>0</v>
      </c>
      <c r="O419" s="17">
        <v>0</v>
      </c>
      <c r="P419" s="17">
        <v>0</v>
      </c>
      <c r="Q419" s="17">
        <v>0</v>
      </c>
      <c r="R419" s="17">
        <v>0</v>
      </c>
      <c r="S41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20" spans="1:19" x14ac:dyDescent="0.55000000000000004">
      <c r="A420" s="1">
        <v>2979</v>
      </c>
      <c r="B420" s="1" t="s">
        <v>2962</v>
      </c>
      <c r="C420" s="1" t="s">
        <v>3255</v>
      </c>
      <c r="D420" s="4">
        <v>11</v>
      </c>
      <c r="E420" s="1" t="s">
        <v>107</v>
      </c>
      <c r="F420" s="16" t="s">
        <v>4458</v>
      </c>
      <c r="G420" s="17">
        <v>4.9789690031716734E-4</v>
      </c>
      <c r="H420" s="17">
        <v>3.9409955253988729E-3</v>
      </c>
      <c r="I420" s="17">
        <v>4.0892771723803791E-4</v>
      </c>
      <c r="J420" s="17">
        <v>3.4022703244581424E-3</v>
      </c>
      <c r="K420" s="17">
        <v>2.1417770926185054E-3</v>
      </c>
      <c r="L420" s="17">
        <v>4.8652368665204962E-3</v>
      </c>
      <c r="M420" s="17">
        <v>2.473765963985677E-3</v>
      </c>
      <c r="N420" s="17">
        <v>1.3218638279028033E-3</v>
      </c>
      <c r="O420" s="17">
        <v>1.8162405611767945E-3</v>
      </c>
      <c r="P420" s="17">
        <v>6.6006775359348508E-5</v>
      </c>
      <c r="Q420" s="17">
        <v>1.3712894871403718E-3</v>
      </c>
      <c r="R420" s="17">
        <v>1.3730727160111305E-3</v>
      </c>
      <c r="S42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710.78163268645517</v>
      </c>
    </row>
    <row r="421" spans="1:19" x14ac:dyDescent="0.55000000000000004">
      <c r="A421" s="1">
        <v>3080</v>
      </c>
      <c r="B421" s="1" t="s">
        <v>2962</v>
      </c>
      <c r="C421" s="1" t="s">
        <v>3265</v>
      </c>
      <c r="D421" s="4">
        <v>3</v>
      </c>
      <c r="E421" s="1" t="s">
        <v>107</v>
      </c>
      <c r="F421" s="16" t="s">
        <v>4459</v>
      </c>
      <c r="G421" s="17">
        <v>4.0459261621352454E-3</v>
      </c>
      <c r="H421" s="17">
        <v>3.6148130866234528E-4</v>
      </c>
      <c r="I421" s="17">
        <v>8.2706447843852E-4</v>
      </c>
      <c r="J421" s="17">
        <v>1.6139632682935946E-4</v>
      </c>
      <c r="K421" s="17">
        <v>3.0211115912267624E-3</v>
      </c>
      <c r="L421" s="17">
        <v>1.3257101121981773E-3</v>
      </c>
      <c r="M421" s="17">
        <v>3.3497648199163382E-3</v>
      </c>
      <c r="N421" s="17">
        <v>2.291719284499318E-3</v>
      </c>
      <c r="O421" s="17">
        <v>4.8707560920183248E-3</v>
      </c>
      <c r="P421" s="17">
        <v>4.2177526925437645E-3</v>
      </c>
      <c r="Q421" s="17">
        <v>4.8242156196589316E-3</v>
      </c>
      <c r="R421" s="17">
        <v>3.5066466743386413E-3</v>
      </c>
      <c r="S42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1004.6433779597456</v>
      </c>
    </row>
    <row r="422" spans="1:19" x14ac:dyDescent="0.55000000000000004">
      <c r="A422" s="1">
        <v>3133</v>
      </c>
      <c r="B422" s="1" t="s">
        <v>2962</v>
      </c>
      <c r="C422" s="1" t="s">
        <v>3268</v>
      </c>
      <c r="D422" s="4">
        <v>190.4</v>
      </c>
      <c r="E422" s="1" t="s">
        <v>107</v>
      </c>
      <c r="F422" s="16" t="s">
        <v>4460</v>
      </c>
      <c r="G422" s="17">
        <v>1.45E-4</v>
      </c>
      <c r="H422" s="17">
        <v>3.124E-3</v>
      </c>
      <c r="I422" s="17">
        <v>4.15E-3</v>
      </c>
      <c r="J422" s="17">
        <v>2.6540000000000001E-3</v>
      </c>
      <c r="K422" s="17">
        <v>2.813E-3</v>
      </c>
      <c r="L422" s="17">
        <v>3.1250000000000002E-3</v>
      </c>
      <c r="M422" s="17">
        <v>6.4180000000000001E-3</v>
      </c>
      <c r="N422" s="17">
        <v>2.6540000000000001E-3</v>
      </c>
      <c r="O422" s="17">
        <v>2.813E-3</v>
      </c>
      <c r="P422" s="17">
        <v>2.6540000000000001E-3</v>
      </c>
      <c r="Q422" s="17">
        <v>9.7400000000000004E-4</v>
      </c>
      <c r="R422" s="17">
        <v>4.1599999999999997E-4</v>
      </c>
      <c r="S42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971.20199999999988</v>
      </c>
    </row>
    <row r="423" spans="1:19" x14ac:dyDescent="0.55000000000000004">
      <c r="A423" s="1">
        <v>3135</v>
      </c>
      <c r="B423" s="1" t="s">
        <v>2962</v>
      </c>
      <c r="C423" s="1" t="s">
        <v>3270</v>
      </c>
      <c r="D423" s="4">
        <v>0.498</v>
      </c>
      <c r="E423" s="1" t="s">
        <v>107</v>
      </c>
      <c r="F423" s="16" t="s">
        <v>4462</v>
      </c>
      <c r="G423" s="17">
        <v>0</v>
      </c>
      <c r="H423" s="17">
        <v>0</v>
      </c>
      <c r="I423" s="17">
        <v>0</v>
      </c>
      <c r="J423" s="17">
        <v>0</v>
      </c>
      <c r="K423" s="17">
        <v>0</v>
      </c>
      <c r="L423" s="17">
        <v>0</v>
      </c>
      <c r="M423" s="17">
        <v>0</v>
      </c>
      <c r="N423" s="17">
        <v>0</v>
      </c>
      <c r="O423" s="17">
        <v>0</v>
      </c>
      <c r="P423" s="17">
        <v>0</v>
      </c>
      <c r="Q423" s="17">
        <v>0</v>
      </c>
      <c r="R423" s="17">
        <v>0</v>
      </c>
      <c r="S42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24" spans="1:19" x14ac:dyDescent="0.55000000000000004">
      <c r="A424" s="1">
        <v>3138</v>
      </c>
      <c r="B424" s="1" t="s">
        <v>2962</v>
      </c>
      <c r="C424" s="1" t="s">
        <v>3271</v>
      </c>
      <c r="D424" s="19">
        <v>1.2999999999999999E-2</v>
      </c>
      <c r="E424" s="1" t="s">
        <v>107</v>
      </c>
      <c r="F424" s="16" t="s">
        <v>4463</v>
      </c>
      <c r="G424" s="17">
        <v>0</v>
      </c>
      <c r="H424" s="17">
        <v>0</v>
      </c>
      <c r="I424" s="17">
        <v>0</v>
      </c>
      <c r="J424" s="17">
        <v>0</v>
      </c>
      <c r="K424" s="17">
        <v>0</v>
      </c>
      <c r="L424" s="17">
        <v>0</v>
      </c>
      <c r="M424" s="17">
        <v>0</v>
      </c>
      <c r="N424" s="17">
        <v>0</v>
      </c>
      <c r="O424" s="17">
        <v>0</v>
      </c>
      <c r="P424" s="17">
        <v>0</v>
      </c>
      <c r="Q424" s="17">
        <v>0</v>
      </c>
      <c r="R424" s="17">
        <v>0</v>
      </c>
      <c r="S42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25" spans="1:19" x14ac:dyDescent="0.55000000000000004">
      <c r="A425" s="1">
        <v>3139</v>
      </c>
      <c r="B425" s="1" t="s">
        <v>2962</v>
      </c>
      <c r="C425" s="1" t="s">
        <v>3272</v>
      </c>
      <c r="D425" s="4">
        <v>4.5</v>
      </c>
      <c r="E425" s="1" t="s">
        <v>107</v>
      </c>
      <c r="F425" s="16" t="s">
        <v>4464</v>
      </c>
      <c r="G425" s="17">
        <v>3.8080000000000002E-3</v>
      </c>
      <c r="H425" s="17">
        <v>4.2090000000000001E-3</v>
      </c>
      <c r="I425" s="17">
        <v>4.1660000000000004E-3</v>
      </c>
      <c r="J425" s="17">
        <v>4.267E-3</v>
      </c>
      <c r="K425" s="17">
        <v>3.869E-3</v>
      </c>
      <c r="L425" s="17">
        <v>1.931E-3</v>
      </c>
      <c r="M425" s="17">
        <v>1.3129999999999999E-3</v>
      </c>
      <c r="N425" s="17">
        <v>1.578E-3</v>
      </c>
      <c r="O425" s="17">
        <v>2.9619999999999998E-3</v>
      </c>
      <c r="P425" s="17">
        <v>3.2000000000000002E-3</v>
      </c>
      <c r="Q425" s="17">
        <v>3.7299999999999998E-3</v>
      </c>
      <c r="R425" s="17">
        <v>3.7200000000000002E-3</v>
      </c>
      <c r="S42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1175.8260000000002</v>
      </c>
    </row>
    <row r="426" spans="1:19" x14ac:dyDescent="0.55000000000000004">
      <c r="A426" s="1">
        <v>3451</v>
      </c>
      <c r="B426" s="1" t="s">
        <v>2962</v>
      </c>
      <c r="C426" s="1" t="s">
        <v>3313</v>
      </c>
      <c r="D426" s="4">
        <v>240</v>
      </c>
      <c r="E426" s="1" t="s">
        <v>107</v>
      </c>
      <c r="F426" s="16" t="s">
        <v>4465</v>
      </c>
      <c r="G426" s="17">
        <v>2.7374150714404729E-3</v>
      </c>
      <c r="H426" s="17">
        <v>4.9017126691823457E-3</v>
      </c>
      <c r="I426" s="17">
        <v>5.3870896367342875E-4</v>
      </c>
      <c r="J426" s="17">
        <v>1.9739549645050479E-3</v>
      </c>
      <c r="K426" s="17">
        <v>3.3946889546030367E-4</v>
      </c>
      <c r="L426" s="17">
        <v>2.6974202049342959E-3</v>
      </c>
      <c r="M426" s="17">
        <v>4.839880257606355E-3</v>
      </c>
      <c r="N426" s="17">
        <v>2.2281011121718318E-4</v>
      </c>
      <c r="O426" s="17">
        <v>1.8833914869831659E-4</v>
      </c>
      <c r="P426" s="17">
        <v>4.0756600765100527E-3</v>
      </c>
      <c r="Q426" s="17">
        <v>5.434592600464189E-4</v>
      </c>
      <c r="R426" s="17">
        <v>4.0188085289502747E-3</v>
      </c>
      <c r="S42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819.29847113322819</v>
      </c>
    </row>
    <row r="427" spans="1:19" x14ac:dyDescent="0.55000000000000004">
      <c r="B427" s="1" t="s">
        <v>3328</v>
      </c>
      <c r="C427" s="1" t="s">
        <v>3332</v>
      </c>
      <c r="D427" s="4">
        <v>5</v>
      </c>
      <c r="E427" s="1" t="s">
        <v>107</v>
      </c>
      <c r="F427" s="16" t="s">
        <v>4467</v>
      </c>
      <c r="G427" s="17">
        <v>4.973757950038021E-3</v>
      </c>
      <c r="H427" s="17">
        <v>1.7242061780155121E-3</v>
      </c>
      <c r="I427" s="17">
        <v>1.4320991930561077E-4</v>
      </c>
      <c r="J427" s="17">
        <v>4.9987660544376835E-3</v>
      </c>
      <c r="K427" s="17">
        <v>4.0249836718563433E-3</v>
      </c>
      <c r="L427" s="17">
        <v>4.4465797070849548E-3</v>
      </c>
      <c r="M427" s="17">
        <v>1.3159664928081305E-3</v>
      </c>
      <c r="N427" s="17">
        <v>4.6492481718540622E-3</v>
      </c>
      <c r="O427" s="17">
        <v>1.1551342639716099E-3</v>
      </c>
      <c r="P427" s="17">
        <v>4.7609728261229093E-3</v>
      </c>
      <c r="Q427" s="17">
        <v>3.6816555759043774E-3</v>
      </c>
      <c r="R427" s="17">
        <v>1.3431100988865264E-3</v>
      </c>
      <c r="S42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1134.2905640834128</v>
      </c>
    </row>
    <row r="428" spans="1:19" x14ac:dyDescent="0.55000000000000004">
      <c r="A428" s="1">
        <v>2065</v>
      </c>
      <c r="B428" s="1" t="s">
        <v>3328</v>
      </c>
      <c r="C428" s="1" t="s">
        <v>3335</v>
      </c>
      <c r="D428" s="4">
        <v>0.88</v>
      </c>
      <c r="E428" s="1" t="s">
        <v>107</v>
      </c>
      <c r="F428" s="16" t="s">
        <v>4468</v>
      </c>
      <c r="G428" s="17">
        <v>0</v>
      </c>
      <c r="H428" s="17">
        <v>0</v>
      </c>
      <c r="I428" s="17">
        <v>0</v>
      </c>
      <c r="J428" s="17">
        <v>0</v>
      </c>
      <c r="K428" s="17">
        <v>0</v>
      </c>
      <c r="L428" s="17">
        <v>0</v>
      </c>
      <c r="M428" s="17">
        <v>0</v>
      </c>
      <c r="N428" s="17">
        <v>0</v>
      </c>
      <c r="O428" s="17">
        <v>0</v>
      </c>
      <c r="P428" s="17">
        <v>0</v>
      </c>
      <c r="Q428" s="17">
        <v>0</v>
      </c>
      <c r="R428" s="17">
        <v>0</v>
      </c>
      <c r="S42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29" spans="1:19" x14ac:dyDescent="0.55000000000000004">
      <c r="A429" s="1">
        <v>1443</v>
      </c>
      <c r="B429" s="1" t="s">
        <v>3351</v>
      </c>
      <c r="C429" s="1" t="s">
        <v>3381</v>
      </c>
      <c r="D429" s="4">
        <v>30</v>
      </c>
      <c r="E429" s="1" t="s">
        <v>107</v>
      </c>
      <c r="F429" s="16" t="s">
        <v>4470</v>
      </c>
      <c r="G429" s="17">
        <v>4.4950375424948289E-3</v>
      </c>
      <c r="H429" s="17">
        <v>1.5477814897435105E-3</v>
      </c>
      <c r="I429" s="17">
        <v>1.9806215586046266E-3</v>
      </c>
      <c r="J429" s="17">
        <v>1.0663588105390338E-3</v>
      </c>
      <c r="K429" s="17">
        <v>3.2537381041090555E-3</v>
      </c>
      <c r="L429" s="17">
        <v>4.9481547416506113E-3</v>
      </c>
      <c r="M429" s="17">
        <v>1.5851080687075624E-3</v>
      </c>
      <c r="N429" s="17">
        <v>5.8073781148129384E-4</v>
      </c>
      <c r="O429" s="17">
        <v>4.6089621096630159E-3</v>
      </c>
      <c r="P429" s="17">
        <v>2.811078068350811E-3</v>
      </c>
      <c r="Q429" s="17">
        <v>1.3218409429721478E-3</v>
      </c>
      <c r="R429" s="17">
        <v>3.247078569513387E-3</v>
      </c>
      <c r="S42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958.25277127867105</v>
      </c>
    </row>
    <row r="430" spans="1:19" x14ac:dyDescent="0.55000000000000004">
      <c r="A430" s="1">
        <v>1595</v>
      </c>
      <c r="B430" s="1" t="s">
        <v>3351</v>
      </c>
      <c r="C430" s="1" t="s">
        <v>3392</v>
      </c>
      <c r="D430" s="4">
        <v>10</v>
      </c>
      <c r="E430" s="1" t="s">
        <v>107</v>
      </c>
      <c r="F430" s="16" t="s">
        <v>4471</v>
      </c>
      <c r="G430" s="17">
        <v>3.9820501559637376E-3</v>
      </c>
      <c r="H430" s="17">
        <v>6.4963440737645208E-4</v>
      </c>
      <c r="I430" s="17">
        <v>3.3916737111444263E-3</v>
      </c>
      <c r="J430" s="17">
        <v>2.9704578150347334E-3</v>
      </c>
      <c r="K430" s="17">
        <v>3.5018468768614592E-3</v>
      </c>
      <c r="L430" s="17">
        <v>3.9603807329505414E-4</v>
      </c>
      <c r="M430" s="17">
        <v>3.9340379204349943E-3</v>
      </c>
      <c r="N430" s="17">
        <v>2.9041668127469057E-4</v>
      </c>
      <c r="O430" s="17">
        <v>4.6078608103314921E-3</v>
      </c>
      <c r="P430" s="17">
        <v>3.4788598953618168E-3</v>
      </c>
      <c r="Q430" s="17">
        <v>4.8430648703246763E-3</v>
      </c>
      <c r="R430" s="17">
        <v>5.7640355670880326E-4</v>
      </c>
      <c r="S43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996.52636320636702</v>
      </c>
    </row>
    <row r="431" spans="1:19" x14ac:dyDescent="0.55000000000000004">
      <c r="A431" s="1">
        <v>2176</v>
      </c>
      <c r="B431" s="1" t="s">
        <v>3351</v>
      </c>
      <c r="C431" s="1" t="s">
        <v>3400</v>
      </c>
      <c r="D431" s="4">
        <v>1250</v>
      </c>
      <c r="E431" s="1" t="s">
        <v>107</v>
      </c>
      <c r="F431" s="16" t="s">
        <v>4472</v>
      </c>
      <c r="G431" s="17">
        <v>2.4550000000000002E-3</v>
      </c>
      <c r="H431" s="17">
        <v>2.101E-3</v>
      </c>
      <c r="I431" s="17">
        <v>1.7619999999999999E-3</v>
      </c>
      <c r="J431" s="17">
        <v>2.6770000000000001E-3</v>
      </c>
      <c r="K431" s="17">
        <v>1.3760000000000001E-3</v>
      </c>
      <c r="L431" s="17">
        <v>3.7759999999999998E-3</v>
      </c>
      <c r="M431" s="17">
        <v>3.8760000000000001E-3</v>
      </c>
      <c r="N431" s="17">
        <v>3.006E-3</v>
      </c>
      <c r="O431" s="17">
        <v>2.0089999999999999E-3</v>
      </c>
      <c r="P431" s="17">
        <v>1.8760000000000001E-3</v>
      </c>
      <c r="Q431" s="17">
        <v>2.1549999999999998E-3</v>
      </c>
      <c r="R431" s="17">
        <v>2.2230000000000001E-3</v>
      </c>
      <c r="S43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891.13200000000006</v>
      </c>
    </row>
    <row r="432" spans="1:19" x14ac:dyDescent="0.55000000000000004">
      <c r="A432" s="1">
        <v>2851</v>
      </c>
      <c r="B432" s="1" t="s">
        <v>3351</v>
      </c>
      <c r="C432" s="1" t="s">
        <v>3409</v>
      </c>
      <c r="D432" s="4">
        <v>280</v>
      </c>
      <c r="E432" s="1" t="s">
        <v>107</v>
      </c>
      <c r="F432" s="16" t="s">
        <v>4474</v>
      </c>
      <c r="G432" s="17">
        <v>2.8129919982581688E-3</v>
      </c>
      <c r="H432" s="17">
        <v>1.9118077969643937E-3</v>
      </c>
      <c r="I432" s="17">
        <v>1.2489631703411813E-3</v>
      </c>
      <c r="J432" s="17">
        <v>5.1364153214470635E-4</v>
      </c>
      <c r="K432" s="17">
        <v>2.1921767227891537E-3</v>
      </c>
      <c r="L432" s="17">
        <v>1.6203517682232477E-3</v>
      </c>
      <c r="M432" s="17">
        <v>4.1632543031055701E-3</v>
      </c>
      <c r="N432" s="17">
        <v>1.1789862721660166E-3</v>
      </c>
      <c r="O432" s="17">
        <v>3.0034453139380678E-3</v>
      </c>
      <c r="P432" s="17">
        <v>2.3950503832307918E-3</v>
      </c>
      <c r="Q432" s="17">
        <v>2.1960151413050015E-3</v>
      </c>
      <c r="R432" s="17">
        <v>9.6891536610823389E-4</v>
      </c>
      <c r="S43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737.30471567930636</v>
      </c>
    </row>
    <row r="433" spans="1:19" x14ac:dyDescent="0.55000000000000004">
      <c r="A433" s="1">
        <v>2872</v>
      </c>
      <c r="B433" s="1" t="s">
        <v>3351</v>
      </c>
      <c r="C433" s="1" t="s">
        <v>3410</v>
      </c>
      <c r="D433" s="4">
        <v>320</v>
      </c>
      <c r="E433" s="1" t="s">
        <v>107</v>
      </c>
      <c r="F433" s="16" t="s">
        <v>4476</v>
      </c>
      <c r="G433" s="17">
        <v>6.1273361651700939E-4</v>
      </c>
      <c r="H433" s="17">
        <v>1.8756519221839203E-3</v>
      </c>
      <c r="I433" s="17">
        <v>1.0877408992966825E-3</v>
      </c>
      <c r="J433" s="17">
        <v>3.7772321393465119E-3</v>
      </c>
      <c r="K433" s="17">
        <v>2.296048325154265E-4</v>
      </c>
      <c r="L433" s="17">
        <v>7.0853014321514034E-4</v>
      </c>
      <c r="M433" s="17">
        <v>2.3899624002075544E-3</v>
      </c>
      <c r="N433" s="17">
        <v>4.774427604223341E-3</v>
      </c>
      <c r="O433" s="17">
        <v>3.7149079548427096E-3</v>
      </c>
      <c r="P433" s="17">
        <v>2.0277525249244111E-3</v>
      </c>
      <c r="Q433" s="17">
        <v>2.752648731226332E-3</v>
      </c>
      <c r="R433" s="17">
        <v>1.2322375713940531E-3</v>
      </c>
      <c r="S43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764.10606580150341</v>
      </c>
    </row>
    <row r="434" spans="1:19" x14ac:dyDescent="0.55000000000000004">
      <c r="A434" s="1">
        <v>3000</v>
      </c>
      <c r="B434" s="1" t="s">
        <v>3351</v>
      </c>
      <c r="C434" s="1" t="s">
        <v>3412</v>
      </c>
      <c r="D434" s="4">
        <v>15</v>
      </c>
      <c r="E434" s="1" t="s">
        <v>107</v>
      </c>
      <c r="F434" s="16" t="s">
        <v>4478</v>
      </c>
      <c r="G434" s="17">
        <v>2.0018853509631397E-3</v>
      </c>
      <c r="H434" s="17">
        <v>2.4529115613793227E-3</v>
      </c>
      <c r="I434" s="17">
        <v>2.1434285685388767E-3</v>
      </c>
      <c r="J434" s="17">
        <v>1.9333027117872709E-3</v>
      </c>
      <c r="K434" s="17">
        <v>1.2779107076380852E-3</v>
      </c>
      <c r="L434" s="17">
        <v>3.1197528295154198E-3</v>
      </c>
      <c r="M434" s="17">
        <v>2.153948968885724E-3</v>
      </c>
      <c r="N434" s="17">
        <v>3.0675052509683944E-4</v>
      </c>
      <c r="O434" s="17">
        <v>1.4878028070826044E-3</v>
      </c>
      <c r="P434" s="17">
        <v>2.3979212286516123E-3</v>
      </c>
      <c r="Q434" s="17">
        <v>3.6111071131161038E-3</v>
      </c>
      <c r="R434" s="17">
        <v>1.0231633610734336E-3</v>
      </c>
      <c r="S43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723.69575759994211</v>
      </c>
    </row>
    <row r="435" spans="1:19" x14ac:dyDescent="0.55000000000000004">
      <c r="A435" s="1">
        <v>470</v>
      </c>
      <c r="B435" s="1" t="s">
        <v>3425</v>
      </c>
      <c r="C435" s="1" t="s">
        <v>3426</v>
      </c>
      <c r="D435" s="4">
        <v>0.89100000000000001</v>
      </c>
      <c r="E435" s="1" t="s">
        <v>107</v>
      </c>
      <c r="F435" s="16" t="s">
        <v>4479</v>
      </c>
      <c r="G435" s="17">
        <v>0</v>
      </c>
      <c r="H435" s="17">
        <v>0</v>
      </c>
      <c r="I435" s="17">
        <v>0</v>
      </c>
      <c r="J435" s="17">
        <v>0</v>
      </c>
      <c r="K435" s="17">
        <v>0</v>
      </c>
      <c r="L435" s="17">
        <v>0</v>
      </c>
      <c r="M435" s="17">
        <v>0</v>
      </c>
      <c r="N435" s="17">
        <v>0</v>
      </c>
      <c r="O435" s="17">
        <v>0</v>
      </c>
      <c r="P435" s="17">
        <v>0</v>
      </c>
      <c r="Q435" s="17">
        <v>0</v>
      </c>
      <c r="R435" s="17">
        <v>0</v>
      </c>
      <c r="S43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36" spans="1:19" x14ac:dyDescent="0.55000000000000004">
      <c r="A436" s="1">
        <v>936</v>
      </c>
      <c r="B436" s="1" t="s">
        <v>3425</v>
      </c>
      <c r="C436" s="1" t="s">
        <v>3429</v>
      </c>
      <c r="D436" s="4">
        <v>15</v>
      </c>
      <c r="E436" s="1" t="s">
        <v>107</v>
      </c>
      <c r="F436" s="16" t="s">
        <v>4481</v>
      </c>
      <c r="G436" s="17">
        <v>3.7558688113682958E-3</v>
      </c>
      <c r="H436" s="17">
        <v>1.3297324210739358E-3</v>
      </c>
      <c r="I436" s="17">
        <v>3.5894109389009439E-3</v>
      </c>
      <c r="J436" s="17">
        <v>3.6664322720089794E-3</v>
      </c>
      <c r="K436" s="17">
        <v>1.1793853973896429E-4</v>
      </c>
      <c r="L436" s="17">
        <v>8.4719630153866571E-4</v>
      </c>
      <c r="M436" s="17">
        <v>2.9795243068227672E-4</v>
      </c>
      <c r="N436" s="17">
        <v>4.0142768303006657E-3</v>
      </c>
      <c r="O436" s="17">
        <v>3.3959139551244378E-3</v>
      </c>
      <c r="P436" s="17">
        <v>1.7938301124158734E-3</v>
      </c>
      <c r="Q436" s="17">
        <v>2.2910836234442265E-3</v>
      </c>
      <c r="R436" s="17">
        <v>2.7502817600638173E-3</v>
      </c>
      <c r="S43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849.15763448115536</v>
      </c>
    </row>
    <row r="437" spans="1:19" x14ac:dyDescent="0.55000000000000004">
      <c r="A437" s="1">
        <v>1941</v>
      </c>
      <c r="B437" s="1" t="s">
        <v>3425</v>
      </c>
      <c r="C437" s="1" t="s">
        <v>3431</v>
      </c>
      <c r="D437" s="4">
        <v>20.8</v>
      </c>
      <c r="E437" s="1" t="s">
        <v>107</v>
      </c>
      <c r="F437" s="16" t="s">
        <v>4482</v>
      </c>
      <c r="G437" s="17">
        <v>9.3400000000000004E-4</v>
      </c>
      <c r="H437" s="17">
        <v>7.3800000000000005E-4</v>
      </c>
      <c r="I437" s="17">
        <v>1.194E-3</v>
      </c>
      <c r="J437" s="17">
        <v>2.1849999999999999E-3</v>
      </c>
      <c r="K437" s="17">
        <v>2.5240000000000002E-3</v>
      </c>
      <c r="L437" s="17">
        <v>3.039E-3</v>
      </c>
      <c r="M437" s="17">
        <v>3.215E-3</v>
      </c>
      <c r="N437" s="17">
        <v>3.6610000000000002E-3</v>
      </c>
      <c r="O437" s="17">
        <v>3.48E-3</v>
      </c>
      <c r="P437" s="17">
        <v>4.0530000000000002E-3</v>
      </c>
      <c r="Q437" s="17">
        <v>2.5240000000000002E-3</v>
      </c>
      <c r="R437" s="17">
        <v>1.6689999999999999E-3</v>
      </c>
      <c r="S43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892.25400000000013</v>
      </c>
    </row>
    <row r="438" spans="1:19" x14ac:dyDescent="0.55000000000000004">
      <c r="A438" s="1">
        <v>1967</v>
      </c>
      <c r="B438" s="1" t="s">
        <v>3425</v>
      </c>
      <c r="C438" s="1" t="s">
        <v>3432</v>
      </c>
      <c r="D438" s="4">
        <v>5.6</v>
      </c>
      <c r="E438" s="1" t="s">
        <v>107</v>
      </c>
      <c r="F438" s="16" t="s">
        <v>4483</v>
      </c>
      <c r="G438" s="17">
        <v>3.1939968151892691E-3</v>
      </c>
      <c r="H438" s="17">
        <v>1.3606675463784705E-3</v>
      </c>
      <c r="I438" s="17">
        <v>4.4857338220980472E-3</v>
      </c>
      <c r="J438" s="17">
        <v>4.0559355041414969E-3</v>
      </c>
      <c r="K438" s="17">
        <v>4.3760600106608483E-3</v>
      </c>
      <c r="L438" s="17">
        <v>4.9215088681346924E-3</v>
      </c>
      <c r="M438" s="17">
        <v>1.6085216576236282E-3</v>
      </c>
      <c r="N438" s="17">
        <v>4.2991328761052827E-3</v>
      </c>
      <c r="O438" s="17">
        <v>2.0712220522794158E-3</v>
      </c>
      <c r="P438" s="17">
        <v>1.5543234717750043E-3</v>
      </c>
      <c r="Q438" s="17">
        <v>1.133597674045056E-3</v>
      </c>
      <c r="R438" s="17">
        <v>1.4923665576616956E-3</v>
      </c>
      <c r="S43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1054.8808058011441</v>
      </c>
    </row>
    <row r="439" spans="1:19" x14ac:dyDescent="0.55000000000000004">
      <c r="A439" s="1">
        <v>1968</v>
      </c>
      <c r="B439" s="1" t="s">
        <v>3425</v>
      </c>
      <c r="C439" s="1" t="s">
        <v>3434</v>
      </c>
      <c r="D439" s="4">
        <v>20</v>
      </c>
      <c r="E439" s="1" t="s">
        <v>107</v>
      </c>
      <c r="F439" s="16" t="s">
        <v>4484</v>
      </c>
      <c r="G439" s="17">
        <v>9.3400000000000004E-4</v>
      </c>
      <c r="H439" s="17">
        <v>3.48E-3</v>
      </c>
      <c r="I439" s="17">
        <v>2.5240000000000002E-3</v>
      </c>
      <c r="J439" s="17">
        <v>2.1849999999999999E-3</v>
      </c>
      <c r="K439" s="17">
        <v>2.5240000000000002E-3</v>
      </c>
      <c r="L439" s="17">
        <v>3.039E-3</v>
      </c>
      <c r="M439" s="17">
        <v>3.215E-3</v>
      </c>
      <c r="N439" s="17">
        <v>3.6610000000000002E-3</v>
      </c>
      <c r="O439" s="17">
        <v>3.48E-3</v>
      </c>
      <c r="P439" s="17">
        <v>4.0530000000000002E-3</v>
      </c>
      <c r="Q439" s="17">
        <v>3.4659999999999999E-3</v>
      </c>
      <c r="R439" s="17">
        <v>2.5240000000000002E-3</v>
      </c>
      <c r="S43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1065.0249999999999</v>
      </c>
    </row>
    <row r="440" spans="1:19" x14ac:dyDescent="0.55000000000000004">
      <c r="A440" s="1">
        <v>2122</v>
      </c>
      <c r="B440" s="1" t="s">
        <v>3425</v>
      </c>
      <c r="C440" s="1" t="s">
        <v>3435</v>
      </c>
      <c r="D440" s="4">
        <v>0.5</v>
      </c>
      <c r="E440" s="1" t="s">
        <v>107</v>
      </c>
      <c r="F440" s="16" t="s">
        <v>4485</v>
      </c>
      <c r="G440" s="17">
        <v>0</v>
      </c>
      <c r="H440" s="17">
        <v>0</v>
      </c>
      <c r="I440" s="17">
        <v>0</v>
      </c>
      <c r="J440" s="17">
        <v>0</v>
      </c>
      <c r="K440" s="17">
        <v>0</v>
      </c>
      <c r="L440" s="17">
        <v>0</v>
      </c>
      <c r="M440" s="17">
        <v>0</v>
      </c>
      <c r="N440" s="17">
        <v>0</v>
      </c>
      <c r="O440" s="17">
        <v>0</v>
      </c>
      <c r="P440" s="17">
        <v>0</v>
      </c>
      <c r="Q440" s="17">
        <v>0</v>
      </c>
      <c r="R440" s="17">
        <v>0</v>
      </c>
      <c r="S44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1" spans="1:19" x14ac:dyDescent="0.55000000000000004">
      <c r="A441" s="1">
        <v>2689</v>
      </c>
      <c r="B441" s="1" t="s">
        <v>3425</v>
      </c>
      <c r="C441" s="1" t="s">
        <v>3439</v>
      </c>
      <c r="D441" s="4">
        <v>0.8</v>
      </c>
      <c r="E441" s="1" t="s">
        <v>107</v>
      </c>
      <c r="F441" s="16" t="s">
        <v>4486</v>
      </c>
      <c r="G441" s="17">
        <v>0</v>
      </c>
      <c r="H441" s="17">
        <v>0</v>
      </c>
      <c r="I441" s="17">
        <v>0</v>
      </c>
      <c r="J441" s="17">
        <v>0</v>
      </c>
      <c r="K441" s="17">
        <v>0</v>
      </c>
      <c r="L441" s="17">
        <v>0</v>
      </c>
      <c r="M441" s="17">
        <v>0</v>
      </c>
      <c r="N441" s="17">
        <v>0</v>
      </c>
      <c r="O441" s="17">
        <v>0</v>
      </c>
      <c r="P441" s="17">
        <v>0</v>
      </c>
      <c r="Q441" s="17">
        <v>0</v>
      </c>
      <c r="R441" s="17">
        <v>0</v>
      </c>
      <c r="S44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2" spans="1:19" x14ac:dyDescent="0.55000000000000004">
      <c r="A442" s="1">
        <v>2690</v>
      </c>
      <c r="B442" s="1" t="s">
        <v>3425</v>
      </c>
      <c r="C442" s="1" t="s">
        <v>3440</v>
      </c>
      <c r="D442" s="9">
        <v>1E-3</v>
      </c>
      <c r="E442" s="1" t="s">
        <v>107</v>
      </c>
      <c r="F442" s="16" t="s">
        <v>4487</v>
      </c>
      <c r="G442" s="17">
        <v>0</v>
      </c>
      <c r="H442" s="17">
        <v>0</v>
      </c>
      <c r="I442" s="17">
        <v>0</v>
      </c>
      <c r="J442" s="17">
        <v>0</v>
      </c>
      <c r="K442" s="17">
        <v>0</v>
      </c>
      <c r="L442" s="17">
        <v>0</v>
      </c>
      <c r="M442" s="17">
        <v>0</v>
      </c>
      <c r="N442" s="17">
        <v>0</v>
      </c>
      <c r="O442" s="17">
        <v>0</v>
      </c>
      <c r="P442" s="17">
        <v>0</v>
      </c>
      <c r="Q442" s="17">
        <v>0</v>
      </c>
      <c r="R442" s="17">
        <v>0</v>
      </c>
      <c r="S44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3" spans="1:19" x14ac:dyDescent="0.55000000000000004">
      <c r="A443" s="1">
        <v>598</v>
      </c>
      <c r="B443" s="1" t="s">
        <v>3445</v>
      </c>
      <c r="C443" s="1" t="s">
        <v>3449</v>
      </c>
      <c r="D443" s="4">
        <v>0.35</v>
      </c>
      <c r="E443" s="1" t="s">
        <v>107</v>
      </c>
      <c r="F443" s="16" t="s">
        <v>4488</v>
      </c>
      <c r="G443" s="17">
        <v>0</v>
      </c>
      <c r="H443" s="17">
        <v>0</v>
      </c>
      <c r="I443" s="17">
        <v>0</v>
      </c>
      <c r="J443" s="17">
        <v>0</v>
      </c>
      <c r="K443" s="17">
        <v>0</v>
      </c>
      <c r="L443" s="17">
        <v>0</v>
      </c>
      <c r="M443" s="17">
        <v>0</v>
      </c>
      <c r="N443" s="17">
        <v>0</v>
      </c>
      <c r="O443" s="17">
        <v>0</v>
      </c>
      <c r="P443" s="17">
        <v>0</v>
      </c>
      <c r="Q443" s="17">
        <v>0</v>
      </c>
      <c r="R443" s="17">
        <v>0</v>
      </c>
      <c r="S44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4" spans="1:19" ht="15" customHeight="1" x14ac:dyDescent="0.55000000000000004">
      <c r="A444" s="1">
        <v>721</v>
      </c>
      <c r="B444" s="1" t="s">
        <v>3445</v>
      </c>
      <c r="C444" s="1" t="s">
        <v>3455</v>
      </c>
      <c r="D444" s="4">
        <v>0.4</v>
      </c>
      <c r="E444" s="1" t="s">
        <v>107</v>
      </c>
      <c r="F444" s="16" t="s">
        <v>4489</v>
      </c>
      <c r="G444" s="17">
        <v>0</v>
      </c>
      <c r="H444" s="17">
        <v>0</v>
      </c>
      <c r="I444" s="17">
        <v>0</v>
      </c>
      <c r="J444" s="17">
        <v>0</v>
      </c>
      <c r="K444" s="17">
        <v>0</v>
      </c>
      <c r="L444" s="17">
        <v>0</v>
      </c>
      <c r="M444" s="17">
        <v>0</v>
      </c>
      <c r="N444" s="17">
        <v>0</v>
      </c>
      <c r="O444" s="17">
        <v>0</v>
      </c>
      <c r="P444" s="17">
        <v>0</v>
      </c>
      <c r="Q444" s="17">
        <v>0</v>
      </c>
      <c r="R444" s="17">
        <v>0</v>
      </c>
      <c r="S44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5" spans="1:19" x14ac:dyDescent="0.55000000000000004">
      <c r="A445" s="1">
        <v>752</v>
      </c>
      <c r="B445" s="1" t="s">
        <v>3445</v>
      </c>
      <c r="C445" s="1" t="s">
        <v>3457</v>
      </c>
      <c r="D445" s="4">
        <v>8.5999999999999993E-2</v>
      </c>
      <c r="E445" s="1" t="s">
        <v>107</v>
      </c>
      <c r="F445" s="16" t="s">
        <v>4490</v>
      </c>
      <c r="G445" s="17">
        <v>0</v>
      </c>
      <c r="H445" s="17">
        <v>0</v>
      </c>
      <c r="I445" s="17">
        <v>0</v>
      </c>
      <c r="J445" s="17">
        <v>0</v>
      </c>
      <c r="K445" s="17">
        <v>0</v>
      </c>
      <c r="L445" s="17">
        <v>0</v>
      </c>
      <c r="M445" s="17">
        <v>0</v>
      </c>
      <c r="N445" s="17">
        <v>0</v>
      </c>
      <c r="O445" s="17">
        <v>0</v>
      </c>
      <c r="P445" s="17">
        <v>0</v>
      </c>
      <c r="Q445" s="17">
        <v>0</v>
      </c>
      <c r="R445" s="17">
        <v>0</v>
      </c>
      <c r="S44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6" spans="1:19" x14ac:dyDescent="0.55000000000000004">
      <c r="A446" s="1">
        <v>1280</v>
      </c>
      <c r="B446" s="1" t="s">
        <v>3445</v>
      </c>
      <c r="C446" s="1" t="s">
        <v>3469</v>
      </c>
      <c r="D446" s="4">
        <v>21</v>
      </c>
      <c r="E446" s="1" t="s">
        <v>107</v>
      </c>
      <c r="F446" s="16" t="s">
        <v>4491</v>
      </c>
      <c r="G446" s="17">
        <v>4.7002381145721138E-3</v>
      </c>
      <c r="H446" s="17">
        <v>3.3771915286006115E-3</v>
      </c>
      <c r="I446" s="17">
        <v>1.2895332334426869E-3</v>
      </c>
      <c r="J446" s="17">
        <v>1.2039823182322734E-3</v>
      </c>
      <c r="K446" s="17">
        <v>4.3772200751678869E-3</v>
      </c>
      <c r="L446" s="17">
        <v>4.5474318675353311E-3</v>
      </c>
      <c r="M446" s="17">
        <v>3.161327135380559E-3</v>
      </c>
      <c r="N446" s="17">
        <v>3.0778337776367209E-3</v>
      </c>
      <c r="O446" s="17">
        <v>4.5239245266540731E-3</v>
      </c>
      <c r="P446" s="17">
        <v>4.5686801981530958E-3</v>
      </c>
      <c r="Q446" s="17">
        <v>2.0831322675738677E-3</v>
      </c>
      <c r="R446" s="17">
        <v>3.7975658254610269E-3</v>
      </c>
      <c r="S44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1239.4598413549204</v>
      </c>
    </row>
    <row r="447" spans="1:19" x14ac:dyDescent="0.55000000000000004">
      <c r="A447" s="1">
        <v>1394</v>
      </c>
      <c r="B447" s="1" t="s">
        <v>3445</v>
      </c>
      <c r="C447" s="1" t="s">
        <v>3470</v>
      </c>
      <c r="D447" s="4">
        <v>0.22500000000000001</v>
      </c>
      <c r="E447" s="1" t="s">
        <v>107</v>
      </c>
      <c r="F447" s="16" t="s">
        <v>4488</v>
      </c>
      <c r="G447" s="17">
        <v>0</v>
      </c>
      <c r="H447" s="17">
        <v>0</v>
      </c>
      <c r="I447" s="17">
        <v>0</v>
      </c>
      <c r="J447" s="17">
        <v>0</v>
      </c>
      <c r="K447" s="17">
        <v>0</v>
      </c>
      <c r="L447" s="17">
        <v>0</v>
      </c>
      <c r="M447" s="17">
        <v>0</v>
      </c>
      <c r="N447" s="17">
        <v>0</v>
      </c>
      <c r="O447" s="17">
        <v>0</v>
      </c>
      <c r="P447" s="17">
        <v>0</v>
      </c>
      <c r="Q447" s="17">
        <v>0</v>
      </c>
      <c r="R447" s="17">
        <v>0</v>
      </c>
      <c r="S44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8" spans="1:19" x14ac:dyDescent="0.55000000000000004">
      <c r="A448" s="1">
        <v>1419</v>
      </c>
      <c r="B448" s="1" t="s">
        <v>3445</v>
      </c>
      <c r="C448" s="1" t="s">
        <v>3471</v>
      </c>
      <c r="D448" s="4">
        <v>5.0999999999999997E-2</v>
      </c>
      <c r="E448" s="1" t="s">
        <v>107</v>
      </c>
      <c r="F448" s="16" t="s">
        <v>4493</v>
      </c>
      <c r="G448" s="17">
        <v>0</v>
      </c>
      <c r="H448" s="17">
        <v>0</v>
      </c>
      <c r="I448" s="17">
        <v>0</v>
      </c>
      <c r="J448" s="17">
        <v>0</v>
      </c>
      <c r="K448" s="17">
        <v>0</v>
      </c>
      <c r="L448" s="17">
        <v>0</v>
      </c>
      <c r="M448" s="17">
        <v>0</v>
      </c>
      <c r="N448" s="17">
        <v>0</v>
      </c>
      <c r="O448" s="17">
        <v>0</v>
      </c>
      <c r="P448" s="17">
        <v>0</v>
      </c>
      <c r="Q448" s="17">
        <v>0</v>
      </c>
      <c r="R448" s="17">
        <v>0</v>
      </c>
      <c r="S44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49" spans="1:19" x14ac:dyDescent="0.55000000000000004">
      <c r="A449" s="1">
        <v>1422</v>
      </c>
      <c r="B449" s="1" t="s">
        <v>3445</v>
      </c>
      <c r="C449" s="1" t="s">
        <v>3472</v>
      </c>
      <c r="D449" s="4">
        <v>0.05</v>
      </c>
      <c r="E449" s="1" t="s">
        <v>107</v>
      </c>
      <c r="F449" s="16" t="s">
        <v>4494</v>
      </c>
      <c r="G449" s="17">
        <v>0</v>
      </c>
      <c r="H449" s="17">
        <v>0</v>
      </c>
      <c r="I449" s="17">
        <v>0</v>
      </c>
      <c r="J449" s="17">
        <v>0</v>
      </c>
      <c r="K449" s="17">
        <v>0</v>
      </c>
      <c r="L449" s="17">
        <v>0</v>
      </c>
      <c r="M449" s="17">
        <v>0</v>
      </c>
      <c r="N449" s="17">
        <v>0</v>
      </c>
      <c r="O449" s="17">
        <v>0</v>
      </c>
      <c r="P449" s="17">
        <v>0</v>
      </c>
      <c r="Q449" s="17">
        <v>0</v>
      </c>
      <c r="R449" s="17">
        <v>0</v>
      </c>
      <c r="S44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0" spans="1:19" x14ac:dyDescent="0.55000000000000004">
      <c r="A450" s="1">
        <v>1531</v>
      </c>
      <c r="B450" s="1" t="s">
        <v>3445</v>
      </c>
      <c r="C450" s="1" t="s">
        <v>3475</v>
      </c>
      <c r="D450" s="4">
        <v>7.4999999999999997E-2</v>
      </c>
      <c r="E450" s="1" t="s">
        <v>107</v>
      </c>
      <c r="F450" s="16" t="s">
        <v>4495</v>
      </c>
      <c r="G450" s="17">
        <v>0</v>
      </c>
      <c r="H450" s="17">
        <v>0</v>
      </c>
      <c r="I450" s="17">
        <v>0</v>
      </c>
      <c r="J450" s="17">
        <v>0</v>
      </c>
      <c r="K450" s="17">
        <v>0</v>
      </c>
      <c r="L450" s="17">
        <v>0</v>
      </c>
      <c r="M450" s="17">
        <v>0</v>
      </c>
      <c r="N450" s="17">
        <v>0</v>
      </c>
      <c r="O450" s="17">
        <v>0</v>
      </c>
      <c r="P450" s="17">
        <v>0</v>
      </c>
      <c r="Q450" s="17">
        <v>0</v>
      </c>
      <c r="R450" s="17">
        <v>0</v>
      </c>
      <c r="S45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1" spans="1:19" x14ac:dyDescent="0.55000000000000004">
      <c r="A451" s="1">
        <v>1610</v>
      </c>
      <c r="B451" s="1" t="s">
        <v>3445</v>
      </c>
      <c r="C451" s="1" t="s">
        <v>3480</v>
      </c>
      <c r="D451" s="4">
        <v>200</v>
      </c>
      <c r="E451" s="1" t="s">
        <v>107</v>
      </c>
      <c r="F451" s="16" t="s">
        <v>4496</v>
      </c>
      <c r="G451" s="17">
        <v>1.7262075831932543E-3</v>
      </c>
      <c r="H451" s="17">
        <v>2.4928059800926085E-3</v>
      </c>
      <c r="I451" s="17">
        <v>3.7911966860909529E-3</v>
      </c>
      <c r="J451" s="17">
        <v>3.6585548358625754E-3</v>
      </c>
      <c r="K451" s="17">
        <v>7.7721818888717981E-5</v>
      </c>
      <c r="L451" s="17">
        <v>3.9736083443796628E-3</v>
      </c>
      <c r="M451" s="17">
        <v>3.8150431200543191E-3</v>
      </c>
      <c r="N451" s="17">
        <v>4.5801733653624607E-3</v>
      </c>
      <c r="O451" s="17">
        <v>9.2592722206047201E-4</v>
      </c>
      <c r="P451" s="17">
        <v>4.0767966091207232E-3</v>
      </c>
      <c r="Q451" s="17">
        <v>1.8136541134210248E-3</v>
      </c>
      <c r="R451" s="17">
        <v>4.9600945094528488E-3</v>
      </c>
      <c r="S45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1094.7951473713667</v>
      </c>
    </row>
    <row r="452" spans="1:19" x14ac:dyDescent="0.55000000000000004">
      <c r="A452" s="1">
        <v>1611</v>
      </c>
      <c r="B452" s="1" t="s">
        <v>3445</v>
      </c>
      <c r="C452" s="1" t="s">
        <v>3482</v>
      </c>
      <c r="D452" s="19">
        <v>0.04</v>
      </c>
      <c r="E452" s="1" t="s">
        <v>107</v>
      </c>
      <c r="F452" s="16" t="s">
        <v>4498</v>
      </c>
      <c r="G452" s="17">
        <v>0</v>
      </c>
      <c r="H452" s="17">
        <v>0</v>
      </c>
      <c r="I452" s="17">
        <v>0</v>
      </c>
      <c r="J452" s="17">
        <v>0</v>
      </c>
      <c r="K452" s="17">
        <v>0</v>
      </c>
      <c r="L452" s="17">
        <v>0</v>
      </c>
      <c r="M452" s="17">
        <v>0</v>
      </c>
      <c r="N452" s="17">
        <v>0</v>
      </c>
      <c r="O452" s="17">
        <v>0</v>
      </c>
      <c r="P452" s="17">
        <v>0</v>
      </c>
      <c r="Q452" s="17">
        <v>0</v>
      </c>
      <c r="R452" s="17">
        <v>0</v>
      </c>
      <c r="S45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3" spans="1:19" x14ac:dyDescent="0.55000000000000004">
      <c r="A453" s="1">
        <v>1617</v>
      </c>
      <c r="B453" s="1" t="s">
        <v>3445</v>
      </c>
      <c r="C453" s="1" t="s">
        <v>3485</v>
      </c>
      <c r="D453" s="4">
        <v>0.08</v>
      </c>
      <c r="E453" s="1" t="s">
        <v>107</v>
      </c>
      <c r="F453" s="16" t="s">
        <v>4499</v>
      </c>
      <c r="G453" s="17">
        <v>0</v>
      </c>
      <c r="H453" s="17">
        <v>0</v>
      </c>
      <c r="I453" s="17">
        <v>0</v>
      </c>
      <c r="J453" s="17">
        <v>0</v>
      </c>
      <c r="K453" s="17">
        <v>0</v>
      </c>
      <c r="L453" s="17">
        <v>0</v>
      </c>
      <c r="M453" s="17">
        <v>0</v>
      </c>
      <c r="N453" s="17">
        <v>0</v>
      </c>
      <c r="O453" s="17">
        <v>0</v>
      </c>
      <c r="P453" s="17">
        <v>0</v>
      </c>
      <c r="Q453" s="17">
        <v>0</v>
      </c>
      <c r="R453" s="17">
        <v>0</v>
      </c>
      <c r="S45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4" spans="1:19" x14ac:dyDescent="0.55000000000000004">
      <c r="A454" s="1">
        <v>1644</v>
      </c>
      <c r="B454" s="1" t="s">
        <v>3445</v>
      </c>
      <c r="C454" s="1" t="s">
        <v>3489</v>
      </c>
      <c r="D454" s="19">
        <v>0.04</v>
      </c>
      <c r="E454" s="1" t="s">
        <v>107</v>
      </c>
      <c r="F454" s="16" t="s">
        <v>4500</v>
      </c>
      <c r="G454" s="17">
        <v>0</v>
      </c>
      <c r="H454" s="17">
        <v>0</v>
      </c>
      <c r="I454" s="17">
        <v>0</v>
      </c>
      <c r="J454" s="17">
        <v>0</v>
      </c>
      <c r="K454" s="17">
        <v>0</v>
      </c>
      <c r="L454" s="17">
        <v>0</v>
      </c>
      <c r="M454" s="17">
        <v>0</v>
      </c>
      <c r="N454" s="17">
        <v>0</v>
      </c>
      <c r="O454" s="17">
        <v>0</v>
      </c>
      <c r="P454" s="17">
        <v>0</v>
      </c>
      <c r="Q454" s="17">
        <v>0</v>
      </c>
      <c r="R454" s="17">
        <v>0</v>
      </c>
      <c r="S45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5" spans="1:19" x14ac:dyDescent="0.55000000000000004">
      <c r="A455" s="1">
        <v>1653</v>
      </c>
      <c r="B455" s="1" t="s">
        <v>3445</v>
      </c>
      <c r="C455" s="1" t="s">
        <v>3490</v>
      </c>
      <c r="D455" s="19">
        <v>8.9999999999999993E-3</v>
      </c>
      <c r="E455" s="1" t="s">
        <v>107</v>
      </c>
      <c r="F455" s="16" t="s">
        <v>4501</v>
      </c>
      <c r="G455" s="17">
        <v>0</v>
      </c>
      <c r="H455" s="17">
        <v>0</v>
      </c>
      <c r="I455" s="17">
        <v>0</v>
      </c>
      <c r="J455" s="17">
        <v>0</v>
      </c>
      <c r="K455" s="17">
        <v>0</v>
      </c>
      <c r="L455" s="17">
        <v>0</v>
      </c>
      <c r="M455" s="17">
        <v>0</v>
      </c>
      <c r="N455" s="17">
        <v>0</v>
      </c>
      <c r="O455" s="17">
        <v>0</v>
      </c>
      <c r="P455" s="17">
        <v>0</v>
      </c>
      <c r="Q455" s="17">
        <v>0</v>
      </c>
      <c r="R455" s="17">
        <v>0</v>
      </c>
      <c r="S45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6" spans="1:19" x14ac:dyDescent="0.55000000000000004">
      <c r="A456" s="1">
        <v>1683</v>
      </c>
      <c r="B456" s="1" t="s">
        <v>3445</v>
      </c>
      <c r="C456" s="1" t="s">
        <v>3495</v>
      </c>
      <c r="D456" s="4">
        <v>5.5E-2</v>
      </c>
      <c r="E456" s="1" t="s">
        <v>107</v>
      </c>
      <c r="F456" s="16" t="s">
        <v>4502</v>
      </c>
      <c r="G456" s="17">
        <v>0</v>
      </c>
      <c r="H456" s="17">
        <v>0</v>
      </c>
      <c r="I456" s="17">
        <v>0</v>
      </c>
      <c r="J456" s="17">
        <v>0</v>
      </c>
      <c r="K456" s="17">
        <v>0</v>
      </c>
      <c r="L456" s="17">
        <v>0</v>
      </c>
      <c r="M456" s="17">
        <v>0</v>
      </c>
      <c r="N456" s="17">
        <v>0</v>
      </c>
      <c r="O456" s="17">
        <v>0</v>
      </c>
      <c r="P456" s="17">
        <v>0</v>
      </c>
      <c r="Q456" s="17">
        <v>0</v>
      </c>
      <c r="R456" s="17">
        <v>0</v>
      </c>
      <c r="S45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7" spans="1:19" x14ac:dyDescent="0.55000000000000004">
      <c r="A457" s="1">
        <v>1686</v>
      </c>
      <c r="B457" s="1" t="s">
        <v>3445</v>
      </c>
      <c r="C457" s="1" t="s">
        <v>3496</v>
      </c>
      <c r="D457" s="4">
        <v>0.46100000000000002</v>
      </c>
      <c r="E457" s="1" t="s">
        <v>107</v>
      </c>
      <c r="F457" s="16" t="s">
        <v>4503</v>
      </c>
      <c r="G457" s="17">
        <v>0</v>
      </c>
      <c r="H457" s="17">
        <v>0</v>
      </c>
      <c r="I457" s="17">
        <v>0</v>
      </c>
      <c r="J457" s="17">
        <v>0</v>
      </c>
      <c r="K457" s="17">
        <v>0</v>
      </c>
      <c r="L457" s="17">
        <v>0</v>
      </c>
      <c r="M457" s="17">
        <v>0</v>
      </c>
      <c r="N457" s="17">
        <v>0</v>
      </c>
      <c r="O457" s="17">
        <v>0</v>
      </c>
      <c r="P457" s="17">
        <v>0</v>
      </c>
      <c r="Q457" s="17">
        <v>0</v>
      </c>
      <c r="R457" s="17">
        <v>0</v>
      </c>
      <c r="S45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8" spans="1:19" x14ac:dyDescent="0.55000000000000004">
      <c r="A458" s="1">
        <v>1869</v>
      </c>
      <c r="B458" s="1" t="s">
        <v>3445</v>
      </c>
      <c r="C458" s="1" t="s">
        <v>3502</v>
      </c>
      <c r="D458" s="4">
        <v>6.7000000000000004E-2</v>
      </c>
      <c r="E458" s="1" t="s">
        <v>107</v>
      </c>
      <c r="F458" s="16" t="s">
        <v>4504</v>
      </c>
      <c r="G458" s="17">
        <v>0</v>
      </c>
      <c r="H458" s="17">
        <v>0</v>
      </c>
      <c r="I458" s="17">
        <v>0</v>
      </c>
      <c r="J458" s="17">
        <v>0</v>
      </c>
      <c r="K458" s="17">
        <v>0</v>
      </c>
      <c r="L458" s="17">
        <v>0</v>
      </c>
      <c r="M458" s="17">
        <v>0</v>
      </c>
      <c r="N458" s="17">
        <v>0</v>
      </c>
      <c r="O458" s="17">
        <v>0</v>
      </c>
      <c r="P458" s="17">
        <v>0</v>
      </c>
      <c r="Q458" s="17">
        <v>0</v>
      </c>
      <c r="R458" s="17">
        <v>0</v>
      </c>
      <c r="S45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59" spans="1:19" x14ac:dyDescent="0.55000000000000004">
      <c r="A459" s="1">
        <v>1874</v>
      </c>
      <c r="B459" s="1" t="s">
        <v>3445</v>
      </c>
      <c r="C459" s="1" t="s">
        <v>3503</v>
      </c>
      <c r="D459" s="4">
        <v>0.115</v>
      </c>
      <c r="E459" s="1" t="s">
        <v>107</v>
      </c>
      <c r="F459" s="16" t="s">
        <v>4502</v>
      </c>
      <c r="G459" s="17">
        <v>0</v>
      </c>
      <c r="H459" s="17">
        <v>0</v>
      </c>
      <c r="I459" s="17">
        <v>0</v>
      </c>
      <c r="J459" s="17">
        <v>0</v>
      </c>
      <c r="K459" s="17">
        <v>0</v>
      </c>
      <c r="L459" s="17">
        <v>0</v>
      </c>
      <c r="M459" s="17">
        <v>0</v>
      </c>
      <c r="N459" s="17">
        <v>0</v>
      </c>
      <c r="O459" s="17">
        <v>0</v>
      </c>
      <c r="P459" s="17">
        <v>0</v>
      </c>
      <c r="Q459" s="17">
        <v>0</v>
      </c>
      <c r="R459" s="17">
        <v>0</v>
      </c>
      <c r="S45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0" spans="1:19" x14ac:dyDescent="0.55000000000000004">
      <c r="A460" s="1">
        <v>1900</v>
      </c>
      <c r="B460" s="1" t="s">
        <v>3445</v>
      </c>
      <c r="C460" s="1" t="s">
        <v>3505</v>
      </c>
      <c r="D460" s="4">
        <v>180</v>
      </c>
      <c r="E460" s="1" t="s">
        <v>107</v>
      </c>
      <c r="F460" s="16" t="s">
        <v>4505</v>
      </c>
      <c r="G460" s="17">
        <v>2.176E-3</v>
      </c>
      <c r="H460" s="17">
        <v>2.101E-3</v>
      </c>
      <c r="I460" s="17">
        <v>1.7619999999999999E-3</v>
      </c>
      <c r="J460" s="17">
        <v>2.6770000000000001E-3</v>
      </c>
      <c r="K460" s="17">
        <v>1.3760000000000001E-3</v>
      </c>
      <c r="L460" s="17">
        <v>3.7759999999999998E-3</v>
      </c>
      <c r="M460" s="17">
        <v>3.8760000000000001E-3</v>
      </c>
      <c r="N460" s="17">
        <v>3.006E-3</v>
      </c>
      <c r="O460" s="17">
        <v>2.202E-3</v>
      </c>
      <c r="P460" s="17">
        <v>1.8760000000000001E-3</v>
      </c>
      <c r="Q460" s="17">
        <v>2.1549999999999998E-3</v>
      </c>
      <c r="R460" s="17">
        <v>2.2230000000000001E-3</v>
      </c>
      <c r="S46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888.27300000000002</v>
      </c>
    </row>
    <row r="461" spans="1:19" x14ac:dyDescent="0.55000000000000004">
      <c r="A461" s="1">
        <v>1925</v>
      </c>
      <c r="B461" s="1" t="s">
        <v>3445</v>
      </c>
      <c r="C461" s="1" t="s">
        <v>3508</v>
      </c>
      <c r="D461" s="4">
        <v>0.05</v>
      </c>
      <c r="E461" s="1" t="s">
        <v>107</v>
      </c>
      <c r="F461" s="16" t="s">
        <v>4488</v>
      </c>
      <c r="G461" s="17">
        <v>0</v>
      </c>
      <c r="H461" s="17">
        <v>0</v>
      </c>
      <c r="I461" s="17">
        <v>0</v>
      </c>
      <c r="J461" s="17">
        <v>0</v>
      </c>
      <c r="K461" s="17">
        <v>0</v>
      </c>
      <c r="L461" s="17">
        <v>0</v>
      </c>
      <c r="M461" s="17">
        <v>0</v>
      </c>
      <c r="N461" s="17">
        <v>0</v>
      </c>
      <c r="O461" s="17">
        <v>0</v>
      </c>
      <c r="P461" s="17">
        <v>0</v>
      </c>
      <c r="Q461" s="17">
        <v>0</v>
      </c>
      <c r="R461" s="17">
        <v>0</v>
      </c>
      <c r="S46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2" spans="1:19" x14ac:dyDescent="0.55000000000000004">
      <c r="A462" s="1">
        <v>1927</v>
      </c>
      <c r="B462" s="1" t="s">
        <v>3445</v>
      </c>
      <c r="C462" s="1" t="s">
        <v>3509</v>
      </c>
      <c r="D462" s="4">
        <v>1.7</v>
      </c>
      <c r="E462" s="1" t="s">
        <v>107</v>
      </c>
      <c r="F462" s="16" t="s">
        <v>4507</v>
      </c>
      <c r="G462" s="17">
        <v>0</v>
      </c>
      <c r="H462" s="17">
        <v>0</v>
      </c>
      <c r="I462" s="17">
        <v>0</v>
      </c>
      <c r="J462" s="17">
        <v>0</v>
      </c>
      <c r="K462" s="17">
        <v>0</v>
      </c>
      <c r="L462" s="17">
        <v>0</v>
      </c>
      <c r="M462" s="17">
        <v>0</v>
      </c>
      <c r="N462" s="17">
        <v>0</v>
      </c>
      <c r="O462" s="17">
        <v>0</v>
      </c>
      <c r="P462" s="17">
        <v>0</v>
      </c>
      <c r="Q462" s="17">
        <v>0</v>
      </c>
      <c r="R462" s="17">
        <v>0</v>
      </c>
      <c r="S46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3" spans="1:19" x14ac:dyDescent="0.55000000000000004">
      <c r="A463" s="1">
        <v>1926</v>
      </c>
      <c r="B463" s="1" t="s">
        <v>3445</v>
      </c>
      <c r="C463" s="1" t="s">
        <v>3511</v>
      </c>
      <c r="D463" s="4">
        <v>0.14000000000000001</v>
      </c>
      <c r="E463" s="1" t="s">
        <v>107</v>
      </c>
      <c r="F463" s="16" t="s">
        <v>4509</v>
      </c>
      <c r="G463" s="17">
        <v>0</v>
      </c>
      <c r="H463" s="17">
        <v>0</v>
      </c>
      <c r="I463" s="17">
        <v>0</v>
      </c>
      <c r="J463" s="17">
        <v>0</v>
      </c>
      <c r="K463" s="17">
        <v>0</v>
      </c>
      <c r="L463" s="17">
        <v>0</v>
      </c>
      <c r="M463" s="17">
        <v>0</v>
      </c>
      <c r="N463" s="17">
        <v>0</v>
      </c>
      <c r="O463" s="17">
        <v>0</v>
      </c>
      <c r="P463" s="17">
        <v>0</v>
      </c>
      <c r="Q463" s="17">
        <v>0</v>
      </c>
      <c r="R463" s="17">
        <v>0</v>
      </c>
      <c r="S46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4" spans="1:19" x14ac:dyDescent="0.55000000000000004">
      <c r="A464" s="1">
        <v>1965</v>
      </c>
      <c r="B464" s="1" t="s">
        <v>3445</v>
      </c>
      <c r="C464" s="1" t="s">
        <v>3513</v>
      </c>
      <c r="D464" s="4">
        <v>6.4000000000000001E-2</v>
      </c>
      <c r="E464" s="1" t="s">
        <v>107</v>
      </c>
      <c r="F464" s="16" t="s">
        <v>4510</v>
      </c>
      <c r="G464" s="17">
        <v>0</v>
      </c>
      <c r="H464" s="17">
        <v>0</v>
      </c>
      <c r="I464" s="17">
        <v>0</v>
      </c>
      <c r="J464" s="17">
        <v>0</v>
      </c>
      <c r="K464" s="17">
        <v>0</v>
      </c>
      <c r="L464" s="17">
        <v>0</v>
      </c>
      <c r="M464" s="17">
        <v>0</v>
      </c>
      <c r="N464" s="17">
        <v>0</v>
      </c>
      <c r="O464" s="17">
        <v>0</v>
      </c>
      <c r="P464" s="17">
        <v>0</v>
      </c>
      <c r="Q464" s="17">
        <v>0</v>
      </c>
      <c r="R464" s="17">
        <v>0</v>
      </c>
      <c r="S46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5" spans="1:19" x14ac:dyDescent="0.55000000000000004">
      <c r="A465" s="1">
        <v>2038</v>
      </c>
      <c r="B465" s="1" t="s">
        <v>3445</v>
      </c>
      <c r="C465" s="1" t="s">
        <v>3517</v>
      </c>
      <c r="D465" s="19">
        <v>1.0999999999999999E-2</v>
      </c>
      <c r="E465" s="1" t="s">
        <v>107</v>
      </c>
      <c r="F465" s="16" t="s">
        <v>4511</v>
      </c>
      <c r="G465" s="17">
        <v>0</v>
      </c>
      <c r="H465" s="17">
        <v>0</v>
      </c>
      <c r="I465" s="17">
        <v>0</v>
      </c>
      <c r="J465" s="17">
        <v>0</v>
      </c>
      <c r="K465" s="17">
        <v>0</v>
      </c>
      <c r="L465" s="17">
        <v>0</v>
      </c>
      <c r="M465" s="17">
        <v>0</v>
      </c>
      <c r="N465" s="17">
        <v>0</v>
      </c>
      <c r="O465" s="17">
        <v>0</v>
      </c>
      <c r="P465" s="17">
        <v>0</v>
      </c>
      <c r="Q465" s="17">
        <v>0</v>
      </c>
      <c r="R465" s="17">
        <v>0</v>
      </c>
      <c r="S46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6" spans="1:19" x14ac:dyDescent="0.55000000000000004">
      <c r="A466" s="1">
        <v>2107</v>
      </c>
      <c r="B466" s="1" t="s">
        <v>3445</v>
      </c>
      <c r="C466" s="1" t="s">
        <v>3520</v>
      </c>
      <c r="D466" s="4">
        <v>0.15</v>
      </c>
      <c r="E466" s="1" t="s">
        <v>107</v>
      </c>
      <c r="F466" s="16" t="s">
        <v>4509</v>
      </c>
      <c r="G466" s="17">
        <v>0</v>
      </c>
      <c r="H466" s="17">
        <v>0</v>
      </c>
      <c r="I466" s="17">
        <v>0</v>
      </c>
      <c r="J466" s="17">
        <v>0</v>
      </c>
      <c r="K466" s="17">
        <v>0</v>
      </c>
      <c r="L466" s="17">
        <v>0</v>
      </c>
      <c r="M466" s="17">
        <v>0</v>
      </c>
      <c r="N466" s="17">
        <v>0</v>
      </c>
      <c r="O466" s="17">
        <v>0</v>
      </c>
      <c r="P466" s="17">
        <v>0</v>
      </c>
      <c r="Q466" s="17">
        <v>0</v>
      </c>
      <c r="R466" s="17">
        <v>0</v>
      </c>
      <c r="S46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7" spans="1:19" x14ac:dyDescent="0.55000000000000004">
      <c r="A467" s="1">
        <v>2114</v>
      </c>
      <c r="B467" s="1" t="s">
        <v>3445</v>
      </c>
      <c r="C467" s="1" t="s">
        <v>3521</v>
      </c>
      <c r="D467" s="4">
        <v>0.15</v>
      </c>
      <c r="E467" s="1" t="s">
        <v>107</v>
      </c>
      <c r="F467" s="16" t="s">
        <v>4512</v>
      </c>
      <c r="G467" s="17">
        <v>0</v>
      </c>
      <c r="H467" s="17">
        <v>0</v>
      </c>
      <c r="I467" s="17">
        <v>0</v>
      </c>
      <c r="J467" s="17">
        <v>0</v>
      </c>
      <c r="K467" s="17">
        <v>0</v>
      </c>
      <c r="L467" s="17">
        <v>0</v>
      </c>
      <c r="M467" s="17">
        <v>0</v>
      </c>
      <c r="N467" s="17">
        <v>0</v>
      </c>
      <c r="O467" s="17">
        <v>0</v>
      </c>
      <c r="P467" s="17">
        <v>0</v>
      </c>
      <c r="Q467" s="17">
        <v>0</v>
      </c>
      <c r="R467" s="17">
        <v>0</v>
      </c>
      <c r="S46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8" spans="1:19" ht="15" customHeight="1" x14ac:dyDescent="0.55000000000000004">
      <c r="A468" s="1">
        <v>2116</v>
      </c>
      <c r="B468" s="1" t="s">
        <v>3445</v>
      </c>
      <c r="C468" s="1" t="s">
        <v>3522</v>
      </c>
      <c r="D468" s="4">
        <v>0.15</v>
      </c>
      <c r="E468" s="1" t="s">
        <v>107</v>
      </c>
      <c r="F468" s="16" t="s">
        <v>4512</v>
      </c>
      <c r="G468" s="17">
        <v>0</v>
      </c>
      <c r="H468" s="17">
        <v>0</v>
      </c>
      <c r="I468" s="17">
        <v>0</v>
      </c>
      <c r="J468" s="17">
        <v>0</v>
      </c>
      <c r="K468" s="17">
        <v>0</v>
      </c>
      <c r="L468" s="17">
        <v>0</v>
      </c>
      <c r="M468" s="17">
        <v>0</v>
      </c>
      <c r="N468" s="17">
        <v>0</v>
      </c>
      <c r="O468" s="17">
        <v>0</v>
      </c>
      <c r="P468" s="17">
        <v>0</v>
      </c>
      <c r="Q468" s="17">
        <v>0</v>
      </c>
      <c r="R468" s="17">
        <v>0</v>
      </c>
      <c r="S46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69" spans="1:19" x14ac:dyDescent="0.55000000000000004">
      <c r="A469" s="1">
        <v>2124</v>
      </c>
      <c r="B469" s="1" t="s">
        <v>3445</v>
      </c>
      <c r="C469" s="1" t="s">
        <v>3523</v>
      </c>
      <c r="D469" s="4">
        <v>0.34</v>
      </c>
      <c r="E469" s="1" t="s">
        <v>107</v>
      </c>
      <c r="F469" s="16" t="s">
        <v>4513</v>
      </c>
      <c r="G469" s="17">
        <v>0</v>
      </c>
      <c r="H469" s="17">
        <v>0</v>
      </c>
      <c r="I469" s="17">
        <v>0</v>
      </c>
      <c r="J469" s="17">
        <v>0</v>
      </c>
      <c r="K469" s="17">
        <v>0</v>
      </c>
      <c r="L469" s="17">
        <v>0</v>
      </c>
      <c r="M469" s="17">
        <v>0</v>
      </c>
      <c r="N469" s="17">
        <v>0</v>
      </c>
      <c r="O469" s="17">
        <v>0</v>
      </c>
      <c r="P469" s="17">
        <v>0</v>
      </c>
      <c r="Q469" s="17">
        <v>0</v>
      </c>
      <c r="R469" s="17">
        <v>0</v>
      </c>
      <c r="S46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0" spans="1:19" x14ac:dyDescent="0.55000000000000004">
      <c r="A470" s="1">
        <v>2287</v>
      </c>
      <c r="B470" s="1" t="s">
        <v>3445</v>
      </c>
      <c r="C470" s="1" t="s">
        <v>3529</v>
      </c>
      <c r="D470" s="19">
        <v>1.7999999999999999E-2</v>
      </c>
      <c r="E470" s="1" t="s">
        <v>107</v>
      </c>
      <c r="F470" s="16" t="s">
        <v>4514</v>
      </c>
      <c r="G470" s="17">
        <v>0</v>
      </c>
      <c r="H470" s="17">
        <v>0</v>
      </c>
      <c r="I470" s="17">
        <v>0</v>
      </c>
      <c r="J470" s="17">
        <v>0</v>
      </c>
      <c r="K470" s="17">
        <v>0</v>
      </c>
      <c r="L470" s="17">
        <v>0</v>
      </c>
      <c r="M470" s="17">
        <v>0</v>
      </c>
      <c r="N470" s="17">
        <v>0</v>
      </c>
      <c r="O470" s="17">
        <v>0</v>
      </c>
      <c r="P470" s="17">
        <v>0</v>
      </c>
      <c r="Q470" s="17">
        <v>0</v>
      </c>
      <c r="R470" s="17">
        <v>0</v>
      </c>
      <c r="S47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1" spans="1:19" x14ac:dyDescent="0.55000000000000004">
      <c r="A471" s="1">
        <v>2303</v>
      </c>
      <c r="B471" s="1" t="s">
        <v>3445</v>
      </c>
      <c r="C471" s="1" t="s">
        <v>3532</v>
      </c>
      <c r="D471" s="4">
        <v>0.995</v>
      </c>
      <c r="E471" s="1" t="s">
        <v>107</v>
      </c>
      <c r="F471" s="16" t="s">
        <v>4515</v>
      </c>
      <c r="G471" s="17">
        <v>0</v>
      </c>
      <c r="H471" s="17">
        <v>0</v>
      </c>
      <c r="I471" s="17">
        <v>0</v>
      </c>
      <c r="J471" s="17">
        <v>0</v>
      </c>
      <c r="K471" s="17">
        <v>0</v>
      </c>
      <c r="L471" s="17">
        <v>0</v>
      </c>
      <c r="M471" s="17">
        <v>0</v>
      </c>
      <c r="N471" s="17">
        <v>0</v>
      </c>
      <c r="O471" s="17">
        <v>0</v>
      </c>
      <c r="P471" s="17">
        <v>0</v>
      </c>
      <c r="Q471" s="17">
        <v>0</v>
      </c>
      <c r="R471" s="17">
        <v>0</v>
      </c>
      <c r="S47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2" spans="1:19" x14ac:dyDescent="0.55000000000000004">
      <c r="A472" s="1">
        <v>2307</v>
      </c>
      <c r="B472" s="1" t="s">
        <v>3445</v>
      </c>
      <c r="C472" s="1" t="s">
        <v>3533</v>
      </c>
      <c r="D472" s="4">
        <v>80</v>
      </c>
      <c r="E472" s="1" t="s">
        <v>107</v>
      </c>
      <c r="F472" s="16" t="s">
        <v>4517</v>
      </c>
      <c r="G472" s="17">
        <v>2.176E-3</v>
      </c>
      <c r="H472" s="17">
        <v>2.101E-3</v>
      </c>
      <c r="I472" s="17">
        <v>1.7619999999999999E-3</v>
      </c>
      <c r="J472" s="17">
        <v>2.6770000000000001E-3</v>
      </c>
      <c r="K472" s="17">
        <v>1.3760000000000001E-3</v>
      </c>
      <c r="L472" s="17">
        <v>3.7759999999999998E-3</v>
      </c>
      <c r="M472" s="17">
        <v>3.8760000000000001E-3</v>
      </c>
      <c r="N472" s="17">
        <v>3.006E-3</v>
      </c>
      <c r="O472" s="17">
        <v>2.0219999999999999E-3</v>
      </c>
      <c r="P472" s="17">
        <v>1.8760000000000001E-3</v>
      </c>
      <c r="Q472" s="17">
        <v>2.1549999999999998E-3</v>
      </c>
      <c r="R472" s="17">
        <v>2.2230000000000001E-3</v>
      </c>
      <c r="S47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882.87300000000005</v>
      </c>
    </row>
    <row r="473" spans="1:19" x14ac:dyDescent="0.55000000000000004">
      <c r="A473" s="1">
        <v>2365</v>
      </c>
      <c r="B473" s="1" t="s">
        <v>3445</v>
      </c>
      <c r="C473" s="1" t="s">
        <v>3544</v>
      </c>
      <c r="D473" s="4">
        <v>4</v>
      </c>
      <c r="E473" s="1" t="s">
        <v>107</v>
      </c>
      <c r="F473" s="16" t="s">
        <v>4519</v>
      </c>
      <c r="G473" s="17">
        <v>0</v>
      </c>
      <c r="H473" s="17">
        <v>0</v>
      </c>
      <c r="I473" s="17">
        <v>0</v>
      </c>
      <c r="J473" s="17">
        <v>0</v>
      </c>
      <c r="K473" s="17">
        <v>0</v>
      </c>
      <c r="L473" s="17">
        <v>0</v>
      </c>
      <c r="M473" s="17">
        <v>0</v>
      </c>
      <c r="N473" s="17">
        <v>0</v>
      </c>
      <c r="O473" s="17">
        <v>0</v>
      </c>
      <c r="P473" s="17">
        <v>0</v>
      </c>
      <c r="Q473" s="17">
        <v>0</v>
      </c>
      <c r="R473" s="17">
        <v>0</v>
      </c>
      <c r="S47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4" spans="1:19" x14ac:dyDescent="0.55000000000000004">
      <c r="A474" s="1">
        <v>2404</v>
      </c>
      <c r="B474" s="1" t="s">
        <v>3445</v>
      </c>
      <c r="C474" s="1" t="s">
        <v>3546</v>
      </c>
      <c r="D474" s="19">
        <v>1.4E-2</v>
      </c>
      <c r="E474" s="1" t="s">
        <v>107</v>
      </c>
      <c r="F474" s="16" t="s">
        <v>4521</v>
      </c>
      <c r="G474" s="17">
        <v>0</v>
      </c>
      <c r="H474" s="17">
        <v>0</v>
      </c>
      <c r="I474" s="17">
        <v>0</v>
      </c>
      <c r="J474" s="17">
        <v>0</v>
      </c>
      <c r="K474" s="17">
        <v>0</v>
      </c>
      <c r="L474" s="17">
        <v>0</v>
      </c>
      <c r="M474" s="17">
        <v>0</v>
      </c>
      <c r="N474" s="17">
        <v>0</v>
      </c>
      <c r="O474" s="17">
        <v>0</v>
      </c>
      <c r="P474" s="17">
        <v>0</v>
      </c>
      <c r="Q474" s="17">
        <v>0</v>
      </c>
      <c r="R474" s="17">
        <v>0</v>
      </c>
      <c r="S47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5" spans="1:19" x14ac:dyDescent="0.55000000000000004">
      <c r="A475" s="1">
        <v>2419</v>
      </c>
      <c r="B475" s="1" t="s">
        <v>3445</v>
      </c>
      <c r="C475" s="1" t="s">
        <v>3547</v>
      </c>
      <c r="D475" s="4">
        <v>0.1</v>
      </c>
      <c r="E475" s="1" t="s">
        <v>107</v>
      </c>
      <c r="F475" s="16" t="s">
        <v>4522</v>
      </c>
      <c r="G475" s="17">
        <v>0</v>
      </c>
      <c r="H475" s="17">
        <v>0</v>
      </c>
      <c r="I475" s="17">
        <v>0</v>
      </c>
      <c r="J475" s="17">
        <v>0</v>
      </c>
      <c r="K475" s="17">
        <v>0</v>
      </c>
      <c r="L475" s="17">
        <v>0</v>
      </c>
      <c r="M475" s="17">
        <v>0</v>
      </c>
      <c r="N475" s="17">
        <v>0</v>
      </c>
      <c r="O475" s="17">
        <v>0</v>
      </c>
      <c r="P475" s="17">
        <v>0</v>
      </c>
      <c r="Q475" s="17">
        <v>0</v>
      </c>
      <c r="R475" s="17">
        <v>0</v>
      </c>
      <c r="S47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6" spans="1:19" x14ac:dyDescent="0.55000000000000004">
      <c r="A476" s="1">
        <v>2455</v>
      </c>
      <c r="B476" s="1" t="s">
        <v>3445</v>
      </c>
      <c r="C476" s="1" t="s">
        <v>3552</v>
      </c>
      <c r="D476" s="4">
        <v>0.5</v>
      </c>
      <c r="E476" s="1" t="s">
        <v>107</v>
      </c>
      <c r="F476" s="16" t="s">
        <v>4523</v>
      </c>
      <c r="G476" s="17">
        <v>0</v>
      </c>
      <c r="H476" s="17">
        <v>0</v>
      </c>
      <c r="I476" s="17">
        <v>0</v>
      </c>
      <c r="J476" s="17">
        <v>0</v>
      </c>
      <c r="K476" s="17">
        <v>0</v>
      </c>
      <c r="L476" s="17">
        <v>0</v>
      </c>
      <c r="M476" s="17">
        <v>0</v>
      </c>
      <c r="N476" s="17">
        <v>0</v>
      </c>
      <c r="O476" s="17">
        <v>0</v>
      </c>
      <c r="P476" s="17">
        <v>0</v>
      </c>
      <c r="Q476" s="17">
        <v>0</v>
      </c>
      <c r="R476" s="17">
        <v>0</v>
      </c>
      <c r="S47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77" spans="1:19" x14ac:dyDescent="0.55000000000000004">
      <c r="A477" s="1">
        <v>2551</v>
      </c>
      <c r="B477" s="1" t="s">
        <v>3445</v>
      </c>
      <c r="C477" s="1" t="s">
        <v>3558</v>
      </c>
      <c r="D477" s="4">
        <v>8</v>
      </c>
      <c r="E477" s="1" t="s">
        <v>107</v>
      </c>
      <c r="F477" s="16" t="s">
        <v>4524</v>
      </c>
      <c r="G477" s="17">
        <v>4.326E-3</v>
      </c>
      <c r="H477" s="17">
        <v>2.4510000000000001E-3</v>
      </c>
      <c r="I477" s="17">
        <v>1.7619999999999999E-3</v>
      </c>
      <c r="J477" s="17">
        <v>2.6770000000000001E-3</v>
      </c>
      <c r="K477" s="17">
        <v>1.3760000000000001E-3</v>
      </c>
      <c r="L477" s="17">
        <v>3.7759999999999998E-3</v>
      </c>
      <c r="M477" s="17">
        <v>3.8760000000000001E-3</v>
      </c>
      <c r="N477" s="17">
        <v>3.006E-3</v>
      </c>
      <c r="O477" s="17">
        <v>2E-3</v>
      </c>
      <c r="P477" s="17">
        <v>1.8760000000000001E-3</v>
      </c>
      <c r="Q477" s="17">
        <v>2.1549999999999998E-3</v>
      </c>
      <c r="R477" s="17">
        <v>2.2230000000000001E-3</v>
      </c>
      <c r="S47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958.66299999999978</v>
      </c>
    </row>
    <row r="478" spans="1:19" x14ac:dyDescent="0.55000000000000004">
      <c r="A478" s="1">
        <v>2660</v>
      </c>
      <c r="B478" s="1" t="s">
        <v>3445</v>
      </c>
      <c r="C478" s="1" t="s">
        <v>3559</v>
      </c>
      <c r="D478" s="4">
        <v>68</v>
      </c>
      <c r="E478" s="1" t="s">
        <v>107</v>
      </c>
      <c r="F478" s="16" t="s">
        <v>4526</v>
      </c>
      <c r="G478" s="17">
        <v>2.176E-3</v>
      </c>
      <c r="H478" s="17">
        <v>2.101E-3</v>
      </c>
      <c r="I478" s="17">
        <v>1.7619999999999999E-3</v>
      </c>
      <c r="J478" s="17">
        <v>2.6770000000000001E-3</v>
      </c>
      <c r="K478" s="17">
        <v>1.3760000000000001E-3</v>
      </c>
      <c r="L478" s="17">
        <v>3.7759999999999998E-3</v>
      </c>
      <c r="M478" s="17">
        <v>3.8760000000000001E-3</v>
      </c>
      <c r="N478" s="17">
        <v>3.006E-3</v>
      </c>
      <c r="O478" s="17">
        <v>2.0079999999999998E-3</v>
      </c>
      <c r="P478" s="17">
        <v>1.8760000000000001E-3</v>
      </c>
      <c r="Q478" s="17">
        <v>2.1549999999999998E-3</v>
      </c>
      <c r="R478" s="17">
        <v>2.2230000000000001E-3</v>
      </c>
      <c r="S47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882.45299999999997</v>
      </c>
    </row>
    <row r="479" spans="1:19" x14ac:dyDescent="0.55000000000000004">
      <c r="A479" s="1">
        <v>2677</v>
      </c>
      <c r="B479" s="1" t="s">
        <v>3445</v>
      </c>
      <c r="C479" s="1" t="s">
        <v>3561</v>
      </c>
      <c r="D479" s="4">
        <v>0.33300000000000002</v>
      </c>
      <c r="E479" s="1" t="s">
        <v>107</v>
      </c>
      <c r="F479" s="16" t="s">
        <v>4527</v>
      </c>
      <c r="G479" s="17">
        <v>0</v>
      </c>
      <c r="H479" s="17">
        <v>0</v>
      </c>
      <c r="I479" s="17">
        <v>0</v>
      </c>
      <c r="J479" s="17">
        <v>0</v>
      </c>
      <c r="K479" s="17">
        <v>0</v>
      </c>
      <c r="L479" s="17">
        <v>0</v>
      </c>
      <c r="M479" s="17">
        <v>0</v>
      </c>
      <c r="N479" s="17">
        <v>0</v>
      </c>
      <c r="O479" s="17">
        <v>0</v>
      </c>
      <c r="P479" s="17">
        <v>0</v>
      </c>
      <c r="Q479" s="17">
        <v>0</v>
      </c>
      <c r="R479" s="17">
        <v>0</v>
      </c>
      <c r="S47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0" spans="1:19" x14ac:dyDescent="0.55000000000000004">
      <c r="A480" s="1">
        <v>2873</v>
      </c>
      <c r="B480" s="1" t="s">
        <v>3445</v>
      </c>
      <c r="C480" s="1" t="s">
        <v>3564</v>
      </c>
      <c r="D480" s="19">
        <v>2.5999999999999999E-2</v>
      </c>
      <c r="E480" s="1" t="s">
        <v>107</v>
      </c>
      <c r="F480" s="16" t="s">
        <v>4493</v>
      </c>
      <c r="G480" s="17">
        <v>0</v>
      </c>
      <c r="H480" s="17">
        <v>0</v>
      </c>
      <c r="I480" s="17">
        <v>0</v>
      </c>
      <c r="J480" s="17">
        <v>0</v>
      </c>
      <c r="K480" s="17">
        <v>0</v>
      </c>
      <c r="L480" s="17">
        <v>0</v>
      </c>
      <c r="M480" s="17">
        <v>0</v>
      </c>
      <c r="N480" s="17">
        <v>0</v>
      </c>
      <c r="O480" s="17">
        <v>0</v>
      </c>
      <c r="P480" s="17">
        <v>0</v>
      </c>
      <c r="Q480" s="17">
        <v>0</v>
      </c>
      <c r="R480" s="17">
        <v>0</v>
      </c>
      <c r="S48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1" spans="1:19" x14ac:dyDescent="0.55000000000000004">
      <c r="A481" s="1">
        <v>3093</v>
      </c>
      <c r="B481" s="1" t="s">
        <v>3445</v>
      </c>
      <c r="C481" s="1" t="s">
        <v>3568</v>
      </c>
      <c r="D481" s="4">
        <v>5.1999999999999998E-2</v>
      </c>
      <c r="E481" s="1" t="s">
        <v>107</v>
      </c>
      <c r="F481" s="16" t="s">
        <v>4502</v>
      </c>
      <c r="G481" s="17">
        <v>0</v>
      </c>
      <c r="H481" s="17">
        <v>0</v>
      </c>
      <c r="I481" s="17">
        <v>0</v>
      </c>
      <c r="J481" s="17">
        <v>0</v>
      </c>
      <c r="K481" s="17">
        <v>0</v>
      </c>
      <c r="L481" s="17">
        <v>0</v>
      </c>
      <c r="M481" s="17">
        <v>0</v>
      </c>
      <c r="N481" s="17">
        <v>0</v>
      </c>
      <c r="O481" s="17">
        <v>0</v>
      </c>
      <c r="P481" s="17">
        <v>0</v>
      </c>
      <c r="Q481" s="17">
        <v>0</v>
      </c>
      <c r="R481" s="17">
        <v>0</v>
      </c>
      <c r="S48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2" spans="1:19" x14ac:dyDescent="0.55000000000000004">
      <c r="A482" s="1">
        <v>3151</v>
      </c>
      <c r="B482" s="1" t="s">
        <v>3445</v>
      </c>
      <c r="C482" s="1" t="s">
        <v>3573</v>
      </c>
      <c r="D482" s="4">
        <v>7.1999999999999995E-2</v>
      </c>
      <c r="E482" s="1" t="s">
        <v>107</v>
      </c>
      <c r="F482" s="16" t="s">
        <v>4528</v>
      </c>
      <c r="G482" s="17">
        <v>0</v>
      </c>
      <c r="H482" s="17">
        <v>0</v>
      </c>
      <c r="I482" s="17">
        <v>0</v>
      </c>
      <c r="J482" s="17">
        <v>0</v>
      </c>
      <c r="K482" s="17">
        <v>0</v>
      </c>
      <c r="L482" s="17">
        <v>0</v>
      </c>
      <c r="M482" s="17">
        <v>0</v>
      </c>
      <c r="N482" s="17">
        <v>0</v>
      </c>
      <c r="O482" s="17">
        <v>0</v>
      </c>
      <c r="P482" s="17">
        <v>0</v>
      </c>
      <c r="Q482" s="17">
        <v>0</v>
      </c>
      <c r="R482" s="17">
        <v>0</v>
      </c>
      <c r="S48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3" spans="1:19" x14ac:dyDescent="0.55000000000000004">
      <c r="A483" s="1">
        <v>3342</v>
      </c>
      <c r="B483" s="1" t="s">
        <v>3445</v>
      </c>
      <c r="C483" s="1" t="s">
        <v>3580</v>
      </c>
      <c r="D483" s="4">
        <v>1.22</v>
      </c>
      <c r="E483" s="1" t="s">
        <v>107</v>
      </c>
      <c r="F483" s="16" t="s">
        <v>4529</v>
      </c>
      <c r="G483" s="17">
        <v>2.9099999999999998E-3</v>
      </c>
      <c r="H483" s="17">
        <v>3.1099999999999999E-3</v>
      </c>
      <c r="I483" s="17">
        <v>2.1310000000000001E-3</v>
      </c>
      <c r="J483" s="17">
        <v>2.5110000000000002E-3</v>
      </c>
      <c r="K483" s="17">
        <v>3.3999999999999998E-3</v>
      </c>
      <c r="L483" s="17">
        <v>1.755E-3</v>
      </c>
      <c r="M483" s="17">
        <v>1.062E-3</v>
      </c>
      <c r="N483" s="17">
        <v>9.2100000000000005E-4</v>
      </c>
      <c r="O483" s="17">
        <v>8.0400000000000003E-4</v>
      </c>
      <c r="P483" s="17">
        <v>1.3569999999999999E-3</v>
      </c>
      <c r="Q483" s="17">
        <v>2.068E-3</v>
      </c>
      <c r="R483" s="17">
        <v>1.147E-3</v>
      </c>
      <c r="S48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701.98799999999994</v>
      </c>
    </row>
    <row r="484" spans="1:19" ht="15" customHeight="1" x14ac:dyDescent="0.55000000000000004">
      <c r="A484" s="1">
        <v>3388</v>
      </c>
      <c r="B484" s="1" t="s">
        <v>3445</v>
      </c>
      <c r="C484" s="1" t="s">
        <v>3584</v>
      </c>
      <c r="D484" s="19">
        <v>2.3E-2</v>
      </c>
      <c r="E484" s="1" t="s">
        <v>107</v>
      </c>
      <c r="F484" s="16" t="s">
        <v>4493</v>
      </c>
      <c r="G484" s="17">
        <v>0</v>
      </c>
      <c r="H484" s="17">
        <v>0</v>
      </c>
      <c r="I484" s="17">
        <v>0</v>
      </c>
      <c r="J484" s="17">
        <v>0</v>
      </c>
      <c r="K484" s="17">
        <v>0</v>
      </c>
      <c r="L484" s="17">
        <v>0</v>
      </c>
      <c r="M484" s="17">
        <v>0</v>
      </c>
      <c r="N484" s="17">
        <v>0</v>
      </c>
      <c r="O484" s="17">
        <v>0</v>
      </c>
      <c r="P484" s="17">
        <v>0</v>
      </c>
      <c r="Q484" s="17">
        <v>0</v>
      </c>
      <c r="R484" s="17">
        <v>0</v>
      </c>
      <c r="S48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5" spans="1:19" ht="15" customHeight="1" x14ac:dyDescent="0.55000000000000004">
      <c r="A485" s="1">
        <v>3390</v>
      </c>
      <c r="B485" s="1" t="s">
        <v>3445</v>
      </c>
      <c r="C485" s="1" t="s">
        <v>3587</v>
      </c>
      <c r="D485" s="4">
        <v>10</v>
      </c>
      <c r="E485" s="1" t="s">
        <v>107</v>
      </c>
      <c r="F485" s="16" t="s">
        <v>4530</v>
      </c>
      <c r="G485" s="17">
        <v>2.4812950914464998E-3</v>
      </c>
      <c r="H485" s="17">
        <v>1.3683487213092026E-3</v>
      </c>
      <c r="I485" s="17">
        <v>3.9259350830625163E-3</v>
      </c>
      <c r="J485" s="17">
        <v>3.7841984757388224E-3</v>
      </c>
      <c r="K485" s="17">
        <v>3.6088586568097346E-3</v>
      </c>
      <c r="L485" s="17">
        <v>1.985793822835113E-3</v>
      </c>
      <c r="M485" s="17">
        <v>3.6704207648755958E-3</v>
      </c>
      <c r="N485" s="17">
        <v>1.8074507004364232E-3</v>
      </c>
      <c r="O485" s="17">
        <v>2.070264598831641E-3</v>
      </c>
      <c r="P485" s="17">
        <v>4.265010345864617E-3</v>
      </c>
      <c r="Q485" s="17">
        <v>1.6077326070443243E-3</v>
      </c>
      <c r="R485" s="17">
        <v>4.7651331706198034E-3</v>
      </c>
      <c r="S48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1082.0006675367256</v>
      </c>
    </row>
    <row r="486" spans="1:19" x14ac:dyDescent="0.55000000000000004">
      <c r="A486" s="1">
        <v>3410</v>
      </c>
      <c r="B486" s="1" t="s">
        <v>3445</v>
      </c>
      <c r="C486" s="1" t="s">
        <v>3595</v>
      </c>
      <c r="D486" s="4">
        <v>0.23400000000000001</v>
      </c>
      <c r="E486" s="1" t="s">
        <v>107</v>
      </c>
      <c r="F486" s="16" t="s">
        <v>4531</v>
      </c>
      <c r="G486" s="17">
        <v>0</v>
      </c>
      <c r="H486" s="17">
        <v>0</v>
      </c>
      <c r="I486" s="17">
        <v>0</v>
      </c>
      <c r="J486" s="17">
        <v>0</v>
      </c>
      <c r="K486" s="17">
        <v>0</v>
      </c>
      <c r="L486" s="17">
        <v>0</v>
      </c>
      <c r="M486" s="17">
        <v>0</v>
      </c>
      <c r="N486" s="17">
        <v>0</v>
      </c>
      <c r="O486" s="17">
        <v>0</v>
      </c>
      <c r="P486" s="17">
        <v>0</v>
      </c>
      <c r="Q486" s="17">
        <v>0</v>
      </c>
      <c r="R486" s="17">
        <v>0</v>
      </c>
      <c r="S48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7" spans="1:19" x14ac:dyDescent="0.55000000000000004">
      <c r="A487" s="1">
        <v>3440</v>
      </c>
      <c r="B487" s="1" t="s">
        <v>3445</v>
      </c>
      <c r="C487" s="1" t="s">
        <v>3597</v>
      </c>
      <c r="D487" s="4">
        <v>0.84</v>
      </c>
      <c r="E487" s="1" t="s">
        <v>107</v>
      </c>
      <c r="F487" s="16" t="s">
        <v>4488</v>
      </c>
      <c r="G487" s="17">
        <v>0</v>
      </c>
      <c r="H487" s="17">
        <v>0</v>
      </c>
      <c r="I487" s="17">
        <v>0</v>
      </c>
      <c r="J487" s="17">
        <v>0</v>
      </c>
      <c r="K487" s="17">
        <v>0</v>
      </c>
      <c r="L487" s="17">
        <v>0</v>
      </c>
      <c r="M487" s="17">
        <v>0</v>
      </c>
      <c r="N487" s="17">
        <v>0</v>
      </c>
      <c r="O487" s="17">
        <v>0</v>
      </c>
      <c r="P487" s="17">
        <v>0</v>
      </c>
      <c r="Q487" s="17">
        <v>0</v>
      </c>
      <c r="R487" s="17">
        <v>0</v>
      </c>
      <c r="S48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8" spans="1:19" x14ac:dyDescent="0.55000000000000004">
      <c r="A488" s="1">
        <v>3441</v>
      </c>
      <c r="B488" s="1" t="s">
        <v>3445</v>
      </c>
      <c r="C488" s="1" t="s">
        <v>3598</v>
      </c>
      <c r="D488" s="4">
        <v>0.124</v>
      </c>
      <c r="E488" s="1" t="s">
        <v>107</v>
      </c>
      <c r="F488" s="16" t="s">
        <v>4488</v>
      </c>
      <c r="G488" s="17">
        <v>0</v>
      </c>
      <c r="H488" s="17">
        <v>0</v>
      </c>
      <c r="I488" s="17">
        <v>0</v>
      </c>
      <c r="J488" s="17">
        <v>0</v>
      </c>
      <c r="K488" s="17">
        <v>0</v>
      </c>
      <c r="L488" s="17">
        <v>0</v>
      </c>
      <c r="M488" s="17">
        <v>0</v>
      </c>
      <c r="N488" s="17">
        <v>0</v>
      </c>
      <c r="O488" s="17">
        <v>0</v>
      </c>
      <c r="P488" s="17">
        <v>0</v>
      </c>
      <c r="Q488" s="17">
        <v>0</v>
      </c>
      <c r="R488" s="17">
        <v>0</v>
      </c>
      <c r="S48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89" spans="1:19" x14ac:dyDescent="0.55000000000000004">
      <c r="A489" s="1">
        <v>1743</v>
      </c>
      <c r="B489" s="1" t="s">
        <v>3603</v>
      </c>
      <c r="C489" s="1" t="s">
        <v>3606</v>
      </c>
      <c r="D489" s="4">
        <v>1.72</v>
      </c>
      <c r="E489" s="1" t="s">
        <v>107</v>
      </c>
      <c r="F489" s="16" t="s">
        <v>4532</v>
      </c>
      <c r="G489" s="17">
        <v>1.9880000000000002E-3</v>
      </c>
      <c r="H489" s="17">
        <v>2.1440000000000001E-3</v>
      </c>
      <c r="I489" s="17">
        <v>2.5079999999999998E-3</v>
      </c>
      <c r="J489" s="17">
        <v>3.1609999999999997E-3</v>
      </c>
      <c r="K489" s="17">
        <v>3.4009999999999995E-3</v>
      </c>
      <c r="L489" s="17">
        <v>2.8370000000000001E-3</v>
      </c>
      <c r="M489" s="17">
        <v>2.457E-3</v>
      </c>
      <c r="N489" s="17">
        <v>2.2789999999999998E-3</v>
      </c>
      <c r="O489" s="17">
        <v>1.905E-3</v>
      </c>
      <c r="P489" s="17">
        <v>1.6679999999999998E-3</v>
      </c>
      <c r="Q489" s="17">
        <v>1.6180000000000001E-3</v>
      </c>
      <c r="R489" s="17">
        <v>2.104E-3</v>
      </c>
      <c r="S48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854.21699999999998</v>
      </c>
    </row>
    <row r="490" spans="1:19" x14ac:dyDescent="0.55000000000000004">
      <c r="A490" s="1">
        <v>2393</v>
      </c>
      <c r="B490" s="1" t="s">
        <v>3603</v>
      </c>
      <c r="C490" s="1" t="s">
        <v>3609</v>
      </c>
      <c r="D490" s="4">
        <v>65.599999999999895</v>
      </c>
      <c r="E490" s="1" t="s">
        <v>107</v>
      </c>
      <c r="F490" s="16" t="s">
        <v>4533</v>
      </c>
      <c r="G490" s="17">
        <v>2.176E-3</v>
      </c>
      <c r="H490" s="17">
        <v>2.101E-3</v>
      </c>
      <c r="I490" s="17">
        <v>1.7619999999999999E-3</v>
      </c>
      <c r="J490" s="17">
        <v>2.6770000000000001E-3</v>
      </c>
      <c r="K490" s="17">
        <v>1.3760000000000001E-3</v>
      </c>
      <c r="L490" s="17">
        <v>3.7759999999999998E-3</v>
      </c>
      <c r="M490" s="17">
        <v>3.8760000000000001E-3</v>
      </c>
      <c r="N490" s="17">
        <v>3.006E-3</v>
      </c>
      <c r="O490" s="17">
        <v>2.0070000000000001E-3</v>
      </c>
      <c r="P490" s="17">
        <v>1.8760000000000001E-3</v>
      </c>
      <c r="Q490" s="17">
        <v>2.1549999999999998E-3</v>
      </c>
      <c r="R490" s="17">
        <v>2.2230000000000001E-3</v>
      </c>
      <c r="S49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882.423</v>
      </c>
    </row>
    <row r="491" spans="1:19" x14ac:dyDescent="0.55000000000000004">
      <c r="A491" s="1">
        <v>554</v>
      </c>
      <c r="B491" s="1" t="s">
        <v>3615</v>
      </c>
      <c r="C491" s="1" t="s">
        <v>3631</v>
      </c>
      <c r="D491" s="4">
        <v>1.2</v>
      </c>
      <c r="E491" s="1" t="s">
        <v>107</v>
      </c>
      <c r="F491" s="16" t="s">
        <v>4535</v>
      </c>
      <c r="G491" s="17">
        <v>1.163E-3</v>
      </c>
      <c r="H491" s="17">
        <v>1.3780000000000001E-3</v>
      </c>
      <c r="I491" s="17">
        <v>2.4529999999999999E-3</v>
      </c>
      <c r="J491" s="17">
        <v>3.3110000000000001E-3</v>
      </c>
      <c r="K491" s="17">
        <v>3.3430000000000001E-3</v>
      </c>
      <c r="L491" s="17">
        <v>1.712E-3</v>
      </c>
      <c r="M491" s="17">
        <v>9.0899999999999998E-4</v>
      </c>
      <c r="N491" s="17">
        <v>5.3300000000000005E-4</v>
      </c>
      <c r="O491" s="17">
        <v>2.134E-3</v>
      </c>
      <c r="P491" s="17">
        <v>1.328E-3</v>
      </c>
      <c r="Q491" s="17">
        <v>1.1659999999999999E-3</v>
      </c>
      <c r="R491" s="17">
        <v>1.459E-3</v>
      </c>
      <c r="S49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635.10200000000009</v>
      </c>
    </row>
    <row r="492" spans="1:19" x14ac:dyDescent="0.55000000000000004">
      <c r="A492" s="1">
        <v>941</v>
      </c>
      <c r="B492" s="1" t="s">
        <v>3615</v>
      </c>
      <c r="C492" s="1" t="s">
        <v>3635</v>
      </c>
      <c r="D492" s="4">
        <v>4.8</v>
      </c>
      <c r="E492" s="1" t="s">
        <v>107</v>
      </c>
      <c r="F492" s="16" t="s">
        <v>4536</v>
      </c>
      <c r="G492" s="17">
        <v>8.0900000000000004E-4</v>
      </c>
      <c r="H492" s="17">
        <v>7.54E-4</v>
      </c>
      <c r="I492" s="17">
        <v>1.7030000000000001E-3</v>
      </c>
      <c r="J492" s="17">
        <v>2.444E-3</v>
      </c>
      <c r="K492" s="17">
        <v>1.9E-3</v>
      </c>
      <c r="L492" s="17">
        <v>8.3199999999999995E-4</v>
      </c>
      <c r="M492" s="17">
        <v>4.5300000000000001E-4</v>
      </c>
      <c r="N492" s="17">
        <v>2.9100000000000003E-4</v>
      </c>
      <c r="O492" s="17">
        <v>1.8890000000000001E-3</v>
      </c>
      <c r="P492" s="17">
        <v>9.3300000000000002E-4</v>
      </c>
      <c r="Q492" s="17">
        <v>7.8399999999999997E-4</v>
      </c>
      <c r="R492" s="17">
        <v>1.121E-3</v>
      </c>
      <c r="S49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423.09199999999993</v>
      </c>
    </row>
    <row r="493" spans="1:19" x14ac:dyDescent="0.55000000000000004">
      <c r="A493" s="1">
        <v>1073</v>
      </c>
      <c r="B493" s="1" t="s">
        <v>3615</v>
      </c>
      <c r="C493" s="1" t="s">
        <v>3644</v>
      </c>
      <c r="D493" s="4">
        <v>1.2</v>
      </c>
      <c r="E493" s="1" t="s">
        <v>107</v>
      </c>
      <c r="F493" s="16" t="s">
        <v>4537</v>
      </c>
      <c r="G493" s="17">
        <v>1.2589999999999999E-3</v>
      </c>
      <c r="H493" s="17">
        <v>1.529E-3</v>
      </c>
      <c r="I493" s="17">
        <v>2.6099999999999999E-3</v>
      </c>
      <c r="J493" s="17">
        <v>3.424E-3</v>
      </c>
      <c r="K493" s="17">
        <v>3.6519999999999999E-3</v>
      </c>
      <c r="L493" s="17">
        <v>2.0760000000000002E-3</v>
      </c>
      <c r="M493" s="17">
        <v>1.206E-3</v>
      </c>
      <c r="N493" s="17">
        <v>7.4399999999999998E-4</v>
      </c>
      <c r="O493" s="17">
        <v>2.2469999999999999E-3</v>
      </c>
      <c r="P493" s="17">
        <v>1.48E-3</v>
      </c>
      <c r="Q493" s="17">
        <v>1.2880000000000001E-3</v>
      </c>
      <c r="R493" s="17">
        <v>1.5989999999999999E-3</v>
      </c>
      <c r="S49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702.91200000000003</v>
      </c>
    </row>
    <row r="494" spans="1:19" ht="15" customHeight="1" x14ac:dyDescent="0.55000000000000004">
      <c r="A494" s="1">
        <v>1552</v>
      </c>
      <c r="B494" s="1" t="s">
        <v>3615</v>
      </c>
      <c r="C494" s="1" t="s">
        <v>3650</v>
      </c>
      <c r="D494" s="4">
        <v>1</v>
      </c>
      <c r="E494" s="1" t="s">
        <v>107</v>
      </c>
      <c r="F494" s="16" t="s">
        <v>4538</v>
      </c>
      <c r="G494" s="17">
        <v>9.5299999999999996E-4</v>
      </c>
      <c r="H494" s="17">
        <v>1.047E-3</v>
      </c>
      <c r="I494" s="17">
        <v>2.0330000000000001E-3</v>
      </c>
      <c r="J494" s="17">
        <v>2.9160000000000002E-3</v>
      </c>
      <c r="K494" s="17">
        <v>2.2290000000000001E-3</v>
      </c>
      <c r="L494" s="17">
        <v>8.9099999999999997E-4</v>
      </c>
      <c r="M494" s="17">
        <v>4.7399999999999997E-4</v>
      </c>
      <c r="N494" s="17">
        <v>3.9300000000000001E-4</v>
      </c>
      <c r="O494" s="17">
        <v>2.114E-3</v>
      </c>
      <c r="P494" s="17">
        <v>1.2830000000000001E-3</v>
      </c>
      <c r="Q494" s="17">
        <v>9.3099999999999997E-4</v>
      </c>
      <c r="R494" s="17">
        <v>1.122E-3</v>
      </c>
      <c r="S49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497.97299999999996</v>
      </c>
    </row>
    <row r="495" spans="1:19" x14ac:dyDescent="0.55000000000000004">
      <c r="A495" s="1">
        <v>2424</v>
      </c>
      <c r="B495" s="1" t="s">
        <v>3615</v>
      </c>
      <c r="C495" s="1" t="s">
        <v>3665</v>
      </c>
      <c r="D495" s="4">
        <v>13.1999999999999</v>
      </c>
      <c r="E495" s="1" t="s">
        <v>107</v>
      </c>
      <c r="F495" s="16" t="s">
        <v>4540</v>
      </c>
      <c r="G495" s="17">
        <v>7.2199999999999999E-4</v>
      </c>
      <c r="H495" s="17">
        <v>6.8499999999999995E-4</v>
      </c>
      <c r="I495" s="17">
        <v>1.5759999999999999E-3</v>
      </c>
      <c r="J495" s="17">
        <v>2.4130000000000002E-3</v>
      </c>
      <c r="K495" s="17">
        <v>1.64E-3</v>
      </c>
      <c r="L495" s="17">
        <v>7.1400000000000001E-4</v>
      </c>
      <c r="M495" s="17">
        <v>3.4299999999999999E-4</v>
      </c>
      <c r="N495" s="17">
        <v>2.65E-5</v>
      </c>
      <c r="O495" s="17">
        <v>1.353E-3</v>
      </c>
      <c r="P495" s="17">
        <v>5.4600000000000004E-4</v>
      </c>
      <c r="Q495" s="17">
        <v>6.5300000000000004E-4</v>
      </c>
      <c r="R495" s="17">
        <v>1.023E-3</v>
      </c>
      <c r="S49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355.3415</v>
      </c>
    </row>
    <row r="496" spans="1:19" ht="15" customHeight="1" x14ac:dyDescent="0.55000000000000004">
      <c r="A496" s="1">
        <v>2987</v>
      </c>
      <c r="B496" s="1" t="s">
        <v>3615</v>
      </c>
      <c r="C496" s="1" t="s">
        <v>3677</v>
      </c>
      <c r="D496" s="4">
        <v>0.6</v>
      </c>
      <c r="E496" s="1" t="s">
        <v>107</v>
      </c>
      <c r="F496" s="16" t="s">
        <v>4541</v>
      </c>
      <c r="G496" s="17">
        <v>0</v>
      </c>
      <c r="H496" s="17">
        <v>0</v>
      </c>
      <c r="I496" s="17">
        <v>0</v>
      </c>
      <c r="J496" s="17">
        <v>0</v>
      </c>
      <c r="K496" s="17">
        <v>0</v>
      </c>
      <c r="L496" s="17">
        <v>0</v>
      </c>
      <c r="M496" s="17">
        <v>0</v>
      </c>
      <c r="N496" s="17">
        <v>0</v>
      </c>
      <c r="O496" s="17">
        <v>0</v>
      </c>
      <c r="P496" s="17">
        <v>0</v>
      </c>
      <c r="Q496" s="17">
        <v>0</v>
      </c>
      <c r="R496" s="17">
        <v>0</v>
      </c>
      <c r="S49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497" spans="1:19" x14ac:dyDescent="0.55000000000000004">
      <c r="A497" s="1">
        <v>3043</v>
      </c>
      <c r="B497" s="1" t="s">
        <v>3615</v>
      </c>
      <c r="C497" s="1" t="s">
        <v>3685</v>
      </c>
      <c r="D497" s="4">
        <v>33</v>
      </c>
      <c r="E497" s="1" t="s">
        <v>107</v>
      </c>
      <c r="F497" s="16" t="s">
        <v>4543</v>
      </c>
      <c r="G497" s="17">
        <v>8.6499999999999999E-4</v>
      </c>
      <c r="H497" s="17">
        <v>8.8099999999999995E-4</v>
      </c>
      <c r="I497" s="17">
        <v>1.833E-3</v>
      </c>
      <c r="J497" s="17">
        <v>2.5609999999999999E-3</v>
      </c>
      <c r="K497" s="17">
        <v>1.9968999999999998E-3</v>
      </c>
      <c r="L497" s="17">
        <v>9.3800000000000003E-4</v>
      </c>
      <c r="M497" s="17">
        <v>7.1699999999999997E-4</v>
      </c>
      <c r="N497" s="17">
        <v>6.7000000000000002E-4</v>
      </c>
      <c r="O497" s="17">
        <v>2.31E-3</v>
      </c>
      <c r="P497" s="17">
        <v>1.4E-3</v>
      </c>
      <c r="Q497" s="17">
        <v>1E-3</v>
      </c>
      <c r="R497" s="17">
        <v>1.263E-3</v>
      </c>
      <c r="S49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500.02990000000005</v>
      </c>
    </row>
    <row r="498" spans="1:19" x14ac:dyDescent="0.55000000000000004">
      <c r="B498" s="1" t="s">
        <v>3704</v>
      </c>
      <c r="C498" s="1" t="s">
        <v>3705</v>
      </c>
      <c r="D498" s="4">
        <v>41</v>
      </c>
      <c r="E498" s="1" t="s">
        <v>107</v>
      </c>
      <c r="F498" s="16" t="s">
        <v>4544</v>
      </c>
      <c r="G498" s="17">
        <v>1.3811608994713537E-3</v>
      </c>
      <c r="H498" s="17">
        <v>2.3445300497666561E-3</v>
      </c>
      <c r="I498" s="17">
        <v>1.8689101309662187E-3</v>
      </c>
      <c r="J498" s="17">
        <v>2.3110820210805183E-3</v>
      </c>
      <c r="K498" s="17">
        <v>5.8478116693994052E-5</v>
      </c>
      <c r="L498" s="17">
        <v>1.9162643353297553E-3</v>
      </c>
      <c r="M498" s="17">
        <v>9.3326313293584659E-6</v>
      </c>
      <c r="N498" s="17">
        <v>1.3299025272235471E-3</v>
      </c>
      <c r="O498" s="17">
        <v>4.5458609240437257E-3</v>
      </c>
      <c r="P498" s="17">
        <v>4.0304239080958286E-3</v>
      </c>
      <c r="Q498" s="17">
        <v>4.7725204369161748E-3</v>
      </c>
      <c r="R498" s="17">
        <v>2.493785976057033E-3</v>
      </c>
      <c r="S49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818.35049279952898</v>
      </c>
    </row>
    <row r="499" spans="1:19" x14ac:dyDescent="0.55000000000000004">
      <c r="B499" s="1" t="s">
        <v>3704</v>
      </c>
      <c r="C499" s="1" t="s">
        <v>3707</v>
      </c>
      <c r="D499" s="4">
        <v>0.1</v>
      </c>
      <c r="E499" s="1" t="s">
        <v>107</v>
      </c>
      <c r="F499" s="16" t="s">
        <v>4545</v>
      </c>
      <c r="G499" s="17">
        <v>0</v>
      </c>
      <c r="H499" s="17">
        <v>0</v>
      </c>
      <c r="I499" s="17">
        <v>0</v>
      </c>
      <c r="J499" s="17">
        <v>0</v>
      </c>
      <c r="K499" s="17">
        <v>0</v>
      </c>
      <c r="L499" s="17">
        <v>0</v>
      </c>
      <c r="M499" s="17">
        <v>0</v>
      </c>
      <c r="N499" s="17">
        <v>0</v>
      </c>
      <c r="O499" s="17">
        <v>0</v>
      </c>
      <c r="P499" s="17">
        <v>0</v>
      </c>
      <c r="Q499" s="17">
        <v>0</v>
      </c>
      <c r="R499" s="17">
        <v>0</v>
      </c>
      <c r="S49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00" spans="1:19" x14ac:dyDescent="0.55000000000000004">
      <c r="A500" s="1">
        <v>588</v>
      </c>
      <c r="B500" s="1" t="s">
        <v>3704</v>
      </c>
      <c r="C500" s="1" t="s">
        <v>3712</v>
      </c>
      <c r="D500" s="4">
        <v>13</v>
      </c>
      <c r="E500" s="1" t="s">
        <v>107</v>
      </c>
      <c r="F500" s="16" t="s">
        <v>4547</v>
      </c>
      <c r="G500" s="17">
        <v>2.7109144495090278E-4</v>
      </c>
      <c r="H500" s="17">
        <v>4.9133839378764739E-3</v>
      </c>
      <c r="I500" s="17">
        <v>2.3437754137416644E-3</v>
      </c>
      <c r="J500" s="17">
        <v>8.9655084920354513E-4</v>
      </c>
      <c r="K500" s="17">
        <v>3.2965586983112584E-4</v>
      </c>
      <c r="L500" s="17">
        <v>3.7267334228561805E-3</v>
      </c>
      <c r="M500" s="17">
        <v>1.7461976652669576E-5</v>
      </c>
      <c r="N500" s="17">
        <v>1.5936522490205441E-3</v>
      </c>
      <c r="O500" s="17">
        <v>2.2574008472555046E-3</v>
      </c>
      <c r="P500" s="17">
        <v>1.6842230986434321E-3</v>
      </c>
      <c r="Q500" s="17">
        <v>1.3253926280420063E-3</v>
      </c>
      <c r="R500" s="17">
        <v>3.9905573390833149E-3</v>
      </c>
      <c r="S50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700.90002183089166</v>
      </c>
    </row>
    <row r="501" spans="1:19" x14ac:dyDescent="0.55000000000000004">
      <c r="A501" s="1">
        <v>591</v>
      </c>
      <c r="B501" s="1" t="s">
        <v>3704</v>
      </c>
      <c r="C501" s="1" t="s">
        <v>3713</v>
      </c>
      <c r="D501" s="4">
        <v>250</v>
      </c>
      <c r="E501" s="1" t="s">
        <v>107</v>
      </c>
      <c r="F501" s="16" t="s">
        <v>4548</v>
      </c>
      <c r="G501" s="17">
        <v>3.7850849617648786E-4</v>
      </c>
      <c r="H501" s="17">
        <v>1.9653975544873915E-4</v>
      </c>
      <c r="I501" s="17">
        <v>1.8837083338801269E-3</v>
      </c>
      <c r="J501" s="17">
        <v>1.7877437924580708E-3</v>
      </c>
      <c r="K501" s="17">
        <v>4.7416425431765218E-4</v>
      </c>
      <c r="L501" s="17">
        <v>3.4325074340546785E-3</v>
      </c>
      <c r="M501" s="17">
        <v>8.3656992170378416E-4</v>
      </c>
      <c r="N501" s="17">
        <v>3.1042820983497653E-3</v>
      </c>
      <c r="O501" s="17">
        <v>1.2288657039346152E-3</v>
      </c>
      <c r="P501" s="17">
        <v>2.747824740857044E-3</v>
      </c>
      <c r="Q501" s="17">
        <v>4.2522421226522042E-3</v>
      </c>
      <c r="R501" s="17">
        <v>8.0622236054176842E-4</v>
      </c>
      <c r="S50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643.71357112617727</v>
      </c>
    </row>
    <row r="502" spans="1:19" x14ac:dyDescent="0.55000000000000004">
      <c r="A502" s="1">
        <v>623</v>
      </c>
      <c r="B502" s="1" t="s">
        <v>3704</v>
      </c>
      <c r="C502" s="1" t="s">
        <v>3717</v>
      </c>
      <c r="D502" s="4">
        <v>0.05</v>
      </c>
      <c r="E502" s="1" t="s">
        <v>107</v>
      </c>
      <c r="F502" s="16" t="s">
        <v>4550</v>
      </c>
      <c r="G502" s="17">
        <v>0</v>
      </c>
      <c r="H502" s="17">
        <v>0</v>
      </c>
      <c r="I502" s="17">
        <v>0</v>
      </c>
      <c r="J502" s="17">
        <v>0</v>
      </c>
      <c r="K502" s="17">
        <v>0</v>
      </c>
      <c r="L502" s="17">
        <v>0</v>
      </c>
      <c r="M502" s="17">
        <v>0</v>
      </c>
      <c r="N502" s="17">
        <v>0</v>
      </c>
      <c r="O502" s="17">
        <v>0</v>
      </c>
      <c r="P502" s="17">
        <v>0</v>
      </c>
      <c r="Q502" s="17">
        <v>0</v>
      </c>
      <c r="R502" s="17">
        <v>0</v>
      </c>
      <c r="S50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03" spans="1:19" ht="15" customHeight="1" x14ac:dyDescent="0.55000000000000004">
      <c r="A503" s="1">
        <v>1411</v>
      </c>
      <c r="B503" s="1" t="s">
        <v>3704</v>
      </c>
      <c r="C503" s="1" t="s">
        <v>3719</v>
      </c>
      <c r="D503" s="4">
        <v>6.6</v>
      </c>
      <c r="E503" s="1" t="s">
        <v>107</v>
      </c>
      <c r="F503" s="16" t="s">
        <v>4551</v>
      </c>
      <c r="G503" s="17">
        <v>6.964406101695658E-4</v>
      </c>
      <c r="H503" s="17">
        <v>3.3048402579511304E-3</v>
      </c>
      <c r="I503" s="17">
        <v>3.0543093213820992E-3</v>
      </c>
      <c r="J503" s="17">
        <v>6.4812898710958134E-4</v>
      </c>
      <c r="K503" s="17">
        <v>3.7868068816190035E-4</v>
      </c>
      <c r="L503" s="17">
        <v>2.3144278837090105E-3</v>
      </c>
      <c r="M503" s="17">
        <v>3.3360454282170631E-3</v>
      </c>
      <c r="N503" s="17">
        <v>4.6894949594890071E-3</v>
      </c>
      <c r="O503" s="17">
        <v>4.3469602212727783E-3</v>
      </c>
      <c r="P503" s="17">
        <v>4.0066986367296017E-3</v>
      </c>
      <c r="Q503" s="17">
        <v>2.8695095186259349E-3</v>
      </c>
      <c r="R503" s="17">
        <v>3.0330110086208856E-3</v>
      </c>
      <c r="S50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992.94142578002459</v>
      </c>
    </row>
    <row r="504" spans="1:19" x14ac:dyDescent="0.55000000000000004">
      <c r="A504" s="1">
        <v>1413</v>
      </c>
      <c r="B504" s="1" t="s">
        <v>3704</v>
      </c>
      <c r="C504" s="1" t="s">
        <v>3721</v>
      </c>
      <c r="D504" s="4">
        <v>183.2</v>
      </c>
      <c r="E504" s="1" t="s">
        <v>107</v>
      </c>
      <c r="F504" s="16" t="s">
        <v>4552</v>
      </c>
      <c r="G504" s="17">
        <v>1.6824166771417582E-3</v>
      </c>
      <c r="H504" s="17">
        <v>4.4240056811971183E-4</v>
      </c>
      <c r="I504" s="17">
        <v>1.5099506966650155E-3</v>
      </c>
      <c r="J504" s="17">
        <v>3.3181463953622649E-4</v>
      </c>
      <c r="K504" s="17">
        <v>2.0706940951353394E-3</v>
      </c>
      <c r="L504" s="17">
        <v>3.8859781474068055E-3</v>
      </c>
      <c r="M504" s="17">
        <v>2.4761693666205979E-3</v>
      </c>
      <c r="N504" s="17">
        <v>1.247647481645921E-3</v>
      </c>
      <c r="O504" s="17">
        <v>5.9874807011850437E-6</v>
      </c>
      <c r="P504" s="17">
        <v>4.6266003004454062E-3</v>
      </c>
      <c r="Q504" s="17">
        <v>1.0348332130336274E-3</v>
      </c>
      <c r="R504" s="17">
        <v>2.5084752751720883E-3</v>
      </c>
      <c r="S50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669.92619100529703</v>
      </c>
    </row>
    <row r="505" spans="1:19" x14ac:dyDescent="0.55000000000000004">
      <c r="A505" s="1">
        <v>1460</v>
      </c>
      <c r="B505" s="1" t="s">
        <v>3704</v>
      </c>
      <c r="C505" s="1" t="s">
        <v>3723</v>
      </c>
      <c r="D505" s="4">
        <v>9</v>
      </c>
      <c r="E505" s="1" t="s">
        <v>107</v>
      </c>
      <c r="F505" s="16" t="s">
        <v>4554</v>
      </c>
      <c r="G505" s="17">
        <v>4.1615837717513451E-3</v>
      </c>
      <c r="H505" s="17">
        <v>9.8982155444476017E-4</v>
      </c>
      <c r="I505" s="17">
        <v>1.8411134087739088E-5</v>
      </c>
      <c r="J505" s="17">
        <v>1.4271721621777005E-3</v>
      </c>
      <c r="K505" s="17">
        <v>2.2389348678828204E-3</v>
      </c>
      <c r="L505" s="17">
        <v>2.6490176890806259E-3</v>
      </c>
      <c r="M505" s="17">
        <v>1.4049115901059173E-3</v>
      </c>
      <c r="N505" s="17">
        <v>1.2216084315331737E-3</v>
      </c>
      <c r="O505" s="17">
        <v>3.857830518206057E-4</v>
      </c>
      <c r="P505" s="17">
        <v>1.9146353557496648E-3</v>
      </c>
      <c r="Q505" s="17">
        <v>1.3313676168911553E-3</v>
      </c>
      <c r="R505" s="17">
        <v>2.2831779522535988E-3</v>
      </c>
      <c r="S50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612.05637532784795</v>
      </c>
    </row>
    <row r="506" spans="1:19" ht="15" customHeight="1" x14ac:dyDescent="0.55000000000000004">
      <c r="A506" s="1">
        <v>1480</v>
      </c>
      <c r="B506" s="1" t="s">
        <v>3704</v>
      </c>
      <c r="C506" s="1" t="s">
        <v>3726</v>
      </c>
      <c r="D506" s="4">
        <v>0.06</v>
      </c>
      <c r="E506" s="1" t="s">
        <v>107</v>
      </c>
      <c r="F506" s="16" t="s">
        <v>4555</v>
      </c>
      <c r="G506" s="17">
        <v>0</v>
      </c>
      <c r="H506" s="17">
        <v>0</v>
      </c>
      <c r="I506" s="17">
        <v>0</v>
      </c>
      <c r="J506" s="17">
        <v>0</v>
      </c>
      <c r="K506" s="17">
        <v>0</v>
      </c>
      <c r="L506" s="17">
        <v>0</v>
      </c>
      <c r="M506" s="17">
        <v>0</v>
      </c>
      <c r="N506" s="17">
        <v>0</v>
      </c>
      <c r="O506" s="17">
        <v>0</v>
      </c>
      <c r="P506" s="17">
        <v>0</v>
      </c>
      <c r="Q506" s="17">
        <v>0</v>
      </c>
      <c r="R506" s="17">
        <v>0</v>
      </c>
      <c r="S50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07" spans="1:19" x14ac:dyDescent="0.55000000000000004">
      <c r="A507" s="1">
        <v>1619</v>
      </c>
      <c r="B507" s="1" t="s">
        <v>3704</v>
      </c>
      <c r="C507" s="1" t="s">
        <v>3731</v>
      </c>
      <c r="D507" s="4">
        <v>200</v>
      </c>
      <c r="E507" s="1" t="s">
        <v>107</v>
      </c>
      <c r="F507" s="16" t="s">
        <v>4556</v>
      </c>
      <c r="G507" s="17">
        <v>2.4062730078626259E-3</v>
      </c>
      <c r="H507" s="17">
        <v>7.9845525164252756E-4</v>
      </c>
      <c r="I507" s="17">
        <v>4.2751108506406269E-3</v>
      </c>
      <c r="J507" s="17">
        <v>2.5140840123747303E-3</v>
      </c>
      <c r="K507" s="17">
        <v>4.5136258853346904E-3</v>
      </c>
      <c r="L507" s="17">
        <v>2.9382504885498268E-3</v>
      </c>
      <c r="M507" s="17">
        <v>9.1493252431939565E-4</v>
      </c>
      <c r="N507" s="17">
        <v>4.8049635617399737E-3</v>
      </c>
      <c r="O507" s="17">
        <v>9.3031141448691733E-5</v>
      </c>
      <c r="P507" s="17">
        <v>4.2061866181027849E-3</v>
      </c>
      <c r="Q507" s="17">
        <v>5.8824716572007999E-4</v>
      </c>
      <c r="R507" s="17">
        <v>4.2500033079855646E-3</v>
      </c>
      <c r="S50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992.86909972434614</v>
      </c>
    </row>
    <row r="508" spans="1:19" x14ac:dyDescent="0.55000000000000004">
      <c r="A508" s="1">
        <v>1677</v>
      </c>
      <c r="B508" s="1" t="s">
        <v>3704</v>
      </c>
      <c r="C508" s="1" t="s">
        <v>3735</v>
      </c>
      <c r="D508" s="4">
        <v>7.0999999999999994E-2</v>
      </c>
      <c r="E508" s="1" t="s">
        <v>107</v>
      </c>
      <c r="F508" s="16" t="s">
        <v>4558</v>
      </c>
      <c r="G508" s="17">
        <v>0</v>
      </c>
      <c r="H508" s="17">
        <v>0</v>
      </c>
      <c r="I508" s="17">
        <v>0</v>
      </c>
      <c r="J508" s="17">
        <v>0</v>
      </c>
      <c r="K508" s="17">
        <v>0</v>
      </c>
      <c r="L508" s="17">
        <v>0</v>
      </c>
      <c r="M508" s="17">
        <v>0</v>
      </c>
      <c r="N508" s="17">
        <v>0</v>
      </c>
      <c r="O508" s="17">
        <v>0</v>
      </c>
      <c r="P508" s="17">
        <v>0</v>
      </c>
      <c r="Q508" s="17">
        <v>0</v>
      </c>
      <c r="R508" s="17">
        <v>0</v>
      </c>
      <c r="S50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09" spans="1:19" x14ac:dyDescent="0.55000000000000004">
      <c r="A509" s="1">
        <v>1763</v>
      </c>
      <c r="B509" s="1" t="s">
        <v>3704</v>
      </c>
      <c r="C509" s="1" t="s">
        <v>3738</v>
      </c>
      <c r="D509" s="4">
        <v>0.12</v>
      </c>
      <c r="E509" s="1" t="s">
        <v>107</v>
      </c>
      <c r="F509" s="16" t="s">
        <v>4559</v>
      </c>
      <c r="G509" s="17">
        <v>0</v>
      </c>
      <c r="H509" s="17">
        <v>0</v>
      </c>
      <c r="I509" s="17">
        <v>0</v>
      </c>
      <c r="J509" s="17">
        <v>0</v>
      </c>
      <c r="K509" s="17">
        <v>0</v>
      </c>
      <c r="L509" s="17">
        <v>0</v>
      </c>
      <c r="M509" s="17">
        <v>0</v>
      </c>
      <c r="N509" s="17">
        <v>0</v>
      </c>
      <c r="O509" s="17">
        <v>0</v>
      </c>
      <c r="P509" s="17">
        <v>0</v>
      </c>
      <c r="Q509" s="17">
        <v>0</v>
      </c>
      <c r="R509" s="17">
        <v>0</v>
      </c>
      <c r="S50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10" spans="1:19" x14ac:dyDescent="0.55000000000000004">
      <c r="A510" s="1">
        <v>1781</v>
      </c>
      <c r="B510" s="1" t="s">
        <v>3704</v>
      </c>
      <c r="C510" s="1" t="s">
        <v>3739</v>
      </c>
      <c r="D510" s="4">
        <v>7.6</v>
      </c>
      <c r="E510" s="1" t="s">
        <v>107</v>
      </c>
      <c r="F510" s="16" t="s">
        <v>4560</v>
      </c>
      <c r="G510" s="17">
        <v>3.8452454198177272E-3</v>
      </c>
      <c r="H510" s="17">
        <v>4.8996085761060446E-3</v>
      </c>
      <c r="I510" s="17">
        <v>3.7281676629879346E-3</v>
      </c>
      <c r="J510" s="17">
        <v>1.1645934790880386E-4</v>
      </c>
      <c r="K510" s="17">
        <v>1.9665215519238176E-3</v>
      </c>
      <c r="L510" s="17">
        <v>4.9268981459670725E-3</v>
      </c>
      <c r="M510" s="17">
        <v>7.6255670480814886E-4</v>
      </c>
      <c r="N510" s="17">
        <v>2.9738813789456993E-3</v>
      </c>
      <c r="O510" s="17">
        <v>3.434948976239775E-3</v>
      </c>
      <c r="P510" s="17">
        <v>2.0291093737532556E-3</v>
      </c>
      <c r="Q510" s="17">
        <v>2.124984945770726E-3</v>
      </c>
      <c r="R510" s="17">
        <v>3.5604393203293451E-4</v>
      </c>
      <c r="S51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940.79508935991555</v>
      </c>
    </row>
    <row r="511" spans="1:19" x14ac:dyDescent="0.55000000000000004">
      <c r="A511" s="1">
        <v>1918</v>
      </c>
      <c r="B511" s="1" t="s">
        <v>3704</v>
      </c>
      <c r="C511" s="1" t="s">
        <v>3741</v>
      </c>
      <c r="D511" s="4">
        <v>5.4</v>
      </c>
      <c r="E511" s="1" t="s">
        <v>107</v>
      </c>
      <c r="F511" s="16" t="s">
        <v>4561</v>
      </c>
      <c r="G511" s="17">
        <v>2.7392124476336081E-3</v>
      </c>
      <c r="H511" s="17">
        <v>5.8494918989252626E-4</v>
      </c>
      <c r="I511" s="17">
        <v>2.803591104301009E-3</v>
      </c>
      <c r="J511" s="17">
        <v>3.4515863250332178E-3</v>
      </c>
      <c r="K511" s="17">
        <v>2.8616968623687046E-3</v>
      </c>
      <c r="L511" s="17">
        <v>3.6988276402799835E-4</v>
      </c>
      <c r="M511" s="17">
        <v>2.674349318273153E-3</v>
      </c>
      <c r="N511" s="17">
        <v>4.070690811018505E-3</v>
      </c>
      <c r="O511" s="17">
        <v>6.1100441797200364E-4</v>
      </c>
      <c r="P511" s="17">
        <v>4.0669348036681766E-3</v>
      </c>
      <c r="Q511" s="17">
        <v>3.8616615537472422E-3</v>
      </c>
      <c r="R511" s="17">
        <v>4.2533065860537143E-3</v>
      </c>
      <c r="S51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992.76586907322758</v>
      </c>
    </row>
    <row r="512" spans="1:19" ht="15" customHeight="1" x14ac:dyDescent="0.55000000000000004">
      <c r="B512" s="1" t="s">
        <v>3704</v>
      </c>
      <c r="C512" s="1" t="s">
        <v>3746</v>
      </c>
      <c r="D512" s="4">
        <v>3</v>
      </c>
      <c r="E512" s="1" t="s">
        <v>107</v>
      </c>
      <c r="F512" s="16" t="s">
        <v>4562</v>
      </c>
      <c r="G512" s="17">
        <v>9.3400000000000004E-4</v>
      </c>
      <c r="H512" s="17">
        <v>7.3800000000000005E-4</v>
      </c>
      <c r="I512" s="17">
        <v>3.5259999999999996E-3</v>
      </c>
      <c r="J512" s="17">
        <v>2.1849999999999999E-3</v>
      </c>
      <c r="K512" s="17">
        <v>2.5240000000000002E-3</v>
      </c>
      <c r="L512" s="17">
        <v>3.039E-3</v>
      </c>
      <c r="M512" s="17">
        <v>3.215E-3</v>
      </c>
      <c r="N512" s="17">
        <v>3.6610000000000002E-3</v>
      </c>
      <c r="O512" s="17">
        <v>3.48E-3</v>
      </c>
      <c r="P512" s="17">
        <v>4.0530000000000002E-3</v>
      </c>
      <c r="Q512" s="17">
        <v>3.4659999999999999E-3</v>
      </c>
      <c r="R512" s="17">
        <v>1.6689999999999999E-3</v>
      </c>
      <c r="S51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992.80600000000004</v>
      </c>
    </row>
    <row r="513" spans="1:19" x14ac:dyDescent="0.55000000000000004">
      <c r="A513" s="1">
        <v>2121</v>
      </c>
      <c r="B513" s="1" t="s">
        <v>3704</v>
      </c>
      <c r="C513" s="1" t="s">
        <v>3750</v>
      </c>
      <c r="D513" s="4">
        <v>1</v>
      </c>
      <c r="E513" s="1" t="s">
        <v>107</v>
      </c>
      <c r="F513" s="16" t="s">
        <v>4563</v>
      </c>
      <c r="G513" s="17">
        <v>0</v>
      </c>
      <c r="H513" s="17">
        <v>0</v>
      </c>
      <c r="I513" s="17">
        <v>0</v>
      </c>
      <c r="J513" s="17">
        <v>0</v>
      </c>
      <c r="K513" s="17">
        <v>0</v>
      </c>
      <c r="L513" s="17">
        <v>0</v>
      </c>
      <c r="M513" s="17">
        <v>0</v>
      </c>
      <c r="N513" s="17">
        <v>0</v>
      </c>
      <c r="O513" s="17">
        <v>0</v>
      </c>
      <c r="P513" s="17">
        <v>0</v>
      </c>
      <c r="Q513" s="17">
        <v>0</v>
      </c>
      <c r="R513" s="17">
        <v>0</v>
      </c>
      <c r="S51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14" spans="1:19" x14ac:dyDescent="0.55000000000000004">
      <c r="A514" s="1">
        <v>2233</v>
      </c>
      <c r="B514" s="1" t="s">
        <v>3704</v>
      </c>
      <c r="C514" s="1" t="s">
        <v>3752</v>
      </c>
      <c r="D514" s="4">
        <v>5</v>
      </c>
      <c r="E514" s="1" t="s">
        <v>107</v>
      </c>
      <c r="F514" s="16" t="s">
        <v>4565</v>
      </c>
      <c r="G514" s="17">
        <v>3.3095052150494621E-3</v>
      </c>
      <c r="H514" s="17">
        <v>2.6503879110065841E-3</v>
      </c>
      <c r="I514" s="17">
        <v>3.6201949383809799E-3</v>
      </c>
      <c r="J514" s="17">
        <v>1.0296348846395038E-3</v>
      </c>
      <c r="K514" s="17">
        <v>2.5819390770207775E-3</v>
      </c>
      <c r="L514" s="17">
        <v>1.3096460727379288E-3</v>
      </c>
      <c r="M514" s="17">
        <v>3.2156005247392537E-3</v>
      </c>
      <c r="N514" s="17">
        <v>3.8477132638543602E-3</v>
      </c>
      <c r="O514" s="17">
        <v>3.6295244687611656E-3</v>
      </c>
      <c r="P514" s="17">
        <v>4.338474893427138E-3</v>
      </c>
      <c r="Q514" s="17">
        <v>1.9699870067445115E-3</v>
      </c>
      <c r="R514" s="17">
        <v>2.548434902448497E-3</v>
      </c>
      <c r="S51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1039.6923817572124</v>
      </c>
    </row>
    <row r="515" spans="1:19" x14ac:dyDescent="0.55000000000000004">
      <c r="A515" s="1">
        <v>2234</v>
      </c>
      <c r="B515" s="1" t="s">
        <v>3704</v>
      </c>
      <c r="C515" s="1" t="s">
        <v>3753</v>
      </c>
      <c r="D515" s="4">
        <v>13</v>
      </c>
      <c r="E515" s="1" t="s">
        <v>107</v>
      </c>
      <c r="F515" s="16" t="s">
        <v>4566</v>
      </c>
      <c r="G515" s="17">
        <v>2.4996700353703688E-3</v>
      </c>
      <c r="H515" s="17">
        <v>7.6424684802692375E-4</v>
      </c>
      <c r="I515" s="17">
        <v>3.1075332085168722E-3</v>
      </c>
      <c r="J515" s="17">
        <v>3.4308928793675164E-3</v>
      </c>
      <c r="K515" s="17">
        <v>9.2341698525476019E-4</v>
      </c>
      <c r="L515" s="17">
        <v>8.5530294120887034E-4</v>
      </c>
      <c r="M515" s="17">
        <v>3.1767361936817424E-3</v>
      </c>
      <c r="N515" s="17">
        <v>5.6639785914523733E-4</v>
      </c>
      <c r="O515" s="17">
        <v>1.1499256342396791E-4</v>
      </c>
      <c r="P515" s="17">
        <v>2.7601028015033727E-3</v>
      </c>
      <c r="Q515" s="17">
        <v>3.9617663707378643E-3</v>
      </c>
      <c r="R515" s="17">
        <v>4.4956212068678622E-3</v>
      </c>
      <c r="S51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815.70138138744699</v>
      </c>
    </row>
    <row r="516" spans="1:19" x14ac:dyDescent="0.55000000000000004">
      <c r="A516" s="1">
        <v>2235</v>
      </c>
      <c r="B516" s="1" t="s">
        <v>3704</v>
      </c>
      <c r="C516" s="1" t="s">
        <v>3755</v>
      </c>
      <c r="D516" s="4">
        <v>10.5</v>
      </c>
      <c r="E516" s="1" t="s">
        <v>107</v>
      </c>
      <c r="F516" s="16" t="s">
        <v>4567</v>
      </c>
      <c r="G516" s="17">
        <v>2.776919845649531E-3</v>
      </c>
      <c r="H516" s="17">
        <v>1.2805878031547092E-4</v>
      </c>
      <c r="I516" s="17">
        <v>8.5440774761950835E-4</v>
      </c>
      <c r="J516" s="17">
        <v>2.9316584010819673E-3</v>
      </c>
      <c r="K516" s="17">
        <v>4.6422814359239261E-3</v>
      </c>
      <c r="L516" s="17">
        <v>2.9788620999822474E-3</v>
      </c>
      <c r="M516" s="17">
        <v>1.4423823763845363E-3</v>
      </c>
      <c r="N516" s="17">
        <v>2.7771661629933044E-3</v>
      </c>
      <c r="O516" s="17">
        <v>4.5656565205620166E-3</v>
      </c>
      <c r="P516" s="17">
        <v>6.7200023419447638E-4</v>
      </c>
      <c r="Q516" s="17">
        <v>2.1655588934406892E-3</v>
      </c>
      <c r="R516" s="17">
        <v>4.7771533042670804E-3</v>
      </c>
      <c r="S51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939.04936761884403</v>
      </c>
    </row>
    <row r="517" spans="1:19" ht="15" customHeight="1" x14ac:dyDescent="0.55000000000000004">
      <c r="A517" s="1">
        <v>2289</v>
      </c>
      <c r="B517" s="1" t="s">
        <v>3704</v>
      </c>
      <c r="C517" s="1" t="s">
        <v>3758</v>
      </c>
      <c r="D517" s="4">
        <v>18.600000000000001</v>
      </c>
      <c r="E517" s="1" t="s">
        <v>107</v>
      </c>
      <c r="F517" s="16" t="s">
        <v>4568</v>
      </c>
      <c r="G517" s="17">
        <v>9.3400000000000004E-4</v>
      </c>
      <c r="H517" s="17">
        <v>3.48E-3</v>
      </c>
      <c r="I517" s="17">
        <v>1.194E-3</v>
      </c>
      <c r="J517" s="17">
        <v>2.1849999999999999E-3</v>
      </c>
      <c r="K517" s="17">
        <v>2.5240000000000002E-3</v>
      </c>
      <c r="L517" s="17">
        <v>3.48E-3</v>
      </c>
      <c r="M517" s="17">
        <v>3.215E-3</v>
      </c>
      <c r="N517" s="17">
        <v>3.6610000000000002E-3</v>
      </c>
      <c r="O517" s="17">
        <v>3.48E-3</v>
      </c>
      <c r="P517" s="17">
        <v>4.0530000000000002E-3</v>
      </c>
      <c r="Q517" s="17">
        <v>3.4659999999999999E-3</v>
      </c>
      <c r="R517" s="17">
        <v>1.6689999999999999E-3</v>
      </c>
      <c r="S51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1010.5199999999999</v>
      </c>
    </row>
    <row r="518" spans="1:19" x14ac:dyDescent="0.55000000000000004">
      <c r="B518" s="1" t="s">
        <v>3704</v>
      </c>
      <c r="C518" s="1" t="s">
        <v>3759</v>
      </c>
      <c r="D518">
        <v>6.5</v>
      </c>
      <c r="E518" s="1" t="s">
        <v>107</v>
      </c>
      <c r="F518" s="16" t="s">
        <v>4569</v>
      </c>
      <c r="G518" s="17">
        <v>5.6862218641491656E-4</v>
      </c>
      <c r="H518" s="17">
        <v>1.9869052285559703E-3</v>
      </c>
      <c r="I518" s="17">
        <v>4.8569941984980824E-3</v>
      </c>
      <c r="J518" s="17">
        <v>3.0469297865947302E-3</v>
      </c>
      <c r="K518" s="17">
        <v>1.4378287581686955E-3</v>
      </c>
      <c r="L518" s="17">
        <v>4.6142253741249277E-3</v>
      </c>
      <c r="M518" s="17">
        <v>2.4210510634628757E-4</v>
      </c>
      <c r="N518" s="17">
        <v>3.4270471539032932E-3</v>
      </c>
      <c r="O518" s="17">
        <v>3.0409325309835745E-3</v>
      </c>
      <c r="P518" s="17">
        <v>4.0043147098200987E-3</v>
      </c>
      <c r="Q518" s="17">
        <v>8.7562999352603645E-4</v>
      </c>
      <c r="R518" s="17">
        <v>4.796367723312496E-3</v>
      </c>
      <c r="S51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1002.296551886825</v>
      </c>
    </row>
    <row r="519" spans="1:19" x14ac:dyDescent="0.55000000000000004">
      <c r="A519" s="1">
        <v>2386</v>
      </c>
      <c r="B519" s="1" t="s">
        <v>3704</v>
      </c>
      <c r="C519" s="1" t="s">
        <v>3761</v>
      </c>
      <c r="D519" s="4">
        <v>180</v>
      </c>
      <c r="E519" s="1" t="s">
        <v>107</v>
      </c>
      <c r="F519" s="16" t="s">
        <v>4570</v>
      </c>
      <c r="G519" s="17">
        <v>3.0722722953965189E-3</v>
      </c>
      <c r="H519" s="17">
        <v>2.0305723058619606E-4</v>
      </c>
      <c r="I519" s="17">
        <v>1.7767046803063413E-3</v>
      </c>
      <c r="J519" s="17">
        <v>1.4994199718877672E-3</v>
      </c>
      <c r="K519" s="17">
        <v>9.2754500608246309E-4</v>
      </c>
      <c r="L519" s="17">
        <v>4.6966818143327847E-3</v>
      </c>
      <c r="M519" s="17">
        <v>2.5194813505460627E-3</v>
      </c>
      <c r="N519" s="17">
        <v>3.0334344251120528E-4</v>
      </c>
      <c r="O519" s="17">
        <v>1.24993134926214E-4</v>
      </c>
      <c r="P519" s="17">
        <v>4.3966766774217536E-3</v>
      </c>
      <c r="Q519" s="17">
        <v>3.1932659955422756E-3</v>
      </c>
      <c r="R519" s="17">
        <v>3.4764084571740237E-3</v>
      </c>
      <c r="S51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801.76181914967424</v>
      </c>
    </row>
    <row r="520" spans="1:19" x14ac:dyDescent="0.55000000000000004">
      <c r="A520" s="1">
        <v>2421</v>
      </c>
      <c r="B520" s="1" t="s">
        <v>3704</v>
      </c>
      <c r="C520" s="1" t="s">
        <v>3764</v>
      </c>
      <c r="D520" s="4">
        <v>5.9</v>
      </c>
      <c r="E520" s="1" t="s">
        <v>107</v>
      </c>
      <c r="F520" s="16" t="s">
        <v>4572</v>
      </c>
      <c r="G520" s="17">
        <v>3.0398757755839665E-4</v>
      </c>
      <c r="H520" s="17">
        <v>4.3541667283201026E-3</v>
      </c>
      <c r="I520" s="17">
        <v>2.9504810725685781E-4</v>
      </c>
      <c r="J520" s="17">
        <v>1.2107739853428584E-3</v>
      </c>
      <c r="K520" s="17">
        <v>1.1426577297695083E-3</v>
      </c>
      <c r="L520" s="17">
        <v>2.8916386086684271E-3</v>
      </c>
      <c r="M520" s="17">
        <v>6.8696336362426618E-4</v>
      </c>
      <c r="N520" s="17">
        <v>4.7419797983049017E-4</v>
      </c>
      <c r="O520" s="17">
        <v>3.431984335457289E-4</v>
      </c>
      <c r="P520" s="17">
        <v>7.1466733180259538E-4</v>
      </c>
      <c r="Q520" s="17">
        <v>1.7898858777119398E-3</v>
      </c>
      <c r="R520" s="17">
        <v>3.405352779471813E-3</v>
      </c>
      <c r="S52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526.69069649976325</v>
      </c>
    </row>
    <row r="521" spans="1:19" x14ac:dyDescent="0.55000000000000004">
      <c r="B521" s="1" t="s">
        <v>3704</v>
      </c>
      <c r="C521" s="1" t="s">
        <v>3766</v>
      </c>
      <c r="D521" s="4">
        <v>9.6</v>
      </c>
      <c r="E521" s="1" t="str">
        <f>E520</f>
        <v>Hydropower</v>
      </c>
      <c r="F521" s="16" t="s">
        <v>4573</v>
      </c>
      <c r="G521" s="17">
        <v>5.7270757334838276E-4</v>
      </c>
      <c r="H521" s="17">
        <v>2.1818287075314998E-3</v>
      </c>
      <c r="I521" s="17">
        <v>2.2326350936131057E-3</v>
      </c>
      <c r="J521" s="17">
        <v>1.2065075370595152E-3</v>
      </c>
      <c r="K521" s="17">
        <v>3.0369461113438829E-3</v>
      </c>
      <c r="L521" s="17">
        <v>1.1418637402026033E-4</v>
      </c>
      <c r="M521" s="17">
        <v>1.7924176576296796E-3</v>
      </c>
      <c r="N521" s="17">
        <v>3.9164174865087423E-3</v>
      </c>
      <c r="O521" s="17">
        <v>4.5624958832206925E-3</v>
      </c>
      <c r="P521" s="17">
        <v>4.1392593141807241E-3</v>
      </c>
      <c r="Q521" s="17">
        <v>1.9879207196912812E-3</v>
      </c>
      <c r="R521" s="17">
        <v>4.3926512817410853E-3</v>
      </c>
      <c r="S52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919.79858929996806</v>
      </c>
    </row>
    <row r="522" spans="1:19" x14ac:dyDescent="0.55000000000000004">
      <c r="A522" s="1">
        <v>2530</v>
      </c>
      <c r="B522" s="1" t="s">
        <v>3704</v>
      </c>
      <c r="C522" s="1" t="s">
        <v>3768</v>
      </c>
      <c r="D522" s="4">
        <v>3.5</v>
      </c>
      <c r="E522" s="1" t="s">
        <v>107</v>
      </c>
      <c r="F522" s="16" t="s">
        <v>4574</v>
      </c>
      <c r="G522" s="17">
        <v>2.8787759255353485E-3</v>
      </c>
      <c r="H522" s="17">
        <v>2.8454405612957446E-3</v>
      </c>
      <c r="I522" s="17">
        <v>3.3824416053927285E-3</v>
      </c>
      <c r="J522" s="17">
        <v>4.8557930555315374E-3</v>
      </c>
      <c r="K522" s="17">
        <v>4.3796522321935937E-3</v>
      </c>
      <c r="L522" s="17">
        <v>2.0720428854230379E-3</v>
      </c>
      <c r="M522" s="17">
        <v>3.4993533808806115E-3</v>
      </c>
      <c r="N522" s="17">
        <v>4.4342058135434827E-3</v>
      </c>
      <c r="O522" s="17">
        <v>2.3593870361805296E-3</v>
      </c>
      <c r="P522" s="17">
        <v>4.8600567580904912E-3</v>
      </c>
      <c r="Q522" s="17">
        <v>1.5711187207428129E-3</v>
      </c>
      <c r="R522" s="17">
        <v>2.0116260253289875E-3</v>
      </c>
      <c r="S52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1194.252050622541</v>
      </c>
    </row>
    <row r="523" spans="1:19" x14ac:dyDescent="0.55000000000000004">
      <c r="B523" s="1" t="s">
        <v>3704</v>
      </c>
      <c r="C523" s="21" t="s">
        <v>3769</v>
      </c>
      <c r="D523" s="4">
        <v>15</v>
      </c>
      <c r="E523" s="1" t="str">
        <f>E522</f>
        <v>Hydropower</v>
      </c>
      <c r="F523" s="16" t="s">
        <v>4575</v>
      </c>
      <c r="G523" s="17">
        <v>2.069798187493024E-3</v>
      </c>
      <c r="H523" s="17">
        <v>4.3880730929375797E-3</v>
      </c>
      <c r="I523" s="17">
        <v>3.5623203209047788E-3</v>
      </c>
      <c r="J523" s="17">
        <v>4.2116399935232841E-3</v>
      </c>
      <c r="K523" s="17">
        <v>3.6881402606462198E-3</v>
      </c>
      <c r="L523" s="17">
        <v>3.1065762730840686E-3</v>
      </c>
      <c r="M523" s="17">
        <v>3.5576155410573444E-3</v>
      </c>
      <c r="N523" s="17">
        <v>1.7165871913515523E-3</v>
      </c>
      <c r="O523" s="17">
        <v>4.1232340433954044E-3</v>
      </c>
      <c r="P523" s="17">
        <v>1.0341985604350623E-4</v>
      </c>
      <c r="Q523" s="17">
        <v>6.0370501104433094E-5</v>
      </c>
      <c r="R523" s="17">
        <v>1.2398561625560228E-3</v>
      </c>
      <c r="S52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961.9905340570939</v>
      </c>
    </row>
    <row r="524" spans="1:19" x14ac:dyDescent="0.55000000000000004">
      <c r="B524" s="1" t="s">
        <v>3704</v>
      </c>
      <c r="C524" s="1" t="s">
        <v>3771</v>
      </c>
      <c r="D524" s="4">
        <v>9.1999999999999993</v>
      </c>
      <c r="E524" s="1" t="s">
        <v>107</v>
      </c>
      <c r="F524" s="16" t="s">
        <v>4576</v>
      </c>
      <c r="G524" s="17">
        <v>2.3007772085429264E-3</v>
      </c>
      <c r="H524" s="17">
        <v>1.1647688800165929E-3</v>
      </c>
      <c r="I524" s="17">
        <v>4.2826029124228863E-3</v>
      </c>
      <c r="J524" s="17">
        <v>4.8184112911152481E-3</v>
      </c>
      <c r="K524" s="17">
        <v>4.2085361747033444E-3</v>
      </c>
      <c r="L524" s="17">
        <v>2.4334364817012255E-3</v>
      </c>
      <c r="M524" s="17">
        <v>3.9765464551389119E-3</v>
      </c>
      <c r="N524" s="17">
        <v>4.0999936494091251E-3</v>
      </c>
      <c r="O524" s="17">
        <v>1.4550336852516999E-4</v>
      </c>
      <c r="P524" s="17">
        <v>4.2096192036169535E-3</v>
      </c>
      <c r="Q524" s="17">
        <v>3.7753198580123466E-3</v>
      </c>
      <c r="R524" s="17">
        <v>3.9573627340209394E-3</v>
      </c>
      <c r="S52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1205.8922470945918</v>
      </c>
    </row>
    <row r="525" spans="1:19" x14ac:dyDescent="0.55000000000000004">
      <c r="B525" s="1" t="s">
        <v>3704</v>
      </c>
      <c r="C525" s="1" t="s">
        <v>3773</v>
      </c>
      <c r="D525" s="4">
        <v>5.25</v>
      </c>
      <c r="E525" s="1" t="s">
        <v>107</v>
      </c>
      <c r="F525" s="16" t="s">
        <v>4577</v>
      </c>
      <c r="G525" s="17">
        <v>2.6067010476944121E-3</v>
      </c>
      <c r="H525" s="17">
        <v>1.2852023935232787E-3</v>
      </c>
      <c r="I525" s="17">
        <v>9.6903090210589298E-4</v>
      </c>
      <c r="J525" s="17">
        <v>1.8530115881166464E-3</v>
      </c>
      <c r="K525" s="17">
        <v>2.2423231271334419E-3</v>
      </c>
      <c r="L525" s="17">
        <v>3.0882585905227496E-3</v>
      </c>
      <c r="M525" s="17">
        <v>4.5067645046596421E-3</v>
      </c>
      <c r="N525" s="17">
        <v>1.3915336159461256E-3</v>
      </c>
      <c r="O525" s="17">
        <v>2.2192382363111778E-3</v>
      </c>
      <c r="P525" s="17">
        <v>7.7227704775515045E-4</v>
      </c>
      <c r="Q525" s="17">
        <v>5.7149760743175682E-4</v>
      </c>
      <c r="R525" s="17">
        <v>9.0490745208271386E-4</v>
      </c>
      <c r="S52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683.14551630882045</v>
      </c>
    </row>
    <row r="526" spans="1:19" x14ac:dyDescent="0.55000000000000004">
      <c r="A526" s="1">
        <v>3062</v>
      </c>
      <c r="B526" s="1" t="s">
        <v>3704</v>
      </c>
      <c r="C526" s="1" t="s">
        <v>3774</v>
      </c>
      <c r="D526" s="4">
        <v>16.5</v>
      </c>
      <c r="E526" s="1" t="s">
        <v>107</v>
      </c>
      <c r="F526" s="16" t="s">
        <v>4578</v>
      </c>
      <c r="G526" s="17">
        <v>4.6222950120873721E-3</v>
      </c>
      <c r="H526" s="17">
        <v>3.8719883044727164E-3</v>
      </c>
      <c r="I526" s="17">
        <v>1.4975217173800865E-3</v>
      </c>
      <c r="J526" s="17">
        <v>1.765754536497689E-3</v>
      </c>
      <c r="K526" s="17">
        <v>5.7334374693083947E-4</v>
      </c>
      <c r="L526" s="17">
        <v>3.1136212721092752E-3</v>
      </c>
      <c r="M526" s="17">
        <v>3.4517433325344134E-3</v>
      </c>
      <c r="N526" s="17">
        <v>2.4467149560549891E-3</v>
      </c>
      <c r="O526" s="17">
        <v>2.7248393286343421E-3</v>
      </c>
      <c r="P526" s="17">
        <v>2.7162768409323863E-3</v>
      </c>
      <c r="Q526" s="17">
        <v>4.3867181557929649E-3</v>
      </c>
      <c r="R526" s="17">
        <v>3.8641782504396415E-3</v>
      </c>
      <c r="S52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1062.4779608634158</v>
      </c>
    </row>
    <row r="527" spans="1:19" x14ac:dyDescent="0.55000000000000004">
      <c r="A527" s="1">
        <v>3063</v>
      </c>
      <c r="B527" s="1" t="s">
        <v>3704</v>
      </c>
      <c r="C527" s="1" t="s">
        <v>3776</v>
      </c>
      <c r="D527" s="4">
        <v>5</v>
      </c>
      <c r="E527" s="1" t="s">
        <v>107</v>
      </c>
      <c r="F527" s="16" t="s">
        <v>4579</v>
      </c>
      <c r="G527" s="17">
        <v>4.0862738987178168E-3</v>
      </c>
      <c r="H527" s="17">
        <v>3.5360109132265994E-3</v>
      </c>
      <c r="I527" s="17">
        <v>4.6759043422394198E-3</v>
      </c>
      <c r="J527" s="17">
        <v>3.1230567000319126E-3</v>
      </c>
      <c r="K527" s="17">
        <v>3.6223647040174432E-3</v>
      </c>
      <c r="L527" s="17">
        <v>3.7451017032978152E-3</v>
      </c>
      <c r="M527" s="17">
        <v>1.0750208898054559E-4</v>
      </c>
      <c r="N527" s="17">
        <v>2.0578659389018411E-3</v>
      </c>
      <c r="O527" s="17">
        <v>4.2172618665047186E-3</v>
      </c>
      <c r="P527" s="17">
        <v>3.5442979173824834E-3</v>
      </c>
      <c r="Q527" s="17">
        <v>3.9886683628170281E-3</v>
      </c>
      <c r="R527" s="17">
        <v>1.8838277723436264E-3</v>
      </c>
      <c r="S52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1170.5501010899675</v>
      </c>
    </row>
    <row r="528" spans="1:19" ht="15" customHeight="1" x14ac:dyDescent="0.55000000000000004">
      <c r="A528" s="1">
        <v>3497</v>
      </c>
      <c r="B528" s="1" t="s">
        <v>3704</v>
      </c>
      <c r="C528" s="1" t="s">
        <v>3782</v>
      </c>
      <c r="D528" s="4">
        <v>4.8</v>
      </c>
      <c r="E528" s="1" t="s">
        <v>107</v>
      </c>
      <c r="F528" s="16" t="s">
        <v>4580</v>
      </c>
      <c r="G528" s="17">
        <v>6.6132015222180934E-4</v>
      </c>
      <c r="H528" s="17">
        <v>7.060572516866875E-4</v>
      </c>
      <c r="I528" s="17">
        <v>2.6926059624910359E-3</v>
      </c>
      <c r="J528" s="17">
        <v>4.9706743359593259E-3</v>
      </c>
      <c r="K528" s="17">
        <v>1.3123639279712901E-3</v>
      </c>
      <c r="L528" s="17">
        <v>2.0974929219728235E-3</v>
      </c>
      <c r="M528" s="17">
        <v>2.8428470416376581E-4</v>
      </c>
      <c r="N528" s="17">
        <v>1.2291236435251346E-3</v>
      </c>
      <c r="O528" s="17">
        <v>8.083671219138855E-4</v>
      </c>
      <c r="P528" s="17">
        <v>3.1471416193539201E-3</v>
      </c>
      <c r="Q528" s="17">
        <v>4.1076547206735423E-4</v>
      </c>
      <c r="R528" s="17">
        <v>4.3253587467911251E-3</v>
      </c>
      <c r="S52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691.60676005668938</v>
      </c>
    </row>
    <row r="529" spans="1:19" ht="15" customHeight="1" x14ac:dyDescent="0.55000000000000004">
      <c r="A529" s="1">
        <v>12</v>
      </c>
      <c r="B529" s="1" t="s">
        <v>3792</v>
      </c>
      <c r="C529" s="1" t="s">
        <v>3793</v>
      </c>
      <c r="D529" s="4">
        <v>0.35</v>
      </c>
      <c r="E529" s="1" t="s">
        <v>107</v>
      </c>
      <c r="F529" s="16" t="s">
        <v>4581</v>
      </c>
      <c r="G529" s="17">
        <v>0</v>
      </c>
      <c r="H529" s="17">
        <v>0</v>
      </c>
      <c r="I529" s="17">
        <v>0</v>
      </c>
      <c r="J529" s="17">
        <v>0</v>
      </c>
      <c r="K529" s="17">
        <v>0</v>
      </c>
      <c r="L529" s="17">
        <v>0</v>
      </c>
      <c r="M529" s="17">
        <v>0</v>
      </c>
      <c r="N529" s="17">
        <v>0</v>
      </c>
      <c r="O529" s="17">
        <v>0</v>
      </c>
      <c r="P529" s="17">
        <v>0</v>
      </c>
      <c r="Q529" s="17">
        <v>0</v>
      </c>
      <c r="R529" s="17">
        <v>0</v>
      </c>
      <c r="S52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30" spans="1:19" x14ac:dyDescent="0.55000000000000004">
      <c r="A530" s="1">
        <v>719</v>
      </c>
      <c r="B530" s="1" t="s">
        <v>3792</v>
      </c>
      <c r="C530" s="1" t="s">
        <v>3795</v>
      </c>
      <c r="D530" s="19">
        <v>1.2E-2</v>
      </c>
      <c r="E530" s="1" t="s">
        <v>107</v>
      </c>
      <c r="F530" s="16" t="s">
        <v>4582</v>
      </c>
      <c r="G530" s="17">
        <v>0</v>
      </c>
      <c r="H530" s="17">
        <v>0</v>
      </c>
      <c r="I530" s="17">
        <v>0</v>
      </c>
      <c r="J530" s="17">
        <v>0</v>
      </c>
      <c r="K530" s="17">
        <v>0</v>
      </c>
      <c r="L530" s="17">
        <v>0</v>
      </c>
      <c r="M530" s="17">
        <v>0</v>
      </c>
      <c r="N530" s="17">
        <v>0</v>
      </c>
      <c r="O530" s="17">
        <v>0</v>
      </c>
      <c r="P530" s="17">
        <v>0</v>
      </c>
      <c r="Q530" s="17">
        <v>0</v>
      </c>
      <c r="R530" s="17">
        <v>0</v>
      </c>
      <c r="S53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31" spans="1:19" ht="15" customHeight="1" x14ac:dyDescent="0.55000000000000004">
      <c r="A531" s="1">
        <v>725</v>
      </c>
      <c r="B531" s="1" t="s">
        <v>3792</v>
      </c>
      <c r="C531" s="1" t="s">
        <v>3796</v>
      </c>
      <c r="D531" s="4">
        <v>15</v>
      </c>
      <c r="E531" s="1" t="s">
        <v>107</v>
      </c>
      <c r="F531" s="16" t="s">
        <v>4583</v>
      </c>
      <c r="G531" s="17">
        <v>1.8958957591468128E-3</v>
      </c>
      <c r="H531" s="17">
        <v>2.4586455641327054E-4</v>
      </c>
      <c r="I531" s="17">
        <v>1.1796292659326357E-3</v>
      </c>
      <c r="J531" s="17">
        <v>1.2590946831503253E-3</v>
      </c>
      <c r="K531" s="17">
        <v>6.7500238599440372E-4</v>
      </c>
      <c r="L531" s="17">
        <v>3.0960992768882898E-3</v>
      </c>
      <c r="M531" s="17">
        <v>3.7121418810624526E-3</v>
      </c>
      <c r="N531" s="17">
        <v>4.9342995533772646E-3</v>
      </c>
      <c r="O531" s="17">
        <v>1.1844978880702389E-3</v>
      </c>
      <c r="P531" s="17">
        <v>2.5908984566968478E-3</v>
      </c>
      <c r="Q531" s="17">
        <v>2.753809254061062E-3</v>
      </c>
      <c r="R531" s="17">
        <v>2.7487475838515463E-3</v>
      </c>
      <c r="S53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805.52430211258979</v>
      </c>
    </row>
    <row r="532" spans="1:19" x14ac:dyDescent="0.55000000000000004">
      <c r="A532" s="1">
        <v>1423</v>
      </c>
      <c r="B532" s="1" t="s">
        <v>3792</v>
      </c>
      <c r="C532" s="1" t="s">
        <v>3798</v>
      </c>
      <c r="D532" s="4">
        <v>120</v>
      </c>
      <c r="E532" s="1" t="s">
        <v>107</v>
      </c>
      <c r="F532" s="16" t="s">
        <v>4584</v>
      </c>
      <c r="G532" s="17">
        <v>2.176E-3</v>
      </c>
      <c r="H532" s="17">
        <v>2.101E-3</v>
      </c>
      <c r="I532" s="17">
        <v>1.7619999999999999E-3</v>
      </c>
      <c r="J532" s="17">
        <v>2.6770000000000001E-3</v>
      </c>
      <c r="K532" s="17">
        <v>1.3760000000000001E-3</v>
      </c>
      <c r="L532" s="17">
        <v>3.7759999999999998E-3</v>
      </c>
      <c r="M532" s="17">
        <v>3.8760000000000001E-3</v>
      </c>
      <c r="N532" s="17">
        <v>3.006E-3</v>
      </c>
      <c r="O532" s="17">
        <v>2.032E-3</v>
      </c>
      <c r="P532" s="17">
        <v>1.8760000000000001E-3</v>
      </c>
      <c r="Q532" s="17">
        <v>2.1549999999999998E-3</v>
      </c>
      <c r="R532" s="17">
        <v>2.2230000000000001E-3</v>
      </c>
      <c r="S53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883.173</v>
      </c>
    </row>
    <row r="533" spans="1:19" x14ac:dyDescent="0.55000000000000004">
      <c r="A533" s="1">
        <v>1479</v>
      </c>
      <c r="B533" s="1" t="s">
        <v>3792</v>
      </c>
      <c r="C533" s="1" t="s">
        <v>3801</v>
      </c>
      <c r="D533" s="4">
        <v>990</v>
      </c>
      <c r="E533" s="1" t="s">
        <v>107</v>
      </c>
      <c r="F533" s="16" t="s">
        <v>4586</v>
      </c>
      <c r="G533" s="17">
        <v>9.8341731644369709E-4</v>
      </c>
      <c r="H533" s="17">
        <v>6.4601673615836855E-4</v>
      </c>
      <c r="I533" s="17">
        <v>3.8988574318848928E-3</v>
      </c>
      <c r="J533" s="17">
        <v>3.3012116776557836E-3</v>
      </c>
      <c r="K533" s="17">
        <v>3.8237915512386992E-3</v>
      </c>
      <c r="L533" s="17">
        <v>1.1740982521664749E-3</v>
      </c>
      <c r="M533" s="17">
        <v>1.2256724870188913E-3</v>
      </c>
      <c r="N533" s="17">
        <v>3.0002069897233359E-3</v>
      </c>
      <c r="O533" s="17">
        <v>1.1398258392123278E-3</v>
      </c>
      <c r="P533" s="17">
        <v>4.3641433280246569E-3</v>
      </c>
      <c r="Q533" s="17">
        <v>9.5151878014864072E-4</v>
      </c>
      <c r="R533" s="17">
        <v>1.320678701036444E-3</v>
      </c>
      <c r="S53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792.20790705442039</v>
      </c>
    </row>
    <row r="534" spans="1:19" x14ac:dyDescent="0.55000000000000004">
      <c r="A534" s="1">
        <v>1537</v>
      </c>
      <c r="B534" s="1" t="s">
        <v>3792</v>
      </c>
      <c r="C534" s="1" t="s">
        <v>3805</v>
      </c>
      <c r="D534" s="4">
        <v>1080</v>
      </c>
      <c r="E534" s="1" t="s">
        <v>107</v>
      </c>
      <c r="F534" s="16" t="s">
        <v>4588</v>
      </c>
      <c r="G534" s="17">
        <v>3.0040000000000002E-3</v>
      </c>
      <c r="H534" s="17">
        <v>2.101E-3</v>
      </c>
      <c r="I534" s="17">
        <v>1.7619999999999999E-3</v>
      </c>
      <c r="J534" s="17">
        <v>2.6770000000000001E-3</v>
      </c>
      <c r="K534" s="17">
        <v>1.3760000000000001E-3</v>
      </c>
      <c r="L534" s="17">
        <v>3.7759999999999998E-3</v>
      </c>
      <c r="M534" s="17">
        <v>3.8760000000000001E-3</v>
      </c>
      <c r="N534" s="17">
        <v>3.006E-3</v>
      </c>
      <c r="O534" s="17">
        <v>2.0089999999999999E-3</v>
      </c>
      <c r="P534" s="17">
        <v>1.8760000000000001E-3</v>
      </c>
      <c r="Q534" s="17">
        <v>2.1549999999999998E-3</v>
      </c>
      <c r="R534" s="17">
        <v>2.2230000000000001E-3</v>
      </c>
      <c r="S53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908.15100000000007</v>
      </c>
    </row>
    <row r="535" spans="1:19" ht="15" customHeight="1" x14ac:dyDescent="0.55000000000000004">
      <c r="A535" s="1">
        <v>1937</v>
      </c>
      <c r="B535" s="1" t="s">
        <v>3792</v>
      </c>
      <c r="C535" s="1" t="s">
        <v>3810</v>
      </c>
      <c r="D535" s="4">
        <v>18</v>
      </c>
      <c r="E535" s="1" t="s">
        <v>107</v>
      </c>
      <c r="F535" s="16" t="s">
        <v>4590</v>
      </c>
      <c r="G535" s="17">
        <v>1.194E-3</v>
      </c>
      <c r="H535" s="17">
        <v>7.3800000000000005E-4</v>
      </c>
      <c r="I535" s="17">
        <v>1.194E-3</v>
      </c>
      <c r="J535" s="17">
        <v>2.1849999999999999E-3</v>
      </c>
      <c r="K535" s="17">
        <v>2.5240000000000002E-3</v>
      </c>
      <c r="L535" s="17">
        <v>3.039E-3</v>
      </c>
      <c r="M535" s="17">
        <v>3.215E-3</v>
      </c>
      <c r="N535" s="17">
        <v>3.6610000000000002E-3</v>
      </c>
      <c r="O535" s="17">
        <v>3.48E-3</v>
      </c>
      <c r="P535" s="17">
        <v>4.0530000000000002E-3</v>
      </c>
      <c r="Q535" s="17">
        <v>3.4659999999999999E-3</v>
      </c>
      <c r="R535" s="17">
        <v>1.6689999999999999E-3</v>
      </c>
      <c r="S53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928.57399999999996</v>
      </c>
    </row>
    <row r="536" spans="1:19" x14ac:dyDescent="0.55000000000000004">
      <c r="A536" s="1">
        <v>1939</v>
      </c>
      <c r="B536" s="1" t="s">
        <v>3792</v>
      </c>
      <c r="C536" s="1" t="s">
        <v>3812</v>
      </c>
      <c r="D536" s="4">
        <v>0.75</v>
      </c>
      <c r="E536" s="1" t="s">
        <v>107</v>
      </c>
      <c r="F536" s="16" t="s">
        <v>4591</v>
      </c>
      <c r="G536" s="17">
        <v>0</v>
      </c>
      <c r="H536" s="17">
        <v>0</v>
      </c>
      <c r="I536" s="17">
        <v>0</v>
      </c>
      <c r="J536" s="17">
        <v>0</v>
      </c>
      <c r="K536" s="17">
        <v>0</v>
      </c>
      <c r="L536" s="17">
        <v>0</v>
      </c>
      <c r="M536" s="17">
        <v>0</v>
      </c>
      <c r="N536" s="17">
        <v>0</v>
      </c>
      <c r="O536" s="17">
        <v>0</v>
      </c>
      <c r="P536" s="17">
        <v>0</v>
      </c>
      <c r="Q536" s="17">
        <v>0</v>
      </c>
      <c r="R536" s="17">
        <v>0</v>
      </c>
      <c r="S53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37" spans="1:19" x14ac:dyDescent="0.55000000000000004">
      <c r="A537" s="1">
        <v>1943</v>
      </c>
      <c r="B537" s="1" t="s">
        <v>3792</v>
      </c>
      <c r="C537" s="1" t="s">
        <v>3814</v>
      </c>
      <c r="D537" s="4">
        <v>15</v>
      </c>
      <c r="E537" s="1" t="s">
        <v>107</v>
      </c>
      <c r="F537" s="16" t="s">
        <v>4593</v>
      </c>
      <c r="G537" s="17">
        <v>4.4994992333716819E-3</v>
      </c>
      <c r="H537" s="17">
        <v>4.7188166099902841E-4</v>
      </c>
      <c r="I537" s="17">
        <v>4.4056268045695908E-3</v>
      </c>
      <c r="J537" s="17">
        <v>4.7873723044929489E-3</v>
      </c>
      <c r="K537" s="17">
        <v>3.8599848461497899E-3</v>
      </c>
      <c r="L537" s="17">
        <v>4.896885851900957E-3</v>
      </c>
      <c r="M537" s="17">
        <v>2.9039145715284232E-3</v>
      </c>
      <c r="N537" s="17">
        <v>1.0672024173257082E-3</v>
      </c>
      <c r="O537" s="17">
        <v>4.7244206390346585E-3</v>
      </c>
      <c r="P537" s="17">
        <v>2.2444106893905109E-3</v>
      </c>
      <c r="Q537" s="17">
        <v>3.4308069970251853E-3</v>
      </c>
      <c r="R537" s="17">
        <v>1.3731755455183569E-4</v>
      </c>
      <c r="S53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1141.0538999050987</v>
      </c>
    </row>
    <row r="538" spans="1:19" x14ac:dyDescent="0.55000000000000004">
      <c r="A538" s="1">
        <v>1949</v>
      </c>
      <c r="B538" s="1" t="s">
        <v>3792</v>
      </c>
      <c r="C538" s="1" t="s">
        <v>3816</v>
      </c>
      <c r="D538" s="4">
        <v>5.7000000000000002E-2</v>
      </c>
      <c r="E538" s="1" t="s">
        <v>107</v>
      </c>
      <c r="F538" s="16" t="s">
        <v>4594</v>
      </c>
      <c r="G538" s="17">
        <v>0</v>
      </c>
      <c r="H538" s="17">
        <v>0</v>
      </c>
      <c r="I538" s="17">
        <v>0</v>
      </c>
      <c r="J538" s="17">
        <v>0</v>
      </c>
      <c r="K538" s="17">
        <v>0</v>
      </c>
      <c r="L538" s="17">
        <v>0</v>
      </c>
      <c r="M538" s="17">
        <v>0</v>
      </c>
      <c r="N538" s="17">
        <v>0</v>
      </c>
      <c r="O538" s="17">
        <v>0</v>
      </c>
      <c r="P538" s="17">
        <v>0</v>
      </c>
      <c r="Q538" s="17">
        <v>0</v>
      </c>
      <c r="R538" s="17">
        <v>0</v>
      </c>
      <c r="S53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39" spans="1:19" x14ac:dyDescent="0.55000000000000004">
      <c r="A539" s="1">
        <v>2034</v>
      </c>
      <c r="B539" s="1" t="s">
        <v>3792</v>
      </c>
      <c r="C539" s="1" t="s">
        <v>3819</v>
      </c>
      <c r="D539" s="19">
        <v>4.2000000000000003E-2</v>
      </c>
      <c r="E539" s="1" t="s">
        <v>107</v>
      </c>
      <c r="F539" s="16" t="s">
        <v>4595</v>
      </c>
      <c r="G539" s="17">
        <v>0</v>
      </c>
      <c r="H539" s="17">
        <v>0</v>
      </c>
      <c r="I539" s="17">
        <v>0</v>
      </c>
      <c r="J539" s="17">
        <v>0</v>
      </c>
      <c r="K539" s="17">
        <v>0</v>
      </c>
      <c r="L539" s="17">
        <v>0</v>
      </c>
      <c r="M539" s="17">
        <v>0</v>
      </c>
      <c r="N539" s="17">
        <v>0</v>
      </c>
      <c r="O539" s="17">
        <v>0</v>
      </c>
      <c r="P539" s="17">
        <v>0</v>
      </c>
      <c r="Q539" s="17">
        <v>0</v>
      </c>
      <c r="R539" s="17">
        <v>0</v>
      </c>
      <c r="S53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40" spans="1:19" x14ac:dyDescent="0.55000000000000004">
      <c r="A540" s="1">
        <v>2337</v>
      </c>
      <c r="B540" s="1" t="s">
        <v>3792</v>
      </c>
      <c r="C540" s="1" t="s">
        <v>3821</v>
      </c>
      <c r="D540" s="4">
        <v>29.8</v>
      </c>
      <c r="E540" s="1" t="s">
        <v>107</v>
      </c>
      <c r="F540" s="16" t="s">
        <v>4596</v>
      </c>
      <c r="G540" s="17">
        <v>2.2399206227546159E-3</v>
      </c>
      <c r="H540" s="17">
        <v>3.8593353101574407E-3</v>
      </c>
      <c r="I540" s="17">
        <v>1.3028595796262094E-3</v>
      </c>
      <c r="J540" s="17">
        <v>4.2909341379555131E-3</v>
      </c>
      <c r="K540" s="17">
        <v>3.9212502723848675E-3</v>
      </c>
      <c r="L540" s="17">
        <v>6.8151025501372474E-4</v>
      </c>
      <c r="M540" s="17">
        <v>2.4408811423916083E-3</v>
      </c>
      <c r="N540" s="17">
        <v>1.8325867975919779E-3</v>
      </c>
      <c r="O540" s="17">
        <v>1.014594859413181E-3</v>
      </c>
      <c r="P540" s="17">
        <v>9.2951980823091694E-4</v>
      </c>
      <c r="Q540" s="17">
        <v>8.8703801487627072E-4</v>
      </c>
      <c r="R540" s="17">
        <v>1.5163728971531959E-3</v>
      </c>
      <c r="S54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753.96883142630418</v>
      </c>
    </row>
    <row r="541" spans="1:19" x14ac:dyDescent="0.55000000000000004">
      <c r="A541" s="1">
        <v>2352</v>
      </c>
      <c r="B541" s="1" t="s">
        <v>3792</v>
      </c>
      <c r="C541" s="1" t="s">
        <v>3823</v>
      </c>
      <c r="D541" s="4">
        <v>10</v>
      </c>
      <c r="E541" s="1" t="s">
        <v>107</v>
      </c>
      <c r="F541" s="16" t="s">
        <v>4597</v>
      </c>
      <c r="G541" s="17">
        <v>3.875665328837236E-3</v>
      </c>
      <c r="H541" s="17">
        <v>3.8234650488993844E-3</v>
      </c>
      <c r="I541" s="17">
        <v>4.1669261499998021E-3</v>
      </c>
      <c r="J541" s="17">
        <v>4.650298296677206E-3</v>
      </c>
      <c r="K541" s="17">
        <v>4.3622737939112109E-3</v>
      </c>
      <c r="L541" s="17">
        <v>3.4884235111138306E-3</v>
      </c>
      <c r="M541" s="17">
        <v>1.8265139310315165E-3</v>
      </c>
      <c r="N541" s="17">
        <v>1.1667639674634016E-3</v>
      </c>
      <c r="O541" s="17">
        <v>3.8433714932088613E-3</v>
      </c>
      <c r="P541" s="17">
        <v>2.5831430565624904E-3</v>
      </c>
      <c r="Q541" s="17">
        <v>4.6501663839687377E-3</v>
      </c>
      <c r="R541" s="17">
        <v>2.0553417304422505E-5</v>
      </c>
      <c r="S54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1164.0818409166543</v>
      </c>
    </row>
    <row r="542" spans="1:19" x14ac:dyDescent="0.55000000000000004">
      <c r="A542" s="1">
        <v>2545</v>
      </c>
      <c r="B542" s="1" t="s">
        <v>3792</v>
      </c>
      <c r="C542" s="1" t="s">
        <v>3832</v>
      </c>
      <c r="D542" s="4">
        <v>8.8999999999999996E-2</v>
      </c>
      <c r="E542" s="1" t="s">
        <v>107</v>
      </c>
      <c r="F542" s="16" t="s">
        <v>4598</v>
      </c>
      <c r="G542" s="17">
        <v>0</v>
      </c>
      <c r="H542" s="17">
        <v>0</v>
      </c>
      <c r="I542" s="17">
        <v>0</v>
      </c>
      <c r="J542" s="17">
        <v>0</v>
      </c>
      <c r="K542" s="17">
        <v>0</v>
      </c>
      <c r="L542" s="17">
        <v>0</v>
      </c>
      <c r="M542" s="17">
        <v>0</v>
      </c>
      <c r="N542" s="17">
        <v>0</v>
      </c>
      <c r="O542" s="17">
        <v>0</v>
      </c>
      <c r="P542" s="17">
        <v>0</v>
      </c>
      <c r="Q542" s="17">
        <v>0</v>
      </c>
      <c r="R542" s="17">
        <v>0</v>
      </c>
      <c r="S54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43" spans="1:19" x14ac:dyDescent="0.55000000000000004">
      <c r="A543" s="1">
        <v>3027</v>
      </c>
      <c r="B543" s="1" t="s">
        <v>3792</v>
      </c>
      <c r="C543" s="1" t="s">
        <v>3835</v>
      </c>
      <c r="D543" s="4">
        <v>1</v>
      </c>
      <c r="E543" s="1" t="s">
        <v>107</v>
      </c>
      <c r="F543" s="16" t="s">
        <v>4599</v>
      </c>
      <c r="G543" s="17">
        <v>0</v>
      </c>
      <c r="H543" s="17">
        <v>0</v>
      </c>
      <c r="I543" s="17">
        <v>0</v>
      </c>
      <c r="J543" s="17">
        <v>0</v>
      </c>
      <c r="K543" s="17">
        <v>0</v>
      </c>
      <c r="L543" s="17">
        <v>0</v>
      </c>
      <c r="M543" s="17">
        <v>0</v>
      </c>
      <c r="N543" s="17">
        <v>0</v>
      </c>
      <c r="O543" s="17">
        <v>0</v>
      </c>
      <c r="P543" s="17">
        <v>0</v>
      </c>
      <c r="Q543" s="17">
        <v>0</v>
      </c>
      <c r="R543" s="17">
        <v>0</v>
      </c>
      <c r="S54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44" spans="1:19" x14ac:dyDescent="0.55000000000000004">
      <c r="A544" s="1">
        <v>3458</v>
      </c>
      <c r="B544" s="1" t="s">
        <v>3792</v>
      </c>
      <c r="C544" s="1" t="s">
        <v>3836</v>
      </c>
      <c r="D544" s="4">
        <v>108</v>
      </c>
      <c r="E544" s="1" t="s">
        <v>107</v>
      </c>
      <c r="F544" s="16" t="s">
        <v>4600</v>
      </c>
      <c r="G544" s="17">
        <v>7.1385370300588557E-4</v>
      </c>
      <c r="H544" s="17">
        <v>2.4901931991727455E-3</v>
      </c>
      <c r="I544" s="17">
        <v>1.6220851682748022E-3</v>
      </c>
      <c r="J544" s="17">
        <v>1.8683202420092116E-3</v>
      </c>
      <c r="K544" s="17">
        <v>9.9876598191139744E-4</v>
      </c>
      <c r="L544" s="17">
        <v>2.3236028647722505E-3</v>
      </c>
      <c r="M544" s="17">
        <v>2.7382039535131021E-3</v>
      </c>
      <c r="N544" s="17">
        <v>2.3841405533201413E-3</v>
      </c>
      <c r="O544" s="17">
        <v>2.5424954730550136E-3</v>
      </c>
      <c r="P544" s="17">
        <v>3.8696559633373969E-3</v>
      </c>
      <c r="Q544" s="17">
        <v>1.6536560147268197E-3</v>
      </c>
      <c r="R544" s="17">
        <v>2.7858416419932965E-3</v>
      </c>
      <c r="S54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789.85660333977251</v>
      </c>
    </row>
    <row r="545" spans="1:19" x14ac:dyDescent="0.55000000000000004">
      <c r="A545" s="1">
        <v>3572</v>
      </c>
      <c r="B545" s="1" t="s">
        <v>3792</v>
      </c>
      <c r="C545" s="1" t="s">
        <v>3839</v>
      </c>
      <c r="D545" s="4">
        <v>0.7</v>
      </c>
      <c r="E545" s="1" t="s">
        <v>107</v>
      </c>
      <c r="F545" s="16" t="s">
        <v>4602</v>
      </c>
      <c r="G545" s="17">
        <v>0</v>
      </c>
      <c r="H545" s="17">
        <v>0</v>
      </c>
      <c r="I545" s="17">
        <v>0</v>
      </c>
      <c r="J545" s="17">
        <v>0</v>
      </c>
      <c r="K545" s="17">
        <v>0</v>
      </c>
      <c r="L545" s="17">
        <v>0</v>
      </c>
      <c r="M545" s="17">
        <v>0</v>
      </c>
      <c r="N545" s="17">
        <v>0</v>
      </c>
      <c r="O545" s="17">
        <v>0</v>
      </c>
      <c r="P545" s="17">
        <v>0</v>
      </c>
      <c r="Q545" s="17">
        <v>0</v>
      </c>
      <c r="R545" s="17">
        <v>0</v>
      </c>
      <c r="S54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46" spans="1:19" x14ac:dyDescent="0.55000000000000004">
      <c r="B546" s="1" t="s">
        <v>3841</v>
      </c>
      <c r="C546" s="1" t="s">
        <v>3842</v>
      </c>
      <c r="D546">
        <v>0.03</v>
      </c>
      <c r="E546" s="1" t="s">
        <v>107</v>
      </c>
      <c r="F546" s="16" t="s">
        <v>4603</v>
      </c>
      <c r="G546" s="17">
        <v>0</v>
      </c>
      <c r="H546" s="17">
        <v>0</v>
      </c>
      <c r="I546" s="17">
        <v>0</v>
      </c>
      <c r="J546" s="17">
        <v>0</v>
      </c>
      <c r="K546" s="17">
        <v>0</v>
      </c>
      <c r="L546" s="17">
        <v>0</v>
      </c>
      <c r="M546" s="17">
        <v>0</v>
      </c>
      <c r="N546" s="17">
        <v>0</v>
      </c>
      <c r="O546" s="17">
        <v>0</v>
      </c>
      <c r="P546" s="17">
        <v>0</v>
      </c>
      <c r="Q546" s="17">
        <v>0</v>
      </c>
      <c r="R546" s="17">
        <v>0</v>
      </c>
      <c r="S54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47" spans="1:19" x14ac:dyDescent="0.55000000000000004">
      <c r="A547" s="1">
        <v>733</v>
      </c>
      <c r="B547" s="1" t="s">
        <v>3841</v>
      </c>
      <c r="C547" s="1" t="s">
        <v>3852</v>
      </c>
      <c r="D547" s="4">
        <v>0.25</v>
      </c>
      <c r="E547" s="1" t="s">
        <v>107</v>
      </c>
      <c r="F547" s="16" t="s">
        <v>4605</v>
      </c>
      <c r="G547" s="17">
        <v>0</v>
      </c>
      <c r="H547" s="17">
        <v>0</v>
      </c>
      <c r="I547" s="17">
        <v>0</v>
      </c>
      <c r="J547" s="17">
        <v>0</v>
      </c>
      <c r="K547" s="17">
        <v>0</v>
      </c>
      <c r="L547" s="17">
        <v>0</v>
      </c>
      <c r="M547" s="17">
        <v>0</v>
      </c>
      <c r="N547" s="17">
        <v>0</v>
      </c>
      <c r="O547" s="17">
        <v>0</v>
      </c>
      <c r="P547" s="17">
        <v>0</v>
      </c>
      <c r="Q547" s="17">
        <v>0</v>
      </c>
      <c r="R547" s="17">
        <v>0</v>
      </c>
      <c r="S54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48" spans="1:19" x14ac:dyDescent="0.55000000000000004">
      <c r="A548" s="1">
        <v>918</v>
      </c>
      <c r="B548" s="1" t="s">
        <v>3841</v>
      </c>
      <c r="C548" s="1" t="s">
        <v>3853</v>
      </c>
      <c r="D548" s="4">
        <v>2.2000000000000002</v>
      </c>
      <c r="E548" s="1" t="s">
        <v>107</v>
      </c>
      <c r="F548" s="16" t="s">
        <v>4606</v>
      </c>
      <c r="G548" s="17">
        <v>9.3400000000000004E-4</v>
      </c>
      <c r="H548" s="17">
        <v>7.3800000000000005E-4</v>
      </c>
      <c r="I548" s="17">
        <v>1.194E-3</v>
      </c>
      <c r="J548" s="17">
        <v>2.1849999999999999E-3</v>
      </c>
      <c r="K548" s="17">
        <v>2.5240000000000002E-3</v>
      </c>
      <c r="L548" s="17">
        <v>3.039E-3</v>
      </c>
      <c r="M548" s="17">
        <v>3.5259999999999996E-3</v>
      </c>
      <c r="N548" s="17">
        <v>3.6610000000000002E-3</v>
      </c>
      <c r="O548" s="17">
        <v>3.48E-3</v>
      </c>
      <c r="P548" s="17">
        <v>4.0530000000000002E-3</v>
      </c>
      <c r="Q548" s="17">
        <v>3.4659999999999999E-3</v>
      </c>
      <c r="R548" s="17">
        <v>1.6689999999999999E-3</v>
      </c>
      <c r="S54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930.15500000000009</v>
      </c>
    </row>
    <row r="549" spans="1:19" x14ac:dyDescent="0.55000000000000004">
      <c r="A549" s="1">
        <v>1538</v>
      </c>
      <c r="B549" s="1" t="s">
        <v>3841</v>
      </c>
      <c r="C549" s="1" t="s">
        <v>3858</v>
      </c>
      <c r="D549" s="4">
        <v>1050</v>
      </c>
      <c r="E549" s="1" t="s">
        <v>107</v>
      </c>
      <c r="F549" s="16" t="s">
        <v>4607</v>
      </c>
      <c r="G549" s="17">
        <v>2.2806626879930013E-3</v>
      </c>
      <c r="H549" s="17">
        <v>4.049319138285083E-3</v>
      </c>
      <c r="I549" s="17">
        <v>2.4245746041573753E-3</v>
      </c>
      <c r="J549" s="17">
        <v>4.6082833678194306E-3</v>
      </c>
      <c r="K549" s="17">
        <v>4.1080185305471147E-3</v>
      </c>
      <c r="L549" s="17">
        <v>2.5927284441189663E-3</v>
      </c>
      <c r="M549" s="17">
        <v>1.5031355180834704E-4</v>
      </c>
      <c r="N549" s="17">
        <v>1.7136717353709763E-3</v>
      </c>
      <c r="O549" s="17">
        <v>2.8389448837251611E-3</v>
      </c>
      <c r="P549" s="17">
        <v>3.436209928678441E-3</v>
      </c>
      <c r="Q549" s="17">
        <v>2.519073138377596E-3</v>
      </c>
      <c r="R549" s="17">
        <v>3.3760978451042138E-3</v>
      </c>
      <c r="S54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1032.3278462866606</v>
      </c>
    </row>
    <row r="550" spans="1:19" x14ac:dyDescent="0.55000000000000004">
      <c r="A550" s="1">
        <v>1762</v>
      </c>
      <c r="B550" s="1" t="s">
        <v>3841</v>
      </c>
      <c r="C550" s="1" t="s">
        <v>3860</v>
      </c>
      <c r="D550" s="4">
        <v>0.08</v>
      </c>
      <c r="E550" s="1" t="s">
        <v>107</v>
      </c>
      <c r="F550" s="16" t="s">
        <v>4609</v>
      </c>
      <c r="G550" s="17">
        <v>0</v>
      </c>
      <c r="H550" s="17">
        <v>0</v>
      </c>
      <c r="I550" s="17">
        <v>0</v>
      </c>
      <c r="J550" s="17">
        <v>0</v>
      </c>
      <c r="K550" s="17">
        <v>0</v>
      </c>
      <c r="L550" s="17">
        <v>0</v>
      </c>
      <c r="M550" s="17">
        <v>0</v>
      </c>
      <c r="N550" s="17">
        <v>0</v>
      </c>
      <c r="O550" s="17">
        <v>0</v>
      </c>
      <c r="P550" s="17">
        <v>0</v>
      </c>
      <c r="Q550" s="17">
        <v>0</v>
      </c>
      <c r="R550" s="17">
        <v>0</v>
      </c>
      <c r="S55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51" spans="1:19" x14ac:dyDescent="0.55000000000000004">
      <c r="B551" s="1" t="s">
        <v>3841</v>
      </c>
      <c r="C551" s="1" t="s">
        <v>3862</v>
      </c>
      <c r="D551">
        <v>0.1</v>
      </c>
      <c r="E551" s="1" t="s">
        <v>107</v>
      </c>
      <c r="F551" s="16" t="s">
        <v>4611</v>
      </c>
      <c r="G551" s="17">
        <v>0</v>
      </c>
      <c r="H551" s="17">
        <v>0</v>
      </c>
      <c r="I551" s="17">
        <v>0</v>
      </c>
      <c r="J551" s="17">
        <v>0</v>
      </c>
      <c r="K551" s="17">
        <v>0</v>
      </c>
      <c r="L551" s="17">
        <v>0</v>
      </c>
      <c r="M551" s="17">
        <v>0</v>
      </c>
      <c r="N551" s="17">
        <v>0</v>
      </c>
      <c r="O551" s="17">
        <v>0</v>
      </c>
      <c r="P551" s="17">
        <v>0</v>
      </c>
      <c r="Q551" s="17">
        <v>0</v>
      </c>
      <c r="R551" s="17">
        <v>0</v>
      </c>
      <c r="S55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52" spans="1:19" x14ac:dyDescent="0.55000000000000004">
      <c r="A552" s="1">
        <v>2356</v>
      </c>
      <c r="B552" s="1" t="s">
        <v>3841</v>
      </c>
      <c r="C552" s="1" t="s">
        <v>3866</v>
      </c>
      <c r="D552" s="9">
        <v>3.0000000000000001E-3</v>
      </c>
      <c r="E552" s="1" t="s">
        <v>107</v>
      </c>
      <c r="F552" s="16" t="s">
        <v>4612</v>
      </c>
      <c r="G552" s="17">
        <v>0</v>
      </c>
      <c r="H552" s="17">
        <v>0</v>
      </c>
      <c r="I552" s="17">
        <v>0</v>
      </c>
      <c r="J552" s="17">
        <v>0</v>
      </c>
      <c r="K552" s="17">
        <v>0</v>
      </c>
      <c r="L552" s="17">
        <v>0</v>
      </c>
      <c r="M552" s="17">
        <v>0</v>
      </c>
      <c r="N552" s="17">
        <v>0</v>
      </c>
      <c r="O552" s="17">
        <v>0</v>
      </c>
      <c r="P552" s="17">
        <v>0</v>
      </c>
      <c r="Q552" s="17">
        <v>0</v>
      </c>
      <c r="R552" s="17">
        <v>0</v>
      </c>
      <c r="S55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53" spans="1:19" x14ac:dyDescent="0.55000000000000004">
      <c r="A553" s="1">
        <v>2529</v>
      </c>
      <c r="B553" s="1" t="s">
        <v>3841</v>
      </c>
      <c r="C553" s="1" t="s">
        <v>3867</v>
      </c>
      <c r="D553" s="19">
        <v>4.4999999999999998E-2</v>
      </c>
      <c r="E553" s="1" t="s">
        <v>107</v>
      </c>
      <c r="F553" s="16" t="s">
        <v>4613</v>
      </c>
      <c r="G553" s="17">
        <v>0</v>
      </c>
      <c r="H553" s="17">
        <v>0</v>
      </c>
      <c r="I553" s="17">
        <v>0</v>
      </c>
      <c r="J553" s="17">
        <v>0</v>
      </c>
      <c r="K553" s="17">
        <v>0</v>
      </c>
      <c r="L553" s="17">
        <v>0</v>
      </c>
      <c r="M553" s="17">
        <v>0</v>
      </c>
      <c r="N553" s="17">
        <v>0</v>
      </c>
      <c r="O553" s="17">
        <v>0</v>
      </c>
      <c r="P553" s="17">
        <v>0</v>
      </c>
      <c r="Q553" s="17">
        <v>0</v>
      </c>
      <c r="R553" s="17">
        <v>0</v>
      </c>
      <c r="S55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54" spans="1:19" x14ac:dyDescent="0.55000000000000004">
      <c r="A554" s="1">
        <v>2538</v>
      </c>
      <c r="B554" s="1" t="s">
        <v>3841</v>
      </c>
      <c r="C554" s="1" t="s">
        <v>3868</v>
      </c>
      <c r="D554" s="4">
        <v>1.1000000000000001</v>
      </c>
      <c r="E554" s="1" t="s">
        <v>107</v>
      </c>
      <c r="F554" s="16" t="s">
        <v>4614</v>
      </c>
      <c r="G554" s="17">
        <v>4.1669999999999997E-3</v>
      </c>
      <c r="H554" s="17">
        <v>4.1580000000000002E-3</v>
      </c>
      <c r="I554" s="17">
        <v>4.1580000000000002E-3</v>
      </c>
      <c r="J554" s="17">
        <v>2.9729999999999999E-3</v>
      </c>
      <c r="K554" s="17">
        <v>1.637E-3</v>
      </c>
      <c r="L554" s="17">
        <v>1.261E-3</v>
      </c>
      <c r="M554" s="17">
        <v>1.188E-3</v>
      </c>
      <c r="N554" s="17">
        <v>1.8029999999999999E-3</v>
      </c>
      <c r="O554" s="17">
        <v>2.3050000000000002E-3</v>
      </c>
      <c r="P554" s="17">
        <v>2.4099999999999998E-3</v>
      </c>
      <c r="Q554" s="17">
        <v>2.7789999999999998E-3</v>
      </c>
      <c r="R554" s="17">
        <v>3.869E-3</v>
      </c>
      <c r="S554"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992.15600000000006</v>
      </c>
    </row>
    <row r="555" spans="1:19" x14ac:dyDescent="0.55000000000000004">
      <c r="A555" s="1">
        <v>2761</v>
      </c>
      <c r="B555" s="1" t="s">
        <v>3841</v>
      </c>
      <c r="C555" s="1" t="s">
        <v>3869</v>
      </c>
      <c r="D555" s="4">
        <v>2.7</v>
      </c>
      <c r="E555" s="1" t="s">
        <v>107</v>
      </c>
      <c r="F555" s="16" t="s">
        <v>4615</v>
      </c>
      <c r="G555" s="17">
        <v>2.8333749621649324E-3</v>
      </c>
      <c r="H555" s="17">
        <v>1.4917208847978825E-3</v>
      </c>
      <c r="I555" s="17">
        <v>2.7923910422124015E-3</v>
      </c>
      <c r="J555" s="17">
        <v>3.1594205313247923E-3</v>
      </c>
      <c r="K555" s="17">
        <v>2.215417589562146E-3</v>
      </c>
      <c r="L555" s="17">
        <v>4.5615688330555536E-3</v>
      </c>
      <c r="M555" s="17">
        <v>3.4793190572367221E-3</v>
      </c>
      <c r="N555" s="17">
        <v>4.6068677903829819E-3</v>
      </c>
      <c r="O555" s="17">
        <v>1.4292375853709261E-3</v>
      </c>
      <c r="P555" s="17">
        <v>3.7914780382321926E-3</v>
      </c>
      <c r="Q555" s="17">
        <v>2.6963058907269678E-3</v>
      </c>
      <c r="R555" s="17">
        <v>2.9870972105613515E-3</v>
      </c>
      <c r="S555"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1101.0484863896224</v>
      </c>
    </row>
    <row r="556" spans="1:19" ht="15" customHeight="1" x14ac:dyDescent="0.55000000000000004">
      <c r="B556" s="1" t="s">
        <v>3841</v>
      </c>
      <c r="C556" s="1" t="s">
        <v>3870</v>
      </c>
      <c r="D556" s="4">
        <v>15</v>
      </c>
      <c r="E556" s="1" t="s">
        <v>107</v>
      </c>
      <c r="F556" s="16" t="s">
        <v>4617</v>
      </c>
      <c r="G556" s="17">
        <v>4.5491726066453821E-3</v>
      </c>
      <c r="H556" s="17">
        <v>4.5695494043038846E-3</v>
      </c>
      <c r="I556" s="17">
        <v>2.7491055348069331E-3</v>
      </c>
      <c r="J556" s="17">
        <v>4.0560990512118764E-3</v>
      </c>
      <c r="K556" s="17">
        <v>1.4385546003677946E-3</v>
      </c>
      <c r="L556" s="17">
        <v>1.2797763953186663E-3</v>
      </c>
      <c r="M556" s="17">
        <v>4.027262385778831E-3</v>
      </c>
      <c r="N556" s="17">
        <v>4.586263071422781E-3</v>
      </c>
      <c r="O556" s="17">
        <v>1.2598068739841351E-3</v>
      </c>
      <c r="P556" s="17">
        <v>1.1849244973763306E-3</v>
      </c>
      <c r="Q556" s="17">
        <v>1.6757528257493753E-3</v>
      </c>
      <c r="R556" s="17">
        <v>3.5254922850699363E-3</v>
      </c>
      <c r="S556"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1059.974462133938</v>
      </c>
    </row>
    <row r="557" spans="1:19" x14ac:dyDescent="0.55000000000000004">
      <c r="A557" s="1">
        <v>2762</v>
      </c>
      <c r="B557" s="1" t="s">
        <v>3841</v>
      </c>
      <c r="C557" s="1" t="s">
        <v>3871</v>
      </c>
      <c r="D557" s="4">
        <v>3.8</v>
      </c>
      <c r="E557" s="1" t="s">
        <v>107</v>
      </c>
      <c r="F557" s="16" t="s">
        <v>4606</v>
      </c>
      <c r="G557" s="17">
        <v>4.1421974846193449E-3</v>
      </c>
      <c r="H557" s="17">
        <v>6.1795616937805945E-4</v>
      </c>
      <c r="I557" s="17">
        <v>2.7838481715806102E-3</v>
      </c>
      <c r="J557" s="17">
        <v>3.7047938209617275E-3</v>
      </c>
      <c r="K557" s="17">
        <v>4.1414565915278223E-3</v>
      </c>
      <c r="L557" s="17">
        <v>6.1447169731629342E-5</v>
      </c>
      <c r="M557" s="17">
        <v>8.3175673706816996E-4</v>
      </c>
      <c r="N557" s="17">
        <v>3.3951992548615756E-3</v>
      </c>
      <c r="O557" s="17">
        <v>1.6384554971040387E-3</v>
      </c>
      <c r="P557" s="17">
        <v>1.9725432575420795E-3</v>
      </c>
      <c r="Q557" s="17">
        <v>1.8541815762305697E-3</v>
      </c>
      <c r="R557" s="17">
        <v>4.4777013899753677E-3</v>
      </c>
      <c r="S557"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909.15490416584862</v>
      </c>
    </row>
    <row r="558" spans="1:19" x14ac:dyDescent="0.55000000000000004">
      <c r="A558" s="1">
        <v>2879</v>
      </c>
      <c r="B558" s="1" t="s">
        <v>3841</v>
      </c>
      <c r="C558" s="1" t="s">
        <v>3873</v>
      </c>
      <c r="D558" s="4">
        <v>1.6</v>
      </c>
      <c r="E558" s="1" t="s">
        <v>107</v>
      </c>
      <c r="F558" s="16" t="s">
        <v>4620</v>
      </c>
      <c r="G558" s="17">
        <v>2.1180000000000001E-3</v>
      </c>
      <c r="H558" s="17">
        <v>1.9220000000000001E-3</v>
      </c>
      <c r="I558" s="17">
        <v>2.3779999999999999E-3</v>
      </c>
      <c r="J558" s="17">
        <v>3.3689999999999996E-3</v>
      </c>
      <c r="K558" s="17">
        <v>3.7080000000000004E-3</v>
      </c>
      <c r="L558" s="17">
        <v>4.2230000000000002E-3</v>
      </c>
      <c r="M558" s="17">
        <v>4.3990000000000001E-3</v>
      </c>
      <c r="N558" s="17">
        <v>4.8450000000000003E-3</v>
      </c>
      <c r="O558" s="17">
        <v>4.6639999999999997E-3</v>
      </c>
      <c r="P558" s="17">
        <v>5.2369999999999995E-3</v>
      </c>
      <c r="Q558" s="17">
        <v>4.6499999999999996E-3</v>
      </c>
      <c r="R558" s="17">
        <v>2.8529999999999996E-3</v>
      </c>
      <c r="S558"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1352.6740000000002</v>
      </c>
    </row>
    <row r="559" spans="1:19" x14ac:dyDescent="0.55000000000000004">
      <c r="B559" s="1" t="s">
        <v>3841</v>
      </c>
      <c r="C559" s="1" t="s">
        <v>3874</v>
      </c>
      <c r="D559">
        <v>0.03</v>
      </c>
      <c r="E559" s="1" t="s">
        <v>107</v>
      </c>
      <c r="F559" s="18" t="s">
        <v>4621</v>
      </c>
      <c r="G559" s="17">
        <v>0</v>
      </c>
      <c r="H559" s="17">
        <v>0</v>
      </c>
      <c r="I559" s="17">
        <v>0</v>
      </c>
      <c r="J559" s="17">
        <v>0</v>
      </c>
      <c r="K559" s="17">
        <v>0</v>
      </c>
      <c r="L559" s="17">
        <v>0</v>
      </c>
      <c r="M559" s="17">
        <v>0</v>
      </c>
      <c r="N559" s="17">
        <v>0</v>
      </c>
      <c r="O559" s="17">
        <v>0</v>
      </c>
      <c r="P559" s="17">
        <v>0</v>
      </c>
      <c r="Q559" s="17">
        <v>0</v>
      </c>
      <c r="R559" s="17">
        <v>0</v>
      </c>
      <c r="S559"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60" spans="1:19" x14ac:dyDescent="0.55000000000000004">
      <c r="A560" s="1">
        <v>3061</v>
      </c>
      <c r="B560" s="1" t="s">
        <v>3841</v>
      </c>
      <c r="C560" s="1" t="s">
        <v>3875</v>
      </c>
      <c r="D560" s="19">
        <v>0.03</v>
      </c>
      <c r="E560" s="1" t="s">
        <v>107</v>
      </c>
      <c r="F560" s="16" t="s">
        <v>4622</v>
      </c>
      <c r="G560" s="17">
        <v>0</v>
      </c>
      <c r="H560" s="17">
        <v>0</v>
      </c>
      <c r="I560" s="17">
        <v>0</v>
      </c>
      <c r="J560" s="17">
        <v>0</v>
      </c>
      <c r="K560" s="17">
        <v>0</v>
      </c>
      <c r="L560" s="17">
        <v>0</v>
      </c>
      <c r="M560" s="17">
        <v>0</v>
      </c>
      <c r="N560" s="17">
        <v>0</v>
      </c>
      <c r="O560" s="17">
        <v>0</v>
      </c>
      <c r="P560" s="17">
        <v>0</v>
      </c>
      <c r="Q560" s="17">
        <v>0</v>
      </c>
      <c r="R560" s="17">
        <v>0</v>
      </c>
      <c r="S560"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61" spans="1:19" x14ac:dyDescent="0.55000000000000004">
      <c r="A561" s="1">
        <v>3066</v>
      </c>
      <c r="B561" s="1" t="s">
        <v>3841</v>
      </c>
      <c r="C561" s="1" t="s">
        <v>3876</v>
      </c>
      <c r="D561" s="4">
        <v>0.09</v>
      </c>
      <c r="E561" s="1" t="s">
        <v>107</v>
      </c>
      <c r="F561" s="16" t="s">
        <v>4624</v>
      </c>
      <c r="G561" s="17">
        <v>0</v>
      </c>
      <c r="H561" s="17">
        <v>0</v>
      </c>
      <c r="I561" s="17">
        <v>0</v>
      </c>
      <c r="J561" s="17">
        <v>0</v>
      </c>
      <c r="K561" s="17">
        <v>0</v>
      </c>
      <c r="L561" s="17">
        <v>0</v>
      </c>
      <c r="M561" s="17">
        <v>0</v>
      </c>
      <c r="N561" s="17">
        <v>0</v>
      </c>
      <c r="O561" s="17">
        <v>0</v>
      </c>
      <c r="P561" s="17">
        <v>0</v>
      </c>
      <c r="Q561" s="17">
        <v>0</v>
      </c>
      <c r="R561" s="17">
        <v>0</v>
      </c>
      <c r="S561"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62" spans="1:19" x14ac:dyDescent="0.55000000000000004">
      <c r="A562" s="1">
        <v>3158</v>
      </c>
      <c r="B562" s="1" t="s">
        <v>3841</v>
      </c>
      <c r="C562" s="1" t="s">
        <v>3877</v>
      </c>
      <c r="D562" s="19">
        <v>0.02</v>
      </c>
      <c r="E562" s="1" t="s">
        <v>107</v>
      </c>
      <c r="F562" s="16" t="s">
        <v>4626</v>
      </c>
      <c r="G562" s="17">
        <v>0</v>
      </c>
      <c r="H562" s="17">
        <v>0</v>
      </c>
      <c r="I562" s="17">
        <v>0</v>
      </c>
      <c r="J562" s="17">
        <v>0</v>
      </c>
      <c r="K562" s="17">
        <v>0</v>
      </c>
      <c r="L562" s="17">
        <v>0</v>
      </c>
      <c r="M562" s="17">
        <v>0</v>
      </c>
      <c r="N562" s="17">
        <v>0</v>
      </c>
      <c r="O562" s="17">
        <v>0</v>
      </c>
      <c r="P562" s="17">
        <v>0</v>
      </c>
      <c r="Q562" s="17">
        <v>0</v>
      </c>
      <c r="R562" s="17">
        <v>0</v>
      </c>
      <c r="S562"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0</v>
      </c>
    </row>
    <row r="563" spans="1:19" x14ac:dyDescent="0.55000000000000004">
      <c r="A563" s="1">
        <v>3333</v>
      </c>
      <c r="B563" s="1" t="s">
        <v>3841</v>
      </c>
      <c r="C563" s="1" t="s">
        <v>3879</v>
      </c>
      <c r="D563" s="4">
        <v>12</v>
      </c>
      <c r="E563" s="1" t="s">
        <v>107</v>
      </c>
      <c r="F563" s="16" t="s">
        <v>4628</v>
      </c>
      <c r="G563" s="17">
        <v>2.075832012346865E-3</v>
      </c>
      <c r="H563" s="17">
        <v>2.6752550261809611E-3</v>
      </c>
      <c r="I563" s="17">
        <v>9.4615856150516767E-4</v>
      </c>
      <c r="J563" s="17">
        <v>7.6388336837044768E-4</v>
      </c>
      <c r="K563" s="17">
        <v>2.5192486365137466E-3</v>
      </c>
      <c r="L563" s="17">
        <v>1.0252775566249018E-3</v>
      </c>
      <c r="M563" s="17">
        <v>4.5789224020166544E-3</v>
      </c>
      <c r="N563" s="17">
        <v>4.4079326712526037E-3</v>
      </c>
      <c r="O563" s="17">
        <v>1.0783039673375404E-3</v>
      </c>
      <c r="P563" s="17">
        <v>8.0847045247469111E-4</v>
      </c>
      <c r="Q563" s="17">
        <v>2.4393296069653851E-3</v>
      </c>
      <c r="R563" s="17">
        <v>1.7843955299913229E-4</v>
      </c>
      <c r="S563" s="9">
        <f>(Table134[[#This Row],[Ev_Jan]]*31+Table134[[#This Row],[Ev_Feb]]*28+Table134[[#This Row],[Ev_Mar]]*31+Table134[[#This Row],[Ev_Apr]]*30+Table134[[#This Row],[Ev_May]]*31+Table134[[#This Row],[Ev_Jun]]*30+Table134[[#This Row],[Ev_Jul]]*31+Table134[[#This Row],[Ev_Aug]]*31+Table134[[#This Row],[Ev_Sep]]*30+Table134[[#This Row],[Ev_Oct]]*31+Table134[[#This Row],[Ev_Nov]]*30+Table134[[#This Row],[Ev_Dec]]*31)*1000</f>
        <v>715.07610867438996</v>
      </c>
    </row>
    <row r="564" spans="1:19" x14ac:dyDescent="0.55000000000000004">
      <c r="A564" t="s">
        <v>3884</v>
      </c>
      <c r="B564">
        <f>SUBTOTAL(103,Table134[Country])</f>
        <v>562</v>
      </c>
      <c r="C564"/>
      <c r="D564" s="4">
        <f>SUBTOTAL(109,Table134[MW])</f>
        <v>36785.675999999963</v>
      </c>
      <c r="E564"/>
      <c r="F564"/>
      <c r="G564"/>
      <c r="H564"/>
      <c r="I564"/>
      <c r="J564"/>
      <c r="K564"/>
      <c r="L564"/>
      <c r="M564" s="1"/>
      <c r="N564" s="1"/>
      <c r="O564" s="1"/>
      <c r="P564" s="1"/>
      <c r="Q564" s="1"/>
      <c r="R564" s="1"/>
      <c r="S564" s="1"/>
    </row>
    <row r="571" spans="1:19" x14ac:dyDescent="0.55000000000000004">
      <c r="G571" s="9"/>
      <c r="H571" s="9"/>
      <c r="I571" s="9"/>
      <c r="J571" s="9"/>
      <c r="K571" s="9"/>
      <c r="L571" s="9"/>
      <c r="M571" s="9"/>
      <c r="N571" s="9"/>
      <c r="O571" s="9"/>
      <c r="P571" s="9"/>
      <c r="Q571" s="9"/>
      <c r="R571" s="9"/>
    </row>
    <row r="572" spans="1:19" x14ac:dyDescent="0.55000000000000004">
      <c r="G572" s="9"/>
      <c r="H572" s="9"/>
      <c r="I572" s="9"/>
      <c r="J572" s="9"/>
      <c r="K572" s="9"/>
      <c r="L572" s="9"/>
      <c r="M572" s="9"/>
      <c r="N572" s="9"/>
      <c r="O572" s="9"/>
      <c r="P572" s="9"/>
      <c r="Q572" s="9"/>
      <c r="R572" s="9"/>
    </row>
  </sheetData>
  <phoneticPr fontId="29" type="noConversion"/>
  <pageMargins left="0.7" right="0.7" top="0.75" bottom="0.75" header="0.3" footer="0.3"/>
  <pageSetup orientation="portrait" horizontalDpi="4294967293"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1"/>
  <sheetViews>
    <sheetView topLeftCell="F1" zoomScaleNormal="100" workbookViewId="0">
      <selection activeCell="K100" sqref="K100"/>
    </sheetView>
  </sheetViews>
  <sheetFormatPr defaultRowHeight="14.4" x14ac:dyDescent="0.55000000000000004"/>
  <cols>
    <col min="2" max="2" width="11.68359375" customWidth="1"/>
    <col min="3" max="3" width="14.15625" customWidth="1"/>
    <col min="4" max="4" width="14" customWidth="1"/>
    <col min="5" max="5" width="18.26171875" customWidth="1"/>
    <col min="6" max="6" width="17.41796875" customWidth="1"/>
    <col min="7" max="7" width="11.578125" customWidth="1"/>
    <col min="8" max="8" width="11.26171875" customWidth="1"/>
    <col min="10" max="10" width="9.578125" bestFit="1" customWidth="1"/>
    <col min="15" max="15" width="11.68359375" customWidth="1"/>
  </cols>
  <sheetData>
    <row r="1" spans="1:15" x14ac:dyDescent="0.55000000000000004">
      <c r="A1" s="45" t="s">
        <v>4664</v>
      </c>
      <c r="B1" s="45" t="s">
        <v>4665</v>
      </c>
      <c r="C1" s="45" t="s">
        <v>4666</v>
      </c>
      <c r="D1" s="45" t="s">
        <v>4667</v>
      </c>
      <c r="E1" s="45" t="s">
        <v>4668</v>
      </c>
      <c r="F1" s="45" t="s">
        <v>12</v>
      </c>
      <c r="G1" s="44" t="s">
        <v>4669</v>
      </c>
      <c r="H1" s="44"/>
      <c r="I1" s="44"/>
      <c r="J1" s="44"/>
      <c r="K1" s="44" t="s">
        <v>14</v>
      </c>
      <c r="L1" s="44"/>
      <c r="M1" s="44"/>
      <c r="N1" s="44"/>
      <c r="O1" s="40" t="s">
        <v>4670</v>
      </c>
    </row>
    <row r="2" spans="1:15" x14ac:dyDescent="0.55000000000000004">
      <c r="A2" s="45"/>
      <c r="B2" s="45"/>
      <c r="C2" s="45"/>
      <c r="D2" s="45"/>
      <c r="E2" s="45"/>
      <c r="F2" s="45"/>
      <c r="G2" s="11" t="s">
        <v>4671</v>
      </c>
      <c r="H2" s="11" t="s">
        <v>4672</v>
      </c>
      <c r="I2" s="11" t="s">
        <v>4673</v>
      </c>
      <c r="J2" s="11" t="s">
        <v>4674</v>
      </c>
      <c r="K2" s="11" t="s">
        <v>4671</v>
      </c>
      <c r="L2" s="11" t="s">
        <v>4672</v>
      </c>
      <c r="M2" s="11" t="s">
        <v>4673</v>
      </c>
      <c r="N2" s="11" t="s">
        <v>4674</v>
      </c>
      <c r="O2" s="40"/>
    </row>
    <row r="3" spans="1:15" x14ac:dyDescent="0.55000000000000004">
      <c r="A3" s="42" t="s">
        <v>474</v>
      </c>
      <c r="B3" s="42" t="s">
        <v>21</v>
      </c>
      <c r="C3" s="43" t="s">
        <v>22</v>
      </c>
      <c r="D3" s="24" t="s">
        <v>40</v>
      </c>
      <c r="E3" s="24" t="s">
        <v>4675</v>
      </c>
      <c r="F3" s="25" t="s">
        <v>34</v>
      </c>
      <c r="G3" s="25" t="s">
        <v>4676</v>
      </c>
      <c r="H3" s="25" t="s">
        <v>4677</v>
      </c>
      <c r="I3" s="26">
        <f>M3/0.7</f>
        <v>42.857142857142861</v>
      </c>
      <c r="J3" s="27">
        <f t="shared" ref="J3" si="0">I3*0.00378541178</f>
        <v>0.16223193342857145</v>
      </c>
      <c r="K3" s="25" t="s">
        <v>4678</v>
      </c>
      <c r="L3" s="25" t="s">
        <v>4679</v>
      </c>
      <c r="M3" s="28">
        <f>'Consumptive WIs'!$F$51</f>
        <v>30</v>
      </c>
      <c r="N3" s="27">
        <f t="shared" ref="N3" si="1">M3*0.00378541178</f>
        <v>0.11356235340000001</v>
      </c>
      <c r="O3" s="29">
        <f t="shared" ref="O3:O39" si="2">J3-N3</f>
        <v>4.8669580028571441E-2</v>
      </c>
    </row>
    <row r="4" spans="1:15" x14ac:dyDescent="0.55000000000000004">
      <c r="A4" s="42"/>
      <c r="B4" s="42"/>
      <c r="C4" s="43"/>
      <c r="D4" s="41" t="s">
        <v>4680</v>
      </c>
      <c r="E4" s="41" t="s">
        <v>4675</v>
      </c>
      <c r="F4" s="25" t="s">
        <v>420</v>
      </c>
      <c r="G4" s="25" t="s">
        <v>4681</v>
      </c>
      <c r="H4" s="25" t="s">
        <v>4682</v>
      </c>
      <c r="I4" s="28">
        <f>'Withdrawal WIs'!$G$21</f>
        <v>50000</v>
      </c>
      <c r="J4" s="27">
        <f t="shared" ref="J4:J48" si="3">I4*0.00378541178</f>
        <v>189.270589</v>
      </c>
      <c r="K4" s="25" t="s">
        <v>4681</v>
      </c>
      <c r="L4" s="25" t="s">
        <v>4682</v>
      </c>
      <c r="M4" s="28">
        <f>'Consumptive WIs'!$G$12</f>
        <v>300</v>
      </c>
      <c r="N4" s="27">
        <f t="shared" ref="N4:N45" si="4">M4*0.00378541178</f>
        <v>1.135623534</v>
      </c>
      <c r="O4" s="29">
        <f t="shared" si="2"/>
        <v>188.13496546600001</v>
      </c>
    </row>
    <row r="5" spans="1:15" x14ac:dyDescent="0.55000000000000004">
      <c r="A5" s="42"/>
      <c r="B5" s="42"/>
      <c r="C5" s="43"/>
      <c r="D5" s="41"/>
      <c r="E5" s="41"/>
      <c r="F5" s="25" t="s">
        <v>26</v>
      </c>
      <c r="G5" s="25" t="s">
        <v>4681</v>
      </c>
      <c r="H5" s="25" t="s">
        <v>4682</v>
      </c>
      <c r="I5" s="28">
        <f>'Withdrawal WIs'!$G$21</f>
        <v>50000</v>
      </c>
      <c r="J5" s="27">
        <f t="shared" si="3"/>
        <v>189.270589</v>
      </c>
      <c r="K5" s="25" t="s">
        <v>4681</v>
      </c>
      <c r="L5" s="25" t="s">
        <v>4682</v>
      </c>
      <c r="M5" s="28">
        <f>'Consumptive WIs'!$G$12</f>
        <v>300</v>
      </c>
      <c r="N5" s="27">
        <f t="shared" si="4"/>
        <v>1.135623534</v>
      </c>
      <c r="O5" s="29">
        <f t="shared" si="2"/>
        <v>188.13496546600001</v>
      </c>
    </row>
    <row r="6" spans="1:15" x14ac:dyDescent="0.55000000000000004">
      <c r="A6" s="42"/>
      <c r="B6" s="42"/>
      <c r="C6" s="43"/>
      <c r="D6" s="41" t="s">
        <v>118</v>
      </c>
      <c r="E6" s="41" t="s">
        <v>4683</v>
      </c>
      <c r="F6" s="25" t="s">
        <v>1502</v>
      </c>
      <c r="G6" s="25" t="s">
        <v>4684</v>
      </c>
      <c r="H6" s="25" t="s">
        <v>4685</v>
      </c>
      <c r="I6" s="28">
        <f>'Withdrawal WIs'!$H$27</f>
        <v>1200</v>
      </c>
      <c r="J6" s="27">
        <f t="shared" ref="J6:J15" si="5">I6*0.00378541178</f>
        <v>4.5424941360000002</v>
      </c>
      <c r="K6" s="25" t="s">
        <v>4684</v>
      </c>
      <c r="L6" s="25" t="s">
        <v>4685</v>
      </c>
      <c r="M6" s="28">
        <f>'Consumptive WIs'!$H$18</f>
        <v>1100</v>
      </c>
      <c r="N6" s="27">
        <f t="shared" ref="N6:N15" si="6">M6*0.00378541178</f>
        <v>4.1639529580000003</v>
      </c>
      <c r="O6" s="29">
        <f t="shared" si="2"/>
        <v>0.37854117799999987</v>
      </c>
    </row>
    <row r="7" spans="1:15" x14ac:dyDescent="0.55000000000000004">
      <c r="A7" s="42"/>
      <c r="B7" s="42"/>
      <c r="C7" s="43"/>
      <c r="D7" s="41"/>
      <c r="E7" s="41"/>
      <c r="F7" s="25" t="s">
        <v>582</v>
      </c>
      <c r="G7" s="25" t="s">
        <v>4684</v>
      </c>
      <c r="H7" s="25" t="s">
        <v>4685</v>
      </c>
      <c r="I7" s="28">
        <f>'Withdrawal WIs'!$H$27</f>
        <v>1200</v>
      </c>
      <c r="J7" s="27">
        <f t="shared" si="5"/>
        <v>4.5424941360000002</v>
      </c>
      <c r="K7" s="25" t="s">
        <v>4684</v>
      </c>
      <c r="L7" s="25" t="s">
        <v>4685</v>
      </c>
      <c r="M7" s="28">
        <f>'Consumptive WIs'!$H$18</f>
        <v>1100</v>
      </c>
      <c r="N7" s="27">
        <f t="shared" si="6"/>
        <v>4.1639529580000003</v>
      </c>
      <c r="O7" s="29">
        <f t="shared" si="2"/>
        <v>0.37854117799999987</v>
      </c>
    </row>
    <row r="8" spans="1:15" x14ac:dyDescent="0.55000000000000004">
      <c r="A8" s="42"/>
      <c r="B8" s="42"/>
      <c r="C8" s="43"/>
      <c r="D8" s="41"/>
      <c r="E8" s="41"/>
      <c r="F8" s="25" t="s">
        <v>420</v>
      </c>
      <c r="G8" s="25" t="s">
        <v>4684</v>
      </c>
      <c r="H8" s="25" t="s">
        <v>4685</v>
      </c>
      <c r="I8" s="28">
        <f>'Withdrawal WIs'!$H$27</f>
        <v>1200</v>
      </c>
      <c r="J8" s="27">
        <f t="shared" si="5"/>
        <v>4.5424941360000002</v>
      </c>
      <c r="K8" s="25" t="s">
        <v>4684</v>
      </c>
      <c r="L8" s="25" t="s">
        <v>4685</v>
      </c>
      <c r="M8" s="28">
        <f>'Consumptive WIs'!$H$18</f>
        <v>1100</v>
      </c>
      <c r="N8" s="27">
        <f t="shared" si="6"/>
        <v>4.1639529580000003</v>
      </c>
      <c r="O8" s="29">
        <f t="shared" si="2"/>
        <v>0.37854117799999987</v>
      </c>
    </row>
    <row r="9" spans="1:15" x14ac:dyDescent="0.55000000000000004">
      <c r="A9" s="42"/>
      <c r="B9" s="42"/>
      <c r="C9" s="43"/>
      <c r="D9" s="41"/>
      <c r="E9" s="41"/>
      <c r="F9" s="25" t="s">
        <v>388</v>
      </c>
      <c r="G9" s="25" t="s">
        <v>4684</v>
      </c>
      <c r="H9" s="25" t="s">
        <v>4686</v>
      </c>
      <c r="I9" s="28">
        <f>'Withdrawal WIs'!$H$27</f>
        <v>1200</v>
      </c>
      <c r="J9" s="27">
        <f t="shared" si="5"/>
        <v>4.5424941360000002</v>
      </c>
      <c r="K9" s="25" t="s">
        <v>4684</v>
      </c>
      <c r="L9" s="25" t="s">
        <v>4686</v>
      </c>
      <c r="M9" s="28">
        <f>'Consumptive WIs'!$H$18</f>
        <v>1100</v>
      </c>
      <c r="N9" s="27">
        <f t="shared" si="6"/>
        <v>4.1639529580000003</v>
      </c>
      <c r="O9" s="29">
        <f t="shared" si="2"/>
        <v>0.37854117799999987</v>
      </c>
    </row>
    <row r="10" spans="1:15" x14ac:dyDescent="0.55000000000000004">
      <c r="A10" s="42"/>
      <c r="B10" s="42"/>
      <c r="C10" s="43"/>
      <c r="D10" s="41"/>
      <c r="E10" s="41"/>
      <c r="F10" s="25" t="s">
        <v>26</v>
      </c>
      <c r="G10" s="25" t="s">
        <v>4684</v>
      </c>
      <c r="H10" s="25" t="s">
        <v>4686</v>
      </c>
      <c r="I10" s="28">
        <v>1200</v>
      </c>
      <c r="J10" s="27">
        <f t="shared" si="5"/>
        <v>4.5424941360000002</v>
      </c>
      <c r="K10" s="25" t="s">
        <v>4684</v>
      </c>
      <c r="L10" s="25" t="s">
        <v>4686</v>
      </c>
      <c r="M10" s="28">
        <v>1100</v>
      </c>
      <c r="N10" s="27">
        <f t="shared" si="6"/>
        <v>4.1639529580000003</v>
      </c>
      <c r="O10" s="29">
        <f t="shared" si="2"/>
        <v>0.37854117799999987</v>
      </c>
    </row>
    <row r="11" spans="1:15" x14ac:dyDescent="0.55000000000000004">
      <c r="A11" s="42"/>
      <c r="B11" s="42"/>
      <c r="C11" s="43"/>
      <c r="D11" s="41"/>
      <c r="E11" s="41"/>
      <c r="F11" s="25" t="s">
        <v>1772</v>
      </c>
      <c r="G11" s="25" t="s">
        <v>4687</v>
      </c>
      <c r="H11" s="25" t="s">
        <v>4688</v>
      </c>
      <c r="I11" s="28">
        <f>'Withdrawal WIs'!$H$37</f>
        <v>653</v>
      </c>
      <c r="J11" s="27">
        <f t="shared" si="5"/>
        <v>2.4718738923400001</v>
      </c>
      <c r="K11" s="25" t="s">
        <v>4687</v>
      </c>
      <c r="L11" s="25" t="s">
        <v>4688</v>
      </c>
      <c r="M11" s="28">
        <f>'Consumptive WIs'!$H$30</f>
        <v>510</v>
      </c>
      <c r="N11" s="27">
        <f t="shared" si="6"/>
        <v>1.9305600078</v>
      </c>
      <c r="O11" s="29">
        <f t="shared" si="2"/>
        <v>0.54131388454000007</v>
      </c>
    </row>
    <row r="12" spans="1:15" x14ac:dyDescent="0.55000000000000004">
      <c r="A12" s="42"/>
      <c r="B12" s="42"/>
      <c r="C12" s="43"/>
      <c r="D12" s="41"/>
      <c r="E12" s="41"/>
      <c r="F12" s="25" t="s">
        <v>1176</v>
      </c>
      <c r="G12" s="25" t="s">
        <v>4687</v>
      </c>
      <c r="H12" s="25" t="s">
        <v>4688</v>
      </c>
      <c r="I12" s="28">
        <f>'Withdrawal WIs'!$H$37</f>
        <v>653</v>
      </c>
      <c r="J12" s="27">
        <f t="shared" si="5"/>
        <v>2.4718738923400001</v>
      </c>
      <c r="K12" s="25" t="s">
        <v>4687</v>
      </c>
      <c r="L12" s="25" t="s">
        <v>4688</v>
      </c>
      <c r="M12" s="28">
        <f>'Consumptive WIs'!$H$30</f>
        <v>510</v>
      </c>
      <c r="N12" s="27">
        <f t="shared" si="6"/>
        <v>1.9305600078</v>
      </c>
      <c r="O12" s="29">
        <f t="shared" si="2"/>
        <v>0.54131388454000007</v>
      </c>
    </row>
    <row r="13" spans="1:15" x14ac:dyDescent="0.55000000000000004">
      <c r="A13" s="42"/>
      <c r="B13" s="42"/>
      <c r="C13" s="43"/>
      <c r="D13" s="41"/>
      <c r="E13" s="41"/>
      <c r="F13" s="25" t="s">
        <v>3024</v>
      </c>
      <c r="G13" s="25" t="s">
        <v>4687</v>
      </c>
      <c r="H13" s="25" t="s">
        <v>4688</v>
      </c>
      <c r="I13" s="28">
        <f>'Withdrawal WIs'!$H$37</f>
        <v>653</v>
      </c>
      <c r="J13" s="27">
        <f t="shared" si="5"/>
        <v>2.4718738923400001</v>
      </c>
      <c r="K13" s="25" t="s">
        <v>4687</v>
      </c>
      <c r="L13" s="25" t="s">
        <v>4688</v>
      </c>
      <c r="M13" s="28">
        <f>'Consumptive WIs'!$H$30</f>
        <v>510</v>
      </c>
      <c r="N13" s="27">
        <f t="shared" si="6"/>
        <v>1.9305600078</v>
      </c>
      <c r="O13" s="29">
        <f t="shared" si="2"/>
        <v>0.54131388454000007</v>
      </c>
    </row>
    <row r="14" spans="1:15" x14ac:dyDescent="0.55000000000000004">
      <c r="A14" s="42"/>
      <c r="B14" s="42"/>
      <c r="C14" s="43"/>
      <c r="D14" s="41"/>
      <c r="E14" s="41"/>
      <c r="F14" s="25" t="s">
        <v>1226</v>
      </c>
      <c r="G14" s="25" t="s">
        <v>4687</v>
      </c>
      <c r="H14" s="25" t="s">
        <v>4688</v>
      </c>
      <c r="I14" s="28">
        <f>'Withdrawal WIs'!$H$37</f>
        <v>653</v>
      </c>
      <c r="J14" s="27">
        <f t="shared" si="5"/>
        <v>2.4718738923400001</v>
      </c>
      <c r="K14" s="25" t="s">
        <v>4687</v>
      </c>
      <c r="L14" s="25" t="s">
        <v>4688</v>
      </c>
      <c r="M14" s="28">
        <f>'Consumptive WIs'!$H$30</f>
        <v>510</v>
      </c>
      <c r="N14" s="27">
        <f t="shared" si="6"/>
        <v>1.9305600078</v>
      </c>
      <c r="O14" s="29">
        <f t="shared" si="2"/>
        <v>0.54131388454000007</v>
      </c>
    </row>
    <row r="15" spans="1:15" ht="28.8" x14ac:dyDescent="0.55000000000000004">
      <c r="A15" s="42"/>
      <c r="B15" s="12" t="s">
        <v>47</v>
      </c>
      <c r="C15" s="13" t="s">
        <v>4689</v>
      </c>
      <c r="D15" s="24" t="s">
        <v>118</v>
      </c>
      <c r="E15" s="24" t="s">
        <v>4675</v>
      </c>
      <c r="F15" s="25" t="s">
        <v>420</v>
      </c>
      <c r="G15" s="25" t="s">
        <v>4690</v>
      </c>
      <c r="H15" s="25" t="s">
        <v>4691</v>
      </c>
      <c r="I15" s="28">
        <f>'Withdrawal WIs'!$H$89</f>
        <v>760</v>
      </c>
      <c r="J15" s="27">
        <f t="shared" si="5"/>
        <v>2.8769129528000001</v>
      </c>
      <c r="K15" s="25" t="s">
        <v>4690</v>
      </c>
      <c r="L15" s="25" t="s">
        <v>4691</v>
      </c>
      <c r="M15" s="28">
        <f>'Consumptive WIs'!$H$84</f>
        <v>270</v>
      </c>
      <c r="N15" s="27">
        <f t="shared" si="6"/>
        <v>1.0220611806</v>
      </c>
      <c r="O15" s="29">
        <f t="shared" si="2"/>
        <v>1.8548517722000002</v>
      </c>
    </row>
    <row r="16" spans="1:15" x14ac:dyDescent="0.55000000000000004">
      <c r="A16" s="42"/>
      <c r="B16" s="12" t="s">
        <v>29</v>
      </c>
      <c r="C16" s="13" t="s">
        <v>52</v>
      </c>
      <c r="D16" s="24" t="s">
        <v>31</v>
      </c>
      <c r="E16" s="24" t="s">
        <v>4692</v>
      </c>
      <c r="F16" s="25" t="s">
        <v>34</v>
      </c>
      <c r="G16" s="25" t="s">
        <v>4676</v>
      </c>
      <c r="H16" s="25" t="s">
        <v>4693</v>
      </c>
      <c r="I16" s="28">
        <f t="shared" ref="I16:I22" si="7">M16/0.7</f>
        <v>90</v>
      </c>
      <c r="J16" s="27">
        <f>I16/277.778</f>
        <v>0.32399974080020733</v>
      </c>
      <c r="K16" s="25" t="s">
        <v>4694</v>
      </c>
      <c r="L16" s="25" t="s">
        <v>4695</v>
      </c>
      <c r="M16" s="28">
        <v>63</v>
      </c>
      <c r="N16" s="27">
        <f>M16/277.778</f>
        <v>0.22679981856014514</v>
      </c>
      <c r="O16" s="29">
        <f t="shared" si="2"/>
        <v>9.7199922240062187E-2</v>
      </c>
    </row>
    <row r="17" spans="1:15" ht="28.8" x14ac:dyDescent="0.55000000000000004">
      <c r="A17" s="42" t="s">
        <v>443</v>
      </c>
      <c r="B17" s="42" t="s">
        <v>21</v>
      </c>
      <c r="C17" s="43" t="s">
        <v>22</v>
      </c>
      <c r="D17" s="24" t="s">
        <v>40</v>
      </c>
      <c r="E17" s="24" t="s">
        <v>4696</v>
      </c>
      <c r="F17" s="25" t="s">
        <v>34</v>
      </c>
      <c r="G17" s="25" t="s">
        <v>4676</v>
      </c>
      <c r="H17" s="25" t="s">
        <v>4697</v>
      </c>
      <c r="I17" s="26">
        <f t="shared" si="7"/>
        <v>42.857142857142861</v>
      </c>
      <c r="J17" s="27">
        <f t="shared" ref="J17" si="8">I17*0.00378541178</f>
        <v>0.16223193342857145</v>
      </c>
      <c r="K17" s="25" t="s">
        <v>4678</v>
      </c>
      <c r="L17" s="25" t="s">
        <v>4698</v>
      </c>
      <c r="M17" s="28">
        <f>'Consumptive WIs'!$F$51</f>
        <v>30</v>
      </c>
      <c r="N17" s="27">
        <f t="shared" ref="N17" si="9">M17*0.00378541178</f>
        <v>0.11356235340000001</v>
      </c>
      <c r="O17" s="29">
        <f t="shared" si="2"/>
        <v>4.8669580028571441E-2</v>
      </c>
    </row>
    <row r="18" spans="1:15" x14ac:dyDescent="0.55000000000000004">
      <c r="A18" s="42"/>
      <c r="B18" s="42"/>
      <c r="C18" s="43"/>
      <c r="D18" s="41" t="s">
        <v>4699</v>
      </c>
      <c r="E18" s="24" t="s">
        <v>4700</v>
      </c>
      <c r="F18" s="25" t="s">
        <v>34</v>
      </c>
      <c r="G18" s="25" t="s">
        <v>4676</v>
      </c>
      <c r="H18" s="25" t="s">
        <v>4697</v>
      </c>
      <c r="I18" s="26">
        <f t="shared" si="7"/>
        <v>42.857142857142861</v>
      </c>
      <c r="J18" s="27">
        <f t="shared" ref="J18" si="10">I18*0.00378541178</f>
        <v>0.16223193342857145</v>
      </c>
      <c r="K18" s="25" t="s">
        <v>4678</v>
      </c>
      <c r="L18" s="25" t="s">
        <v>4698</v>
      </c>
      <c r="M18" s="28">
        <f>'Consumptive WIs'!$F$28</f>
        <v>30</v>
      </c>
      <c r="N18" s="27">
        <f t="shared" ref="N18" si="11">M18*0.00378541178</f>
        <v>0.11356235340000001</v>
      </c>
      <c r="O18" s="29">
        <f t="shared" si="2"/>
        <v>4.8669580028571441E-2</v>
      </c>
    </row>
    <row r="19" spans="1:15" x14ac:dyDescent="0.55000000000000004">
      <c r="A19" s="42"/>
      <c r="B19" s="42"/>
      <c r="C19" s="43"/>
      <c r="D19" s="41"/>
      <c r="E19" s="24" t="s">
        <v>4701</v>
      </c>
      <c r="F19" s="25" t="s">
        <v>34</v>
      </c>
      <c r="G19" s="25" t="s">
        <v>4676</v>
      </c>
      <c r="H19" s="25" t="s">
        <v>4697</v>
      </c>
      <c r="I19" s="26">
        <f t="shared" si="7"/>
        <v>42.857142857142861</v>
      </c>
      <c r="J19" s="27">
        <f t="shared" ref="J19" si="12">I19*0.00378541178</f>
        <v>0.16223193342857145</v>
      </c>
      <c r="K19" s="25" t="s">
        <v>4678</v>
      </c>
      <c r="L19" s="25" t="s">
        <v>4698</v>
      </c>
      <c r="M19" s="28">
        <f>'Consumptive WIs'!$F$42</f>
        <v>30</v>
      </c>
      <c r="N19" s="27">
        <f t="shared" ref="N19" si="13">M19*0.00378541178</f>
        <v>0.11356235340000001</v>
      </c>
      <c r="O19" s="29">
        <f t="shared" si="2"/>
        <v>4.8669580028571441E-2</v>
      </c>
    </row>
    <row r="20" spans="1:15" ht="28.8" x14ac:dyDescent="0.55000000000000004">
      <c r="A20" s="42"/>
      <c r="B20" s="42"/>
      <c r="C20" s="43"/>
      <c r="D20" s="41" t="s">
        <v>4702</v>
      </c>
      <c r="E20" s="24" t="s">
        <v>4696</v>
      </c>
      <c r="F20" s="25" t="s">
        <v>34</v>
      </c>
      <c r="G20" s="25" t="s">
        <v>4676</v>
      </c>
      <c r="H20" s="25" t="s">
        <v>4697</v>
      </c>
      <c r="I20" s="26">
        <f t="shared" si="7"/>
        <v>42.857142857142861</v>
      </c>
      <c r="J20" s="27">
        <f t="shared" ref="J20" si="14">I20*0.00378541178</f>
        <v>0.16223193342857145</v>
      </c>
      <c r="K20" s="25" t="s">
        <v>4678</v>
      </c>
      <c r="L20" s="25" t="s">
        <v>4698</v>
      </c>
      <c r="M20" s="28">
        <f>'Consumptive WIs'!$F$51</f>
        <v>30</v>
      </c>
      <c r="N20" s="27">
        <f t="shared" ref="N20" si="15">M20*0.00378541178</f>
        <v>0.11356235340000001</v>
      </c>
      <c r="O20" s="29">
        <f t="shared" si="2"/>
        <v>4.8669580028571441E-2</v>
      </c>
    </row>
    <row r="21" spans="1:15" x14ac:dyDescent="0.55000000000000004">
      <c r="A21" s="42"/>
      <c r="B21" s="42"/>
      <c r="C21" s="43"/>
      <c r="D21" s="41"/>
      <c r="E21" s="24" t="s">
        <v>4700</v>
      </c>
      <c r="F21" s="25" t="s">
        <v>34</v>
      </c>
      <c r="G21" s="25" t="s">
        <v>4676</v>
      </c>
      <c r="H21" s="25" t="s">
        <v>4697</v>
      </c>
      <c r="I21" s="26">
        <f t="shared" si="7"/>
        <v>42.857142857142861</v>
      </c>
      <c r="J21" s="27">
        <f t="shared" ref="J21:J22" si="16">I21*0.00378541178</f>
        <v>0.16223193342857145</v>
      </c>
      <c r="K21" s="25" t="s">
        <v>4678</v>
      </c>
      <c r="L21" s="25" t="s">
        <v>4698</v>
      </c>
      <c r="M21" s="28">
        <f>'Consumptive WIs'!$F$28</f>
        <v>30</v>
      </c>
      <c r="N21" s="27">
        <f t="shared" ref="N21:N22" si="17">M21*0.00378541178</f>
        <v>0.11356235340000001</v>
      </c>
      <c r="O21" s="29">
        <f t="shared" si="2"/>
        <v>4.8669580028571441E-2</v>
      </c>
    </row>
    <row r="22" spans="1:15" ht="28.8" x14ac:dyDescent="0.55000000000000004">
      <c r="A22" s="42"/>
      <c r="B22" s="42"/>
      <c r="C22" s="43"/>
      <c r="D22" s="41"/>
      <c r="E22" s="24" t="s">
        <v>4703</v>
      </c>
      <c r="F22" s="25" t="s">
        <v>34</v>
      </c>
      <c r="G22" s="25" t="s">
        <v>4676</v>
      </c>
      <c r="H22" s="25" t="s">
        <v>4697</v>
      </c>
      <c r="I22" s="26">
        <f t="shared" si="7"/>
        <v>42.857142857142861</v>
      </c>
      <c r="J22" s="27">
        <f t="shared" si="16"/>
        <v>0.16223193342857145</v>
      </c>
      <c r="K22" s="25" t="s">
        <v>4678</v>
      </c>
      <c r="L22" s="25" t="s">
        <v>4698</v>
      </c>
      <c r="M22" s="28">
        <f>'Consumptive WIs'!$F$42</f>
        <v>30</v>
      </c>
      <c r="N22" s="27">
        <f t="shared" si="17"/>
        <v>0.11356235340000001</v>
      </c>
      <c r="O22" s="29">
        <f t="shared" si="2"/>
        <v>4.8669580028571441E-2</v>
      </c>
    </row>
    <row r="23" spans="1:15" x14ac:dyDescent="0.55000000000000004">
      <c r="A23" s="42"/>
      <c r="B23" s="42"/>
      <c r="C23" s="43"/>
      <c r="D23" s="41" t="s">
        <v>118</v>
      </c>
      <c r="E23" s="41" t="s">
        <v>4696</v>
      </c>
      <c r="F23" s="25" t="s">
        <v>1502</v>
      </c>
      <c r="G23" s="25" t="s">
        <v>4704</v>
      </c>
      <c r="H23" s="25" t="s">
        <v>4705</v>
      </c>
      <c r="I23" s="28">
        <f>'Withdrawal WIs'!$H$61</f>
        <v>1000</v>
      </c>
      <c r="J23" s="27">
        <f t="shared" si="3"/>
        <v>3.78541178</v>
      </c>
      <c r="K23" s="25" t="s">
        <v>4704</v>
      </c>
      <c r="L23" s="25" t="s">
        <v>4705</v>
      </c>
      <c r="M23" s="28">
        <f>'Consumptive WIs'!$H$55</f>
        <v>700</v>
      </c>
      <c r="N23" s="27">
        <f t="shared" si="4"/>
        <v>2.649788246</v>
      </c>
      <c r="O23" s="29">
        <f t="shared" si="2"/>
        <v>1.135623534</v>
      </c>
    </row>
    <row r="24" spans="1:15" x14ac:dyDescent="0.55000000000000004">
      <c r="A24" s="42"/>
      <c r="B24" s="42"/>
      <c r="C24" s="43"/>
      <c r="D24" s="41"/>
      <c r="E24" s="41"/>
      <c r="F24" s="25" t="s">
        <v>3024</v>
      </c>
      <c r="G24" s="25" t="s">
        <v>4687</v>
      </c>
      <c r="H24" s="25" t="s">
        <v>4706</v>
      </c>
      <c r="I24" s="28">
        <f>'Withdrawal WIs'!$H$59</f>
        <v>630</v>
      </c>
      <c r="J24" s="27">
        <f t="shared" ref="J24:J25" si="18">I24*0.00378541178</f>
        <v>2.3848094214</v>
      </c>
      <c r="K24" s="25" t="s">
        <v>4687</v>
      </c>
      <c r="L24" s="25" t="s">
        <v>4706</v>
      </c>
      <c r="M24" s="28">
        <f>'Consumptive WIs'!$H$53</f>
        <v>535</v>
      </c>
      <c r="N24" s="27">
        <f t="shared" ref="N24:N25" si="19">M24*0.00378541178</f>
        <v>2.0251953023000002</v>
      </c>
      <c r="O24" s="29">
        <f t="shared" si="2"/>
        <v>0.35961411909999974</v>
      </c>
    </row>
    <row r="25" spans="1:15" x14ac:dyDescent="0.55000000000000004">
      <c r="A25" s="42"/>
      <c r="B25" s="42"/>
      <c r="C25" s="43"/>
      <c r="D25" s="41"/>
      <c r="E25" s="41" t="s">
        <v>4707</v>
      </c>
      <c r="F25" s="25" t="s">
        <v>1502</v>
      </c>
      <c r="G25" s="25" t="s">
        <v>4684</v>
      </c>
      <c r="H25" s="25" t="s">
        <v>4708</v>
      </c>
      <c r="I25" s="28">
        <f>'Withdrawal WIs'!$H$27</f>
        <v>1200</v>
      </c>
      <c r="J25" s="27">
        <f t="shared" si="18"/>
        <v>4.5424941360000002</v>
      </c>
      <c r="K25" s="25" t="s">
        <v>4684</v>
      </c>
      <c r="L25" s="25" t="s">
        <v>4708</v>
      </c>
      <c r="M25" s="28">
        <f>'Consumptive WIs'!$H$18</f>
        <v>1100</v>
      </c>
      <c r="N25" s="27">
        <f t="shared" si="19"/>
        <v>4.1639529580000003</v>
      </c>
      <c r="O25" s="29">
        <f t="shared" ref="O25" si="20">J25-N25</f>
        <v>0.37854117799999987</v>
      </c>
    </row>
    <row r="26" spans="1:15" x14ac:dyDescent="0.55000000000000004">
      <c r="A26" s="42"/>
      <c r="B26" s="42"/>
      <c r="C26" s="43"/>
      <c r="D26" s="41"/>
      <c r="E26" s="41"/>
      <c r="F26" s="25" t="s">
        <v>388</v>
      </c>
      <c r="G26" s="25" t="s">
        <v>4684</v>
      </c>
      <c r="H26" s="25" t="s">
        <v>4709</v>
      </c>
      <c r="I26" s="28">
        <f>'Withdrawal WIs'!$H$27</f>
        <v>1200</v>
      </c>
      <c r="J26" s="27">
        <f t="shared" si="3"/>
        <v>4.5424941360000002</v>
      </c>
      <c r="K26" s="25" t="s">
        <v>4684</v>
      </c>
      <c r="L26" s="25" t="s">
        <v>4710</v>
      </c>
      <c r="M26" s="28">
        <f>'Consumptive WIs'!$H$18</f>
        <v>1100</v>
      </c>
      <c r="N26" s="27">
        <f t="shared" si="4"/>
        <v>4.1639529580000003</v>
      </c>
      <c r="O26" s="29">
        <f t="shared" si="2"/>
        <v>0.37854117799999987</v>
      </c>
    </row>
    <row r="27" spans="1:15" x14ac:dyDescent="0.55000000000000004">
      <c r="A27" s="42"/>
      <c r="B27" s="42"/>
      <c r="C27" s="43"/>
      <c r="D27" s="41"/>
      <c r="E27" s="41"/>
      <c r="F27" s="25" t="s">
        <v>223</v>
      </c>
      <c r="G27" s="25" t="s">
        <v>4684</v>
      </c>
      <c r="H27" s="25" t="s">
        <v>4709</v>
      </c>
      <c r="I27" s="28">
        <f>'Withdrawal WIs'!$H$27</f>
        <v>1200</v>
      </c>
      <c r="J27" s="27">
        <f t="shared" si="3"/>
        <v>4.5424941360000002</v>
      </c>
      <c r="K27" s="25" t="s">
        <v>4684</v>
      </c>
      <c r="L27" s="25" t="s">
        <v>4710</v>
      </c>
      <c r="M27" s="28">
        <f>'Consumptive WIs'!$H$18</f>
        <v>1100</v>
      </c>
      <c r="N27" s="27">
        <f t="shared" si="4"/>
        <v>4.1639529580000003</v>
      </c>
      <c r="O27" s="29">
        <f t="shared" si="2"/>
        <v>0.37854117799999987</v>
      </c>
    </row>
    <row r="28" spans="1:15" x14ac:dyDescent="0.55000000000000004">
      <c r="A28" s="42"/>
      <c r="B28" s="42"/>
      <c r="C28" s="43"/>
      <c r="D28" s="41"/>
      <c r="E28" s="41"/>
      <c r="F28" s="25" t="s">
        <v>26</v>
      </c>
      <c r="G28" s="25" t="s">
        <v>4684</v>
      </c>
      <c r="H28" s="25" t="s">
        <v>4710</v>
      </c>
      <c r="I28" s="28">
        <f>'Withdrawal WIs'!$H$27</f>
        <v>1200</v>
      </c>
      <c r="J28" s="27">
        <f t="shared" si="3"/>
        <v>4.5424941360000002</v>
      </c>
      <c r="K28" s="25" t="s">
        <v>4684</v>
      </c>
      <c r="L28" s="25" t="s">
        <v>4710</v>
      </c>
      <c r="M28" s="28">
        <f>'Consumptive WIs'!$H$18</f>
        <v>1100</v>
      </c>
      <c r="N28" s="27">
        <f t="shared" si="4"/>
        <v>4.1639529580000003</v>
      </c>
      <c r="O28" s="29">
        <f t="shared" si="2"/>
        <v>0.37854117799999987</v>
      </c>
    </row>
    <row r="29" spans="1:15" x14ac:dyDescent="0.55000000000000004">
      <c r="A29" s="42"/>
      <c r="B29" s="42"/>
      <c r="C29" s="43"/>
      <c r="D29" s="41"/>
      <c r="E29" s="41"/>
      <c r="F29" s="25" t="s">
        <v>1772</v>
      </c>
      <c r="G29" s="25" t="s">
        <v>4687</v>
      </c>
      <c r="H29" s="25" t="s">
        <v>4706</v>
      </c>
      <c r="I29" s="28">
        <f>'Withdrawal WIs'!$H$37</f>
        <v>653</v>
      </c>
      <c r="J29" s="27">
        <f t="shared" si="3"/>
        <v>2.4718738923400001</v>
      </c>
      <c r="K29" s="25" t="s">
        <v>4687</v>
      </c>
      <c r="L29" s="25" t="s">
        <v>4706</v>
      </c>
      <c r="M29" s="28">
        <f>'Consumptive WIs'!$H$30</f>
        <v>510</v>
      </c>
      <c r="N29" s="27">
        <f t="shared" si="4"/>
        <v>1.9305600078</v>
      </c>
      <c r="O29" s="29">
        <f t="shared" si="2"/>
        <v>0.54131388454000007</v>
      </c>
    </row>
    <row r="30" spans="1:15" x14ac:dyDescent="0.55000000000000004">
      <c r="A30" s="42"/>
      <c r="B30" s="42"/>
      <c r="C30" s="43"/>
      <c r="D30" s="41"/>
      <c r="E30" s="41"/>
      <c r="F30" s="25" t="s">
        <v>3024</v>
      </c>
      <c r="G30" s="25" t="s">
        <v>4687</v>
      </c>
      <c r="H30" s="25" t="s">
        <v>4706</v>
      </c>
      <c r="I30" s="28">
        <f>'Withdrawal WIs'!$H$37</f>
        <v>653</v>
      </c>
      <c r="J30" s="27">
        <f t="shared" si="3"/>
        <v>2.4718738923400001</v>
      </c>
      <c r="K30" s="25" t="s">
        <v>4687</v>
      </c>
      <c r="L30" s="25" t="s">
        <v>4706</v>
      </c>
      <c r="M30" s="28">
        <f>'Consumptive WIs'!$H$30</f>
        <v>510</v>
      </c>
      <c r="N30" s="27">
        <f t="shared" si="4"/>
        <v>1.9305600078</v>
      </c>
      <c r="O30" s="29">
        <f t="shared" si="2"/>
        <v>0.54131388454000007</v>
      </c>
    </row>
    <row r="31" spans="1:15" x14ac:dyDescent="0.55000000000000004">
      <c r="A31" s="42"/>
      <c r="B31" s="42"/>
      <c r="C31" s="43"/>
      <c r="D31" s="41"/>
      <c r="E31" s="41"/>
      <c r="F31" s="25" t="s">
        <v>1226</v>
      </c>
      <c r="G31" s="25" t="s">
        <v>4687</v>
      </c>
      <c r="H31" s="25" t="s">
        <v>4706</v>
      </c>
      <c r="I31" s="28">
        <f>'Withdrawal WIs'!$H$37</f>
        <v>653</v>
      </c>
      <c r="J31" s="27">
        <f t="shared" si="3"/>
        <v>2.4718738923400001</v>
      </c>
      <c r="K31" s="25" t="s">
        <v>4687</v>
      </c>
      <c r="L31" s="25" t="s">
        <v>4706</v>
      </c>
      <c r="M31" s="28">
        <f>'Consumptive WIs'!$H$30</f>
        <v>510</v>
      </c>
      <c r="N31" s="27">
        <f t="shared" si="4"/>
        <v>1.9305600078</v>
      </c>
      <c r="O31" s="29">
        <f t="shared" si="2"/>
        <v>0.54131388454000007</v>
      </c>
    </row>
    <row r="32" spans="1:15" x14ac:dyDescent="0.55000000000000004">
      <c r="A32" s="42"/>
      <c r="B32" s="42" t="s">
        <v>47</v>
      </c>
      <c r="C32" s="43" t="s">
        <v>22</v>
      </c>
      <c r="D32" s="41" t="s">
        <v>118</v>
      </c>
      <c r="E32" s="41" t="s">
        <v>1346</v>
      </c>
      <c r="F32" s="25" t="s">
        <v>420</v>
      </c>
      <c r="G32" s="25" t="s">
        <v>4711</v>
      </c>
      <c r="H32" s="25" t="s">
        <v>4712</v>
      </c>
      <c r="I32" s="28">
        <f>'Withdrawal WIs'!$H$68</f>
        <v>528</v>
      </c>
      <c r="J32" s="27">
        <f t="shared" si="3"/>
        <v>1.99869741984</v>
      </c>
      <c r="K32" s="25" t="s">
        <v>4711</v>
      </c>
      <c r="L32" s="25" t="s">
        <v>4712</v>
      </c>
      <c r="M32" s="28">
        <f>'Consumptive WIs'!$H$61</f>
        <v>418</v>
      </c>
      <c r="N32" s="27">
        <f t="shared" si="4"/>
        <v>1.5823021240400001</v>
      </c>
      <c r="O32" s="29">
        <f t="shared" si="2"/>
        <v>0.4163952957999999</v>
      </c>
    </row>
    <row r="33" spans="1:15" x14ac:dyDescent="0.55000000000000004">
      <c r="A33" s="42"/>
      <c r="B33" s="42"/>
      <c r="C33" s="43"/>
      <c r="D33" s="41"/>
      <c r="E33" s="41"/>
      <c r="F33" s="25" t="s">
        <v>1226</v>
      </c>
      <c r="G33" s="25" t="s">
        <v>4687</v>
      </c>
      <c r="H33" s="25" t="s">
        <v>4706</v>
      </c>
      <c r="I33" s="28">
        <f>'Withdrawal WIs'!$H$80</f>
        <v>388</v>
      </c>
      <c r="J33" s="27">
        <f t="shared" si="3"/>
        <v>1.4687397706400001</v>
      </c>
      <c r="K33" s="25" t="s">
        <v>4687</v>
      </c>
      <c r="L33" s="25" t="s">
        <v>4706</v>
      </c>
      <c r="M33" s="28">
        <f>'Consumptive WIs'!$H$72</f>
        <v>320</v>
      </c>
      <c r="N33" s="27">
        <f t="shared" si="4"/>
        <v>1.2113317696000001</v>
      </c>
      <c r="O33" s="29">
        <f t="shared" si="2"/>
        <v>0.25740800103999995</v>
      </c>
    </row>
    <row r="34" spans="1:15" x14ac:dyDescent="0.55000000000000004">
      <c r="A34" s="43" t="s">
        <v>1477</v>
      </c>
      <c r="B34" s="43" t="s">
        <v>1477</v>
      </c>
      <c r="C34" s="43" t="s">
        <v>22</v>
      </c>
      <c r="D34" s="24" t="s">
        <v>118</v>
      </c>
      <c r="E34" s="24" t="s">
        <v>1478</v>
      </c>
      <c r="F34" s="25" t="s">
        <v>1176</v>
      </c>
      <c r="G34" s="25" t="s">
        <v>4687</v>
      </c>
      <c r="H34" s="25" t="s">
        <v>4706</v>
      </c>
      <c r="I34" s="28">
        <f>'Withdrawal WIs'!$F$202</f>
        <v>18</v>
      </c>
      <c r="J34" s="27">
        <f t="shared" si="3"/>
        <v>6.8137412039999998E-2</v>
      </c>
      <c r="K34" s="25" t="s">
        <v>4687</v>
      </c>
      <c r="L34" s="25" t="s">
        <v>4706</v>
      </c>
      <c r="M34" s="28">
        <f>'Consumptive WIs'!$F$232</f>
        <v>11</v>
      </c>
      <c r="N34" s="27">
        <f t="shared" si="4"/>
        <v>4.1639529580000001E-2</v>
      </c>
      <c r="O34" s="29">
        <f t="shared" si="2"/>
        <v>2.6497882459999997E-2</v>
      </c>
    </row>
    <row r="35" spans="1:15" x14ac:dyDescent="0.55000000000000004">
      <c r="A35" s="43"/>
      <c r="B35" s="43"/>
      <c r="C35" s="43"/>
      <c r="D35" s="24" t="s">
        <v>4699</v>
      </c>
      <c r="E35" s="24" t="s">
        <v>1590</v>
      </c>
      <c r="F35" s="25" t="s">
        <v>34</v>
      </c>
      <c r="G35" s="25" t="s">
        <v>4676</v>
      </c>
      <c r="H35" s="25" t="s">
        <v>4697</v>
      </c>
      <c r="I35" s="26">
        <f>M35/0.7</f>
        <v>414.28571428571433</v>
      </c>
      <c r="J35" s="27">
        <f t="shared" si="3"/>
        <v>1.5682420231428573</v>
      </c>
      <c r="K35" s="25" t="s">
        <v>4687</v>
      </c>
      <c r="L35" s="25" t="s">
        <v>4706</v>
      </c>
      <c r="M35" s="28">
        <f>'Consumptive WIs'!$F$239</f>
        <v>290</v>
      </c>
      <c r="N35" s="27">
        <f t="shared" si="4"/>
        <v>1.0977694162</v>
      </c>
      <c r="O35" s="29">
        <f t="shared" si="2"/>
        <v>0.47047260694285731</v>
      </c>
    </row>
    <row r="36" spans="1:15" ht="28.8" x14ac:dyDescent="0.55000000000000004">
      <c r="A36" s="43" t="s">
        <v>53</v>
      </c>
      <c r="B36" s="12" t="s">
        <v>56</v>
      </c>
      <c r="C36" s="13" t="s">
        <v>4713</v>
      </c>
      <c r="D36" s="24" t="s">
        <v>40</v>
      </c>
      <c r="E36" s="24" t="s">
        <v>4714</v>
      </c>
      <c r="F36" s="25" t="s">
        <v>34</v>
      </c>
      <c r="G36" s="25" t="s">
        <v>4715</v>
      </c>
      <c r="H36" s="25" t="s">
        <v>4716</v>
      </c>
      <c r="I36" s="28">
        <f>'Withdrawal WIs'!$F$84</f>
        <v>425</v>
      </c>
      <c r="J36" s="27">
        <f t="shared" si="3"/>
        <v>1.6088000065000001</v>
      </c>
      <c r="K36" s="25" t="s">
        <v>4715</v>
      </c>
      <c r="L36" s="25" t="s">
        <v>4716</v>
      </c>
      <c r="M36" s="28">
        <f>'Consumptive WIs'!$F$76</f>
        <v>340</v>
      </c>
      <c r="N36" s="27">
        <f t="shared" si="4"/>
        <v>1.2870400051999999</v>
      </c>
      <c r="O36" s="29">
        <f t="shared" si="2"/>
        <v>0.32176000130000015</v>
      </c>
    </row>
    <row r="37" spans="1:15" x14ac:dyDescent="0.55000000000000004">
      <c r="A37" s="43"/>
      <c r="B37" s="42" t="s">
        <v>47</v>
      </c>
      <c r="C37" s="43" t="s">
        <v>48</v>
      </c>
      <c r="D37" s="24" t="s">
        <v>4699</v>
      </c>
      <c r="E37" s="24" t="s">
        <v>53</v>
      </c>
      <c r="F37" s="25" t="s">
        <v>34</v>
      </c>
      <c r="G37" s="25" t="s">
        <v>4678</v>
      </c>
      <c r="H37" s="25" t="s">
        <v>4717</v>
      </c>
      <c r="I37" s="28">
        <f>'Withdrawal WIs'!$F$110</f>
        <v>10</v>
      </c>
      <c r="J37" s="27">
        <f t="shared" si="3"/>
        <v>3.7854117800000003E-2</v>
      </c>
      <c r="K37" s="25" t="s">
        <v>4678</v>
      </c>
      <c r="L37" s="25" t="s">
        <v>4717</v>
      </c>
      <c r="M37" s="28">
        <f>'Consumptive WIs'!$F$110</f>
        <v>7</v>
      </c>
      <c r="N37" s="27">
        <f t="shared" si="4"/>
        <v>2.649788246E-2</v>
      </c>
      <c r="O37" s="29">
        <f t="shared" si="2"/>
        <v>1.1356235340000003E-2</v>
      </c>
    </row>
    <row r="38" spans="1:15" ht="28.8" x14ac:dyDescent="0.55000000000000004">
      <c r="A38" s="43"/>
      <c r="B38" s="42"/>
      <c r="C38" s="43"/>
      <c r="D38" s="24" t="s">
        <v>4702</v>
      </c>
      <c r="E38" s="24" t="s">
        <v>53</v>
      </c>
      <c r="F38" s="25" t="s">
        <v>34</v>
      </c>
      <c r="G38" s="25" t="s">
        <v>4678</v>
      </c>
      <c r="H38" s="25" t="s">
        <v>4718</v>
      </c>
      <c r="I38" s="28">
        <f>'Withdrawal WIs'!$F$110</f>
        <v>10</v>
      </c>
      <c r="J38" s="27">
        <f t="shared" ref="J38" si="21">I38*0.00378541178</f>
        <v>3.7854117800000003E-2</v>
      </c>
      <c r="K38" s="25" t="s">
        <v>4678</v>
      </c>
      <c r="L38" s="25" t="s">
        <v>4718</v>
      </c>
      <c r="M38" s="28">
        <f>'Consumptive WIs'!$F$110</f>
        <v>7</v>
      </c>
      <c r="N38" s="27">
        <f t="shared" ref="N38" si="22">M38*0.00378541178</f>
        <v>2.649788246E-2</v>
      </c>
      <c r="O38" s="29">
        <f t="shared" ref="O38" si="23">J38-N38</f>
        <v>1.1356235340000003E-2</v>
      </c>
    </row>
    <row r="39" spans="1:15" x14ac:dyDescent="0.55000000000000004">
      <c r="A39" s="43"/>
      <c r="B39" s="42"/>
      <c r="C39" s="43"/>
      <c r="D39" s="41" t="s">
        <v>4680</v>
      </c>
      <c r="E39" s="41" t="s">
        <v>53</v>
      </c>
      <c r="F39" s="25" t="s">
        <v>420</v>
      </c>
      <c r="G39" s="25" t="s">
        <v>4678</v>
      </c>
      <c r="H39" s="25" t="s">
        <v>4719</v>
      </c>
      <c r="I39" s="28">
        <f>'Withdrawal WIs'!$G$110</f>
        <v>20000</v>
      </c>
      <c r="J39" s="27">
        <f t="shared" si="3"/>
        <v>75.708235600000009</v>
      </c>
      <c r="K39" s="25" t="s">
        <v>4678</v>
      </c>
      <c r="L39" s="25" t="s">
        <v>4719</v>
      </c>
      <c r="M39" s="28">
        <f>'Consumptive WIs'!$G$111</f>
        <v>110</v>
      </c>
      <c r="N39" s="27">
        <f t="shared" si="4"/>
        <v>0.41639529580000001</v>
      </c>
      <c r="O39" s="29">
        <f t="shared" si="2"/>
        <v>75.291840304200008</v>
      </c>
    </row>
    <row r="40" spans="1:15" x14ac:dyDescent="0.55000000000000004">
      <c r="A40" s="43"/>
      <c r="B40" s="42"/>
      <c r="C40" s="43"/>
      <c r="D40" s="41"/>
      <c r="E40" s="41"/>
      <c r="F40" s="25" t="s">
        <v>26</v>
      </c>
      <c r="G40" s="25" t="s">
        <v>4678</v>
      </c>
      <c r="H40" s="25" t="s">
        <v>4719</v>
      </c>
      <c r="I40" s="28">
        <f>'Withdrawal WIs'!$G$110</f>
        <v>20000</v>
      </c>
      <c r="J40" s="27">
        <f t="shared" si="3"/>
        <v>75.708235600000009</v>
      </c>
      <c r="K40" s="25" t="s">
        <v>4678</v>
      </c>
      <c r="L40" s="25" t="s">
        <v>4719</v>
      </c>
      <c r="M40" s="28">
        <f>'Consumptive WIs'!$G$111</f>
        <v>110</v>
      </c>
      <c r="N40" s="27">
        <f t="shared" si="4"/>
        <v>0.41639529580000001</v>
      </c>
      <c r="O40" s="29">
        <f t="shared" ref="O40:O101" si="24">J40-N40</f>
        <v>75.291840304200008</v>
      </c>
    </row>
    <row r="41" spans="1:15" x14ac:dyDescent="0.55000000000000004">
      <c r="A41" s="43"/>
      <c r="B41" s="42"/>
      <c r="C41" s="43"/>
      <c r="D41" s="41" t="s">
        <v>118</v>
      </c>
      <c r="E41" s="41" t="s">
        <v>53</v>
      </c>
      <c r="F41" s="25" t="s">
        <v>582</v>
      </c>
      <c r="G41" s="25" t="s">
        <v>4690</v>
      </c>
      <c r="H41" s="25" t="s">
        <v>4719</v>
      </c>
      <c r="I41" s="28">
        <f>'Withdrawal WIs'!$H$89</f>
        <v>760</v>
      </c>
      <c r="J41" s="27">
        <f t="shared" si="3"/>
        <v>2.8769129528000001</v>
      </c>
      <c r="K41" s="25" t="s">
        <v>4690</v>
      </c>
      <c r="L41" s="25" t="s">
        <v>4719</v>
      </c>
      <c r="M41" s="28">
        <f>'Consumptive WIs'!$H$84</f>
        <v>270</v>
      </c>
      <c r="N41" s="27">
        <f t="shared" si="4"/>
        <v>1.0220611806</v>
      </c>
      <c r="O41" s="29">
        <f t="shared" si="24"/>
        <v>1.8548517722000002</v>
      </c>
    </row>
    <row r="42" spans="1:15" x14ac:dyDescent="0.55000000000000004">
      <c r="A42" s="43"/>
      <c r="B42" s="42"/>
      <c r="C42" s="43"/>
      <c r="D42" s="41"/>
      <c r="E42" s="41"/>
      <c r="F42" s="25" t="s">
        <v>420</v>
      </c>
      <c r="G42" s="25" t="s">
        <v>4690</v>
      </c>
      <c r="H42" s="25" t="s">
        <v>4719</v>
      </c>
      <c r="I42" s="28">
        <f>'Withdrawal WIs'!$H$89</f>
        <v>760</v>
      </c>
      <c r="J42" s="27">
        <f t="shared" si="3"/>
        <v>2.8769129528000001</v>
      </c>
      <c r="K42" s="25" t="s">
        <v>4690</v>
      </c>
      <c r="L42" s="25" t="s">
        <v>4719</v>
      </c>
      <c r="M42" s="28">
        <f>'Consumptive WIs'!$H$84</f>
        <v>270</v>
      </c>
      <c r="N42" s="27">
        <f t="shared" si="4"/>
        <v>1.0220611806</v>
      </c>
      <c r="O42" s="29">
        <f t="shared" si="24"/>
        <v>1.8548517722000002</v>
      </c>
    </row>
    <row r="43" spans="1:15" x14ac:dyDescent="0.55000000000000004">
      <c r="A43" s="43"/>
      <c r="B43" s="42"/>
      <c r="C43" s="43"/>
      <c r="D43" s="41"/>
      <c r="E43" s="41"/>
      <c r="F43" s="25" t="s">
        <v>388</v>
      </c>
      <c r="G43" s="25" t="s">
        <v>4690</v>
      </c>
      <c r="H43" s="25" t="s">
        <v>4719</v>
      </c>
      <c r="I43" s="28">
        <f>'Withdrawal WIs'!$H$89</f>
        <v>760</v>
      </c>
      <c r="J43" s="27">
        <f t="shared" si="3"/>
        <v>2.8769129528000001</v>
      </c>
      <c r="K43" s="25" t="s">
        <v>4690</v>
      </c>
      <c r="L43" s="25" t="s">
        <v>4719</v>
      </c>
      <c r="M43" s="28">
        <f>'Consumptive WIs'!$H$84</f>
        <v>270</v>
      </c>
      <c r="N43" s="27">
        <f t="shared" si="4"/>
        <v>1.0220611806</v>
      </c>
      <c r="O43" s="29">
        <f t="shared" si="24"/>
        <v>1.8548517722000002</v>
      </c>
    </row>
    <row r="44" spans="1:15" x14ac:dyDescent="0.55000000000000004">
      <c r="A44" s="43"/>
      <c r="B44" s="42"/>
      <c r="C44" s="43"/>
      <c r="D44" s="41"/>
      <c r="E44" s="41"/>
      <c r="F44" s="25" t="s">
        <v>26</v>
      </c>
      <c r="G44" s="25" t="s">
        <v>4690</v>
      </c>
      <c r="H44" s="25" t="s">
        <v>4719</v>
      </c>
      <c r="I44" s="28">
        <f>'Withdrawal WIs'!$H$89</f>
        <v>760</v>
      </c>
      <c r="J44" s="27">
        <f t="shared" si="3"/>
        <v>2.8769129528000001</v>
      </c>
      <c r="K44" s="25" t="s">
        <v>4690</v>
      </c>
      <c r="L44" s="25" t="s">
        <v>4719</v>
      </c>
      <c r="M44" s="28">
        <f>'Consumptive WIs'!$H$84</f>
        <v>270</v>
      </c>
      <c r="N44" s="27">
        <f t="shared" si="4"/>
        <v>1.0220611806</v>
      </c>
      <c r="O44" s="29">
        <f t="shared" si="24"/>
        <v>1.8548517722000002</v>
      </c>
    </row>
    <row r="45" spans="1:15" x14ac:dyDescent="0.55000000000000004">
      <c r="A45" s="43"/>
      <c r="B45" s="42"/>
      <c r="C45" s="43"/>
      <c r="D45" s="41"/>
      <c r="E45" s="41"/>
      <c r="F45" s="25" t="s">
        <v>1226</v>
      </c>
      <c r="G45" s="25" t="s">
        <v>4687</v>
      </c>
      <c r="H45" s="25" t="s">
        <v>4706</v>
      </c>
      <c r="I45" s="28">
        <f>'Withdrawal WIs'!$H$112</f>
        <v>240</v>
      </c>
      <c r="J45" s="27">
        <f t="shared" si="3"/>
        <v>0.90849882720000008</v>
      </c>
      <c r="K45" s="25" t="s">
        <v>4687</v>
      </c>
      <c r="L45" s="25" t="s">
        <v>4706</v>
      </c>
      <c r="M45" s="28">
        <f>'Consumptive WIs'!$H$113</f>
        <v>209</v>
      </c>
      <c r="N45" s="27">
        <f t="shared" si="4"/>
        <v>0.79115106202000007</v>
      </c>
      <c r="O45" s="29">
        <f t="shared" si="24"/>
        <v>0.11734776518000001</v>
      </c>
    </row>
    <row r="46" spans="1:15" x14ac:dyDescent="0.55000000000000004">
      <c r="A46" s="43"/>
      <c r="B46" s="12" t="s">
        <v>29</v>
      </c>
      <c r="C46" s="13" t="s">
        <v>52</v>
      </c>
      <c r="D46" s="24" t="s">
        <v>4699</v>
      </c>
      <c r="E46" s="24" t="s">
        <v>53</v>
      </c>
      <c r="F46" s="25" t="s">
        <v>34</v>
      </c>
      <c r="G46" s="25" t="s">
        <v>4676</v>
      </c>
      <c r="H46" s="25" t="s">
        <v>4693</v>
      </c>
      <c r="I46" s="28">
        <f>M46/0.7</f>
        <v>90</v>
      </c>
      <c r="J46" s="27">
        <f>I46/277.778</f>
        <v>0.32399974080020733</v>
      </c>
      <c r="K46" s="25" t="s">
        <v>4694</v>
      </c>
      <c r="L46" s="25" t="s">
        <v>4695</v>
      </c>
      <c r="M46" s="28">
        <v>63</v>
      </c>
      <c r="N46" s="27">
        <f>M46/277.778</f>
        <v>0.22679981856014514</v>
      </c>
      <c r="O46" s="29">
        <f t="shared" si="24"/>
        <v>9.7199922240062187E-2</v>
      </c>
    </row>
    <row r="47" spans="1:15" ht="28.8" x14ac:dyDescent="0.55000000000000004">
      <c r="A47" s="43"/>
      <c r="B47" s="42" t="s">
        <v>21</v>
      </c>
      <c r="C47" s="43" t="s">
        <v>22</v>
      </c>
      <c r="D47" s="24" t="s">
        <v>4702</v>
      </c>
      <c r="E47" s="24" t="s">
        <v>53</v>
      </c>
      <c r="F47" s="25" t="s">
        <v>34</v>
      </c>
      <c r="G47" s="25" t="s">
        <v>4678</v>
      </c>
      <c r="H47" s="25" t="s">
        <v>4720</v>
      </c>
      <c r="I47" s="28">
        <f>'Withdrawal WIs'!$F$110</f>
        <v>10</v>
      </c>
      <c r="J47" s="27">
        <f t="shared" ref="J47" si="25">I47*0.00378541178</f>
        <v>3.7854117800000003E-2</v>
      </c>
      <c r="K47" s="25" t="s">
        <v>4678</v>
      </c>
      <c r="L47" s="25" t="s">
        <v>4720</v>
      </c>
      <c r="M47" s="28">
        <f>'Consumptive WIs'!$F$110</f>
        <v>7</v>
      </c>
      <c r="N47" s="27">
        <f>M47/277.778</f>
        <v>2.5199979840016127E-2</v>
      </c>
      <c r="O47" s="29">
        <f t="shared" si="24"/>
        <v>1.2654137959983876E-2</v>
      </c>
    </row>
    <row r="48" spans="1:15" x14ac:dyDescent="0.55000000000000004">
      <c r="A48" s="43"/>
      <c r="B48" s="42"/>
      <c r="C48" s="43"/>
      <c r="D48" s="41" t="s">
        <v>4680</v>
      </c>
      <c r="E48" s="41" t="s">
        <v>53</v>
      </c>
      <c r="F48" s="25" t="s">
        <v>582</v>
      </c>
      <c r="G48" s="25" t="s">
        <v>4721</v>
      </c>
      <c r="H48" s="25" t="s">
        <v>4722</v>
      </c>
      <c r="I48" s="28">
        <f>'Withdrawal WIs'!$G$117</f>
        <v>35000</v>
      </c>
      <c r="J48" s="27">
        <f t="shared" si="3"/>
        <v>132.4894123</v>
      </c>
      <c r="K48" s="25" t="s">
        <v>4721</v>
      </c>
      <c r="L48" s="25" t="s">
        <v>4722</v>
      </c>
      <c r="M48" s="28">
        <f>'Consumptive WIs'!$G$124</f>
        <v>190</v>
      </c>
      <c r="N48" s="27">
        <f t="shared" ref="N48:N101" si="26">M48*0.00378541178</f>
        <v>0.71922823820000004</v>
      </c>
      <c r="O48" s="29">
        <f t="shared" si="24"/>
        <v>131.77018406179999</v>
      </c>
    </row>
    <row r="49" spans="1:15" x14ac:dyDescent="0.55000000000000004">
      <c r="A49" s="43"/>
      <c r="B49" s="42"/>
      <c r="C49" s="43"/>
      <c r="D49" s="41"/>
      <c r="E49" s="41"/>
      <c r="F49" s="25" t="s">
        <v>26</v>
      </c>
      <c r="G49" s="25" t="s">
        <v>4721</v>
      </c>
      <c r="H49" s="25" t="s">
        <v>4722</v>
      </c>
      <c r="I49" s="28">
        <f>'Withdrawal WIs'!$G$117</f>
        <v>35000</v>
      </c>
      <c r="J49" s="27">
        <f t="shared" ref="J49:J101" si="27">I49*0.00378541178</f>
        <v>132.4894123</v>
      </c>
      <c r="K49" s="25" t="s">
        <v>4721</v>
      </c>
      <c r="L49" s="25" t="s">
        <v>4722</v>
      </c>
      <c r="M49" s="28">
        <f>'Consumptive WIs'!$G$124</f>
        <v>190</v>
      </c>
      <c r="N49" s="27">
        <f t="shared" si="26"/>
        <v>0.71922823820000004</v>
      </c>
      <c r="O49" s="29">
        <f t="shared" si="24"/>
        <v>131.77018406179999</v>
      </c>
    </row>
    <row r="50" spans="1:15" x14ac:dyDescent="0.55000000000000004">
      <c r="A50" s="43"/>
      <c r="B50" s="42"/>
      <c r="C50" s="43"/>
      <c r="D50" s="41" t="s">
        <v>118</v>
      </c>
      <c r="E50" s="41" t="s">
        <v>53</v>
      </c>
      <c r="F50" s="25" t="s">
        <v>582</v>
      </c>
      <c r="G50" s="25" t="s">
        <v>4721</v>
      </c>
      <c r="H50" s="25" t="s">
        <v>4722</v>
      </c>
      <c r="I50" s="28">
        <f>'Withdrawal WIs'!$H$117</f>
        <v>1210</v>
      </c>
      <c r="J50" s="27">
        <f t="shared" si="27"/>
        <v>4.5803482538000004</v>
      </c>
      <c r="K50" s="25" t="s">
        <v>4721</v>
      </c>
      <c r="L50" s="25" t="s">
        <v>4722</v>
      </c>
      <c r="M50" s="28">
        <f>'Consumptive WIs'!$H$124</f>
        <v>965</v>
      </c>
      <c r="N50" s="27">
        <f t="shared" si="26"/>
        <v>3.6529223677</v>
      </c>
      <c r="O50" s="29">
        <f t="shared" si="24"/>
        <v>0.92742588610000043</v>
      </c>
    </row>
    <row r="51" spans="1:15" x14ac:dyDescent="0.55000000000000004">
      <c r="A51" s="43"/>
      <c r="B51" s="42"/>
      <c r="C51" s="43"/>
      <c r="D51" s="41"/>
      <c r="E51" s="41"/>
      <c r="F51" s="25" t="s">
        <v>26</v>
      </c>
      <c r="G51" s="25" t="s">
        <v>4721</v>
      </c>
      <c r="H51" s="25" t="s">
        <v>4722</v>
      </c>
      <c r="I51" s="28">
        <f>'Withdrawal WIs'!$H$117</f>
        <v>1210</v>
      </c>
      <c r="J51" s="27">
        <f t="shared" si="27"/>
        <v>4.5803482538000004</v>
      </c>
      <c r="K51" s="25" t="s">
        <v>4721</v>
      </c>
      <c r="L51" s="25" t="s">
        <v>4722</v>
      </c>
      <c r="M51" s="28">
        <f>'Consumptive WIs'!$H$124</f>
        <v>965</v>
      </c>
      <c r="N51" s="27">
        <f t="shared" si="26"/>
        <v>3.6529223677</v>
      </c>
      <c r="O51" s="29">
        <f t="shared" si="24"/>
        <v>0.92742588610000043</v>
      </c>
    </row>
    <row r="52" spans="1:15" x14ac:dyDescent="0.55000000000000004">
      <c r="A52" s="43"/>
      <c r="B52" s="42"/>
      <c r="C52" s="43"/>
      <c r="D52" s="41"/>
      <c r="E52" s="41"/>
      <c r="F52" s="25" t="s">
        <v>120</v>
      </c>
      <c r="G52" s="25" t="s">
        <v>4687</v>
      </c>
      <c r="H52" s="25" t="s">
        <v>4706</v>
      </c>
      <c r="I52" s="28">
        <f>'Withdrawal WIs'!$H$120</f>
        <v>1205</v>
      </c>
      <c r="J52" s="27">
        <f t="shared" si="27"/>
        <v>4.5614211949000003</v>
      </c>
      <c r="K52" s="25" t="s">
        <v>4687</v>
      </c>
      <c r="L52" s="25" t="s">
        <v>4706</v>
      </c>
      <c r="M52" s="28">
        <f>'Consumptive WIs'!$H$127</f>
        <v>725</v>
      </c>
      <c r="N52" s="27">
        <f t="shared" si="26"/>
        <v>2.7444235405000001</v>
      </c>
      <c r="O52" s="29">
        <f t="shared" si="24"/>
        <v>1.8169976544000002</v>
      </c>
    </row>
    <row r="53" spans="1:15" x14ac:dyDescent="0.55000000000000004">
      <c r="A53" s="42" t="s">
        <v>28</v>
      </c>
      <c r="B53" s="12" t="s">
        <v>56</v>
      </c>
      <c r="C53" s="13" t="s">
        <v>4713</v>
      </c>
      <c r="D53" s="24" t="s">
        <v>40</v>
      </c>
      <c r="E53" s="24" t="s">
        <v>4723</v>
      </c>
      <c r="F53" s="25" t="s">
        <v>34</v>
      </c>
      <c r="G53" s="25" t="s">
        <v>4715</v>
      </c>
      <c r="H53" s="25" t="s">
        <v>4724</v>
      </c>
      <c r="I53" s="28">
        <f>'Withdrawal WIs'!$F$84</f>
        <v>425</v>
      </c>
      <c r="J53" s="27">
        <f t="shared" si="27"/>
        <v>1.6088000065000001</v>
      </c>
      <c r="K53" s="25" t="s">
        <v>4715</v>
      </c>
      <c r="L53" s="25" t="s">
        <v>4724</v>
      </c>
      <c r="M53" s="28">
        <f>'Consumptive WIs'!$F$76</f>
        <v>340</v>
      </c>
      <c r="N53" s="27">
        <f t="shared" si="26"/>
        <v>1.2870400051999999</v>
      </c>
      <c r="O53" s="29">
        <f t="shared" si="24"/>
        <v>0.32176000130000015</v>
      </c>
    </row>
    <row r="54" spans="1:15" ht="28.8" x14ac:dyDescent="0.55000000000000004">
      <c r="A54" s="42"/>
      <c r="B54" s="42" t="s">
        <v>47</v>
      </c>
      <c r="C54" s="43" t="s">
        <v>48</v>
      </c>
      <c r="D54" s="24" t="s">
        <v>4680</v>
      </c>
      <c r="E54" s="24" t="s">
        <v>4725</v>
      </c>
      <c r="F54" s="25" t="s">
        <v>420</v>
      </c>
      <c r="G54" s="25" t="s">
        <v>4678</v>
      </c>
      <c r="H54" s="25" t="s">
        <v>4726</v>
      </c>
      <c r="I54" s="28">
        <f>'Withdrawal WIs'!$G$110</f>
        <v>20000</v>
      </c>
      <c r="J54" s="27">
        <f t="shared" si="27"/>
        <v>75.708235600000009</v>
      </c>
      <c r="K54" s="25" t="s">
        <v>4678</v>
      </c>
      <c r="L54" s="25" t="s">
        <v>4726</v>
      </c>
      <c r="M54" s="28">
        <f>'Consumptive WIs'!$G$111</f>
        <v>110</v>
      </c>
      <c r="N54" s="27">
        <f t="shared" si="26"/>
        <v>0.41639529580000001</v>
      </c>
      <c r="O54" s="29">
        <f t="shared" si="24"/>
        <v>75.291840304200008</v>
      </c>
    </row>
    <row r="55" spans="1:15" x14ac:dyDescent="0.55000000000000004">
      <c r="A55" s="42"/>
      <c r="B55" s="42"/>
      <c r="C55" s="43"/>
      <c r="D55" s="24" t="s">
        <v>118</v>
      </c>
      <c r="E55" s="24" t="s">
        <v>3366</v>
      </c>
      <c r="F55" s="25" t="s">
        <v>26</v>
      </c>
      <c r="G55" s="25" t="s">
        <v>4690</v>
      </c>
      <c r="H55" s="25" t="s">
        <v>4726</v>
      </c>
      <c r="I55" s="28">
        <f>'Withdrawal WIs'!$H$89</f>
        <v>760</v>
      </c>
      <c r="J55" s="27">
        <f t="shared" si="27"/>
        <v>2.8769129528000001</v>
      </c>
      <c r="K55" s="25" t="s">
        <v>4690</v>
      </c>
      <c r="L55" s="25" t="s">
        <v>4726</v>
      </c>
      <c r="M55" s="28">
        <f>'Consumptive WIs'!$H$84</f>
        <v>270</v>
      </c>
      <c r="N55" s="27">
        <f t="shared" si="26"/>
        <v>1.0220611806</v>
      </c>
      <c r="O55" s="29">
        <f t="shared" si="24"/>
        <v>1.8548517722000002</v>
      </c>
    </row>
    <row r="56" spans="1:15" x14ac:dyDescent="0.55000000000000004">
      <c r="A56" s="42"/>
      <c r="B56" s="42" t="s">
        <v>29</v>
      </c>
      <c r="C56" s="43" t="s">
        <v>4727</v>
      </c>
      <c r="D56" s="41" t="s">
        <v>4699</v>
      </c>
      <c r="E56" s="24" t="s">
        <v>4723</v>
      </c>
      <c r="F56" s="25" t="s">
        <v>34</v>
      </c>
      <c r="G56" s="25" t="s">
        <v>4676</v>
      </c>
      <c r="H56" s="25" t="s">
        <v>4693</v>
      </c>
      <c r="I56" s="28">
        <f>M56/0.7</f>
        <v>90</v>
      </c>
      <c r="J56" s="27">
        <f>I56/277.778</f>
        <v>0.32399974080020733</v>
      </c>
      <c r="K56" s="25" t="s">
        <v>4694</v>
      </c>
      <c r="L56" s="25" t="s">
        <v>4695</v>
      </c>
      <c r="M56" s="28">
        <v>63</v>
      </c>
      <c r="N56" s="27">
        <f>M56/277.778</f>
        <v>0.22679981856014514</v>
      </c>
      <c r="O56" s="29">
        <f t="shared" si="24"/>
        <v>9.7199922240062187E-2</v>
      </c>
    </row>
    <row r="57" spans="1:15" x14ac:dyDescent="0.55000000000000004">
      <c r="A57" s="42"/>
      <c r="B57" s="42"/>
      <c r="C57" s="43"/>
      <c r="D57" s="41"/>
      <c r="E57" s="24" t="s">
        <v>3288</v>
      </c>
      <c r="F57" s="25" t="s">
        <v>34</v>
      </c>
      <c r="G57" s="25" t="s">
        <v>4676</v>
      </c>
      <c r="H57" s="25" t="s">
        <v>4693</v>
      </c>
      <c r="I57" s="28">
        <f>M57/0.7</f>
        <v>90</v>
      </c>
      <c r="J57" s="27">
        <f>I57/277.778</f>
        <v>0.32399974080020733</v>
      </c>
      <c r="K57" s="25" t="s">
        <v>4694</v>
      </c>
      <c r="L57" s="25" t="s">
        <v>4695</v>
      </c>
      <c r="M57" s="28">
        <v>63</v>
      </c>
      <c r="N57" s="27">
        <f>M57/277.778</f>
        <v>0.22679981856014514</v>
      </c>
      <c r="O57" s="29">
        <f t="shared" si="24"/>
        <v>9.7199922240062187E-2</v>
      </c>
    </row>
    <row r="58" spans="1:15" ht="28.8" x14ac:dyDescent="0.55000000000000004">
      <c r="A58" s="42"/>
      <c r="B58" s="42" t="s">
        <v>21</v>
      </c>
      <c r="C58" s="43" t="s">
        <v>4728</v>
      </c>
      <c r="D58" s="24" t="s">
        <v>4702</v>
      </c>
      <c r="E58" s="24" t="s">
        <v>4723</v>
      </c>
      <c r="F58" s="25" t="s">
        <v>34</v>
      </c>
      <c r="G58" s="25" t="s">
        <v>4676</v>
      </c>
      <c r="H58" s="25" t="s">
        <v>4729</v>
      </c>
      <c r="I58" s="26">
        <f>M58/0.7</f>
        <v>42.857142857142861</v>
      </c>
      <c r="J58" s="27">
        <f t="shared" ref="J58" si="28">I58*0.00378541178</f>
        <v>0.16223193342857145</v>
      </c>
      <c r="K58" s="25" t="s">
        <v>4678</v>
      </c>
      <c r="L58" s="25" t="s">
        <v>4730</v>
      </c>
      <c r="M58" s="28">
        <f>'Consumptive WIs'!$F$51</f>
        <v>30</v>
      </c>
      <c r="N58" s="27">
        <f>M58/277.778</f>
        <v>0.10799991360006911</v>
      </c>
      <c r="O58" s="29">
        <f t="shared" si="24"/>
        <v>5.4232019828502342E-2</v>
      </c>
    </row>
    <row r="59" spans="1:15" x14ac:dyDescent="0.55000000000000004">
      <c r="A59" s="42"/>
      <c r="B59" s="42"/>
      <c r="C59" s="43"/>
      <c r="D59" s="41" t="s">
        <v>4680</v>
      </c>
      <c r="E59" s="41" t="s">
        <v>4723</v>
      </c>
      <c r="F59" s="25" t="s">
        <v>120</v>
      </c>
      <c r="G59" s="25" t="s">
        <v>4687</v>
      </c>
      <c r="H59" s="25" t="s">
        <v>4731</v>
      </c>
      <c r="I59" s="28">
        <f>'Withdrawal WIs'!$G$37</f>
        <v>35000</v>
      </c>
      <c r="J59" s="27">
        <f t="shared" si="27"/>
        <v>132.4894123</v>
      </c>
      <c r="K59" s="25" t="s">
        <v>4687</v>
      </c>
      <c r="L59" s="25" t="s">
        <v>4731</v>
      </c>
      <c r="M59" s="28">
        <f>'Consumptive WIs'!$G$30</f>
        <v>200</v>
      </c>
      <c r="N59" s="27">
        <f t="shared" si="26"/>
        <v>0.75708235600000007</v>
      </c>
      <c r="O59" s="29">
        <f t="shared" si="24"/>
        <v>131.73232994399999</v>
      </c>
    </row>
    <row r="60" spans="1:15" x14ac:dyDescent="0.55000000000000004">
      <c r="A60" s="42"/>
      <c r="B60" s="42"/>
      <c r="C60" s="43"/>
      <c r="D60" s="41"/>
      <c r="E60" s="41"/>
      <c r="F60" s="25" t="s">
        <v>26</v>
      </c>
      <c r="G60" s="25" t="s">
        <v>4681</v>
      </c>
      <c r="H60" s="25" t="s">
        <v>4732</v>
      </c>
      <c r="I60" s="28">
        <f>'Withdrawal WIs'!$G$21</f>
        <v>50000</v>
      </c>
      <c r="J60" s="27">
        <f t="shared" si="27"/>
        <v>189.270589</v>
      </c>
      <c r="K60" s="25" t="s">
        <v>4681</v>
      </c>
      <c r="L60" s="25" t="s">
        <v>4732</v>
      </c>
      <c r="M60" s="28">
        <f>'Consumptive WIs'!$G$12</f>
        <v>300</v>
      </c>
      <c r="N60" s="27">
        <f t="shared" si="26"/>
        <v>1.135623534</v>
      </c>
      <c r="O60" s="29">
        <f t="shared" si="24"/>
        <v>188.13496546600001</v>
      </c>
    </row>
    <row r="61" spans="1:15" ht="15" customHeight="1" x14ac:dyDescent="0.55000000000000004">
      <c r="A61" s="42"/>
      <c r="B61" s="42"/>
      <c r="C61" s="43"/>
      <c r="D61" s="41" t="s">
        <v>118</v>
      </c>
      <c r="E61" s="41" t="s">
        <v>4723</v>
      </c>
      <c r="F61" s="25" t="s">
        <v>420</v>
      </c>
      <c r="G61" s="25" t="s">
        <v>4684</v>
      </c>
      <c r="H61" s="25" t="s">
        <v>4733</v>
      </c>
      <c r="I61" s="28">
        <f>'Withdrawal WIs'!$H$27</f>
        <v>1200</v>
      </c>
      <c r="J61" s="27">
        <f t="shared" si="27"/>
        <v>4.5424941360000002</v>
      </c>
      <c r="K61" s="25" t="s">
        <v>4684</v>
      </c>
      <c r="L61" s="25" t="s">
        <v>4733</v>
      </c>
      <c r="M61" s="28">
        <f>'Consumptive WIs'!$H$18</f>
        <v>1100</v>
      </c>
      <c r="N61" s="27">
        <f t="shared" si="26"/>
        <v>4.1639529580000003</v>
      </c>
      <c r="O61" s="29">
        <f t="shared" si="24"/>
        <v>0.37854117799999987</v>
      </c>
    </row>
    <row r="62" spans="1:15" x14ac:dyDescent="0.55000000000000004">
      <c r="A62" s="42"/>
      <c r="B62" s="42"/>
      <c r="C62" s="43"/>
      <c r="D62" s="41"/>
      <c r="E62" s="41"/>
      <c r="F62" s="25" t="s">
        <v>388</v>
      </c>
      <c r="G62" s="25" t="s">
        <v>4684</v>
      </c>
      <c r="H62" s="25" t="s">
        <v>4733</v>
      </c>
      <c r="I62" s="28">
        <f>'Withdrawal WIs'!$H$27</f>
        <v>1200</v>
      </c>
      <c r="J62" s="27">
        <f t="shared" si="27"/>
        <v>4.5424941360000002</v>
      </c>
      <c r="K62" s="25" t="s">
        <v>4684</v>
      </c>
      <c r="L62" s="25" t="s">
        <v>4733</v>
      </c>
      <c r="M62" s="28">
        <f>'Consumptive WIs'!$H$18</f>
        <v>1100</v>
      </c>
      <c r="N62" s="27">
        <f t="shared" si="26"/>
        <v>4.1639529580000003</v>
      </c>
      <c r="O62" s="29">
        <f t="shared" si="24"/>
        <v>0.37854117799999987</v>
      </c>
    </row>
    <row r="63" spans="1:15" x14ac:dyDescent="0.55000000000000004">
      <c r="A63" s="42"/>
      <c r="B63" s="42"/>
      <c r="C63" s="43"/>
      <c r="D63" s="41"/>
      <c r="E63" s="41"/>
      <c r="F63" s="25" t="s">
        <v>26</v>
      </c>
      <c r="G63" s="25" t="s">
        <v>4684</v>
      </c>
      <c r="H63" s="25" t="s">
        <v>4733</v>
      </c>
      <c r="I63" s="28">
        <f>'Withdrawal WIs'!$H$27</f>
        <v>1200</v>
      </c>
      <c r="J63" s="27">
        <f t="shared" si="27"/>
        <v>4.5424941360000002</v>
      </c>
      <c r="K63" s="25" t="s">
        <v>4684</v>
      </c>
      <c r="L63" s="25" t="s">
        <v>4733</v>
      </c>
      <c r="M63" s="28">
        <f>'Consumptive WIs'!$H$18</f>
        <v>1100</v>
      </c>
      <c r="N63" s="27">
        <f t="shared" si="26"/>
        <v>4.1639529580000003</v>
      </c>
      <c r="O63" s="29">
        <f t="shared" si="24"/>
        <v>0.37854117799999987</v>
      </c>
    </row>
    <row r="64" spans="1:15" x14ac:dyDescent="0.55000000000000004">
      <c r="A64" s="42"/>
      <c r="B64" s="42"/>
      <c r="C64" s="43"/>
      <c r="D64" s="41"/>
      <c r="E64" s="41"/>
      <c r="F64" s="25" t="s">
        <v>120</v>
      </c>
      <c r="G64" s="25" t="s">
        <v>4687</v>
      </c>
      <c r="H64" s="25" t="s">
        <v>4731</v>
      </c>
      <c r="I64" s="28">
        <f>'Withdrawal WIs'!$H$37</f>
        <v>653</v>
      </c>
      <c r="J64" s="27">
        <f t="shared" si="27"/>
        <v>2.4718738923400001</v>
      </c>
      <c r="K64" s="25" t="s">
        <v>4687</v>
      </c>
      <c r="L64" s="25" t="s">
        <v>4731</v>
      </c>
      <c r="M64" s="28">
        <f>'Consumptive WIs'!$H$30</f>
        <v>510</v>
      </c>
      <c r="N64" s="27">
        <f t="shared" si="26"/>
        <v>1.9305600078</v>
      </c>
      <c r="O64" s="29">
        <f t="shared" si="24"/>
        <v>0.54131388454000007</v>
      </c>
    </row>
    <row r="65" spans="1:15" x14ac:dyDescent="0.55000000000000004">
      <c r="A65" s="42"/>
      <c r="B65" s="42"/>
      <c r="C65" s="43"/>
      <c r="D65" s="41"/>
      <c r="E65" s="41"/>
      <c r="F65" s="25" t="s">
        <v>1226</v>
      </c>
      <c r="G65" s="25" t="s">
        <v>4687</v>
      </c>
      <c r="H65" s="25" t="s">
        <v>4731</v>
      </c>
      <c r="I65" s="28">
        <f>'Withdrawal WIs'!$H$37</f>
        <v>653</v>
      </c>
      <c r="J65" s="27">
        <f t="shared" si="27"/>
        <v>2.4718738923400001</v>
      </c>
      <c r="K65" s="25" t="s">
        <v>4687</v>
      </c>
      <c r="L65" s="25" t="s">
        <v>4731</v>
      </c>
      <c r="M65" s="28">
        <f>'Consumptive WIs'!$H$30</f>
        <v>510</v>
      </c>
      <c r="N65" s="27">
        <f t="shared" si="26"/>
        <v>1.9305600078</v>
      </c>
      <c r="O65" s="29">
        <f t="shared" si="24"/>
        <v>0.54131388454000007</v>
      </c>
    </row>
    <row r="66" spans="1:15" ht="28.8" x14ac:dyDescent="0.55000000000000004">
      <c r="A66" s="12" t="s">
        <v>3132</v>
      </c>
      <c r="B66" s="12" t="s">
        <v>3133</v>
      </c>
      <c r="C66" s="13" t="s">
        <v>22</v>
      </c>
      <c r="D66" s="24" t="s">
        <v>4702</v>
      </c>
      <c r="E66" s="24" t="s">
        <v>3132</v>
      </c>
      <c r="F66" s="25" t="s">
        <v>4734</v>
      </c>
      <c r="G66" s="25" t="s">
        <v>4676</v>
      </c>
      <c r="H66" s="25" t="s">
        <v>4735</v>
      </c>
      <c r="I66" s="28">
        <f>M66/0.3</f>
        <v>100</v>
      </c>
      <c r="J66" s="27">
        <f t="shared" si="27"/>
        <v>0.37854117800000003</v>
      </c>
      <c r="K66" s="25" t="s">
        <v>4678</v>
      </c>
      <c r="L66" s="25" t="s">
        <v>4736</v>
      </c>
      <c r="M66" s="28">
        <v>30</v>
      </c>
      <c r="N66" s="27">
        <f t="shared" si="26"/>
        <v>0.11356235340000001</v>
      </c>
      <c r="O66" s="29">
        <f t="shared" si="24"/>
        <v>0.2649788246</v>
      </c>
    </row>
    <row r="67" spans="1:15" x14ac:dyDescent="0.55000000000000004">
      <c r="A67" s="43" t="s">
        <v>226</v>
      </c>
      <c r="B67" s="42" t="s">
        <v>21</v>
      </c>
      <c r="C67" s="43" t="s">
        <v>22</v>
      </c>
      <c r="D67" s="24" t="s">
        <v>4699</v>
      </c>
      <c r="E67" s="24" t="s">
        <v>227</v>
      </c>
      <c r="F67" s="25" t="s">
        <v>34</v>
      </c>
      <c r="G67" s="25" t="s">
        <v>4678</v>
      </c>
      <c r="H67" s="25" t="s">
        <v>4737</v>
      </c>
      <c r="I67" s="28">
        <f>'Withdrawal WIs'!$F$110</f>
        <v>10</v>
      </c>
      <c r="J67" s="27">
        <f t="shared" si="27"/>
        <v>3.7854117800000003E-2</v>
      </c>
      <c r="K67" s="25" t="s">
        <v>4678</v>
      </c>
      <c r="L67" s="25" t="s">
        <v>4737</v>
      </c>
      <c r="M67" s="28">
        <f>'Consumptive WIs'!$F$110</f>
        <v>7</v>
      </c>
      <c r="N67" s="27">
        <f t="shared" si="26"/>
        <v>2.649788246E-2</v>
      </c>
      <c r="O67" s="29">
        <f t="shared" si="24"/>
        <v>1.1356235340000003E-2</v>
      </c>
    </row>
    <row r="68" spans="1:15" ht="28.8" x14ac:dyDescent="0.55000000000000004">
      <c r="A68" s="43"/>
      <c r="B68" s="42"/>
      <c r="C68" s="43"/>
      <c r="D68" s="24" t="s">
        <v>4702</v>
      </c>
      <c r="E68" s="24" t="s">
        <v>227</v>
      </c>
      <c r="F68" s="25" t="s">
        <v>34</v>
      </c>
      <c r="G68" s="25" t="s">
        <v>4678</v>
      </c>
      <c r="H68" s="25" t="s">
        <v>4737</v>
      </c>
      <c r="I68" s="28">
        <f>'Withdrawal WIs'!$F$110</f>
        <v>10</v>
      </c>
      <c r="J68" s="27">
        <f t="shared" ref="J68" si="29">I68*0.00378541178</f>
        <v>3.7854117800000003E-2</v>
      </c>
      <c r="K68" s="25" t="s">
        <v>4678</v>
      </c>
      <c r="L68" s="25" t="s">
        <v>4737</v>
      </c>
      <c r="M68" s="28">
        <f>'Consumptive WIs'!$F$110</f>
        <v>7</v>
      </c>
      <c r="N68" s="27">
        <f t="shared" ref="N68" si="30">M68*0.00378541178</f>
        <v>2.649788246E-2</v>
      </c>
      <c r="O68" s="29">
        <f t="shared" si="24"/>
        <v>1.1356235340000003E-2</v>
      </c>
    </row>
    <row r="69" spans="1:15" x14ac:dyDescent="0.55000000000000004">
      <c r="A69" s="43"/>
      <c r="B69" s="42"/>
      <c r="C69" s="43"/>
      <c r="D69" s="41" t="s">
        <v>118</v>
      </c>
      <c r="E69" s="41" t="s">
        <v>227</v>
      </c>
      <c r="F69" s="25" t="s">
        <v>388</v>
      </c>
      <c r="G69" s="25" t="s">
        <v>4690</v>
      </c>
      <c r="H69" s="25" t="s">
        <v>4738</v>
      </c>
      <c r="I69" s="28">
        <f>'Withdrawal WIs'!$H$89</f>
        <v>760</v>
      </c>
      <c r="J69" s="27">
        <f t="shared" ref="J69:J71" si="31">I69*0.00378541178</f>
        <v>2.8769129528000001</v>
      </c>
      <c r="K69" s="25" t="s">
        <v>4690</v>
      </c>
      <c r="L69" s="25" t="s">
        <v>4738</v>
      </c>
      <c r="M69" s="28">
        <f>'Consumptive WIs'!$H$84</f>
        <v>270</v>
      </c>
      <c r="N69" s="27">
        <f t="shared" ref="N69:N71" si="32">M69*0.00378541178</f>
        <v>1.0220611806</v>
      </c>
      <c r="O69" s="29">
        <f t="shared" si="24"/>
        <v>1.8548517722000002</v>
      </c>
    </row>
    <row r="70" spans="1:15" x14ac:dyDescent="0.55000000000000004">
      <c r="A70" s="43"/>
      <c r="B70" s="42"/>
      <c r="C70" s="43"/>
      <c r="D70" s="41"/>
      <c r="E70" s="41"/>
      <c r="F70" s="25" t="s">
        <v>3024</v>
      </c>
      <c r="G70" s="25" t="s">
        <v>4687</v>
      </c>
      <c r="H70" s="25" t="s">
        <v>4739</v>
      </c>
      <c r="I70" s="28">
        <f>'Withdrawal WIs'!$H$112</f>
        <v>240</v>
      </c>
      <c r="J70" s="27">
        <f t="shared" si="31"/>
        <v>0.90849882720000008</v>
      </c>
      <c r="K70" s="25" t="s">
        <v>4687</v>
      </c>
      <c r="L70" s="25" t="s">
        <v>4739</v>
      </c>
      <c r="M70" s="28">
        <f>'Consumptive WIs'!$H$113</f>
        <v>209</v>
      </c>
      <c r="N70" s="27">
        <f t="shared" si="32"/>
        <v>0.79115106202000007</v>
      </c>
      <c r="O70" s="29">
        <f t="shared" si="24"/>
        <v>0.11734776518000001</v>
      </c>
    </row>
    <row r="71" spans="1:15" x14ac:dyDescent="0.55000000000000004">
      <c r="A71" s="43"/>
      <c r="B71" s="42"/>
      <c r="C71" s="43"/>
      <c r="D71" s="41"/>
      <c r="E71" s="41"/>
      <c r="F71" s="25" t="s">
        <v>1226</v>
      </c>
      <c r="G71" s="25" t="s">
        <v>4687</v>
      </c>
      <c r="H71" s="25" t="s">
        <v>4739</v>
      </c>
      <c r="I71" s="28">
        <f>'Withdrawal WIs'!$H$112</f>
        <v>240</v>
      </c>
      <c r="J71" s="27">
        <f t="shared" si="31"/>
        <v>0.90849882720000008</v>
      </c>
      <c r="K71" s="25" t="s">
        <v>4687</v>
      </c>
      <c r="L71" s="25" t="s">
        <v>4739</v>
      </c>
      <c r="M71" s="28">
        <f>'Consumptive WIs'!$H$113</f>
        <v>209</v>
      </c>
      <c r="N71" s="27">
        <f t="shared" si="32"/>
        <v>0.79115106202000007</v>
      </c>
      <c r="O71" s="29">
        <f t="shared" si="24"/>
        <v>0.11734776518000001</v>
      </c>
    </row>
    <row r="72" spans="1:15" x14ac:dyDescent="0.55000000000000004">
      <c r="A72" s="43"/>
      <c r="B72" s="12" t="s">
        <v>29</v>
      </c>
      <c r="C72" s="13" t="s">
        <v>3287</v>
      </c>
      <c r="D72" s="24" t="s">
        <v>31</v>
      </c>
      <c r="E72" s="24" t="s">
        <v>3288</v>
      </c>
      <c r="F72" s="25" t="s">
        <v>34</v>
      </c>
      <c r="G72" s="25" t="s">
        <v>4676</v>
      </c>
      <c r="H72" s="25" t="s">
        <v>4693</v>
      </c>
      <c r="I72" s="28">
        <f>M72/0.7</f>
        <v>90</v>
      </c>
      <c r="J72" s="27">
        <f>I72/277.778</f>
        <v>0.32399974080020733</v>
      </c>
      <c r="K72" s="25" t="s">
        <v>4694</v>
      </c>
      <c r="L72" s="25" t="s">
        <v>4695</v>
      </c>
      <c r="M72" s="28">
        <v>63</v>
      </c>
      <c r="N72" s="27">
        <f>M72/277.778</f>
        <v>0.22679981856014514</v>
      </c>
      <c r="O72" s="29">
        <f t="shared" si="24"/>
        <v>9.7199922240062187E-2</v>
      </c>
    </row>
    <row r="73" spans="1:15" x14ac:dyDescent="0.55000000000000004">
      <c r="A73" s="42" t="s">
        <v>4740</v>
      </c>
      <c r="B73" s="42" t="s">
        <v>38</v>
      </c>
      <c r="C73" s="43" t="s">
        <v>41</v>
      </c>
      <c r="D73" s="41" t="s">
        <v>130</v>
      </c>
      <c r="E73" s="41" t="s">
        <v>34</v>
      </c>
      <c r="F73" s="25" t="s">
        <v>1502</v>
      </c>
      <c r="G73" s="25" t="s">
        <v>4741</v>
      </c>
      <c r="H73" s="25" t="s">
        <v>4742</v>
      </c>
      <c r="I73" s="28">
        <f>'Withdrawal WIs'!$F$185</f>
        <v>3.7</v>
      </c>
      <c r="J73" s="27">
        <f>I73*0.00378541178</f>
        <v>1.4006023586000001E-2</v>
      </c>
      <c r="K73" s="25" t="s">
        <v>4676</v>
      </c>
      <c r="L73" s="25" t="s">
        <v>4743</v>
      </c>
      <c r="M73" s="26">
        <f t="shared" ref="M73:M95" si="33">I73*0.7</f>
        <v>2.59</v>
      </c>
      <c r="N73" s="27">
        <f t="shared" ref="N73:N75" si="34">M73*0.00378541178</f>
        <v>9.8042165101999996E-3</v>
      </c>
      <c r="O73" s="29">
        <f t="shared" ref="O73:O100" si="35">J73-N73</f>
        <v>4.2018070758000018E-3</v>
      </c>
    </row>
    <row r="74" spans="1:15" x14ac:dyDescent="0.55000000000000004">
      <c r="A74" s="42"/>
      <c r="B74" s="42"/>
      <c r="C74" s="43"/>
      <c r="D74" s="41"/>
      <c r="E74" s="41"/>
      <c r="F74" s="25" t="s">
        <v>582</v>
      </c>
      <c r="G74" s="25" t="s">
        <v>4741</v>
      </c>
      <c r="H74" s="25" t="s">
        <v>4742</v>
      </c>
      <c r="I74" s="28">
        <f>'Withdrawal WIs'!$F$185</f>
        <v>3.7</v>
      </c>
      <c r="J74" s="27">
        <f t="shared" ref="J74" si="36">I74*0.00378541178</f>
        <v>1.4006023586000001E-2</v>
      </c>
      <c r="K74" s="25" t="s">
        <v>4676</v>
      </c>
      <c r="L74" s="25" t="s">
        <v>4743</v>
      </c>
      <c r="M74" s="26">
        <f t="shared" si="33"/>
        <v>2.59</v>
      </c>
      <c r="N74" s="27">
        <f t="shared" si="34"/>
        <v>9.8042165101999996E-3</v>
      </c>
      <c r="O74" s="29">
        <f t="shared" si="35"/>
        <v>4.2018070758000018E-3</v>
      </c>
    </row>
    <row r="75" spans="1:15" x14ac:dyDescent="0.55000000000000004">
      <c r="A75" s="42"/>
      <c r="B75" s="42"/>
      <c r="C75" s="43"/>
      <c r="D75" s="41"/>
      <c r="E75" s="41"/>
      <c r="F75" s="25" t="s">
        <v>420</v>
      </c>
      <c r="G75" s="25" t="s">
        <v>4741</v>
      </c>
      <c r="H75" s="25" t="s">
        <v>4742</v>
      </c>
      <c r="I75" s="28">
        <f>'Withdrawal WIs'!$F$185</f>
        <v>3.7</v>
      </c>
      <c r="J75" s="27">
        <f t="shared" ref="J75:J83" si="37">I75*0.00378541178</f>
        <v>1.4006023586000001E-2</v>
      </c>
      <c r="K75" s="25" t="s">
        <v>4676</v>
      </c>
      <c r="L75" s="25" t="s">
        <v>4743</v>
      </c>
      <c r="M75" s="26">
        <f t="shared" si="33"/>
        <v>2.59</v>
      </c>
      <c r="N75" s="27">
        <f t="shared" si="34"/>
        <v>9.8042165101999996E-3</v>
      </c>
      <c r="O75" s="29">
        <f t="shared" si="35"/>
        <v>4.2018070758000018E-3</v>
      </c>
    </row>
    <row r="76" spans="1:15" x14ac:dyDescent="0.55000000000000004">
      <c r="A76" s="42"/>
      <c r="B76" s="42"/>
      <c r="C76" s="43"/>
      <c r="D76" s="41"/>
      <c r="E76" s="41"/>
      <c r="F76" s="25" t="s">
        <v>388</v>
      </c>
      <c r="G76" s="25" t="s">
        <v>4741</v>
      </c>
      <c r="H76" s="25" t="s">
        <v>4742</v>
      </c>
      <c r="I76" s="28">
        <f>'Withdrawal WIs'!$F$185</f>
        <v>3.7</v>
      </c>
      <c r="J76" s="27">
        <f t="shared" si="37"/>
        <v>1.4006023586000001E-2</v>
      </c>
      <c r="K76" s="25" t="s">
        <v>4676</v>
      </c>
      <c r="L76" s="25" t="s">
        <v>4743</v>
      </c>
      <c r="M76" s="26">
        <f t="shared" si="33"/>
        <v>2.59</v>
      </c>
      <c r="N76" s="27">
        <f t="shared" ref="N76" si="38">M76*0.00378541178</f>
        <v>9.8042165101999996E-3</v>
      </c>
      <c r="O76" s="29">
        <f t="shared" si="35"/>
        <v>4.2018070758000018E-3</v>
      </c>
    </row>
    <row r="77" spans="1:15" x14ac:dyDescent="0.55000000000000004">
      <c r="A77" s="42"/>
      <c r="B77" s="42"/>
      <c r="C77" s="43"/>
      <c r="D77" s="41"/>
      <c r="E77" s="41"/>
      <c r="F77" s="25" t="s">
        <v>26</v>
      </c>
      <c r="G77" s="25" t="s">
        <v>4741</v>
      </c>
      <c r="H77" s="25" t="s">
        <v>4742</v>
      </c>
      <c r="I77" s="28">
        <f>'Withdrawal WIs'!$F$185</f>
        <v>3.7</v>
      </c>
      <c r="J77" s="27">
        <f t="shared" si="37"/>
        <v>1.4006023586000001E-2</v>
      </c>
      <c r="K77" s="25" t="s">
        <v>4676</v>
      </c>
      <c r="L77" s="25" t="s">
        <v>4743</v>
      </c>
      <c r="M77" s="26">
        <f t="shared" si="33"/>
        <v>2.59</v>
      </c>
      <c r="N77" s="27">
        <f>M77*0.00378541178</f>
        <v>9.8042165101999996E-3</v>
      </c>
      <c r="O77" s="29">
        <f t="shared" si="35"/>
        <v>4.2018070758000018E-3</v>
      </c>
    </row>
    <row r="78" spans="1:15" x14ac:dyDescent="0.55000000000000004">
      <c r="A78" s="42"/>
      <c r="B78" s="42"/>
      <c r="C78" s="43"/>
      <c r="D78" s="41"/>
      <c r="E78" s="41"/>
      <c r="F78" s="25" t="s">
        <v>1459</v>
      </c>
      <c r="G78" s="25" t="s">
        <v>4744</v>
      </c>
      <c r="H78" s="25" t="s">
        <v>4745</v>
      </c>
      <c r="I78" s="28">
        <f>'Withdrawal WIs'!$F$183</f>
        <v>1</v>
      </c>
      <c r="J78" s="27">
        <f t="shared" si="37"/>
        <v>3.7854117800000002E-3</v>
      </c>
      <c r="K78" s="25" t="s">
        <v>4676</v>
      </c>
      <c r="L78" s="25" t="s">
        <v>4743</v>
      </c>
      <c r="M78" s="30">
        <f t="shared" si="33"/>
        <v>0.7</v>
      </c>
      <c r="N78" s="27">
        <f t="shared" ref="N78:N80" si="39">M78*0.00378541178</f>
        <v>2.649788246E-3</v>
      </c>
      <c r="O78" s="29">
        <f t="shared" si="35"/>
        <v>1.1356235340000001E-3</v>
      </c>
    </row>
    <row r="79" spans="1:15" x14ac:dyDescent="0.55000000000000004">
      <c r="A79" s="42"/>
      <c r="B79" s="42"/>
      <c r="C79" s="43"/>
      <c r="D79" s="41"/>
      <c r="E79" s="41"/>
      <c r="F79" s="25" t="s">
        <v>120</v>
      </c>
      <c r="G79" s="25" t="s">
        <v>4741</v>
      </c>
      <c r="H79" s="25" t="s">
        <v>4745</v>
      </c>
      <c r="I79" s="28">
        <f>'Withdrawal WIs'!$F$183</f>
        <v>1</v>
      </c>
      <c r="J79" s="27">
        <f t="shared" si="37"/>
        <v>3.7854117800000002E-3</v>
      </c>
      <c r="K79" s="25" t="s">
        <v>4676</v>
      </c>
      <c r="L79" s="25" t="s">
        <v>4743</v>
      </c>
      <c r="M79" s="30">
        <f t="shared" si="33"/>
        <v>0.7</v>
      </c>
      <c r="N79" s="27">
        <f t="shared" si="39"/>
        <v>2.649788246E-3</v>
      </c>
      <c r="O79" s="29">
        <f t="shared" si="35"/>
        <v>1.1356235340000001E-3</v>
      </c>
    </row>
    <row r="80" spans="1:15" x14ac:dyDescent="0.55000000000000004">
      <c r="A80" s="42"/>
      <c r="B80" s="42"/>
      <c r="C80" s="43"/>
      <c r="D80" s="41"/>
      <c r="E80" s="41"/>
      <c r="F80" s="25" t="s">
        <v>1176</v>
      </c>
      <c r="G80" s="25" t="s">
        <v>4741</v>
      </c>
      <c r="H80" s="25" t="s">
        <v>4745</v>
      </c>
      <c r="I80" s="28">
        <f>'Withdrawal WIs'!$F$183</f>
        <v>1</v>
      </c>
      <c r="J80" s="27">
        <f t="shared" si="37"/>
        <v>3.7854117800000002E-3</v>
      </c>
      <c r="K80" s="25" t="s">
        <v>4676</v>
      </c>
      <c r="L80" s="25" t="s">
        <v>4743</v>
      </c>
      <c r="M80" s="30">
        <f t="shared" si="33"/>
        <v>0.7</v>
      </c>
      <c r="N80" s="27">
        <f t="shared" si="39"/>
        <v>2.649788246E-3</v>
      </c>
      <c r="O80" s="29">
        <f t="shared" si="35"/>
        <v>1.1356235340000001E-3</v>
      </c>
    </row>
    <row r="81" spans="1:15" x14ac:dyDescent="0.55000000000000004">
      <c r="A81" s="42"/>
      <c r="B81" s="42"/>
      <c r="C81" s="43"/>
      <c r="D81" s="41"/>
      <c r="E81" s="41"/>
      <c r="F81" s="25" t="s">
        <v>3024</v>
      </c>
      <c r="G81" s="25" t="s">
        <v>4741</v>
      </c>
      <c r="H81" s="25" t="s">
        <v>4745</v>
      </c>
      <c r="I81" s="28">
        <f>'Withdrawal WIs'!$F$183</f>
        <v>1</v>
      </c>
      <c r="J81" s="27">
        <f t="shared" si="37"/>
        <v>3.7854117800000002E-3</v>
      </c>
      <c r="K81" s="25" t="s">
        <v>4676</v>
      </c>
      <c r="L81" s="25" t="s">
        <v>4743</v>
      </c>
      <c r="M81" s="30">
        <f t="shared" si="33"/>
        <v>0.7</v>
      </c>
      <c r="N81" s="27">
        <f t="shared" ref="N81" si="40">M81*0.00378541178</f>
        <v>2.649788246E-3</v>
      </c>
      <c r="O81" s="29">
        <f t="shared" si="35"/>
        <v>1.1356235340000001E-3</v>
      </c>
    </row>
    <row r="82" spans="1:15" x14ac:dyDescent="0.55000000000000004">
      <c r="A82" s="42"/>
      <c r="B82" s="42"/>
      <c r="C82" s="43"/>
      <c r="D82" s="41"/>
      <c r="E82" s="41"/>
      <c r="F82" s="25" t="s">
        <v>1226</v>
      </c>
      <c r="G82" s="25" t="s">
        <v>4741</v>
      </c>
      <c r="H82" s="25" t="s">
        <v>4745</v>
      </c>
      <c r="I82" s="28">
        <f>'Withdrawal WIs'!$F$183</f>
        <v>1</v>
      </c>
      <c r="J82" s="27">
        <f t="shared" si="37"/>
        <v>3.7854117800000002E-3</v>
      </c>
      <c r="K82" s="25" t="s">
        <v>4676</v>
      </c>
      <c r="L82" s="25" t="s">
        <v>4743</v>
      </c>
      <c r="M82" s="30">
        <f t="shared" si="33"/>
        <v>0.7</v>
      </c>
      <c r="N82" s="27">
        <f t="shared" ref="N82" si="41">M82*0.00378541178</f>
        <v>2.649788246E-3</v>
      </c>
      <c r="O82" s="29">
        <f t="shared" si="35"/>
        <v>1.1356235340000001E-3</v>
      </c>
    </row>
    <row r="83" spans="1:15" x14ac:dyDescent="0.55000000000000004">
      <c r="A83" s="42"/>
      <c r="B83" s="42"/>
      <c r="C83" s="43"/>
      <c r="D83" s="41" t="s">
        <v>39</v>
      </c>
      <c r="E83" s="41" t="s">
        <v>34</v>
      </c>
      <c r="F83" s="25" t="s">
        <v>1502</v>
      </c>
      <c r="G83" s="25" t="s">
        <v>4746</v>
      </c>
      <c r="H83" s="25" t="s">
        <v>4747</v>
      </c>
      <c r="I83" s="28">
        <f>'Withdrawal WIs'!$F$178</f>
        <v>26</v>
      </c>
      <c r="J83" s="27">
        <f t="shared" si="37"/>
        <v>9.8420706280000006E-2</v>
      </c>
      <c r="K83" s="25" t="s">
        <v>4676</v>
      </c>
      <c r="L83" s="25" t="s">
        <v>4743</v>
      </c>
      <c r="M83" s="26">
        <f t="shared" si="33"/>
        <v>18.2</v>
      </c>
      <c r="N83" s="27">
        <f>M83*0.00378541178</f>
        <v>6.8894494395999997E-2</v>
      </c>
      <c r="O83" s="29">
        <f t="shared" si="35"/>
        <v>2.9526211884000009E-2</v>
      </c>
    </row>
    <row r="84" spans="1:15" x14ac:dyDescent="0.55000000000000004">
      <c r="A84" s="42"/>
      <c r="B84" s="42"/>
      <c r="C84" s="43"/>
      <c r="D84" s="41"/>
      <c r="E84" s="41"/>
      <c r="F84" s="25" t="s">
        <v>582</v>
      </c>
      <c r="G84" s="25" t="s">
        <v>4746</v>
      </c>
      <c r="H84" s="25" t="s">
        <v>4747</v>
      </c>
      <c r="I84" s="28">
        <f>'Withdrawal WIs'!$F$178</f>
        <v>26</v>
      </c>
      <c r="J84" s="27">
        <f t="shared" ref="J84:J85" si="42">I84*0.00378541178</f>
        <v>9.8420706280000006E-2</v>
      </c>
      <c r="K84" s="25" t="s">
        <v>4676</v>
      </c>
      <c r="L84" s="25" t="s">
        <v>4743</v>
      </c>
      <c r="M84" s="26">
        <f t="shared" si="33"/>
        <v>18.2</v>
      </c>
      <c r="N84" s="27">
        <f t="shared" ref="N84:N85" si="43">M84*0.00378541178</f>
        <v>6.8894494395999997E-2</v>
      </c>
      <c r="O84" s="29">
        <f t="shared" si="35"/>
        <v>2.9526211884000009E-2</v>
      </c>
    </row>
    <row r="85" spans="1:15" x14ac:dyDescent="0.55000000000000004">
      <c r="A85" s="42"/>
      <c r="B85" s="42"/>
      <c r="C85" s="43"/>
      <c r="D85" s="41"/>
      <c r="E85" s="41"/>
      <c r="F85" s="25" t="s">
        <v>420</v>
      </c>
      <c r="G85" s="25" t="s">
        <v>4746</v>
      </c>
      <c r="H85" s="25" t="s">
        <v>4747</v>
      </c>
      <c r="I85" s="28">
        <f>'Withdrawal WIs'!$F$178</f>
        <v>26</v>
      </c>
      <c r="J85" s="27">
        <f t="shared" si="42"/>
        <v>9.8420706280000006E-2</v>
      </c>
      <c r="K85" s="25" t="s">
        <v>4676</v>
      </c>
      <c r="L85" s="25" t="s">
        <v>4743</v>
      </c>
      <c r="M85" s="26">
        <f t="shared" si="33"/>
        <v>18.2</v>
      </c>
      <c r="N85" s="27">
        <f t="shared" si="43"/>
        <v>6.8894494395999997E-2</v>
      </c>
      <c r="O85" s="29">
        <f t="shared" si="35"/>
        <v>2.9526211884000009E-2</v>
      </c>
    </row>
    <row r="86" spans="1:15" x14ac:dyDescent="0.55000000000000004">
      <c r="A86" s="42"/>
      <c r="B86" s="42"/>
      <c r="C86" s="43"/>
      <c r="D86" s="41"/>
      <c r="E86" s="41"/>
      <c r="F86" s="25" t="s">
        <v>388</v>
      </c>
      <c r="G86" s="25" t="s">
        <v>4746</v>
      </c>
      <c r="H86" s="25" t="s">
        <v>4747</v>
      </c>
      <c r="I86" s="28">
        <f>'Withdrawal WIs'!$F$178</f>
        <v>26</v>
      </c>
      <c r="J86" s="27">
        <f t="shared" ref="J86" si="44">I86*0.00378541178</f>
        <v>9.8420706280000006E-2</v>
      </c>
      <c r="K86" s="25" t="s">
        <v>4676</v>
      </c>
      <c r="L86" s="25" t="s">
        <v>4743</v>
      </c>
      <c r="M86" s="26">
        <f t="shared" si="33"/>
        <v>18.2</v>
      </c>
      <c r="N86" s="27">
        <f t="shared" ref="N86" si="45">M86*0.00378541178</f>
        <v>6.8894494395999997E-2</v>
      </c>
      <c r="O86" s="29">
        <f t="shared" si="35"/>
        <v>2.9526211884000009E-2</v>
      </c>
    </row>
    <row r="87" spans="1:15" x14ac:dyDescent="0.55000000000000004">
      <c r="A87" s="42"/>
      <c r="B87" s="42"/>
      <c r="C87" s="43"/>
      <c r="D87" s="41"/>
      <c r="E87" s="41"/>
      <c r="F87" s="25" t="s">
        <v>223</v>
      </c>
      <c r="G87" s="25" t="s">
        <v>4746</v>
      </c>
      <c r="H87" s="25" t="s">
        <v>4747</v>
      </c>
      <c r="I87" s="28">
        <f>'Withdrawal WIs'!$F$178</f>
        <v>26</v>
      </c>
      <c r="J87" s="27">
        <f>I87*0.00378541178</f>
        <v>9.8420706280000006E-2</v>
      </c>
      <c r="K87" s="25" t="s">
        <v>4676</v>
      </c>
      <c r="L87" s="25" t="s">
        <v>4743</v>
      </c>
      <c r="M87" s="26">
        <f t="shared" si="33"/>
        <v>18.2</v>
      </c>
      <c r="N87" s="27">
        <f>M87*0.00378541178</f>
        <v>6.8894494395999997E-2</v>
      </c>
      <c r="O87" s="29">
        <f t="shared" si="35"/>
        <v>2.9526211884000009E-2</v>
      </c>
    </row>
    <row r="88" spans="1:15" x14ac:dyDescent="0.55000000000000004">
      <c r="A88" s="42"/>
      <c r="B88" s="42"/>
      <c r="C88" s="43"/>
      <c r="D88" s="41"/>
      <c r="E88" s="41"/>
      <c r="F88" s="25" t="s">
        <v>26</v>
      </c>
      <c r="G88" s="25" t="s">
        <v>4746</v>
      </c>
      <c r="H88" s="25" t="s">
        <v>4747</v>
      </c>
      <c r="I88" s="28">
        <f>'Withdrawal WIs'!$F$178</f>
        <v>26</v>
      </c>
      <c r="J88" s="27">
        <f>I88*0.00378541178</f>
        <v>9.8420706280000006E-2</v>
      </c>
      <c r="K88" s="25" t="s">
        <v>4676</v>
      </c>
      <c r="L88" s="25" t="s">
        <v>4743</v>
      </c>
      <c r="M88" s="26">
        <f t="shared" si="33"/>
        <v>18.2</v>
      </c>
      <c r="N88" s="27">
        <f>M88*0.00378541178</f>
        <v>6.8894494395999997E-2</v>
      </c>
      <c r="O88" s="29">
        <f t="shared" si="35"/>
        <v>2.9526211884000009E-2</v>
      </c>
    </row>
    <row r="89" spans="1:15" x14ac:dyDescent="0.55000000000000004">
      <c r="A89" s="42"/>
      <c r="B89" s="42"/>
      <c r="C89" s="43"/>
      <c r="D89" s="41"/>
      <c r="E89" s="41"/>
      <c r="F89" s="25" t="s">
        <v>2331</v>
      </c>
      <c r="G89" s="25" t="s">
        <v>4746</v>
      </c>
      <c r="H89" s="25" t="s">
        <v>4747</v>
      </c>
      <c r="I89" s="28">
        <f>'Withdrawal WIs'!$F$178</f>
        <v>26</v>
      </c>
      <c r="J89" s="27">
        <f t="shared" ref="J89" si="46">I89*0.00378541178</f>
        <v>9.8420706280000006E-2</v>
      </c>
      <c r="K89" s="25" t="s">
        <v>4676</v>
      </c>
      <c r="L89" s="25" t="s">
        <v>4743</v>
      </c>
      <c r="M89" s="26">
        <f t="shared" si="33"/>
        <v>18.2</v>
      </c>
      <c r="N89" s="27">
        <f t="shared" ref="N89" si="47">M89*0.00378541178</f>
        <v>6.8894494395999997E-2</v>
      </c>
      <c r="O89" s="29">
        <f t="shared" si="35"/>
        <v>2.9526211884000009E-2</v>
      </c>
    </row>
    <row r="90" spans="1:15" x14ac:dyDescent="0.55000000000000004">
      <c r="A90" s="42"/>
      <c r="B90" s="42"/>
      <c r="C90" s="43"/>
      <c r="D90" s="41"/>
      <c r="E90" s="41"/>
      <c r="F90" s="25" t="s">
        <v>1459</v>
      </c>
      <c r="G90" s="25" t="s">
        <v>4687</v>
      </c>
      <c r="H90" s="25" t="s">
        <v>4706</v>
      </c>
      <c r="I90" s="28">
        <f>'Withdrawal WIs'!$F$187</f>
        <v>6</v>
      </c>
      <c r="J90" s="27">
        <f t="shared" ref="J90:J100" si="48">I90*0.00378541178</f>
        <v>2.2712470679999999E-2</v>
      </c>
      <c r="K90" s="25" t="s">
        <v>4676</v>
      </c>
      <c r="L90" s="25" t="s">
        <v>4743</v>
      </c>
      <c r="M90" s="26">
        <f t="shared" si="33"/>
        <v>4.1999999999999993</v>
      </c>
      <c r="N90" s="27">
        <f t="shared" ref="N90:N100" si="49">M90*0.00378541178</f>
        <v>1.5898729475999997E-2</v>
      </c>
      <c r="O90" s="29">
        <f t="shared" si="35"/>
        <v>6.8137412040000025E-3</v>
      </c>
    </row>
    <row r="91" spans="1:15" x14ac:dyDescent="0.55000000000000004">
      <c r="A91" s="42"/>
      <c r="B91" s="42"/>
      <c r="C91" s="43"/>
      <c r="D91" s="41"/>
      <c r="E91" s="41"/>
      <c r="F91" s="25" t="s">
        <v>1176</v>
      </c>
      <c r="G91" s="25" t="s">
        <v>4687</v>
      </c>
      <c r="H91" s="25" t="s">
        <v>4706</v>
      </c>
      <c r="I91" s="28">
        <f>'Withdrawal WIs'!$F$187</f>
        <v>6</v>
      </c>
      <c r="J91" s="27">
        <f t="shared" si="48"/>
        <v>2.2712470679999999E-2</v>
      </c>
      <c r="K91" s="25" t="s">
        <v>4676</v>
      </c>
      <c r="L91" s="25" t="s">
        <v>4743</v>
      </c>
      <c r="M91" s="26">
        <f t="shared" si="33"/>
        <v>4.1999999999999993</v>
      </c>
      <c r="N91" s="27">
        <f t="shared" si="49"/>
        <v>1.5898729475999997E-2</v>
      </c>
      <c r="O91" s="29">
        <f t="shared" si="35"/>
        <v>6.8137412040000025E-3</v>
      </c>
    </row>
    <row r="92" spans="1:15" x14ac:dyDescent="0.55000000000000004">
      <c r="A92" s="42"/>
      <c r="B92" s="42"/>
      <c r="C92" s="43"/>
      <c r="D92" s="41"/>
      <c r="E92" s="41"/>
      <c r="F92" s="25" t="s">
        <v>3024</v>
      </c>
      <c r="G92" s="25" t="s">
        <v>4687</v>
      </c>
      <c r="H92" s="25" t="s">
        <v>4706</v>
      </c>
      <c r="I92" s="28">
        <f>'Withdrawal WIs'!$F$187</f>
        <v>6</v>
      </c>
      <c r="J92" s="27">
        <f t="shared" si="48"/>
        <v>2.2712470679999999E-2</v>
      </c>
      <c r="K92" s="25" t="s">
        <v>4676</v>
      </c>
      <c r="L92" s="25" t="s">
        <v>4743</v>
      </c>
      <c r="M92" s="26">
        <f t="shared" si="33"/>
        <v>4.1999999999999993</v>
      </c>
      <c r="N92" s="27">
        <f t="shared" si="49"/>
        <v>1.5898729475999997E-2</v>
      </c>
      <c r="O92" s="29">
        <f t="shared" si="35"/>
        <v>6.8137412040000025E-3</v>
      </c>
    </row>
    <row r="93" spans="1:15" x14ac:dyDescent="0.55000000000000004">
      <c r="A93" s="42"/>
      <c r="B93" s="42"/>
      <c r="C93" s="43"/>
      <c r="D93" s="41"/>
      <c r="E93" s="41"/>
      <c r="F93" s="25" t="s">
        <v>1226</v>
      </c>
      <c r="G93" s="25" t="s">
        <v>4687</v>
      </c>
      <c r="H93" s="25" t="s">
        <v>4706</v>
      </c>
      <c r="I93" s="28">
        <f>'Withdrawal WIs'!$F$187</f>
        <v>6</v>
      </c>
      <c r="J93" s="27">
        <f t="shared" si="48"/>
        <v>2.2712470679999999E-2</v>
      </c>
      <c r="K93" s="25" t="s">
        <v>4676</v>
      </c>
      <c r="L93" s="25" t="s">
        <v>4743</v>
      </c>
      <c r="M93" s="26">
        <f t="shared" si="33"/>
        <v>4.1999999999999993</v>
      </c>
      <c r="N93" s="27">
        <f t="shared" si="49"/>
        <v>1.5898729475999997E-2</v>
      </c>
      <c r="O93" s="29">
        <f t="shared" si="35"/>
        <v>6.8137412040000025E-3</v>
      </c>
    </row>
    <row r="94" spans="1:15" x14ac:dyDescent="0.55000000000000004">
      <c r="A94" s="42"/>
      <c r="B94" s="42"/>
      <c r="C94" s="43" t="s">
        <v>2341</v>
      </c>
      <c r="D94" s="41" t="s">
        <v>39</v>
      </c>
      <c r="E94" s="41" t="s">
        <v>34</v>
      </c>
      <c r="F94" s="25" t="s">
        <v>26</v>
      </c>
      <c r="G94" s="25" t="s">
        <v>4748</v>
      </c>
      <c r="H94" s="25" t="s">
        <v>4749</v>
      </c>
      <c r="I94" s="28">
        <f>'Withdrawal WIs'!$F$193</f>
        <v>78</v>
      </c>
      <c r="J94" s="27">
        <f t="shared" si="48"/>
        <v>0.29526211884000003</v>
      </c>
      <c r="K94" s="25" t="s">
        <v>4676</v>
      </c>
      <c r="L94" s="25" t="s">
        <v>4743</v>
      </c>
      <c r="M94" s="26">
        <f t="shared" si="33"/>
        <v>54.599999999999994</v>
      </c>
      <c r="N94" s="27">
        <f t="shared" si="49"/>
        <v>0.20668348318799998</v>
      </c>
      <c r="O94" s="29">
        <f t="shared" si="35"/>
        <v>8.8578635652000054E-2</v>
      </c>
    </row>
    <row r="95" spans="1:15" x14ac:dyDescent="0.55000000000000004">
      <c r="A95" s="42"/>
      <c r="B95" s="42"/>
      <c r="C95" s="43"/>
      <c r="D95" s="41"/>
      <c r="E95" s="41"/>
      <c r="F95" s="25" t="s">
        <v>2331</v>
      </c>
      <c r="G95" s="25" t="s">
        <v>4748</v>
      </c>
      <c r="H95" s="25" t="s">
        <v>4749</v>
      </c>
      <c r="I95" s="28">
        <f>'Withdrawal WIs'!$F$193</f>
        <v>78</v>
      </c>
      <c r="J95" s="27">
        <f t="shared" si="48"/>
        <v>0.29526211884000003</v>
      </c>
      <c r="K95" s="25" t="s">
        <v>4676</v>
      </c>
      <c r="L95" s="25" t="s">
        <v>4743</v>
      </c>
      <c r="M95" s="26">
        <f t="shared" si="33"/>
        <v>54.599999999999994</v>
      </c>
      <c r="N95" s="27">
        <f t="shared" si="49"/>
        <v>0.20668348318799998</v>
      </c>
      <c r="O95" s="29">
        <f t="shared" si="35"/>
        <v>8.8578635652000054E-2</v>
      </c>
    </row>
    <row r="96" spans="1:15" x14ac:dyDescent="0.55000000000000004">
      <c r="A96" s="42"/>
      <c r="B96" s="42" t="s">
        <v>255</v>
      </c>
      <c r="C96" s="43" t="s">
        <v>4750</v>
      </c>
      <c r="D96" s="41" t="s">
        <v>4699</v>
      </c>
      <c r="E96" s="41" t="s">
        <v>34</v>
      </c>
      <c r="F96" s="25" t="s">
        <v>26</v>
      </c>
      <c r="G96" s="25" t="s">
        <v>4676</v>
      </c>
      <c r="H96" s="25" t="s">
        <v>4743</v>
      </c>
      <c r="I96" s="28">
        <f>M96/0.7</f>
        <v>200</v>
      </c>
      <c r="J96" s="27">
        <f t="shared" si="48"/>
        <v>0.75708235600000007</v>
      </c>
      <c r="K96" s="25" t="s">
        <v>4751</v>
      </c>
      <c r="L96" s="25" t="s">
        <v>4752</v>
      </c>
      <c r="M96" s="28">
        <f>'Consumptive WIs'!$F$170</f>
        <v>140</v>
      </c>
      <c r="N96" s="27">
        <f t="shared" si="49"/>
        <v>0.52995764919999999</v>
      </c>
      <c r="O96" s="29">
        <f t="shared" si="35"/>
        <v>0.22712470680000008</v>
      </c>
    </row>
    <row r="97" spans="1:15" x14ac:dyDescent="0.55000000000000004">
      <c r="A97" s="42"/>
      <c r="B97" s="42"/>
      <c r="C97" s="43"/>
      <c r="D97" s="41"/>
      <c r="E97" s="41"/>
      <c r="F97" s="25" t="s">
        <v>388</v>
      </c>
      <c r="G97" s="25" t="s">
        <v>4676</v>
      </c>
      <c r="H97" s="25" t="s">
        <v>4743</v>
      </c>
      <c r="I97" s="28">
        <f>M97/0.7</f>
        <v>200</v>
      </c>
      <c r="J97" s="27">
        <f t="shared" si="48"/>
        <v>0.75708235600000007</v>
      </c>
      <c r="K97" s="25" t="s">
        <v>4751</v>
      </c>
      <c r="L97" s="25" t="s">
        <v>4752</v>
      </c>
      <c r="M97" s="28">
        <f>'Consumptive WIs'!$F$170</f>
        <v>140</v>
      </c>
      <c r="N97" s="27">
        <f t="shared" si="49"/>
        <v>0.52995764919999999</v>
      </c>
      <c r="O97" s="29">
        <f t="shared" si="35"/>
        <v>0.22712470680000008</v>
      </c>
    </row>
    <row r="98" spans="1:15" x14ac:dyDescent="0.55000000000000004">
      <c r="A98" s="42"/>
      <c r="B98" s="42"/>
      <c r="C98" s="43"/>
      <c r="D98" s="24" t="s">
        <v>118</v>
      </c>
      <c r="E98" s="24" t="s">
        <v>34</v>
      </c>
      <c r="F98" s="25" t="s">
        <v>26</v>
      </c>
      <c r="G98" s="25" t="s">
        <v>4676</v>
      </c>
      <c r="H98" s="25" t="s">
        <v>4743</v>
      </c>
      <c r="I98" s="26">
        <f>M98/0.7</f>
        <v>2714.2857142857147</v>
      </c>
      <c r="J98" s="27">
        <f t="shared" si="48"/>
        <v>10.274689117142859</v>
      </c>
      <c r="K98" s="25" t="s">
        <v>4753</v>
      </c>
      <c r="L98" s="25" t="s">
        <v>4754</v>
      </c>
      <c r="M98" s="28">
        <f>'Consumptive WIs'!$H$178</f>
        <v>1900</v>
      </c>
      <c r="N98" s="27">
        <f t="shared" si="49"/>
        <v>7.1922823820000001</v>
      </c>
      <c r="O98" s="29">
        <f t="shared" si="35"/>
        <v>3.0824067351428592</v>
      </c>
    </row>
    <row r="99" spans="1:15" x14ac:dyDescent="0.55000000000000004">
      <c r="A99" s="42"/>
      <c r="B99" s="42"/>
      <c r="C99" s="13" t="s">
        <v>4755</v>
      </c>
      <c r="D99" s="24" t="s">
        <v>118</v>
      </c>
      <c r="E99" s="24" t="s">
        <v>34</v>
      </c>
      <c r="F99" s="25" t="s">
        <v>4756</v>
      </c>
      <c r="G99" s="25" t="s">
        <v>4676</v>
      </c>
      <c r="H99" s="25" t="s">
        <v>4743</v>
      </c>
      <c r="I99" s="26">
        <f>M99/0.7</f>
        <v>1428.5714285714287</v>
      </c>
      <c r="J99" s="27">
        <f t="shared" si="48"/>
        <v>5.4077311142857152</v>
      </c>
      <c r="K99" s="25" t="s">
        <v>4757</v>
      </c>
      <c r="L99" s="25" t="s">
        <v>4758</v>
      </c>
      <c r="M99" s="28">
        <f>'Consumptive WIs'!$H$150</f>
        <v>1000</v>
      </c>
      <c r="N99" s="27">
        <f t="shared" si="49"/>
        <v>3.78541178</v>
      </c>
      <c r="O99" s="29">
        <f t="shared" si="35"/>
        <v>1.6223193342857152</v>
      </c>
    </row>
    <row r="100" spans="1:15" x14ac:dyDescent="0.55000000000000004">
      <c r="A100" s="42"/>
      <c r="B100" s="42"/>
      <c r="C100" s="13" t="s">
        <v>4759</v>
      </c>
      <c r="D100" s="24" t="s">
        <v>118</v>
      </c>
      <c r="E100" s="24" t="s">
        <v>34</v>
      </c>
      <c r="F100" s="25" t="s">
        <v>26</v>
      </c>
      <c r="G100" s="25" t="s">
        <v>4676</v>
      </c>
      <c r="H100" s="25" t="s">
        <v>4743</v>
      </c>
      <c r="I100" s="26">
        <f>M100/0.7</f>
        <v>1228.5714285714287</v>
      </c>
      <c r="J100" s="27">
        <f t="shared" si="48"/>
        <v>4.6506487582857146</v>
      </c>
      <c r="K100" s="25" t="s">
        <v>4760</v>
      </c>
      <c r="L100" s="25" t="s">
        <v>4754</v>
      </c>
      <c r="M100" s="28">
        <f>'Consumptive WIs'!$H$160</f>
        <v>860</v>
      </c>
      <c r="N100" s="27">
        <f t="shared" si="49"/>
        <v>3.2554541308</v>
      </c>
      <c r="O100" s="29">
        <f t="shared" si="35"/>
        <v>1.3951946274857145</v>
      </c>
    </row>
    <row r="101" spans="1:15" x14ac:dyDescent="0.55000000000000004">
      <c r="A101" s="12" t="s">
        <v>176</v>
      </c>
      <c r="B101" s="13" t="s">
        <v>177</v>
      </c>
      <c r="C101" s="13" t="s">
        <v>178</v>
      </c>
      <c r="D101" s="24" t="s">
        <v>40</v>
      </c>
      <c r="E101" s="24" t="s">
        <v>34</v>
      </c>
      <c r="F101" s="25" t="s">
        <v>34</v>
      </c>
      <c r="G101" s="25" t="s">
        <v>4761</v>
      </c>
      <c r="H101" s="25" t="s">
        <v>4762</v>
      </c>
      <c r="I101" s="28">
        <v>3.4999999999999997E-5</v>
      </c>
      <c r="J101" s="27">
        <f t="shared" si="27"/>
        <v>1.3248941229999999E-7</v>
      </c>
      <c r="K101" s="25" t="s">
        <v>4761</v>
      </c>
      <c r="L101" s="25" t="s">
        <v>4762</v>
      </c>
      <c r="M101" s="28">
        <v>3.4999999999999997E-5</v>
      </c>
      <c r="N101" s="27">
        <f t="shared" si="26"/>
        <v>1.3248941229999999E-7</v>
      </c>
      <c r="O101" s="29">
        <f t="shared" si="24"/>
        <v>0</v>
      </c>
    </row>
  </sheetData>
  <sortState xmlns:xlrd2="http://schemas.microsoft.com/office/spreadsheetml/2017/richdata2" ref="F61:F71">
    <sortCondition ref="F61:F71"/>
  </sortState>
  <mergeCells count="75">
    <mergeCell ref="A67:A72"/>
    <mergeCell ref="A53:A65"/>
    <mergeCell ref="B67:B71"/>
    <mergeCell ref="C67:C71"/>
    <mergeCell ref="D69:D71"/>
    <mergeCell ref="C58:C65"/>
    <mergeCell ref="C56:C57"/>
    <mergeCell ref="D56:D57"/>
    <mergeCell ref="C54:C55"/>
    <mergeCell ref="B54:B55"/>
    <mergeCell ref="B56:B57"/>
    <mergeCell ref="B58:B65"/>
    <mergeCell ref="D59:D60"/>
    <mergeCell ref="A34:A35"/>
    <mergeCell ref="B34:B35"/>
    <mergeCell ref="C34:C35"/>
    <mergeCell ref="A36:A52"/>
    <mergeCell ref="E59:E60"/>
    <mergeCell ref="C47:C52"/>
    <mergeCell ref="C37:C45"/>
    <mergeCell ref="E39:E40"/>
    <mergeCell ref="D39:D40"/>
    <mergeCell ref="E41:E45"/>
    <mergeCell ref="D41:D45"/>
    <mergeCell ref="E48:E49"/>
    <mergeCell ref="D48:D49"/>
    <mergeCell ref="E50:E52"/>
    <mergeCell ref="D50:D52"/>
    <mergeCell ref="F1:F2"/>
    <mergeCell ref="E1:E2"/>
    <mergeCell ref="C17:C31"/>
    <mergeCell ref="B17:B31"/>
    <mergeCell ref="A17:A33"/>
    <mergeCell ref="E32:E33"/>
    <mergeCell ref="D32:D33"/>
    <mergeCell ref="C32:C33"/>
    <mergeCell ref="B32:B33"/>
    <mergeCell ref="D18:D19"/>
    <mergeCell ref="D20:D22"/>
    <mergeCell ref="E23:E24"/>
    <mergeCell ref="E25:E31"/>
    <mergeCell ref="D23:D31"/>
    <mergeCell ref="E6:E14"/>
    <mergeCell ref="E4:E5"/>
    <mergeCell ref="A3:A16"/>
    <mergeCell ref="A1:A2"/>
    <mergeCell ref="B1:B2"/>
    <mergeCell ref="C1:C2"/>
    <mergeCell ref="D1:D2"/>
    <mergeCell ref="E94:E95"/>
    <mergeCell ref="D4:D5"/>
    <mergeCell ref="D6:D14"/>
    <mergeCell ref="C3:C14"/>
    <mergeCell ref="B3:B14"/>
    <mergeCell ref="B37:B45"/>
    <mergeCell ref="B47:B52"/>
    <mergeCell ref="E61:E65"/>
    <mergeCell ref="D61:D65"/>
    <mergeCell ref="E69:E71"/>
    <mergeCell ref="O1:O2"/>
    <mergeCell ref="E73:E82"/>
    <mergeCell ref="E83:E93"/>
    <mergeCell ref="E96:E97"/>
    <mergeCell ref="A73:A100"/>
    <mergeCell ref="B96:B100"/>
    <mergeCell ref="C73:C93"/>
    <mergeCell ref="D73:D82"/>
    <mergeCell ref="D83:D93"/>
    <mergeCell ref="C94:C95"/>
    <mergeCell ref="D94:D95"/>
    <mergeCell ref="B73:B95"/>
    <mergeCell ref="C96:C98"/>
    <mergeCell ref="K1:N1"/>
    <mergeCell ref="D96:D97"/>
    <mergeCell ref="G1:J1"/>
  </mergeCells>
  <conditionalFormatting sqref="O3:O101">
    <cfRule type="cellIs" dxfId="0" priority="1" operator="less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0"/>
  <sheetViews>
    <sheetView zoomScaleNormal="100" workbookViewId="0">
      <pane ySplit="3" topLeftCell="A4" activePane="bottomLeft" state="frozen"/>
      <selection pane="bottomLeft" activeCell="G147" sqref="G147"/>
    </sheetView>
  </sheetViews>
  <sheetFormatPr defaultRowHeight="14.4" x14ac:dyDescent="0.55000000000000004"/>
  <cols>
    <col min="1" max="2" width="10.68359375" customWidth="1"/>
    <col min="3" max="3" width="18" customWidth="1"/>
    <col min="4" max="4" width="16.83984375" customWidth="1"/>
    <col min="5" max="5" width="17.68359375" customWidth="1"/>
  </cols>
  <sheetData>
    <row r="1" spans="1:8" x14ac:dyDescent="0.55000000000000004">
      <c r="A1" t="s">
        <v>4763</v>
      </c>
    </row>
    <row r="2" spans="1:8" x14ac:dyDescent="0.55000000000000004">
      <c r="A2" s="14"/>
      <c r="B2" s="14"/>
      <c r="C2" s="14"/>
      <c r="D2" s="14"/>
      <c r="E2" s="14"/>
      <c r="F2" s="45" t="s">
        <v>4764</v>
      </c>
      <c r="G2" s="45"/>
      <c r="H2" s="45"/>
    </row>
    <row r="3" spans="1:8" ht="31.5" customHeight="1" x14ac:dyDescent="0.55000000000000004">
      <c r="A3" s="15" t="s">
        <v>4664</v>
      </c>
      <c r="B3" s="15" t="s">
        <v>4765</v>
      </c>
      <c r="C3" s="15" t="s">
        <v>4766</v>
      </c>
      <c r="D3" s="15" t="s">
        <v>4767</v>
      </c>
      <c r="E3" s="15" t="s">
        <v>4768</v>
      </c>
      <c r="F3" s="15" t="s">
        <v>4916</v>
      </c>
      <c r="G3" s="15" t="s">
        <v>60</v>
      </c>
      <c r="H3" s="15" t="s">
        <v>118</v>
      </c>
    </row>
    <row r="4" spans="1:8" x14ac:dyDescent="0.55000000000000004">
      <c r="A4" s="50" t="s">
        <v>4770</v>
      </c>
      <c r="B4" s="51"/>
      <c r="C4" s="51"/>
      <c r="D4" s="51"/>
      <c r="E4" s="51"/>
      <c r="F4" s="51"/>
      <c r="G4" s="51"/>
      <c r="H4" s="52"/>
    </row>
    <row r="5" spans="1:8" ht="15" customHeight="1" x14ac:dyDescent="0.55000000000000004">
      <c r="A5" s="43" t="s">
        <v>4771</v>
      </c>
      <c r="B5" s="43" t="s">
        <v>4772</v>
      </c>
      <c r="C5" s="46" t="s">
        <v>4773</v>
      </c>
      <c r="D5" s="10" t="s">
        <v>4777</v>
      </c>
      <c r="E5" s="10" t="s">
        <v>4775</v>
      </c>
      <c r="F5" s="10" t="s">
        <v>3898</v>
      </c>
      <c r="G5" s="10">
        <v>44000</v>
      </c>
      <c r="H5" s="10">
        <v>1000</v>
      </c>
    </row>
    <row r="6" spans="1:8" x14ac:dyDescent="0.55000000000000004">
      <c r="A6" s="43"/>
      <c r="B6" s="43"/>
      <c r="C6" s="47"/>
      <c r="D6" s="10" t="s">
        <v>4917</v>
      </c>
      <c r="E6" s="10" t="s">
        <v>4775</v>
      </c>
      <c r="F6" s="10" t="s">
        <v>3898</v>
      </c>
      <c r="G6" s="10" t="s">
        <v>3898</v>
      </c>
      <c r="H6" s="10">
        <v>699</v>
      </c>
    </row>
    <row r="7" spans="1:8" x14ac:dyDescent="0.55000000000000004">
      <c r="A7" s="43"/>
      <c r="B7" s="43"/>
      <c r="C7" s="47"/>
      <c r="D7" s="10" t="s">
        <v>4831</v>
      </c>
      <c r="E7" s="10" t="s">
        <v>4775</v>
      </c>
      <c r="F7" s="10" t="s">
        <v>3898</v>
      </c>
      <c r="G7" s="10" t="s">
        <v>3898</v>
      </c>
      <c r="H7" s="10">
        <v>670</v>
      </c>
    </row>
    <row r="8" spans="1:8" x14ac:dyDescent="0.55000000000000004">
      <c r="A8" s="43"/>
      <c r="B8" s="43"/>
      <c r="C8" s="47"/>
      <c r="D8" s="10" t="s">
        <v>4918</v>
      </c>
      <c r="E8" s="10" t="s">
        <v>4775</v>
      </c>
      <c r="F8" s="10" t="s">
        <v>3898</v>
      </c>
      <c r="G8" s="10" t="s">
        <v>3898</v>
      </c>
      <c r="H8" s="10">
        <v>550</v>
      </c>
    </row>
    <row r="9" spans="1:8" x14ac:dyDescent="0.55000000000000004">
      <c r="A9" s="43"/>
      <c r="B9" s="43"/>
      <c r="C9" s="47"/>
      <c r="D9" s="10" t="s">
        <v>4919</v>
      </c>
      <c r="E9" s="10" t="s">
        <v>4775</v>
      </c>
      <c r="F9" s="10" t="s">
        <v>3898</v>
      </c>
      <c r="G9" s="10" t="s">
        <v>3898</v>
      </c>
      <c r="H9" s="10">
        <v>1010</v>
      </c>
    </row>
    <row r="10" spans="1:8" x14ac:dyDescent="0.55000000000000004">
      <c r="A10" s="43"/>
      <c r="B10" s="43"/>
      <c r="C10" s="47"/>
      <c r="D10" s="10" t="s">
        <v>4818</v>
      </c>
      <c r="E10" s="10" t="s">
        <v>4775</v>
      </c>
      <c r="F10" s="10" t="s">
        <v>3898</v>
      </c>
      <c r="G10" s="10" t="s">
        <v>3898</v>
      </c>
      <c r="H10" s="10">
        <v>678</v>
      </c>
    </row>
    <row r="11" spans="1:8" x14ac:dyDescent="0.55000000000000004">
      <c r="A11" s="43"/>
      <c r="B11" s="43"/>
      <c r="C11" s="47"/>
      <c r="D11" s="10" t="s">
        <v>4920</v>
      </c>
      <c r="E11" s="10" t="s">
        <v>4775</v>
      </c>
      <c r="F11" s="10" t="s">
        <v>3898</v>
      </c>
      <c r="G11" s="10" t="s">
        <v>3898</v>
      </c>
      <c r="H11" s="10">
        <v>500</v>
      </c>
    </row>
    <row r="12" spans="1:8" x14ac:dyDescent="0.55000000000000004">
      <c r="A12" s="43"/>
      <c r="B12" s="43"/>
      <c r="C12" s="47"/>
      <c r="D12" s="10" t="s">
        <v>4920</v>
      </c>
      <c r="E12" s="10" t="s">
        <v>4775</v>
      </c>
      <c r="F12" s="10" t="s">
        <v>3898</v>
      </c>
      <c r="G12" s="10" t="s">
        <v>3898</v>
      </c>
      <c r="H12" s="10">
        <v>642</v>
      </c>
    </row>
    <row r="13" spans="1:8" x14ac:dyDescent="0.55000000000000004">
      <c r="A13" s="43"/>
      <c r="B13" s="43"/>
      <c r="C13" s="47"/>
      <c r="D13" s="10" t="s">
        <v>4779</v>
      </c>
      <c r="E13" s="10" t="s">
        <v>4775</v>
      </c>
      <c r="F13" s="10" t="s">
        <v>3898</v>
      </c>
      <c r="G13" s="10" t="s">
        <v>3898</v>
      </c>
      <c r="H13" s="10">
        <v>714</v>
      </c>
    </row>
    <row r="14" spans="1:8" x14ac:dyDescent="0.55000000000000004">
      <c r="A14" s="43"/>
      <c r="B14" s="43"/>
      <c r="C14" s="47"/>
      <c r="D14" s="10" t="s">
        <v>4921</v>
      </c>
      <c r="E14" s="10" t="s">
        <v>4922</v>
      </c>
      <c r="F14" s="10" t="s">
        <v>3898</v>
      </c>
      <c r="G14" s="10" t="s">
        <v>3898</v>
      </c>
      <c r="H14" s="10">
        <v>690</v>
      </c>
    </row>
    <row r="15" spans="1:8" x14ac:dyDescent="0.55000000000000004">
      <c r="A15" s="43"/>
      <c r="B15" s="43"/>
      <c r="C15" s="47"/>
      <c r="D15" s="10" t="s">
        <v>4921</v>
      </c>
      <c r="E15" s="10" t="s">
        <v>4923</v>
      </c>
      <c r="F15" s="10" t="s">
        <v>3898</v>
      </c>
      <c r="G15" s="10" t="s">
        <v>3898</v>
      </c>
      <c r="H15" s="10">
        <v>680</v>
      </c>
    </row>
    <row r="16" spans="1:8" x14ac:dyDescent="0.55000000000000004">
      <c r="A16" s="43"/>
      <c r="B16" s="43"/>
      <c r="C16" s="47"/>
      <c r="D16" s="10" t="s">
        <v>4780</v>
      </c>
      <c r="E16" s="10" t="s">
        <v>4775</v>
      </c>
      <c r="F16" s="10" t="s">
        <v>3898</v>
      </c>
      <c r="G16" s="10">
        <v>57000</v>
      </c>
      <c r="H16" s="10" t="s">
        <v>3898</v>
      </c>
    </row>
    <row r="17" spans="1:8" x14ac:dyDescent="0.55000000000000004">
      <c r="A17" s="43"/>
      <c r="B17" s="43"/>
      <c r="C17" s="47"/>
      <c r="D17" s="10" t="s">
        <v>4924</v>
      </c>
      <c r="E17" s="10" t="s">
        <v>4775</v>
      </c>
      <c r="F17" s="10" t="s">
        <v>3898</v>
      </c>
      <c r="G17" s="10">
        <v>29000</v>
      </c>
      <c r="H17" s="10" t="s">
        <v>3898</v>
      </c>
    </row>
    <row r="18" spans="1:8" x14ac:dyDescent="0.55000000000000004">
      <c r="A18" s="43"/>
      <c r="B18" s="43"/>
      <c r="C18" s="47"/>
      <c r="D18" s="10" t="s">
        <v>4781</v>
      </c>
      <c r="E18" s="10" t="s">
        <v>4775</v>
      </c>
      <c r="F18" s="10" t="s">
        <v>3898</v>
      </c>
      <c r="G18" s="10">
        <v>20000</v>
      </c>
      <c r="H18" s="10">
        <v>500</v>
      </c>
    </row>
    <row r="19" spans="1:8" x14ac:dyDescent="0.55000000000000004">
      <c r="A19" s="43"/>
      <c r="B19" s="43"/>
      <c r="C19" s="47"/>
      <c r="D19" s="10" t="s">
        <v>4781</v>
      </c>
      <c r="E19" s="10" t="s">
        <v>4775</v>
      </c>
      <c r="F19" s="10" t="s">
        <v>3898</v>
      </c>
      <c r="G19" s="10">
        <v>37000</v>
      </c>
      <c r="H19" s="10">
        <v>600</v>
      </c>
    </row>
    <row r="20" spans="1:8" x14ac:dyDescent="0.55000000000000004">
      <c r="A20" s="43"/>
      <c r="B20" s="43"/>
      <c r="C20" s="47"/>
      <c r="D20" s="10" t="s">
        <v>4781</v>
      </c>
      <c r="E20" s="10" t="s">
        <v>4775</v>
      </c>
      <c r="F20" s="10" t="s">
        <v>3898</v>
      </c>
      <c r="G20" s="10">
        <v>38000</v>
      </c>
      <c r="H20" s="10">
        <v>1200</v>
      </c>
    </row>
    <row r="21" spans="1:8" x14ac:dyDescent="0.55000000000000004">
      <c r="A21" s="43"/>
      <c r="B21" s="43"/>
      <c r="C21" s="47"/>
      <c r="D21" s="10" t="s">
        <v>4781</v>
      </c>
      <c r="E21" s="10" t="s">
        <v>4775</v>
      </c>
      <c r="F21" s="10" t="s">
        <v>3898</v>
      </c>
      <c r="G21" s="10">
        <v>50000</v>
      </c>
      <c r="H21" s="10" t="s">
        <v>3898</v>
      </c>
    </row>
    <row r="22" spans="1:8" x14ac:dyDescent="0.55000000000000004">
      <c r="A22" s="43"/>
      <c r="B22" s="43"/>
      <c r="C22" s="47"/>
      <c r="D22" s="10" t="s">
        <v>4925</v>
      </c>
      <c r="E22" s="10" t="s">
        <v>4794</v>
      </c>
      <c r="F22" s="10">
        <v>1800</v>
      </c>
      <c r="G22" s="10">
        <v>15000</v>
      </c>
      <c r="H22" s="10" t="s">
        <v>3898</v>
      </c>
    </row>
    <row r="23" spans="1:8" x14ac:dyDescent="0.55000000000000004">
      <c r="A23" s="43"/>
      <c r="B23" s="43"/>
      <c r="C23" s="47"/>
      <c r="D23" s="10" t="s">
        <v>4926</v>
      </c>
      <c r="E23" s="10" t="s">
        <v>4775</v>
      </c>
      <c r="F23" s="10" t="s">
        <v>3898</v>
      </c>
      <c r="G23" s="10">
        <v>21000</v>
      </c>
      <c r="H23" s="10" t="s">
        <v>3898</v>
      </c>
    </row>
    <row r="24" spans="1:8" x14ac:dyDescent="0.55000000000000004">
      <c r="A24" s="43"/>
      <c r="B24" s="43"/>
      <c r="C24" s="47"/>
      <c r="D24" s="10" t="s">
        <v>4785</v>
      </c>
      <c r="E24" s="10" t="s">
        <v>4775</v>
      </c>
      <c r="F24" s="10" t="s">
        <v>3898</v>
      </c>
      <c r="G24" s="10">
        <v>34000</v>
      </c>
      <c r="H24" s="10" t="s">
        <v>3898</v>
      </c>
    </row>
    <row r="25" spans="1:8" x14ac:dyDescent="0.55000000000000004">
      <c r="A25" s="43"/>
      <c r="B25" s="43"/>
      <c r="C25" s="48"/>
      <c r="D25" s="10" t="s">
        <v>4927</v>
      </c>
      <c r="E25" s="10"/>
      <c r="F25" s="10" t="s">
        <v>3898</v>
      </c>
      <c r="G25" s="10">
        <v>35000</v>
      </c>
      <c r="H25" s="10" t="s">
        <v>3898</v>
      </c>
    </row>
    <row r="26" spans="1:8" x14ac:dyDescent="0.55000000000000004">
      <c r="A26" s="43"/>
      <c r="B26" s="43"/>
      <c r="C26" s="43" t="s">
        <v>4786</v>
      </c>
      <c r="D26" s="10" t="s">
        <v>4787</v>
      </c>
      <c r="E26" s="10" t="s">
        <v>4775</v>
      </c>
      <c r="F26" s="10" t="s">
        <v>3898</v>
      </c>
      <c r="G26" s="10">
        <v>35000</v>
      </c>
      <c r="H26" s="10">
        <v>550</v>
      </c>
    </row>
    <row r="27" spans="1:8" x14ac:dyDescent="0.55000000000000004">
      <c r="A27" s="43"/>
      <c r="B27" s="43"/>
      <c r="C27" s="43"/>
      <c r="D27" s="10" t="s">
        <v>4788</v>
      </c>
      <c r="E27" s="10" t="s">
        <v>4775</v>
      </c>
      <c r="F27" s="10" t="s">
        <v>3898</v>
      </c>
      <c r="G27" s="10">
        <v>38000</v>
      </c>
      <c r="H27" s="10">
        <v>1200</v>
      </c>
    </row>
    <row r="28" spans="1:8" x14ac:dyDescent="0.55000000000000004">
      <c r="A28" s="43"/>
      <c r="B28" s="43"/>
      <c r="C28" s="43"/>
      <c r="D28" s="10" t="s">
        <v>4789</v>
      </c>
      <c r="E28" s="10" t="s">
        <v>4775</v>
      </c>
      <c r="F28" s="10" t="s">
        <v>3898</v>
      </c>
      <c r="G28" s="10" t="s">
        <v>3898</v>
      </c>
      <c r="H28" s="10">
        <v>664</v>
      </c>
    </row>
    <row r="29" spans="1:8" x14ac:dyDescent="0.55000000000000004">
      <c r="A29" s="43"/>
      <c r="B29" s="43"/>
      <c r="C29" s="43"/>
      <c r="D29" s="10" t="s">
        <v>4791</v>
      </c>
      <c r="E29" s="10" t="s">
        <v>4792</v>
      </c>
      <c r="F29" s="10" t="s">
        <v>3898</v>
      </c>
      <c r="G29" s="10">
        <v>27000</v>
      </c>
      <c r="H29" s="10">
        <v>463</v>
      </c>
    </row>
    <row r="30" spans="1:8" x14ac:dyDescent="0.55000000000000004">
      <c r="A30" s="43"/>
      <c r="B30" s="43"/>
      <c r="C30" s="43"/>
      <c r="D30" s="10" t="s">
        <v>4791</v>
      </c>
      <c r="E30" s="10" t="s">
        <v>4793</v>
      </c>
      <c r="F30" s="10" t="s">
        <v>3898</v>
      </c>
      <c r="G30" s="10">
        <v>27000</v>
      </c>
      <c r="H30" s="10">
        <v>506</v>
      </c>
    </row>
    <row r="31" spans="1:8" x14ac:dyDescent="0.55000000000000004">
      <c r="A31" s="43"/>
      <c r="B31" s="43"/>
      <c r="C31" s="43"/>
      <c r="D31" s="10" t="s">
        <v>4791</v>
      </c>
      <c r="E31" s="10" t="s">
        <v>4794</v>
      </c>
      <c r="F31" s="10" t="s">
        <v>3898</v>
      </c>
      <c r="G31" s="10">
        <v>27000</v>
      </c>
      <c r="H31" s="10">
        <v>531</v>
      </c>
    </row>
    <row r="32" spans="1:8" x14ac:dyDescent="0.55000000000000004">
      <c r="A32" s="43"/>
      <c r="B32" s="43"/>
      <c r="C32" s="43"/>
      <c r="D32" s="10" t="s">
        <v>4795</v>
      </c>
      <c r="E32" s="10" t="s">
        <v>4775</v>
      </c>
      <c r="F32" s="10" t="s">
        <v>3898</v>
      </c>
      <c r="G32" s="10" t="s">
        <v>3898</v>
      </c>
      <c r="H32" s="10">
        <v>642</v>
      </c>
    </row>
    <row r="33" spans="1:8" x14ac:dyDescent="0.55000000000000004">
      <c r="A33" s="43"/>
      <c r="B33" s="43"/>
      <c r="C33" s="43" t="s">
        <v>4797</v>
      </c>
      <c r="D33" s="10" t="s">
        <v>4798</v>
      </c>
      <c r="E33" s="10" t="s">
        <v>4799</v>
      </c>
      <c r="F33" s="10" t="s">
        <v>3898</v>
      </c>
      <c r="G33" s="10">
        <v>44000</v>
      </c>
      <c r="H33" s="10">
        <v>1000</v>
      </c>
    </row>
    <row r="34" spans="1:8" x14ac:dyDescent="0.55000000000000004">
      <c r="A34" s="43"/>
      <c r="B34" s="43"/>
      <c r="C34" s="43"/>
      <c r="D34" s="10" t="s">
        <v>4800</v>
      </c>
      <c r="E34" s="10" t="s">
        <v>4801</v>
      </c>
      <c r="F34" s="10" t="s">
        <v>3898</v>
      </c>
      <c r="G34" s="10">
        <v>50000</v>
      </c>
      <c r="H34" s="10">
        <v>630</v>
      </c>
    </row>
    <row r="35" spans="1:8" x14ac:dyDescent="0.55000000000000004">
      <c r="A35" s="43"/>
      <c r="B35" s="43"/>
      <c r="C35" s="43"/>
      <c r="D35" s="10" t="s">
        <v>4800</v>
      </c>
      <c r="E35" s="10" t="s">
        <v>4801</v>
      </c>
      <c r="F35" s="10">
        <v>30</v>
      </c>
      <c r="G35" s="10">
        <v>20000</v>
      </c>
      <c r="H35" s="10">
        <v>330</v>
      </c>
    </row>
    <row r="36" spans="1:8" x14ac:dyDescent="0.55000000000000004">
      <c r="A36" s="43"/>
      <c r="B36" s="43"/>
      <c r="C36" s="49" t="s">
        <v>4802</v>
      </c>
      <c r="D36" s="49"/>
      <c r="E36" s="49"/>
      <c r="F36" s="11">
        <f>COUNT(F5:F35)</f>
        <v>2</v>
      </c>
      <c r="G36" s="11">
        <f>COUNT(G5:G35)</f>
        <v>19</v>
      </c>
      <c r="H36" s="11">
        <f>COUNT(H5:H35)</f>
        <v>24</v>
      </c>
    </row>
    <row r="37" spans="1:8" x14ac:dyDescent="0.55000000000000004">
      <c r="A37" s="43"/>
      <c r="B37" s="43"/>
      <c r="C37" s="49" t="s">
        <v>4803</v>
      </c>
      <c r="D37" s="49"/>
      <c r="E37" s="49"/>
      <c r="F37" s="11">
        <f>MEDIAN(F5:F35)</f>
        <v>915</v>
      </c>
      <c r="G37" s="11">
        <f>MEDIAN(G5:G35)</f>
        <v>35000</v>
      </c>
      <c r="H37" s="11">
        <f>MEDIAN(H5:H35)</f>
        <v>653</v>
      </c>
    </row>
    <row r="38" spans="1:8" x14ac:dyDescent="0.55000000000000004">
      <c r="A38" s="43"/>
      <c r="B38" s="43"/>
      <c r="C38" s="49" t="s">
        <v>4804</v>
      </c>
      <c r="D38" s="49"/>
      <c r="E38" s="49"/>
      <c r="F38" s="11">
        <f>MIN(F5:F35)</f>
        <v>30</v>
      </c>
      <c r="G38" s="11">
        <f>MIN(G5:G35)</f>
        <v>15000</v>
      </c>
      <c r="H38" s="11">
        <f>MIN(H5:H35)</f>
        <v>330</v>
      </c>
    </row>
    <row r="39" spans="1:8" x14ac:dyDescent="0.55000000000000004">
      <c r="A39" s="43"/>
      <c r="B39" s="43"/>
      <c r="C39" s="49" t="s">
        <v>4805</v>
      </c>
      <c r="D39" s="49"/>
      <c r="E39" s="49"/>
      <c r="F39" s="11">
        <f>MAX(F5:F35)</f>
        <v>1800</v>
      </c>
      <c r="G39" s="11">
        <f>MAX(G5:G35)</f>
        <v>57000</v>
      </c>
      <c r="H39" s="11">
        <f>MAX(H5:H35)</f>
        <v>1200</v>
      </c>
    </row>
    <row r="40" spans="1:8" x14ac:dyDescent="0.55000000000000004">
      <c r="A40" s="43"/>
      <c r="B40" s="43" t="s">
        <v>4806</v>
      </c>
      <c r="C40" s="46" t="s">
        <v>4773</v>
      </c>
      <c r="D40" s="10" t="s">
        <v>4807</v>
      </c>
      <c r="E40" s="10" t="s">
        <v>4775</v>
      </c>
      <c r="F40" s="10" t="s">
        <v>3898</v>
      </c>
      <c r="G40" s="10" t="s">
        <v>3898</v>
      </c>
      <c r="H40" s="10">
        <v>669</v>
      </c>
    </row>
    <row r="41" spans="1:8" x14ac:dyDescent="0.55000000000000004">
      <c r="A41" s="43"/>
      <c r="B41" s="43"/>
      <c r="C41" s="48"/>
      <c r="D41" s="10" t="s">
        <v>4928</v>
      </c>
      <c r="E41" s="10" t="s">
        <v>4775</v>
      </c>
      <c r="F41" s="10" t="s">
        <v>3898</v>
      </c>
      <c r="G41" s="10" t="s">
        <v>3898</v>
      </c>
      <c r="H41" s="10">
        <v>594</v>
      </c>
    </row>
    <row r="42" spans="1:8" x14ac:dyDescent="0.55000000000000004">
      <c r="A42" s="43"/>
      <c r="B42" s="43"/>
      <c r="C42" s="43" t="s">
        <v>4786</v>
      </c>
      <c r="D42" s="10" t="s">
        <v>4789</v>
      </c>
      <c r="E42" s="10" t="s">
        <v>4775</v>
      </c>
      <c r="F42" s="10" t="s">
        <v>3898</v>
      </c>
      <c r="G42" s="10" t="s">
        <v>3898</v>
      </c>
      <c r="H42" s="10">
        <v>594</v>
      </c>
    </row>
    <row r="43" spans="1:8" x14ac:dyDescent="0.55000000000000004">
      <c r="A43" s="43"/>
      <c r="B43" s="43"/>
      <c r="C43" s="43"/>
      <c r="D43" s="10" t="s">
        <v>4791</v>
      </c>
      <c r="E43" s="10" t="s">
        <v>4792</v>
      </c>
      <c r="F43" s="10" t="s">
        <v>3898</v>
      </c>
      <c r="G43" s="10">
        <v>22600</v>
      </c>
      <c r="H43" s="10">
        <v>609</v>
      </c>
    </row>
    <row r="44" spans="1:8" x14ac:dyDescent="0.55000000000000004">
      <c r="A44" s="43"/>
      <c r="B44" s="43"/>
      <c r="C44" s="43"/>
      <c r="D44" s="10" t="s">
        <v>4791</v>
      </c>
      <c r="E44" s="10" t="s">
        <v>4793</v>
      </c>
      <c r="F44" s="10" t="s">
        <v>3898</v>
      </c>
      <c r="G44" s="10">
        <v>22600</v>
      </c>
      <c r="H44" s="10">
        <v>648</v>
      </c>
    </row>
    <row r="45" spans="1:8" x14ac:dyDescent="0.55000000000000004">
      <c r="A45" s="43"/>
      <c r="B45" s="43"/>
      <c r="C45" s="43"/>
      <c r="D45" s="10" t="s">
        <v>4791</v>
      </c>
      <c r="E45" s="10" t="s">
        <v>4794</v>
      </c>
      <c r="F45" s="10" t="s">
        <v>3898</v>
      </c>
      <c r="G45" s="10">
        <v>22600</v>
      </c>
      <c r="H45" s="10">
        <v>669</v>
      </c>
    </row>
    <row r="46" spans="1:8" x14ac:dyDescent="0.55000000000000004">
      <c r="A46" s="43"/>
      <c r="B46" s="43"/>
      <c r="C46" s="43"/>
      <c r="D46" s="10" t="s">
        <v>4795</v>
      </c>
      <c r="E46" s="10" t="s">
        <v>4775</v>
      </c>
      <c r="F46" s="10" t="s">
        <v>3898</v>
      </c>
      <c r="G46" s="10" t="s">
        <v>3898</v>
      </c>
      <c r="H46" s="10">
        <v>582</v>
      </c>
    </row>
    <row r="47" spans="1:8" x14ac:dyDescent="0.55000000000000004">
      <c r="A47" s="43"/>
      <c r="B47" s="43"/>
      <c r="C47" s="43" t="s">
        <v>4797</v>
      </c>
      <c r="D47" s="10" t="s">
        <v>4798</v>
      </c>
      <c r="E47" s="10" t="s">
        <v>4799</v>
      </c>
      <c r="F47" s="10" t="s">
        <v>3898</v>
      </c>
      <c r="G47" s="10">
        <v>44000</v>
      </c>
      <c r="H47" s="10">
        <v>1000</v>
      </c>
    </row>
    <row r="48" spans="1:8" x14ac:dyDescent="0.55000000000000004">
      <c r="A48" s="43"/>
      <c r="B48" s="43"/>
      <c r="C48" s="43"/>
      <c r="D48" s="10" t="s">
        <v>4800</v>
      </c>
      <c r="E48" s="10" t="s">
        <v>4801</v>
      </c>
      <c r="F48" s="10" t="s">
        <v>3898</v>
      </c>
      <c r="G48" s="10">
        <v>50000</v>
      </c>
      <c r="H48" s="10">
        <v>630</v>
      </c>
    </row>
    <row r="49" spans="1:8" x14ac:dyDescent="0.55000000000000004">
      <c r="A49" s="43"/>
      <c r="B49" s="43"/>
      <c r="C49" s="43"/>
      <c r="D49" s="10" t="s">
        <v>4800</v>
      </c>
      <c r="E49" s="10" t="s">
        <v>4801</v>
      </c>
      <c r="F49" s="10">
        <v>30</v>
      </c>
      <c r="G49" s="10">
        <v>20000</v>
      </c>
      <c r="H49" s="10">
        <v>330</v>
      </c>
    </row>
    <row r="50" spans="1:8" ht="15" customHeight="1" x14ac:dyDescent="0.55000000000000004">
      <c r="A50" s="43"/>
      <c r="B50" s="43"/>
      <c r="C50" s="49" t="s">
        <v>4802</v>
      </c>
      <c r="D50" s="49"/>
      <c r="E50" s="49"/>
      <c r="F50" s="11">
        <f>COUNT(F40:F49)</f>
        <v>1</v>
      </c>
      <c r="G50" s="11">
        <f>COUNT(G40:G49)</f>
        <v>6</v>
      </c>
      <c r="H50" s="11">
        <f>COUNT(H40:H49)</f>
        <v>10</v>
      </c>
    </row>
    <row r="51" spans="1:8" x14ac:dyDescent="0.55000000000000004">
      <c r="A51" s="43"/>
      <c r="B51" s="43"/>
      <c r="C51" s="49" t="s">
        <v>4803</v>
      </c>
      <c r="D51" s="49"/>
      <c r="E51" s="49"/>
      <c r="F51" s="11">
        <f>MEDIAN(F40:F49)</f>
        <v>30</v>
      </c>
      <c r="G51" s="11">
        <f>MEDIAN(G40:G49)</f>
        <v>22600</v>
      </c>
      <c r="H51" s="11">
        <f>MEDIAN(H40:H49)</f>
        <v>619.5</v>
      </c>
    </row>
    <row r="52" spans="1:8" x14ac:dyDescent="0.55000000000000004">
      <c r="A52" s="43"/>
      <c r="B52" s="43"/>
      <c r="C52" s="49" t="s">
        <v>4804</v>
      </c>
      <c r="D52" s="49"/>
      <c r="E52" s="49"/>
      <c r="F52" s="11">
        <f>MIN(F40:F49)</f>
        <v>30</v>
      </c>
      <c r="G52" s="11">
        <f>MIN(G40:G49)</f>
        <v>20000</v>
      </c>
      <c r="H52" s="11">
        <f>MIN(H40:H49)</f>
        <v>330</v>
      </c>
    </row>
    <row r="53" spans="1:8" x14ac:dyDescent="0.55000000000000004">
      <c r="A53" s="43"/>
      <c r="B53" s="43"/>
      <c r="C53" s="49" t="s">
        <v>4805</v>
      </c>
      <c r="D53" s="49"/>
      <c r="E53" s="49"/>
      <c r="F53" s="11">
        <f>MAX(F40:F49)</f>
        <v>30</v>
      </c>
      <c r="G53" s="11">
        <f>MAX(G40:G49)</f>
        <v>50000</v>
      </c>
      <c r="H53" s="11">
        <f>MAX(H40:H49)</f>
        <v>1000</v>
      </c>
    </row>
    <row r="54" spans="1:8" x14ac:dyDescent="0.55000000000000004">
      <c r="A54" s="43"/>
      <c r="B54" s="43" t="s">
        <v>4809</v>
      </c>
      <c r="C54" s="12" t="s">
        <v>4929</v>
      </c>
      <c r="D54" s="10" t="s">
        <v>4925</v>
      </c>
      <c r="E54" s="10" t="s">
        <v>4810</v>
      </c>
      <c r="F54" s="10" t="s">
        <v>3898</v>
      </c>
      <c r="G54" s="10">
        <v>20000</v>
      </c>
      <c r="H54" s="10" t="s">
        <v>3898</v>
      </c>
    </row>
    <row r="55" spans="1:8" x14ac:dyDescent="0.55000000000000004">
      <c r="A55" s="43"/>
      <c r="B55" s="43"/>
      <c r="C55" s="43" t="s">
        <v>4797</v>
      </c>
      <c r="D55" s="10" t="s">
        <v>4798</v>
      </c>
      <c r="E55" s="10" t="s">
        <v>4811</v>
      </c>
      <c r="F55" s="10" t="s">
        <v>3898</v>
      </c>
      <c r="G55" s="10">
        <v>44000</v>
      </c>
      <c r="H55" s="10">
        <v>1000</v>
      </c>
    </row>
    <row r="56" spans="1:8" x14ac:dyDescent="0.55000000000000004">
      <c r="A56" s="43"/>
      <c r="B56" s="43"/>
      <c r="C56" s="43"/>
      <c r="D56" s="10" t="s">
        <v>4800</v>
      </c>
      <c r="E56" s="10" t="s">
        <v>4812</v>
      </c>
      <c r="F56" s="10" t="s">
        <v>3898</v>
      </c>
      <c r="G56" s="10">
        <v>50000</v>
      </c>
      <c r="H56" s="10">
        <v>630</v>
      </c>
    </row>
    <row r="57" spans="1:8" x14ac:dyDescent="0.55000000000000004">
      <c r="A57" s="43"/>
      <c r="B57" s="43"/>
      <c r="C57" s="43"/>
      <c r="D57" s="10" t="s">
        <v>4800</v>
      </c>
      <c r="E57" s="10" t="s">
        <v>4812</v>
      </c>
      <c r="F57" s="10">
        <v>30</v>
      </c>
      <c r="G57" s="10">
        <v>20000</v>
      </c>
      <c r="H57" s="10">
        <v>330</v>
      </c>
    </row>
    <row r="58" spans="1:8" ht="15" customHeight="1" x14ac:dyDescent="0.55000000000000004">
      <c r="A58" s="43"/>
      <c r="B58" s="43"/>
      <c r="C58" s="49" t="s">
        <v>4802</v>
      </c>
      <c r="D58" s="49"/>
      <c r="E58" s="49"/>
      <c r="F58" s="11">
        <f>COUNT(F54:F57)</f>
        <v>1</v>
      </c>
      <c r="G58" s="11">
        <f>COUNT(G54:G57)</f>
        <v>4</v>
      </c>
      <c r="H58" s="11">
        <f>COUNT(H54:H57)</f>
        <v>3</v>
      </c>
    </row>
    <row r="59" spans="1:8" x14ac:dyDescent="0.55000000000000004">
      <c r="A59" s="43"/>
      <c r="B59" s="43"/>
      <c r="C59" s="49" t="s">
        <v>4803</v>
      </c>
      <c r="D59" s="49"/>
      <c r="E59" s="49"/>
      <c r="F59" s="11">
        <f>MEDIAN(F54:F57)</f>
        <v>30</v>
      </c>
      <c r="G59" s="11">
        <f>MEDIAN(G54:G57)</f>
        <v>32000</v>
      </c>
      <c r="H59" s="11">
        <f>MEDIAN(H54:H57)</f>
        <v>630</v>
      </c>
    </row>
    <row r="60" spans="1:8" x14ac:dyDescent="0.55000000000000004">
      <c r="A60" s="43"/>
      <c r="B60" s="43"/>
      <c r="C60" s="49" t="s">
        <v>4804</v>
      </c>
      <c r="D60" s="49"/>
      <c r="E60" s="49"/>
      <c r="F60" s="11">
        <f>MIN(F54:F57)</f>
        <v>30</v>
      </c>
      <c r="G60" s="11">
        <f>MIN(G54:G57)</f>
        <v>20000</v>
      </c>
      <c r="H60" s="11">
        <f>MIN(H54:H57)</f>
        <v>330</v>
      </c>
    </row>
    <row r="61" spans="1:8" x14ac:dyDescent="0.55000000000000004">
      <c r="A61" s="43"/>
      <c r="B61" s="43"/>
      <c r="C61" s="49" t="s">
        <v>4805</v>
      </c>
      <c r="D61" s="49"/>
      <c r="E61" s="49"/>
      <c r="F61" s="11">
        <f>MAX(F54:F57)</f>
        <v>30</v>
      </c>
      <c r="G61" s="11">
        <f>MAX(G54:G57)</f>
        <v>50000</v>
      </c>
      <c r="H61" s="11">
        <f>MAX(H54:H57)</f>
        <v>1000</v>
      </c>
    </row>
    <row r="62" spans="1:8" ht="15" customHeight="1" x14ac:dyDescent="0.55000000000000004">
      <c r="A62" s="43" t="s">
        <v>4813</v>
      </c>
      <c r="B62" s="43" t="s">
        <v>47</v>
      </c>
      <c r="C62" s="46" t="s">
        <v>4929</v>
      </c>
      <c r="D62" s="10" t="s">
        <v>4814</v>
      </c>
      <c r="E62" s="10" t="s">
        <v>4827</v>
      </c>
      <c r="F62" s="10" t="s">
        <v>3898</v>
      </c>
      <c r="G62" s="10" t="s">
        <v>3898</v>
      </c>
      <c r="H62" s="10">
        <v>180</v>
      </c>
    </row>
    <row r="63" spans="1:8" x14ac:dyDescent="0.55000000000000004">
      <c r="A63" s="43"/>
      <c r="B63" s="43"/>
      <c r="C63" s="47"/>
      <c r="D63" s="10" t="s">
        <v>4814</v>
      </c>
      <c r="E63" s="10" t="s">
        <v>4827</v>
      </c>
      <c r="F63" s="10" t="s">
        <v>3898</v>
      </c>
      <c r="G63" s="10" t="s">
        <v>3898</v>
      </c>
      <c r="H63" s="10">
        <v>160</v>
      </c>
    </row>
    <row r="64" spans="1:8" x14ac:dyDescent="0.55000000000000004">
      <c r="A64" s="43"/>
      <c r="B64" s="43"/>
      <c r="C64" s="47"/>
      <c r="D64" s="10" t="s">
        <v>4919</v>
      </c>
      <c r="E64" s="10" t="s">
        <v>4827</v>
      </c>
      <c r="F64" s="10" t="s">
        <v>3898</v>
      </c>
      <c r="G64" s="10" t="s">
        <v>3898</v>
      </c>
      <c r="H64" s="10">
        <v>605</v>
      </c>
    </row>
    <row r="65" spans="1:8" x14ac:dyDescent="0.55000000000000004">
      <c r="A65" s="43"/>
      <c r="B65" s="43"/>
      <c r="C65" s="47"/>
      <c r="D65" s="10" t="s">
        <v>4816</v>
      </c>
      <c r="E65" s="10" t="s">
        <v>4827</v>
      </c>
      <c r="F65" s="10" t="s">
        <v>3898</v>
      </c>
      <c r="G65" s="10" t="s">
        <v>3898</v>
      </c>
      <c r="H65" s="10">
        <v>396</v>
      </c>
    </row>
    <row r="66" spans="1:8" x14ac:dyDescent="0.55000000000000004">
      <c r="A66" s="43"/>
      <c r="B66" s="43"/>
      <c r="C66" s="47"/>
      <c r="D66" s="10" t="s">
        <v>4816</v>
      </c>
      <c r="E66" s="10" t="s">
        <v>4827</v>
      </c>
      <c r="F66" s="10" t="s">
        <v>3898</v>
      </c>
      <c r="G66" s="10" t="s">
        <v>3898</v>
      </c>
      <c r="H66" s="10">
        <v>420</v>
      </c>
    </row>
    <row r="67" spans="1:8" x14ac:dyDescent="0.55000000000000004">
      <c r="A67" s="43"/>
      <c r="B67" s="43"/>
      <c r="C67" s="47"/>
      <c r="D67" s="10" t="s">
        <v>4816</v>
      </c>
      <c r="E67" s="10" t="s">
        <v>4827</v>
      </c>
      <c r="F67" s="10" t="s">
        <v>3898</v>
      </c>
      <c r="G67" s="10" t="s">
        <v>3898</v>
      </c>
      <c r="H67" s="10">
        <v>456</v>
      </c>
    </row>
    <row r="68" spans="1:8" x14ac:dyDescent="0.55000000000000004">
      <c r="A68" s="43"/>
      <c r="B68" s="43"/>
      <c r="C68" s="47"/>
      <c r="D68" s="10" t="s">
        <v>4817</v>
      </c>
      <c r="E68" s="10" t="s">
        <v>4827</v>
      </c>
      <c r="F68" s="10" t="s">
        <v>3898</v>
      </c>
      <c r="G68" s="10" t="s">
        <v>3898</v>
      </c>
      <c r="H68" s="10">
        <v>528</v>
      </c>
    </row>
    <row r="69" spans="1:8" x14ac:dyDescent="0.55000000000000004">
      <c r="A69" s="43"/>
      <c r="B69" s="43"/>
      <c r="C69" s="47"/>
      <c r="D69" s="10" t="s">
        <v>4925</v>
      </c>
      <c r="E69" s="10" t="s">
        <v>4827</v>
      </c>
      <c r="F69" s="10" t="s">
        <v>3898</v>
      </c>
      <c r="G69" s="10" t="s">
        <v>3898</v>
      </c>
      <c r="H69" s="10">
        <v>6780</v>
      </c>
    </row>
    <row r="70" spans="1:8" x14ac:dyDescent="0.55000000000000004">
      <c r="A70" s="43"/>
      <c r="B70" s="43"/>
      <c r="C70" s="48"/>
      <c r="D70" s="10" t="s">
        <v>4781</v>
      </c>
      <c r="E70" s="10" t="s">
        <v>4827</v>
      </c>
      <c r="F70" s="10" t="s">
        <v>3898</v>
      </c>
      <c r="G70" s="10" t="s">
        <v>3898</v>
      </c>
      <c r="H70" s="10">
        <v>380</v>
      </c>
    </row>
    <row r="71" spans="1:8" x14ac:dyDescent="0.55000000000000004">
      <c r="A71" s="43"/>
      <c r="B71" s="43"/>
      <c r="C71" s="43" t="s">
        <v>4786</v>
      </c>
      <c r="D71" s="10" t="s">
        <v>4818</v>
      </c>
      <c r="E71" s="10" t="s">
        <v>4827</v>
      </c>
      <c r="F71" s="10" t="s">
        <v>3898</v>
      </c>
      <c r="G71" s="10" t="s">
        <v>3898</v>
      </c>
      <c r="H71" s="10">
        <v>358</v>
      </c>
    </row>
    <row r="72" spans="1:8" x14ac:dyDescent="0.55000000000000004">
      <c r="A72" s="43"/>
      <c r="B72" s="43"/>
      <c r="C72" s="43"/>
      <c r="D72" s="10" t="s">
        <v>4818</v>
      </c>
      <c r="E72" s="10" t="s">
        <v>4827</v>
      </c>
      <c r="F72" s="10" t="s">
        <v>3898</v>
      </c>
      <c r="G72" s="10" t="s">
        <v>3898</v>
      </c>
      <c r="H72" s="10">
        <v>362</v>
      </c>
    </row>
    <row r="73" spans="1:8" x14ac:dyDescent="0.55000000000000004">
      <c r="A73" s="43"/>
      <c r="B73" s="43"/>
      <c r="C73" s="43"/>
      <c r="D73" s="10" t="s">
        <v>4818</v>
      </c>
      <c r="E73" s="10" t="s">
        <v>4827</v>
      </c>
      <c r="F73" s="10" t="s">
        <v>3898</v>
      </c>
      <c r="G73" s="10" t="s">
        <v>3898</v>
      </c>
      <c r="H73" s="10">
        <v>375</v>
      </c>
    </row>
    <row r="74" spans="1:8" x14ac:dyDescent="0.55000000000000004">
      <c r="A74" s="43"/>
      <c r="B74" s="43"/>
      <c r="C74" s="43"/>
      <c r="D74" s="10" t="s">
        <v>4819</v>
      </c>
      <c r="E74" s="10" t="s">
        <v>4827</v>
      </c>
      <c r="F74" s="10" t="s">
        <v>3898</v>
      </c>
      <c r="G74" s="10" t="s">
        <v>3898</v>
      </c>
      <c r="H74" s="10">
        <v>372</v>
      </c>
    </row>
    <row r="75" spans="1:8" x14ac:dyDescent="0.55000000000000004">
      <c r="A75" s="43"/>
      <c r="B75" s="43"/>
      <c r="C75" s="43"/>
      <c r="D75" s="10" t="s">
        <v>4819</v>
      </c>
      <c r="E75" s="10" t="s">
        <v>4827</v>
      </c>
      <c r="F75" s="10" t="s">
        <v>3898</v>
      </c>
      <c r="G75" s="10" t="s">
        <v>3898</v>
      </c>
      <c r="H75" s="10">
        <v>388</v>
      </c>
    </row>
    <row r="76" spans="1:8" x14ac:dyDescent="0.55000000000000004">
      <c r="A76" s="43"/>
      <c r="B76" s="43"/>
      <c r="C76" s="43"/>
      <c r="D76" s="10" t="s">
        <v>4819</v>
      </c>
      <c r="E76" s="10" t="s">
        <v>4827</v>
      </c>
      <c r="F76" s="10" t="s">
        <v>3898</v>
      </c>
      <c r="G76" s="10" t="s">
        <v>3898</v>
      </c>
      <c r="H76" s="10">
        <v>390</v>
      </c>
    </row>
    <row r="77" spans="1:8" x14ac:dyDescent="0.55000000000000004">
      <c r="A77" s="43"/>
      <c r="B77" s="43"/>
      <c r="C77" s="43"/>
      <c r="D77" s="10" t="s">
        <v>4819</v>
      </c>
      <c r="E77" s="10" t="s">
        <v>4827</v>
      </c>
      <c r="F77" s="10" t="s">
        <v>3898</v>
      </c>
      <c r="G77" s="10" t="s">
        <v>3898</v>
      </c>
      <c r="H77" s="10">
        <v>439</v>
      </c>
    </row>
    <row r="78" spans="1:8" x14ac:dyDescent="0.55000000000000004">
      <c r="A78" s="43"/>
      <c r="B78" s="43"/>
      <c r="C78" s="12" t="s">
        <v>4797</v>
      </c>
      <c r="D78" s="10" t="s">
        <v>4800</v>
      </c>
      <c r="E78" s="10" t="s">
        <v>4812</v>
      </c>
      <c r="F78" s="10">
        <v>150</v>
      </c>
      <c r="G78" s="10" t="s">
        <v>3898</v>
      </c>
      <c r="H78" s="10">
        <v>350</v>
      </c>
    </row>
    <row r="79" spans="1:8" x14ac:dyDescent="0.55000000000000004">
      <c r="A79" s="43"/>
      <c r="B79" s="43"/>
      <c r="C79" s="49" t="s">
        <v>4802</v>
      </c>
      <c r="D79" s="49"/>
      <c r="E79" s="49"/>
      <c r="F79" s="11">
        <f>COUNT(F62:F78)</f>
        <v>1</v>
      </c>
      <c r="G79" s="11">
        <f>COUNT(G62:G78)</f>
        <v>0</v>
      </c>
      <c r="H79" s="11">
        <f>COUNT(H62:H78)</f>
        <v>17</v>
      </c>
    </row>
    <row r="80" spans="1:8" x14ac:dyDescent="0.55000000000000004">
      <c r="A80" s="43"/>
      <c r="B80" s="43"/>
      <c r="C80" s="49" t="s">
        <v>4803</v>
      </c>
      <c r="D80" s="49"/>
      <c r="E80" s="49"/>
      <c r="F80" s="11">
        <f>MEDIAN(F62:F78)</f>
        <v>150</v>
      </c>
      <c r="G80" s="11" t="e">
        <f>MEDIAN(G62:G78)</f>
        <v>#NUM!</v>
      </c>
      <c r="H80" s="11">
        <f>MEDIAN(H62:H78)</f>
        <v>388</v>
      </c>
    </row>
    <row r="81" spans="1:8" x14ac:dyDescent="0.55000000000000004">
      <c r="A81" s="43"/>
      <c r="B81" s="43"/>
      <c r="C81" s="49" t="s">
        <v>4804</v>
      </c>
      <c r="D81" s="49"/>
      <c r="E81" s="49"/>
      <c r="F81" s="11">
        <f>MIN(F62:F78)</f>
        <v>150</v>
      </c>
      <c r="G81" s="11">
        <f>MIN(G62:G78)</f>
        <v>0</v>
      </c>
      <c r="H81" s="11">
        <f>MIN(H62:H78)</f>
        <v>160</v>
      </c>
    </row>
    <row r="82" spans="1:8" x14ac:dyDescent="0.55000000000000004">
      <c r="A82" s="43"/>
      <c r="B82" s="43"/>
      <c r="C82" s="49" t="s">
        <v>4805</v>
      </c>
      <c r="D82" s="49"/>
      <c r="E82" s="49"/>
      <c r="F82" s="11">
        <f>MAX(F62:F78)</f>
        <v>150</v>
      </c>
      <c r="G82" s="11">
        <f>MAX(G62:G78)</f>
        <v>0</v>
      </c>
      <c r="H82" s="11">
        <f>MAX(H62:H78)</f>
        <v>6780</v>
      </c>
    </row>
    <row r="83" spans="1:8" x14ac:dyDescent="0.55000000000000004">
      <c r="A83" s="44" t="s">
        <v>4820</v>
      </c>
      <c r="B83" s="44"/>
      <c r="C83" s="44"/>
      <c r="D83" s="44"/>
      <c r="E83" s="44"/>
      <c r="F83" s="44"/>
      <c r="G83" s="44"/>
      <c r="H83" s="44"/>
    </row>
    <row r="84" spans="1:8" x14ac:dyDescent="0.55000000000000004">
      <c r="A84" s="42" t="s">
        <v>56</v>
      </c>
      <c r="B84" s="43" t="s">
        <v>57</v>
      </c>
      <c r="C84" s="12" t="s">
        <v>4930</v>
      </c>
      <c r="D84" s="10" t="s">
        <v>4822</v>
      </c>
      <c r="E84" s="10" t="s">
        <v>4823</v>
      </c>
      <c r="F84" s="10">
        <v>425</v>
      </c>
      <c r="G84" s="10" t="s">
        <v>3898</v>
      </c>
      <c r="H84" s="10" t="s">
        <v>3898</v>
      </c>
    </row>
    <row r="85" spans="1:8" x14ac:dyDescent="0.55000000000000004">
      <c r="A85" s="42"/>
      <c r="B85" s="43"/>
      <c r="C85" s="49" t="s">
        <v>4802</v>
      </c>
      <c r="D85" s="49"/>
      <c r="E85" s="49"/>
      <c r="F85" s="11">
        <f>COUNT(F84:F84)</f>
        <v>1</v>
      </c>
      <c r="G85" s="11">
        <f>COUNT(G84:G84)</f>
        <v>0</v>
      </c>
      <c r="H85" s="11">
        <f>COUNT(H84:H84)</f>
        <v>0</v>
      </c>
    </row>
    <row r="86" spans="1:8" x14ac:dyDescent="0.55000000000000004">
      <c r="A86" s="42"/>
      <c r="B86" s="43"/>
      <c r="C86" s="49" t="s">
        <v>4803</v>
      </c>
      <c r="D86" s="49"/>
      <c r="E86" s="49"/>
      <c r="F86" s="11">
        <f>MEDIAN(F84:F84)</f>
        <v>425</v>
      </c>
      <c r="G86" s="11" t="e">
        <f>MEDIAN(G84:G84)</f>
        <v>#NUM!</v>
      </c>
      <c r="H86" s="11" t="e">
        <f>MEDIAN(H84:H84)</f>
        <v>#NUM!</v>
      </c>
    </row>
    <row r="87" spans="1:8" x14ac:dyDescent="0.55000000000000004">
      <c r="A87" s="42"/>
      <c r="B87" s="43"/>
      <c r="C87" s="49" t="s">
        <v>4804</v>
      </c>
      <c r="D87" s="49"/>
      <c r="E87" s="49"/>
      <c r="F87" s="11">
        <f>MIN(F84:F84)</f>
        <v>425</v>
      </c>
      <c r="G87" s="11">
        <f>MIN(G84:G84)</f>
        <v>0</v>
      </c>
      <c r="H87" s="11">
        <f>MIN(H84:H84)</f>
        <v>0</v>
      </c>
    </row>
    <row r="88" spans="1:8" x14ac:dyDescent="0.55000000000000004">
      <c r="A88" s="42"/>
      <c r="B88" s="43"/>
      <c r="C88" s="49" t="s">
        <v>4805</v>
      </c>
      <c r="D88" s="49"/>
      <c r="E88" s="49"/>
      <c r="F88" s="11">
        <f>MAX(F84:F84)</f>
        <v>425</v>
      </c>
      <c r="G88" s="11">
        <f>MAX(G84:G84)</f>
        <v>0</v>
      </c>
      <c r="H88" s="11">
        <f>MAX(H84:H84)</f>
        <v>0</v>
      </c>
    </row>
    <row r="89" spans="1:8" x14ac:dyDescent="0.55000000000000004">
      <c r="A89" s="43" t="s">
        <v>4825</v>
      </c>
      <c r="B89" s="43" t="s">
        <v>4826</v>
      </c>
      <c r="C89" s="43" t="s">
        <v>4821</v>
      </c>
      <c r="D89" s="10" t="s">
        <v>4774</v>
      </c>
      <c r="E89" s="10" t="s">
        <v>4827</v>
      </c>
      <c r="F89" s="10" t="s">
        <v>3898</v>
      </c>
      <c r="G89" s="10" t="s">
        <v>3898</v>
      </c>
      <c r="H89" s="10">
        <v>760</v>
      </c>
    </row>
    <row r="90" spans="1:8" x14ac:dyDescent="0.55000000000000004">
      <c r="A90" s="43"/>
      <c r="B90" s="43"/>
      <c r="C90" s="43"/>
      <c r="D90" s="10" t="s">
        <v>4829</v>
      </c>
      <c r="E90" s="10" t="s">
        <v>4827</v>
      </c>
      <c r="F90" s="10" t="s">
        <v>3898</v>
      </c>
      <c r="G90" s="10" t="s">
        <v>3898</v>
      </c>
      <c r="H90" s="10">
        <v>234</v>
      </c>
    </row>
    <row r="91" spans="1:8" x14ac:dyDescent="0.55000000000000004">
      <c r="A91" s="43"/>
      <c r="B91" s="43"/>
      <c r="C91" s="43"/>
      <c r="D91" s="10" t="s">
        <v>4829</v>
      </c>
      <c r="E91" s="10" t="s">
        <v>4827</v>
      </c>
      <c r="F91" s="10" t="s">
        <v>3898</v>
      </c>
      <c r="G91" s="10" t="s">
        <v>3898</v>
      </c>
      <c r="H91" s="10">
        <v>216</v>
      </c>
    </row>
    <row r="92" spans="1:8" x14ac:dyDescent="0.55000000000000004">
      <c r="A92" s="43"/>
      <c r="B92" s="43"/>
      <c r="C92" s="43"/>
      <c r="D92" s="10" t="s">
        <v>4829</v>
      </c>
      <c r="E92" s="10" t="s">
        <v>4827</v>
      </c>
      <c r="F92" s="10" t="s">
        <v>3898</v>
      </c>
      <c r="G92" s="10" t="s">
        <v>3898</v>
      </c>
      <c r="H92" s="10">
        <v>231</v>
      </c>
    </row>
    <row r="93" spans="1:8" x14ac:dyDescent="0.55000000000000004">
      <c r="A93" s="43"/>
      <c r="B93" s="43"/>
      <c r="C93" s="43"/>
      <c r="D93" s="10" t="s">
        <v>4829</v>
      </c>
      <c r="E93" s="10" t="s">
        <v>4827</v>
      </c>
      <c r="F93" s="10" t="s">
        <v>3898</v>
      </c>
      <c r="G93" s="10" t="s">
        <v>3898</v>
      </c>
      <c r="H93" s="10">
        <v>231</v>
      </c>
    </row>
    <row r="94" spans="1:8" x14ac:dyDescent="0.55000000000000004">
      <c r="A94" s="43"/>
      <c r="B94" s="43"/>
      <c r="C94" s="43"/>
      <c r="D94" s="10" t="s">
        <v>4829</v>
      </c>
      <c r="E94" s="10" t="s">
        <v>4827</v>
      </c>
      <c r="F94" s="10" t="s">
        <v>3898</v>
      </c>
      <c r="G94" s="10" t="s">
        <v>3898</v>
      </c>
      <c r="H94" s="10">
        <v>251</v>
      </c>
    </row>
    <row r="95" spans="1:8" x14ac:dyDescent="0.55000000000000004">
      <c r="A95" s="43"/>
      <c r="B95" s="43"/>
      <c r="C95" s="43"/>
      <c r="D95" s="10" t="s">
        <v>4931</v>
      </c>
      <c r="E95" s="10" t="s">
        <v>4827</v>
      </c>
      <c r="F95" s="10" t="s">
        <v>3898</v>
      </c>
      <c r="G95" s="10">
        <v>21000</v>
      </c>
      <c r="H95" s="10" t="s">
        <v>3898</v>
      </c>
    </row>
    <row r="96" spans="1:8" x14ac:dyDescent="0.55000000000000004">
      <c r="A96" s="43"/>
      <c r="B96" s="43"/>
      <c r="C96" s="43"/>
      <c r="D96" s="10" t="s">
        <v>4831</v>
      </c>
      <c r="E96" s="10" t="s">
        <v>4827</v>
      </c>
      <c r="F96" s="10" t="s">
        <v>3898</v>
      </c>
      <c r="G96" s="10" t="s">
        <v>3898</v>
      </c>
      <c r="H96" s="10">
        <v>275</v>
      </c>
    </row>
    <row r="97" spans="1:8" x14ac:dyDescent="0.55000000000000004">
      <c r="A97" s="43"/>
      <c r="B97" s="43"/>
      <c r="C97" s="43"/>
      <c r="D97" s="10" t="s">
        <v>4832</v>
      </c>
      <c r="E97" s="10" t="s">
        <v>4827</v>
      </c>
      <c r="F97" s="10" t="s">
        <v>3898</v>
      </c>
      <c r="G97" s="10" t="s">
        <v>3898</v>
      </c>
      <c r="H97" s="10">
        <v>254</v>
      </c>
    </row>
    <row r="98" spans="1:8" x14ac:dyDescent="0.55000000000000004">
      <c r="A98" s="43"/>
      <c r="B98" s="43"/>
      <c r="C98" s="43"/>
      <c r="D98" s="10" t="s">
        <v>4781</v>
      </c>
      <c r="E98" s="10" t="s">
        <v>4827</v>
      </c>
      <c r="F98" s="10" t="s">
        <v>3898</v>
      </c>
      <c r="G98" s="10">
        <v>20000</v>
      </c>
      <c r="H98" s="10">
        <v>230</v>
      </c>
    </row>
    <row r="99" spans="1:8" x14ac:dyDescent="0.55000000000000004">
      <c r="A99" s="43"/>
      <c r="B99" s="43"/>
      <c r="C99" s="43"/>
      <c r="D99" s="10" t="s">
        <v>4781</v>
      </c>
      <c r="E99" s="10" t="s">
        <v>4827</v>
      </c>
      <c r="F99" s="10" t="s">
        <v>3898</v>
      </c>
      <c r="G99" s="10">
        <v>7500</v>
      </c>
      <c r="H99" s="10" t="s">
        <v>3898</v>
      </c>
    </row>
    <row r="100" spans="1:8" x14ac:dyDescent="0.55000000000000004">
      <c r="A100" s="43"/>
      <c r="B100" s="43"/>
      <c r="C100" s="43"/>
      <c r="D100" s="10" t="s">
        <v>4925</v>
      </c>
      <c r="E100" s="10" t="s">
        <v>4827</v>
      </c>
      <c r="F100" s="10" t="s">
        <v>3898</v>
      </c>
      <c r="G100" s="10">
        <v>7200</v>
      </c>
      <c r="H100" s="10" t="s">
        <v>3898</v>
      </c>
    </row>
    <row r="101" spans="1:8" x14ac:dyDescent="0.55000000000000004">
      <c r="A101" s="43"/>
      <c r="B101" s="43"/>
      <c r="C101" s="43" t="s">
        <v>4786</v>
      </c>
      <c r="D101" s="10" t="s">
        <v>4839</v>
      </c>
      <c r="E101" s="10" t="s">
        <v>4827</v>
      </c>
      <c r="F101" s="10" t="s">
        <v>3898</v>
      </c>
      <c r="G101" s="10" t="s">
        <v>3898</v>
      </c>
      <c r="H101" s="10">
        <v>269</v>
      </c>
    </row>
    <row r="102" spans="1:8" x14ac:dyDescent="0.55000000000000004">
      <c r="A102" s="43"/>
      <c r="B102" s="43"/>
      <c r="C102" s="43"/>
      <c r="D102" s="10" t="s">
        <v>4835</v>
      </c>
      <c r="E102" s="10" t="s">
        <v>4827</v>
      </c>
      <c r="F102" s="10" t="s">
        <v>3898</v>
      </c>
      <c r="G102" s="10">
        <v>13800</v>
      </c>
      <c r="H102" s="10">
        <v>250</v>
      </c>
    </row>
    <row r="103" spans="1:8" x14ac:dyDescent="0.55000000000000004">
      <c r="A103" s="43"/>
      <c r="B103" s="43"/>
      <c r="C103" s="43"/>
      <c r="D103" s="10" t="s">
        <v>4835</v>
      </c>
      <c r="E103" s="10" t="s">
        <v>4827</v>
      </c>
      <c r="F103" s="10" t="s">
        <v>3898</v>
      </c>
      <c r="G103" s="10" t="s">
        <v>3898</v>
      </c>
      <c r="H103" s="10">
        <v>230</v>
      </c>
    </row>
    <row r="104" spans="1:8" x14ac:dyDescent="0.55000000000000004">
      <c r="A104" s="43"/>
      <c r="B104" s="43"/>
      <c r="C104" s="43"/>
      <c r="D104" s="10" t="s">
        <v>4789</v>
      </c>
      <c r="E104" s="10" t="s">
        <v>4827</v>
      </c>
      <c r="F104" s="10" t="s">
        <v>3898</v>
      </c>
      <c r="G104" s="10" t="s">
        <v>3898</v>
      </c>
      <c r="H104" s="10">
        <v>283</v>
      </c>
    </row>
    <row r="105" spans="1:8" x14ac:dyDescent="0.55000000000000004">
      <c r="A105" s="43"/>
      <c r="B105" s="43"/>
      <c r="C105" s="43"/>
      <c r="D105" s="10" t="s">
        <v>4790</v>
      </c>
      <c r="E105" s="10" t="s">
        <v>4836</v>
      </c>
      <c r="F105" s="10">
        <v>4</v>
      </c>
      <c r="G105" s="10">
        <v>9010</v>
      </c>
      <c r="H105" s="10">
        <v>150</v>
      </c>
    </row>
    <row r="106" spans="1:8" x14ac:dyDescent="0.55000000000000004">
      <c r="A106" s="43"/>
      <c r="B106" s="43"/>
      <c r="C106" s="43"/>
      <c r="D106" s="10" t="s">
        <v>4791</v>
      </c>
      <c r="E106" s="10" t="s">
        <v>4827</v>
      </c>
      <c r="F106" s="10">
        <v>4</v>
      </c>
      <c r="G106" s="10">
        <v>9010</v>
      </c>
      <c r="H106" s="10">
        <v>150</v>
      </c>
    </row>
    <row r="107" spans="1:8" x14ac:dyDescent="0.55000000000000004">
      <c r="A107" s="43"/>
      <c r="B107" s="43"/>
      <c r="C107" s="43"/>
      <c r="D107" s="10" t="s">
        <v>4795</v>
      </c>
      <c r="E107" s="10" t="s">
        <v>4827</v>
      </c>
      <c r="F107" s="10" t="s">
        <v>3898</v>
      </c>
      <c r="G107" s="10" t="s">
        <v>3898</v>
      </c>
      <c r="H107" s="10">
        <v>255</v>
      </c>
    </row>
    <row r="108" spans="1:8" x14ac:dyDescent="0.55000000000000004">
      <c r="A108" s="43"/>
      <c r="B108" s="43"/>
      <c r="C108" s="43" t="s">
        <v>4837</v>
      </c>
      <c r="D108" s="10" t="s">
        <v>4788</v>
      </c>
      <c r="E108" s="10" t="s">
        <v>4838</v>
      </c>
      <c r="F108" s="10" t="s">
        <v>3898</v>
      </c>
      <c r="G108" s="10">
        <v>12567</v>
      </c>
      <c r="H108" s="10">
        <v>400</v>
      </c>
    </row>
    <row r="109" spans="1:8" x14ac:dyDescent="0.55000000000000004">
      <c r="A109" s="43"/>
      <c r="B109" s="43"/>
      <c r="C109" s="43"/>
      <c r="D109" s="10" t="s">
        <v>4800</v>
      </c>
      <c r="E109" s="10" t="s">
        <v>4812</v>
      </c>
      <c r="F109" s="10">
        <v>7</v>
      </c>
      <c r="G109" s="10">
        <v>7500</v>
      </c>
      <c r="H109" s="10">
        <v>237</v>
      </c>
    </row>
    <row r="110" spans="1:8" x14ac:dyDescent="0.55000000000000004">
      <c r="A110" s="43"/>
      <c r="B110" s="43"/>
      <c r="C110" s="43"/>
      <c r="D110" s="10" t="s">
        <v>4800</v>
      </c>
      <c r="E110" s="10" t="s">
        <v>4812</v>
      </c>
      <c r="F110" s="10">
        <v>10</v>
      </c>
      <c r="G110" s="10">
        <v>20000</v>
      </c>
      <c r="H110" s="10">
        <v>240</v>
      </c>
    </row>
    <row r="111" spans="1:8" x14ac:dyDescent="0.55000000000000004">
      <c r="A111" s="43"/>
      <c r="B111" s="43"/>
      <c r="C111" s="49" t="s">
        <v>4802</v>
      </c>
      <c r="D111" s="49"/>
      <c r="E111" s="49"/>
      <c r="F111" s="11">
        <f>COUNT(F89:F110)</f>
        <v>4</v>
      </c>
      <c r="G111" s="11">
        <f>COUNT(G89:G110)</f>
        <v>10</v>
      </c>
      <c r="H111" s="11">
        <f>COUNT(H89:H110)</f>
        <v>19</v>
      </c>
    </row>
    <row r="112" spans="1:8" x14ac:dyDescent="0.55000000000000004">
      <c r="A112" s="43"/>
      <c r="B112" s="43"/>
      <c r="C112" s="49" t="s">
        <v>4803</v>
      </c>
      <c r="D112" s="49"/>
      <c r="E112" s="49"/>
      <c r="F112" s="11">
        <f>MEDIAN(F89:F110)</f>
        <v>5.5</v>
      </c>
      <c r="G112" s="11">
        <f>MEDIAN(G89:G110)</f>
        <v>10788.5</v>
      </c>
      <c r="H112" s="11">
        <f>MEDIAN(H89:H110)</f>
        <v>240</v>
      </c>
    </row>
    <row r="113" spans="1:8" x14ac:dyDescent="0.55000000000000004">
      <c r="A113" s="43"/>
      <c r="B113" s="43"/>
      <c r="C113" s="49" t="s">
        <v>4804</v>
      </c>
      <c r="D113" s="49"/>
      <c r="E113" s="49"/>
      <c r="F113" s="11">
        <f>MIN(F89:F110)</f>
        <v>4</v>
      </c>
      <c r="G113" s="11">
        <f>MIN(G89:G110)</f>
        <v>7200</v>
      </c>
      <c r="H113" s="11">
        <f>MIN(H89:H110)</f>
        <v>150</v>
      </c>
    </row>
    <row r="114" spans="1:8" x14ac:dyDescent="0.55000000000000004">
      <c r="A114" s="43"/>
      <c r="B114" s="43"/>
      <c r="C114" s="49" t="s">
        <v>4805</v>
      </c>
      <c r="D114" s="49"/>
      <c r="E114" s="49"/>
      <c r="F114" s="11">
        <f>MAX(F89:F110)</f>
        <v>10</v>
      </c>
      <c r="G114" s="11">
        <f>MAX(G89:G110)</f>
        <v>21000</v>
      </c>
      <c r="H114" s="11">
        <f>MAX(H89:H110)</f>
        <v>760</v>
      </c>
    </row>
    <row r="115" spans="1:8" x14ac:dyDescent="0.55000000000000004">
      <c r="A115" s="43" t="s">
        <v>4771</v>
      </c>
      <c r="B115" s="43" t="s">
        <v>4728</v>
      </c>
      <c r="C115" s="12" t="s">
        <v>4821</v>
      </c>
      <c r="D115" s="10" t="s">
        <v>4927</v>
      </c>
      <c r="E115" s="10" t="s">
        <v>4828</v>
      </c>
      <c r="F115" s="10" t="s">
        <v>3898</v>
      </c>
      <c r="G115" s="10">
        <v>37000</v>
      </c>
      <c r="H115" s="10" t="s">
        <v>3898</v>
      </c>
    </row>
    <row r="116" spans="1:8" x14ac:dyDescent="0.55000000000000004">
      <c r="A116" s="43"/>
      <c r="B116" s="43"/>
      <c r="C116" s="43" t="s">
        <v>4786</v>
      </c>
      <c r="D116" s="10" t="s">
        <v>4834</v>
      </c>
      <c r="E116" s="10" t="s">
        <v>4827</v>
      </c>
      <c r="F116" s="10" t="s">
        <v>3898</v>
      </c>
      <c r="G116" s="10" t="s">
        <v>3898</v>
      </c>
      <c r="H116" s="10">
        <v>1200</v>
      </c>
    </row>
    <row r="117" spans="1:8" x14ac:dyDescent="0.55000000000000004">
      <c r="A117" s="43"/>
      <c r="B117" s="43"/>
      <c r="C117" s="43"/>
      <c r="D117" s="10" t="s">
        <v>4847</v>
      </c>
      <c r="E117" s="10" t="s">
        <v>4827</v>
      </c>
      <c r="F117" s="10" t="s">
        <v>3898</v>
      </c>
      <c r="G117" s="10">
        <v>35000</v>
      </c>
      <c r="H117" s="10">
        <v>1210</v>
      </c>
    </row>
    <row r="118" spans="1:8" x14ac:dyDescent="0.55000000000000004">
      <c r="A118" s="43"/>
      <c r="B118" s="43"/>
      <c r="C118" s="12" t="s">
        <v>4837</v>
      </c>
      <c r="D118" s="10" t="s">
        <v>4848</v>
      </c>
      <c r="E118" s="10"/>
      <c r="F118" s="10" t="s">
        <v>3898</v>
      </c>
      <c r="G118" s="10" t="s">
        <v>3898</v>
      </c>
      <c r="H118" s="10" t="s">
        <v>3898</v>
      </c>
    </row>
    <row r="119" spans="1:8" x14ac:dyDescent="0.55000000000000004">
      <c r="A119" s="43"/>
      <c r="B119" s="43"/>
      <c r="C119" s="49" t="s">
        <v>4802</v>
      </c>
      <c r="D119" s="49"/>
      <c r="E119" s="49"/>
      <c r="F119" s="11">
        <f>COUNT(F115:F118)</f>
        <v>0</v>
      </c>
      <c r="G119" s="11">
        <f>COUNT(G115:G118)</f>
        <v>2</v>
      </c>
      <c r="H119" s="11">
        <f>COUNT(H115:H118)</f>
        <v>2</v>
      </c>
    </row>
    <row r="120" spans="1:8" x14ac:dyDescent="0.55000000000000004">
      <c r="A120" s="43"/>
      <c r="B120" s="43"/>
      <c r="C120" s="49" t="s">
        <v>4803</v>
      </c>
      <c r="D120" s="49"/>
      <c r="E120" s="49"/>
      <c r="F120" s="11" t="e">
        <f>MEDIAN(F115:F118)</f>
        <v>#NUM!</v>
      </c>
      <c r="G120" s="11">
        <f>MEDIAN(G115:G118)</f>
        <v>36000</v>
      </c>
      <c r="H120" s="11">
        <f>MEDIAN(H115:H118)</f>
        <v>1205</v>
      </c>
    </row>
    <row r="121" spans="1:8" x14ac:dyDescent="0.55000000000000004">
      <c r="A121" s="43"/>
      <c r="B121" s="43"/>
      <c r="C121" s="49" t="s">
        <v>4804</v>
      </c>
      <c r="D121" s="49"/>
      <c r="E121" s="49"/>
      <c r="F121" s="11">
        <f>MIN(F115:F118)</f>
        <v>0</v>
      </c>
      <c r="G121" s="11">
        <f>MIN(G115:G118)</f>
        <v>35000</v>
      </c>
      <c r="H121" s="11">
        <f>MIN(H115:H118)</f>
        <v>1200</v>
      </c>
    </row>
    <row r="122" spans="1:8" x14ac:dyDescent="0.55000000000000004">
      <c r="A122" s="43"/>
      <c r="B122" s="43"/>
      <c r="C122" s="49" t="s">
        <v>4805</v>
      </c>
      <c r="D122" s="49"/>
      <c r="E122" s="49"/>
      <c r="F122" s="11">
        <f>MAX(F115:F118)</f>
        <v>0</v>
      </c>
      <c r="G122" s="11">
        <f>MAX(G115:G118)</f>
        <v>37000</v>
      </c>
      <c r="H122" s="11">
        <f>MAX(H115:H118)</f>
        <v>1210</v>
      </c>
    </row>
    <row r="123" spans="1:8" x14ac:dyDescent="0.55000000000000004">
      <c r="A123" s="44" t="s">
        <v>3133</v>
      </c>
      <c r="B123" s="44"/>
      <c r="C123" s="44"/>
      <c r="D123" s="44"/>
      <c r="E123" s="44"/>
      <c r="F123" s="44"/>
      <c r="G123" s="44"/>
      <c r="H123" s="44"/>
    </row>
    <row r="124" spans="1:8" ht="15" customHeight="1" x14ac:dyDescent="0.55000000000000004">
      <c r="A124" s="43" t="s">
        <v>4771</v>
      </c>
      <c r="B124" s="43" t="s">
        <v>3133</v>
      </c>
      <c r="C124" s="46" t="s">
        <v>4932</v>
      </c>
      <c r="D124" s="10" t="s">
        <v>4933</v>
      </c>
      <c r="E124" s="10" t="s">
        <v>4934</v>
      </c>
      <c r="F124" s="10" t="s">
        <v>3898</v>
      </c>
      <c r="G124" s="10">
        <v>52000</v>
      </c>
      <c r="H124" s="10" t="s">
        <v>3898</v>
      </c>
    </row>
    <row r="125" spans="1:8" x14ac:dyDescent="0.55000000000000004">
      <c r="A125" s="43"/>
      <c r="B125" s="43"/>
      <c r="C125" s="47"/>
      <c r="D125" s="10" t="s">
        <v>4919</v>
      </c>
      <c r="E125" s="10" t="s">
        <v>4850</v>
      </c>
      <c r="F125" s="10" t="s">
        <v>3898</v>
      </c>
      <c r="G125" s="10" t="s">
        <v>3898</v>
      </c>
      <c r="H125" s="10">
        <v>1300</v>
      </c>
    </row>
    <row r="126" spans="1:8" x14ac:dyDescent="0.55000000000000004">
      <c r="A126" s="43"/>
      <c r="B126" s="43"/>
      <c r="C126" s="47"/>
      <c r="D126" s="10" t="s">
        <v>4852</v>
      </c>
      <c r="E126" s="10" t="s">
        <v>4853</v>
      </c>
      <c r="F126" s="10" t="s">
        <v>3898</v>
      </c>
      <c r="G126" s="10">
        <v>48000</v>
      </c>
      <c r="H126" s="10">
        <v>2600</v>
      </c>
    </row>
    <row r="127" spans="1:8" x14ac:dyDescent="0.55000000000000004">
      <c r="A127" s="43"/>
      <c r="B127" s="43"/>
      <c r="C127" s="47"/>
      <c r="D127" s="10" t="s">
        <v>4791</v>
      </c>
      <c r="E127" s="10" t="s">
        <v>4827</v>
      </c>
      <c r="F127" s="10" t="s">
        <v>3898</v>
      </c>
      <c r="G127" s="10">
        <v>31000</v>
      </c>
      <c r="H127" s="10">
        <v>1100</v>
      </c>
    </row>
    <row r="128" spans="1:8" x14ac:dyDescent="0.55000000000000004">
      <c r="A128" s="43"/>
      <c r="B128" s="43"/>
      <c r="C128" s="47"/>
      <c r="D128" s="10" t="s">
        <v>4935</v>
      </c>
      <c r="E128" s="10" t="s">
        <v>4850</v>
      </c>
      <c r="F128" s="10" t="s">
        <v>3898</v>
      </c>
      <c r="G128" s="10">
        <v>48000</v>
      </c>
      <c r="H128" s="10" t="s">
        <v>3898</v>
      </c>
    </row>
    <row r="129" spans="1:8" x14ac:dyDescent="0.55000000000000004">
      <c r="A129" s="43"/>
      <c r="B129" s="43"/>
      <c r="C129" s="47"/>
      <c r="D129" s="10" t="s">
        <v>4781</v>
      </c>
      <c r="E129" s="10" t="s">
        <v>4854</v>
      </c>
      <c r="F129" s="10" t="s">
        <v>3898</v>
      </c>
      <c r="G129" s="10">
        <v>60000</v>
      </c>
      <c r="H129" s="10">
        <v>800</v>
      </c>
    </row>
    <row r="130" spans="1:8" x14ac:dyDescent="0.55000000000000004">
      <c r="A130" s="43"/>
      <c r="B130" s="43"/>
      <c r="C130" s="47"/>
      <c r="D130" s="10" t="s">
        <v>4781</v>
      </c>
      <c r="E130" s="10" t="s">
        <v>4854</v>
      </c>
      <c r="F130" s="10" t="s">
        <v>3898</v>
      </c>
      <c r="G130" s="10">
        <v>54000</v>
      </c>
      <c r="H130" s="10">
        <v>1100</v>
      </c>
    </row>
    <row r="131" spans="1:8" x14ac:dyDescent="0.55000000000000004">
      <c r="A131" s="43"/>
      <c r="B131" s="43"/>
      <c r="C131" s="47"/>
      <c r="D131" s="10" t="s">
        <v>4925</v>
      </c>
      <c r="E131" s="10" t="s">
        <v>4936</v>
      </c>
      <c r="F131" s="10" t="s">
        <v>3898</v>
      </c>
      <c r="G131" s="10">
        <v>39000</v>
      </c>
      <c r="H131" s="10" t="s">
        <v>3898</v>
      </c>
    </row>
    <row r="132" spans="1:8" x14ac:dyDescent="0.55000000000000004">
      <c r="A132" s="43"/>
      <c r="B132" s="43"/>
      <c r="C132" s="47"/>
      <c r="D132" s="10" t="s">
        <v>4927</v>
      </c>
      <c r="E132" s="10" t="s">
        <v>4858</v>
      </c>
      <c r="F132" s="10" t="s">
        <v>3898</v>
      </c>
      <c r="G132" s="10">
        <v>59000</v>
      </c>
      <c r="H132" s="10" t="s">
        <v>3898</v>
      </c>
    </row>
    <row r="133" spans="1:8" x14ac:dyDescent="0.55000000000000004">
      <c r="A133" s="43"/>
      <c r="B133" s="43"/>
      <c r="C133" s="48"/>
      <c r="D133" s="10" t="s">
        <v>4937</v>
      </c>
      <c r="E133" s="10" t="s">
        <v>4850</v>
      </c>
      <c r="F133" s="10" t="s">
        <v>3898</v>
      </c>
      <c r="G133" s="10">
        <v>44000</v>
      </c>
      <c r="H133" s="10" t="s">
        <v>3898</v>
      </c>
    </row>
    <row r="134" spans="1:8" x14ac:dyDescent="0.55000000000000004">
      <c r="A134" s="43"/>
      <c r="B134" s="43"/>
      <c r="C134" s="43" t="s">
        <v>4786</v>
      </c>
      <c r="D134" s="10" t="s">
        <v>4835</v>
      </c>
      <c r="E134" s="10"/>
      <c r="F134" s="10" t="s">
        <v>3898</v>
      </c>
      <c r="G134" s="10">
        <v>43000</v>
      </c>
      <c r="H134" s="10">
        <v>950</v>
      </c>
    </row>
    <row r="135" spans="1:8" x14ac:dyDescent="0.55000000000000004">
      <c r="A135" s="43"/>
      <c r="B135" s="43"/>
      <c r="C135" s="43"/>
      <c r="D135" s="10" t="s">
        <v>4855</v>
      </c>
      <c r="E135" s="10" t="s">
        <v>4938</v>
      </c>
      <c r="F135" s="10" t="s">
        <v>3898</v>
      </c>
      <c r="G135" s="10">
        <v>46200</v>
      </c>
      <c r="H135" s="10">
        <v>1500</v>
      </c>
    </row>
    <row r="136" spans="1:8" x14ac:dyDescent="0.55000000000000004">
      <c r="A136" s="43"/>
      <c r="B136" s="43"/>
      <c r="C136" s="43"/>
      <c r="D136" s="10" t="s">
        <v>4790</v>
      </c>
      <c r="E136" s="10" t="s">
        <v>4939</v>
      </c>
      <c r="F136" s="10" t="s">
        <v>3898</v>
      </c>
      <c r="G136" s="10">
        <v>23000</v>
      </c>
      <c r="H136" s="10">
        <v>1100</v>
      </c>
    </row>
    <row r="137" spans="1:8" x14ac:dyDescent="0.55000000000000004">
      <c r="A137" s="43"/>
      <c r="B137" s="43"/>
      <c r="C137" s="46" t="s">
        <v>4859</v>
      </c>
      <c r="D137" s="10" t="s">
        <v>4861</v>
      </c>
      <c r="E137" s="10" t="s">
        <v>4811</v>
      </c>
      <c r="F137" s="10" t="s">
        <v>3898</v>
      </c>
      <c r="G137" s="10">
        <v>48000</v>
      </c>
      <c r="H137" s="10">
        <v>2600</v>
      </c>
    </row>
    <row r="138" spans="1:8" x14ac:dyDescent="0.55000000000000004">
      <c r="A138" s="43"/>
      <c r="B138" s="43"/>
      <c r="C138" s="47"/>
      <c r="D138" s="10" t="s">
        <v>4800</v>
      </c>
      <c r="E138" s="10" t="s">
        <v>4812</v>
      </c>
      <c r="F138" s="10"/>
      <c r="G138" s="10">
        <v>25000</v>
      </c>
      <c r="H138" s="10">
        <v>530</v>
      </c>
    </row>
    <row r="139" spans="1:8" x14ac:dyDescent="0.55000000000000004">
      <c r="A139" s="43"/>
      <c r="B139" s="43"/>
      <c r="C139" s="48"/>
      <c r="D139" s="10" t="s">
        <v>4800</v>
      </c>
      <c r="E139" s="10" t="s">
        <v>4812</v>
      </c>
      <c r="F139" s="10">
        <v>30</v>
      </c>
      <c r="G139" s="10">
        <v>60000</v>
      </c>
      <c r="H139" s="10">
        <v>1130</v>
      </c>
    </row>
    <row r="140" spans="1:8" x14ac:dyDescent="0.55000000000000004">
      <c r="A140" s="43"/>
      <c r="B140" s="43"/>
      <c r="C140" s="49" t="s">
        <v>4802</v>
      </c>
      <c r="D140" s="49"/>
      <c r="E140" s="49"/>
      <c r="F140" s="11">
        <f>COUNT(F124:F139)</f>
        <v>1</v>
      </c>
      <c r="G140" s="11">
        <f>COUNT(G124:G139)</f>
        <v>15</v>
      </c>
      <c r="H140" s="11">
        <f>COUNT(H124:H139)</f>
        <v>11</v>
      </c>
    </row>
    <row r="141" spans="1:8" x14ac:dyDescent="0.55000000000000004">
      <c r="A141" s="43"/>
      <c r="B141" s="43"/>
      <c r="C141" s="49" t="s">
        <v>4803</v>
      </c>
      <c r="D141" s="49"/>
      <c r="E141" s="49"/>
      <c r="F141" s="11">
        <f>MEDIAN(F124:F139)</f>
        <v>30</v>
      </c>
      <c r="G141" s="11">
        <f>MEDIAN(G124:G139)</f>
        <v>48000</v>
      </c>
      <c r="H141" s="11">
        <f>MEDIAN(H124:H139)</f>
        <v>1100</v>
      </c>
    </row>
    <row r="142" spans="1:8" x14ac:dyDescent="0.55000000000000004">
      <c r="A142" s="43"/>
      <c r="B142" s="43"/>
      <c r="C142" s="49" t="s">
        <v>4804</v>
      </c>
      <c r="D142" s="49"/>
      <c r="E142" s="49"/>
      <c r="F142" s="11">
        <f>MIN(F124:F139)</f>
        <v>30</v>
      </c>
      <c r="G142" s="11">
        <f>MIN(G124:G139)</f>
        <v>23000</v>
      </c>
      <c r="H142" s="11">
        <f>MIN(H124:H139)</f>
        <v>530</v>
      </c>
    </row>
    <row r="143" spans="1:8" x14ac:dyDescent="0.55000000000000004">
      <c r="A143" s="43"/>
      <c r="B143" s="43"/>
      <c r="C143" s="49" t="s">
        <v>4805</v>
      </c>
      <c r="D143" s="49"/>
      <c r="E143" s="49"/>
      <c r="F143" s="11">
        <f>MAX(F124:F139)</f>
        <v>30</v>
      </c>
      <c r="G143" s="11">
        <f>MAX(G124:G139)</f>
        <v>60000</v>
      </c>
      <c r="H143" s="11">
        <f>MAX(H124:H139)</f>
        <v>2600</v>
      </c>
    </row>
    <row r="144" spans="1:8" x14ac:dyDescent="0.55000000000000004">
      <c r="A144" s="44" t="s">
        <v>4740</v>
      </c>
      <c r="B144" s="44"/>
      <c r="C144" s="44"/>
      <c r="D144" s="44"/>
      <c r="E144" s="44"/>
      <c r="F144" s="44"/>
      <c r="G144" s="44"/>
      <c r="H144" s="44"/>
    </row>
    <row r="145" spans="1:8" x14ac:dyDescent="0.55000000000000004">
      <c r="A145" s="42" t="s">
        <v>255</v>
      </c>
      <c r="B145" s="42" t="s">
        <v>4755</v>
      </c>
      <c r="C145" s="10" t="s">
        <v>4940</v>
      </c>
      <c r="D145" s="10" t="s">
        <v>4941</v>
      </c>
      <c r="E145" s="10" t="s">
        <v>34</v>
      </c>
      <c r="F145" s="10" t="s">
        <v>3898</v>
      </c>
      <c r="G145" s="10" t="s">
        <v>3898</v>
      </c>
      <c r="H145" s="10" t="s">
        <v>3898</v>
      </c>
    </row>
    <row r="146" spans="1:8" x14ac:dyDescent="0.55000000000000004">
      <c r="A146" s="42"/>
      <c r="B146" s="42"/>
      <c r="C146" s="49" t="s">
        <v>4802</v>
      </c>
      <c r="D146" s="49"/>
      <c r="E146" s="49"/>
      <c r="F146" s="11">
        <f t="shared" ref="F146:G146" si="0">COUNT(F145)</f>
        <v>0</v>
      </c>
      <c r="G146" s="11">
        <f t="shared" si="0"/>
        <v>0</v>
      </c>
      <c r="H146" s="11">
        <f>COUNT(H145)</f>
        <v>0</v>
      </c>
    </row>
    <row r="147" spans="1:8" x14ac:dyDescent="0.55000000000000004">
      <c r="A147" s="42"/>
      <c r="B147" s="42"/>
      <c r="C147" s="49" t="s">
        <v>4803</v>
      </c>
      <c r="D147" s="49"/>
      <c r="E147" s="49"/>
      <c r="F147" s="11" t="e">
        <f t="shared" ref="F147:G147" si="1">MEDIAN(F145)</f>
        <v>#NUM!</v>
      </c>
      <c r="G147" s="11" t="e">
        <f t="shared" si="1"/>
        <v>#NUM!</v>
      </c>
      <c r="H147" s="11" t="e">
        <f>MEDIAN(H145)</f>
        <v>#NUM!</v>
      </c>
    </row>
    <row r="148" spans="1:8" x14ac:dyDescent="0.55000000000000004">
      <c r="A148" s="42"/>
      <c r="B148" s="42"/>
      <c r="C148" s="49" t="s">
        <v>4804</v>
      </c>
      <c r="D148" s="49"/>
      <c r="E148" s="49"/>
      <c r="F148" s="11">
        <f t="shared" ref="F148:G148" si="2">MIN(F145)</f>
        <v>0</v>
      </c>
      <c r="G148" s="11">
        <f t="shared" si="2"/>
        <v>0</v>
      </c>
      <c r="H148" s="11">
        <f>MIN(H145)</f>
        <v>0</v>
      </c>
    </row>
    <row r="149" spans="1:8" x14ac:dyDescent="0.55000000000000004">
      <c r="A149" s="42"/>
      <c r="B149" s="42"/>
      <c r="C149" s="49" t="s">
        <v>4805</v>
      </c>
      <c r="D149" s="49"/>
      <c r="E149" s="49"/>
      <c r="F149" s="11">
        <f t="shared" ref="F149:G149" si="3">MAX(F145)</f>
        <v>0</v>
      </c>
      <c r="G149" s="11">
        <f t="shared" si="3"/>
        <v>0</v>
      </c>
      <c r="H149" s="11">
        <f>MAX(H145)</f>
        <v>0</v>
      </c>
    </row>
    <row r="150" spans="1:8" x14ac:dyDescent="0.55000000000000004">
      <c r="A150" s="42"/>
      <c r="B150" s="43" t="s">
        <v>4759</v>
      </c>
      <c r="C150" s="13" t="s">
        <v>4786</v>
      </c>
      <c r="D150" s="10" t="s">
        <v>4868</v>
      </c>
      <c r="E150" s="10" t="s">
        <v>4942</v>
      </c>
      <c r="F150" s="10" t="s">
        <v>3898</v>
      </c>
      <c r="G150" s="10" t="s">
        <v>3898</v>
      </c>
      <c r="H150" s="10">
        <v>740</v>
      </c>
    </row>
    <row r="151" spans="1:8" x14ac:dyDescent="0.55000000000000004">
      <c r="A151" s="42"/>
      <c r="B151" s="43"/>
      <c r="C151" s="49" t="s">
        <v>4802</v>
      </c>
      <c r="D151" s="49"/>
      <c r="E151" s="49"/>
      <c r="F151" s="11">
        <f>COUNT(F150:F150)</f>
        <v>0</v>
      </c>
      <c r="G151" s="11">
        <f>COUNT(G150:G150)</f>
        <v>0</v>
      </c>
      <c r="H151" s="11">
        <f>COUNT(H150:H150)</f>
        <v>1</v>
      </c>
    </row>
    <row r="152" spans="1:8" x14ac:dyDescent="0.55000000000000004">
      <c r="A152" s="42"/>
      <c r="B152" s="43"/>
      <c r="C152" s="49" t="s">
        <v>4803</v>
      </c>
      <c r="D152" s="49"/>
      <c r="E152" s="49"/>
      <c r="F152" s="11" t="e">
        <f>MEDIAN(F150:F150)</f>
        <v>#NUM!</v>
      </c>
      <c r="G152" s="11" t="e">
        <f>MEDIAN(G150:G150)</f>
        <v>#NUM!</v>
      </c>
      <c r="H152" s="11">
        <f>MEDIAN(H150:H150)</f>
        <v>740</v>
      </c>
    </row>
    <row r="153" spans="1:8" x14ac:dyDescent="0.55000000000000004">
      <c r="A153" s="42"/>
      <c r="B153" s="43"/>
      <c r="C153" s="49" t="s">
        <v>4804</v>
      </c>
      <c r="D153" s="49"/>
      <c r="E153" s="49"/>
      <c r="F153" s="11">
        <f>MIN(F150:F150)</f>
        <v>0</v>
      </c>
      <c r="G153" s="11">
        <f>MIN(G150:G150)</f>
        <v>0</v>
      </c>
      <c r="H153" s="11">
        <f>MIN(H150:H150)</f>
        <v>740</v>
      </c>
    </row>
    <row r="154" spans="1:8" x14ac:dyDescent="0.55000000000000004">
      <c r="A154" s="42"/>
      <c r="B154" s="43"/>
      <c r="C154" s="49" t="s">
        <v>4805</v>
      </c>
      <c r="D154" s="49"/>
      <c r="E154" s="49"/>
      <c r="F154" s="11">
        <f>MAX(F150:F150)</f>
        <v>0</v>
      </c>
      <c r="G154" s="11">
        <f>MAX(G150:G150)</f>
        <v>0</v>
      </c>
      <c r="H154" s="11">
        <f>MAX(H150:H150)</f>
        <v>740</v>
      </c>
    </row>
    <row r="155" spans="1:8" x14ac:dyDescent="0.55000000000000004">
      <c r="A155" s="42"/>
      <c r="B155" s="43" t="s">
        <v>4943</v>
      </c>
      <c r="C155" s="46" t="s">
        <v>4862</v>
      </c>
      <c r="D155" s="10" t="s">
        <v>4778</v>
      </c>
      <c r="E155" s="10" t="s">
        <v>4944</v>
      </c>
      <c r="F155" s="10" t="s">
        <v>3898</v>
      </c>
      <c r="G155" s="10" t="s">
        <v>3898</v>
      </c>
      <c r="H155" s="10">
        <v>1100</v>
      </c>
    </row>
    <row r="156" spans="1:8" x14ac:dyDescent="0.55000000000000004">
      <c r="A156" s="42"/>
      <c r="B156" s="43"/>
      <c r="C156" s="48"/>
      <c r="D156" s="10" t="s">
        <v>4877</v>
      </c>
      <c r="E156" s="10" t="s">
        <v>4827</v>
      </c>
      <c r="F156" s="10">
        <v>33</v>
      </c>
      <c r="G156" s="10" t="s">
        <v>3898</v>
      </c>
      <c r="H156" s="10" t="s">
        <v>3898</v>
      </c>
    </row>
    <row r="157" spans="1:8" x14ac:dyDescent="0.55000000000000004">
      <c r="A157" s="42"/>
      <c r="B157" s="43"/>
      <c r="C157" s="43" t="s">
        <v>4786</v>
      </c>
      <c r="D157" s="10" t="s">
        <v>4882</v>
      </c>
      <c r="E157" s="10" t="s">
        <v>4944</v>
      </c>
      <c r="F157" s="10">
        <v>43</v>
      </c>
      <c r="G157" s="10"/>
      <c r="H157" s="10">
        <v>860</v>
      </c>
    </row>
    <row r="158" spans="1:8" x14ac:dyDescent="0.55000000000000004">
      <c r="A158" s="42"/>
      <c r="B158" s="43"/>
      <c r="C158" s="43"/>
      <c r="D158" s="10" t="s">
        <v>4842</v>
      </c>
      <c r="E158" s="10" t="s">
        <v>4827</v>
      </c>
      <c r="F158" s="10">
        <v>71</v>
      </c>
      <c r="G158" s="10"/>
      <c r="H158" s="10"/>
    </row>
    <row r="159" spans="1:8" x14ac:dyDescent="0.55000000000000004">
      <c r="A159" s="42"/>
      <c r="B159" s="43"/>
      <c r="C159" s="43"/>
      <c r="D159" s="10" t="s">
        <v>4883</v>
      </c>
      <c r="E159" s="10" t="s">
        <v>4827</v>
      </c>
      <c r="F159" s="10">
        <v>67</v>
      </c>
      <c r="G159" s="10"/>
      <c r="H159" s="10"/>
    </row>
    <row r="160" spans="1:8" x14ac:dyDescent="0.55000000000000004">
      <c r="A160" s="42"/>
      <c r="B160" s="43"/>
      <c r="C160" s="43"/>
      <c r="D160" s="10" t="s">
        <v>4885</v>
      </c>
      <c r="E160" s="10" t="s">
        <v>4944</v>
      </c>
      <c r="F160" s="10">
        <v>79</v>
      </c>
      <c r="G160" s="10"/>
      <c r="H160" s="10"/>
    </row>
    <row r="161" spans="1:8" x14ac:dyDescent="0.55000000000000004">
      <c r="A161" s="42"/>
      <c r="B161" s="43"/>
      <c r="C161" s="43"/>
      <c r="D161" s="10" t="s">
        <v>4885</v>
      </c>
      <c r="E161" s="10" t="s">
        <v>4944</v>
      </c>
      <c r="F161" s="10">
        <v>78</v>
      </c>
      <c r="G161" s="10"/>
      <c r="H161" s="10"/>
    </row>
    <row r="162" spans="1:8" x14ac:dyDescent="0.55000000000000004">
      <c r="A162" s="42"/>
      <c r="B162" s="43"/>
      <c r="C162" s="43"/>
      <c r="D162" s="10" t="s">
        <v>4885</v>
      </c>
      <c r="E162" s="10" t="s">
        <v>4944</v>
      </c>
      <c r="F162" s="10">
        <v>78</v>
      </c>
      <c r="G162" s="10"/>
      <c r="H162" s="10"/>
    </row>
    <row r="163" spans="1:8" x14ac:dyDescent="0.55000000000000004">
      <c r="A163" s="42"/>
      <c r="B163" s="43"/>
      <c r="C163" s="43"/>
      <c r="D163" s="10" t="s">
        <v>4885</v>
      </c>
      <c r="E163" s="10" t="s">
        <v>4944</v>
      </c>
      <c r="F163" s="10">
        <v>78</v>
      </c>
      <c r="G163" s="10"/>
      <c r="H163" s="10"/>
    </row>
    <row r="164" spans="1:8" x14ac:dyDescent="0.55000000000000004">
      <c r="A164" s="42"/>
      <c r="B164" s="43"/>
      <c r="C164" s="43"/>
      <c r="D164" s="10" t="s">
        <v>4885</v>
      </c>
      <c r="E164" s="10" t="s">
        <v>4944</v>
      </c>
      <c r="F164" s="10">
        <v>78</v>
      </c>
      <c r="G164" s="10"/>
      <c r="H164" s="10"/>
    </row>
    <row r="165" spans="1:8" x14ac:dyDescent="0.55000000000000004">
      <c r="A165" s="42"/>
      <c r="B165" s="43"/>
      <c r="C165" s="43"/>
      <c r="D165" s="10" t="s">
        <v>4885</v>
      </c>
      <c r="E165" s="10" t="s">
        <v>4944</v>
      </c>
      <c r="F165" s="10">
        <v>78</v>
      </c>
      <c r="G165" s="10"/>
      <c r="H165" s="10"/>
    </row>
    <row r="166" spans="1:8" x14ac:dyDescent="0.55000000000000004">
      <c r="A166" s="42"/>
      <c r="B166" s="43"/>
      <c r="C166" s="43"/>
      <c r="D166" s="10" t="s">
        <v>4885</v>
      </c>
      <c r="E166" s="10" t="s">
        <v>4944</v>
      </c>
      <c r="F166" s="10">
        <v>78</v>
      </c>
      <c r="G166" s="10"/>
      <c r="H166" s="10"/>
    </row>
    <row r="167" spans="1:8" x14ac:dyDescent="0.55000000000000004">
      <c r="A167" s="42"/>
      <c r="B167" s="43"/>
      <c r="C167" s="12" t="s">
        <v>4870</v>
      </c>
      <c r="D167" s="10" t="s">
        <v>4871</v>
      </c>
      <c r="E167" s="10" t="s">
        <v>4945</v>
      </c>
      <c r="F167" s="10">
        <v>78</v>
      </c>
      <c r="G167" s="10" t="s">
        <v>3898</v>
      </c>
      <c r="H167" s="10">
        <v>800</v>
      </c>
    </row>
    <row r="168" spans="1:8" x14ac:dyDescent="0.55000000000000004">
      <c r="A168" s="42"/>
      <c r="B168" s="43"/>
      <c r="C168" s="49" t="s">
        <v>4802</v>
      </c>
      <c r="D168" s="49"/>
      <c r="E168" s="49"/>
      <c r="F168" s="11">
        <f>COUNT(F155:F167)</f>
        <v>12</v>
      </c>
      <c r="G168" s="11">
        <f>COUNT(G155:G167)</f>
        <v>0</v>
      </c>
      <c r="H168" s="11">
        <f>COUNT(H155:H167)</f>
        <v>3</v>
      </c>
    </row>
    <row r="169" spans="1:8" x14ac:dyDescent="0.55000000000000004">
      <c r="A169" s="42"/>
      <c r="B169" s="43"/>
      <c r="C169" s="49" t="s">
        <v>4803</v>
      </c>
      <c r="D169" s="49"/>
      <c r="E169" s="49"/>
      <c r="F169" s="11">
        <f>MEDIAN(F155:F167)</f>
        <v>78</v>
      </c>
      <c r="G169" s="11" t="e">
        <f>MEDIAN(G155:G167)</f>
        <v>#NUM!</v>
      </c>
      <c r="H169" s="11">
        <f>MEDIAN(H155:H167)</f>
        <v>860</v>
      </c>
    </row>
    <row r="170" spans="1:8" x14ac:dyDescent="0.55000000000000004">
      <c r="A170" s="42"/>
      <c r="B170" s="43"/>
      <c r="C170" s="49" t="s">
        <v>4804</v>
      </c>
      <c r="D170" s="49"/>
      <c r="E170" s="49"/>
      <c r="F170" s="11">
        <f>MIN(F155:F167)</f>
        <v>33</v>
      </c>
      <c r="G170" s="11">
        <f>MIN(G155:G167)</f>
        <v>0</v>
      </c>
      <c r="H170" s="11">
        <f>MIN(H155:H167)</f>
        <v>800</v>
      </c>
    </row>
    <row r="171" spans="1:8" x14ac:dyDescent="0.55000000000000004">
      <c r="A171" s="42"/>
      <c r="B171" s="43"/>
      <c r="C171" s="49" t="s">
        <v>4805</v>
      </c>
      <c r="D171" s="49"/>
      <c r="E171" s="49"/>
      <c r="F171" s="11">
        <f>MAX(F155:F167)</f>
        <v>79</v>
      </c>
      <c r="G171" s="11">
        <f>MAX(G155:G167)</f>
        <v>0</v>
      </c>
      <c r="H171" s="11">
        <f>MAX(H155:H167)</f>
        <v>1100</v>
      </c>
    </row>
    <row r="172" spans="1:8" x14ac:dyDescent="0.55000000000000004">
      <c r="A172" s="42"/>
      <c r="B172" s="43" t="s">
        <v>4889</v>
      </c>
      <c r="C172" s="10" t="s">
        <v>4940</v>
      </c>
      <c r="D172" s="10" t="s">
        <v>4941</v>
      </c>
      <c r="E172" s="10" t="s">
        <v>34</v>
      </c>
      <c r="F172" s="10" t="s">
        <v>3898</v>
      </c>
      <c r="G172" s="10" t="s">
        <v>3898</v>
      </c>
      <c r="H172" s="10" t="s">
        <v>3898</v>
      </c>
    </row>
    <row r="173" spans="1:8" x14ac:dyDescent="0.55000000000000004">
      <c r="A173" s="42"/>
      <c r="B173" s="43"/>
      <c r="C173" s="49" t="s">
        <v>4802</v>
      </c>
      <c r="D173" s="49"/>
      <c r="E173" s="49"/>
      <c r="F173" s="11">
        <f>COUNT(F172:F172)</f>
        <v>0</v>
      </c>
      <c r="G173" s="11">
        <f>COUNT(G172:G172)</f>
        <v>0</v>
      </c>
      <c r="H173" s="11">
        <f>COUNT(H172:H172)</f>
        <v>0</v>
      </c>
    </row>
    <row r="174" spans="1:8" x14ac:dyDescent="0.55000000000000004">
      <c r="A174" s="42"/>
      <c r="B174" s="43"/>
      <c r="C174" s="49" t="s">
        <v>4803</v>
      </c>
      <c r="D174" s="49"/>
      <c r="E174" s="49"/>
      <c r="F174" s="11" t="e">
        <f>MEDIAN(F172:F172)</f>
        <v>#NUM!</v>
      </c>
      <c r="G174" s="11" t="e">
        <f>MEDIAN(G172:G172)</f>
        <v>#NUM!</v>
      </c>
      <c r="H174" s="11" t="e">
        <f>MEDIAN(H172:H172)</f>
        <v>#NUM!</v>
      </c>
    </row>
    <row r="175" spans="1:8" x14ac:dyDescent="0.55000000000000004">
      <c r="A175" s="42"/>
      <c r="B175" s="43"/>
      <c r="C175" s="49" t="s">
        <v>4804</v>
      </c>
      <c r="D175" s="49"/>
      <c r="E175" s="49"/>
      <c r="F175" s="11">
        <f>MIN(F172:F172)</f>
        <v>0</v>
      </c>
      <c r="G175" s="11">
        <f>MIN(G172:G172)</f>
        <v>0</v>
      </c>
      <c r="H175" s="11">
        <f>MIN(H172:H172)</f>
        <v>0</v>
      </c>
    </row>
    <row r="176" spans="1:8" x14ac:dyDescent="0.55000000000000004">
      <c r="A176" s="42"/>
      <c r="B176" s="43"/>
      <c r="C176" s="49" t="s">
        <v>4805</v>
      </c>
      <c r="D176" s="49"/>
      <c r="E176" s="49"/>
      <c r="F176" s="11">
        <f>MAX(F172:F172)</f>
        <v>0</v>
      </c>
      <c r="G176" s="11">
        <f>MAX(G172:G172)</f>
        <v>0</v>
      </c>
      <c r="H176" s="11">
        <f>MAX(H172:H172)</f>
        <v>0</v>
      </c>
    </row>
    <row r="177" spans="1:8" ht="15" customHeight="1" x14ac:dyDescent="0.55000000000000004">
      <c r="A177" s="42" t="s">
        <v>38</v>
      </c>
      <c r="B177" s="42" t="s">
        <v>41</v>
      </c>
      <c r="C177" s="46" t="s">
        <v>4891</v>
      </c>
      <c r="D177" s="10" t="s">
        <v>4874</v>
      </c>
      <c r="E177" s="10" t="s">
        <v>4946</v>
      </c>
      <c r="F177" s="10">
        <v>21</v>
      </c>
      <c r="G177" s="10" t="s">
        <v>3898</v>
      </c>
      <c r="H177" s="10" t="s">
        <v>3898</v>
      </c>
    </row>
    <row r="178" spans="1:8" ht="15" customHeight="1" x14ac:dyDescent="0.55000000000000004">
      <c r="A178" s="42"/>
      <c r="B178" s="42"/>
      <c r="C178" s="47"/>
      <c r="D178" s="10" t="s">
        <v>4778</v>
      </c>
      <c r="E178" s="10" t="s">
        <v>4946</v>
      </c>
      <c r="F178" s="10">
        <v>26</v>
      </c>
      <c r="G178" s="10" t="s">
        <v>3898</v>
      </c>
      <c r="H178" s="10" t="s">
        <v>3898</v>
      </c>
    </row>
    <row r="179" spans="1:8" ht="15" customHeight="1" x14ac:dyDescent="0.55000000000000004">
      <c r="A179" s="42"/>
      <c r="B179" s="42"/>
      <c r="C179" s="47"/>
      <c r="D179" s="10" t="s">
        <v>4876</v>
      </c>
      <c r="E179" s="10" t="s">
        <v>4947</v>
      </c>
      <c r="F179" s="10">
        <v>6</v>
      </c>
      <c r="G179" s="10" t="s">
        <v>3898</v>
      </c>
      <c r="H179" s="10" t="s">
        <v>3898</v>
      </c>
    </row>
    <row r="180" spans="1:8" ht="15" customHeight="1" x14ac:dyDescent="0.55000000000000004">
      <c r="A180" s="42"/>
      <c r="B180" s="42"/>
      <c r="C180" s="47"/>
      <c r="D180" s="10" t="s">
        <v>4876</v>
      </c>
      <c r="E180" s="10" t="s">
        <v>4947</v>
      </c>
      <c r="F180" s="10">
        <v>20</v>
      </c>
      <c r="G180" s="10" t="s">
        <v>3898</v>
      </c>
      <c r="H180" s="10" t="s">
        <v>3898</v>
      </c>
    </row>
    <row r="181" spans="1:8" ht="15" customHeight="1" x14ac:dyDescent="0.55000000000000004">
      <c r="A181" s="42"/>
      <c r="B181" s="42"/>
      <c r="C181" s="47"/>
      <c r="D181" s="10" t="s">
        <v>4833</v>
      </c>
      <c r="E181" s="10" t="s">
        <v>4948</v>
      </c>
      <c r="F181" s="10">
        <v>7.7</v>
      </c>
      <c r="G181" s="10" t="s">
        <v>3898</v>
      </c>
      <c r="H181" s="10" t="s">
        <v>3898</v>
      </c>
    </row>
    <row r="182" spans="1:8" ht="15" customHeight="1" x14ac:dyDescent="0.55000000000000004">
      <c r="A182" s="42"/>
      <c r="B182" s="42"/>
      <c r="C182" s="47"/>
      <c r="D182" s="10" t="s">
        <v>4831</v>
      </c>
      <c r="E182" s="10" t="s">
        <v>4949</v>
      </c>
      <c r="F182" s="10">
        <v>4.4000000000000004</v>
      </c>
      <c r="G182" s="10" t="s">
        <v>3898</v>
      </c>
      <c r="H182" s="10" t="s">
        <v>3898</v>
      </c>
    </row>
    <row r="183" spans="1:8" ht="15" customHeight="1" x14ac:dyDescent="0.55000000000000004">
      <c r="A183" s="42"/>
      <c r="B183" s="42"/>
      <c r="C183" s="47"/>
      <c r="D183" s="10" t="s">
        <v>4950</v>
      </c>
      <c r="E183" s="10" t="s">
        <v>4951</v>
      </c>
      <c r="F183" s="10">
        <v>1</v>
      </c>
      <c r="G183" s="10" t="s">
        <v>3898</v>
      </c>
      <c r="H183" s="10" t="s">
        <v>3898</v>
      </c>
    </row>
    <row r="184" spans="1:8" ht="15" customHeight="1" x14ac:dyDescent="0.55000000000000004">
      <c r="A184" s="42"/>
      <c r="B184" s="42"/>
      <c r="C184" s="47"/>
      <c r="D184" s="10" t="s">
        <v>4952</v>
      </c>
      <c r="E184" s="10" t="s">
        <v>4953</v>
      </c>
      <c r="F184" s="10">
        <v>4.5999999999999996</v>
      </c>
      <c r="G184" s="10" t="s">
        <v>3898</v>
      </c>
      <c r="H184" s="10" t="s">
        <v>3898</v>
      </c>
    </row>
    <row r="185" spans="1:8" ht="15" customHeight="1" x14ac:dyDescent="0.55000000000000004">
      <c r="A185" s="42"/>
      <c r="B185" s="42"/>
      <c r="C185" s="48"/>
      <c r="D185" s="10" t="s">
        <v>4954</v>
      </c>
      <c r="E185" s="10" t="s">
        <v>4953</v>
      </c>
      <c r="F185" s="10">
        <v>3.7</v>
      </c>
      <c r="G185" s="10" t="s">
        <v>3898</v>
      </c>
      <c r="H185" s="10" t="s">
        <v>3898</v>
      </c>
    </row>
    <row r="186" spans="1:8" ht="15" customHeight="1" x14ac:dyDescent="0.55000000000000004">
      <c r="A186" s="42"/>
      <c r="B186" s="42"/>
      <c r="C186" s="49" t="s">
        <v>4802</v>
      </c>
      <c r="D186" s="49"/>
      <c r="E186" s="49"/>
      <c r="F186" s="11">
        <f>COUNT(F177:F185)</f>
        <v>9</v>
      </c>
      <c r="G186" s="11">
        <f t="shared" ref="G186:H186" si="4">COUNT(G177:G185)</f>
        <v>0</v>
      </c>
      <c r="H186" s="11">
        <f t="shared" si="4"/>
        <v>0</v>
      </c>
    </row>
    <row r="187" spans="1:8" ht="15" customHeight="1" x14ac:dyDescent="0.55000000000000004">
      <c r="A187" s="42"/>
      <c r="B187" s="42"/>
      <c r="C187" s="49" t="s">
        <v>4803</v>
      </c>
      <c r="D187" s="49"/>
      <c r="E187" s="49"/>
      <c r="F187" s="11">
        <f>MEDIAN(F177:F185)</f>
        <v>6</v>
      </c>
      <c r="G187" s="11" t="e">
        <f t="shared" ref="G187:H187" si="5">MEDIAN(G177:G185)</f>
        <v>#NUM!</v>
      </c>
      <c r="H187" s="11" t="e">
        <f t="shared" si="5"/>
        <v>#NUM!</v>
      </c>
    </row>
    <row r="188" spans="1:8" ht="15" customHeight="1" x14ac:dyDescent="0.55000000000000004">
      <c r="A188" s="42"/>
      <c r="B188" s="42"/>
      <c r="C188" s="49" t="s">
        <v>4804</v>
      </c>
      <c r="D188" s="49"/>
      <c r="E188" s="49"/>
      <c r="F188" s="11">
        <f>MIN(F177:F185)</f>
        <v>1</v>
      </c>
      <c r="G188" s="11">
        <f t="shared" ref="G188:H188" si="6">MIN(G177:G185)</f>
        <v>0</v>
      </c>
      <c r="H188" s="11">
        <f t="shared" si="6"/>
        <v>0</v>
      </c>
    </row>
    <row r="189" spans="1:8" ht="15" customHeight="1" x14ac:dyDescent="0.55000000000000004">
      <c r="A189" s="42"/>
      <c r="B189" s="42"/>
      <c r="C189" s="49" t="s">
        <v>4805</v>
      </c>
      <c r="D189" s="49"/>
      <c r="E189" s="49"/>
      <c r="F189" s="11">
        <f>MAX(F177:F185)</f>
        <v>26</v>
      </c>
      <c r="G189" s="11">
        <f t="shared" ref="G189:H189" si="7">MAX(G177:G185)</f>
        <v>0</v>
      </c>
      <c r="H189" s="11">
        <f t="shared" si="7"/>
        <v>0</v>
      </c>
    </row>
    <row r="190" spans="1:8" x14ac:dyDescent="0.55000000000000004">
      <c r="A190" s="42"/>
      <c r="B190" s="43" t="s">
        <v>4893</v>
      </c>
      <c r="C190" s="46" t="s">
        <v>4891</v>
      </c>
      <c r="D190" s="10" t="s">
        <v>4833</v>
      </c>
      <c r="E190" s="10" t="s">
        <v>4827</v>
      </c>
      <c r="F190" s="10">
        <v>34</v>
      </c>
      <c r="G190" s="10" t="s">
        <v>3898</v>
      </c>
      <c r="H190" s="10" t="s">
        <v>3898</v>
      </c>
    </row>
    <row r="191" spans="1:8" x14ac:dyDescent="0.55000000000000004">
      <c r="A191" s="42"/>
      <c r="B191" s="43"/>
      <c r="C191" s="47"/>
      <c r="D191" s="10" t="s">
        <v>4955</v>
      </c>
      <c r="E191" s="10" t="s">
        <v>4827</v>
      </c>
      <c r="F191" s="10">
        <v>26</v>
      </c>
      <c r="G191" s="10" t="s">
        <v>3898</v>
      </c>
      <c r="H191" s="10" t="s">
        <v>3898</v>
      </c>
    </row>
    <row r="192" spans="1:8" x14ac:dyDescent="0.55000000000000004">
      <c r="A192" s="42"/>
      <c r="B192" s="43"/>
      <c r="C192" s="47"/>
      <c r="D192" s="10" t="s">
        <v>4955</v>
      </c>
      <c r="E192" s="10" t="s">
        <v>4827</v>
      </c>
      <c r="F192" s="10">
        <v>24</v>
      </c>
      <c r="G192" s="10" t="s">
        <v>3898</v>
      </c>
      <c r="H192" s="10" t="s">
        <v>3898</v>
      </c>
    </row>
    <row r="193" spans="1:8" x14ac:dyDescent="0.55000000000000004">
      <c r="A193" s="42"/>
      <c r="B193" s="43"/>
      <c r="C193" s="48"/>
      <c r="D193" s="10" t="s">
        <v>4955</v>
      </c>
      <c r="E193" s="10" t="s">
        <v>4827</v>
      </c>
      <c r="F193" s="10">
        <v>78</v>
      </c>
      <c r="G193" s="10" t="s">
        <v>3898</v>
      </c>
      <c r="H193" s="10" t="s">
        <v>3898</v>
      </c>
    </row>
    <row r="194" spans="1:8" x14ac:dyDescent="0.55000000000000004">
      <c r="A194" s="42"/>
      <c r="B194" s="43"/>
      <c r="C194" s="49" t="s">
        <v>4802</v>
      </c>
      <c r="D194" s="49"/>
      <c r="E194" s="49"/>
      <c r="F194" s="11">
        <f>COUNT(F190:F193)</f>
        <v>4</v>
      </c>
      <c r="G194" s="11">
        <f t="shared" ref="G194" si="8">COUNT(G190)</f>
        <v>0</v>
      </c>
      <c r="H194" s="11">
        <f>COUNT(H190)</f>
        <v>0</v>
      </c>
    </row>
    <row r="195" spans="1:8" x14ac:dyDescent="0.55000000000000004">
      <c r="A195" s="42"/>
      <c r="B195" s="43"/>
      <c r="C195" s="49" t="s">
        <v>4803</v>
      </c>
      <c r="D195" s="49"/>
      <c r="E195" s="49"/>
      <c r="F195" s="11">
        <f>MEDIAN(F190:F193)</f>
        <v>30</v>
      </c>
      <c r="G195" s="11" t="e">
        <f t="shared" ref="G195" si="9">MEDIAN(G190)</f>
        <v>#NUM!</v>
      </c>
      <c r="H195" s="11" t="e">
        <f>MEDIAN(H190)</f>
        <v>#NUM!</v>
      </c>
    </row>
    <row r="196" spans="1:8" x14ac:dyDescent="0.55000000000000004">
      <c r="A196" s="42"/>
      <c r="B196" s="43"/>
      <c r="C196" s="49" t="s">
        <v>4804</v>
      </c>
      <c r="D196" s="49"/>
      <c r="E196" s="49"/>
      <c r="F196" s="11">
        <f>MIN(F190:F193)</f>
        <v>24</v>
      </c>
      <c r="G196" s="11">
        <f t="shared" ref="G196" si="10">MIN(G190)</f>
        <v>0</v>
      </c>
      <c r="H196" s="11">
        <f>MIN(H190)</f>
        <v>0</v>
      </c>
    </row>
    <row r="197" spans="1:8" x14ac:dyDescent="0.55000000000000004">
      <c r="A197" s="42"/>
      <c r="B197" s="43"/>
      <c r="C197" s="49" t="s">
        <v>4805</v>
      </c>
      <c r="D197" s="49"/>
      <c r="E197" s="49"/>
      <c r="F197" s="11">
        <f>MAX(F190:F193)</f>
        <v>78</v>
      </c>
      <c r="G197" s="11">
        <f t="shared" ref="G197" si="11">MAX(G190)</f>
        <v>0</v>
      </c>
      <c r="H197" s="11">
        <f>MAX(H190)</f>
        <v>0</v>
      </c>
    </row>
    <row r="198" spans="1:8" x14ac:dyDescent="0.55000000000000004">
      <c r="A198" s="44" t="s">
        <v>1477</v>
      </c>
      <c r="B198" s="44"/>
      <c r="C198" s="44"/>
      <c r="D198" s="44"/>
      <c r="E198" s="44"/>
      <c r="F198" s="44"/>
      <c r="G198" s="44"/>
      <c r="H198" s="44"/>
    </row>
    <row r="199" spans="1:8" ht="15" customHeight="1" x14ac:dyDescent="0.55000000000000004">
      <c r="A199" s="42" t="s">
        <v>1477</v>
      </c>
      <c r="B199" s="43" t="s">
        <v>1478</v>
      </c>
      <c r="C199" s="43" t="s">
        <v>4894</v>
      </c>
      <c r="D199" s="10" t="s">
        <v>4895</v>
      </c>
      <c r="E199" s="10" t="s">
        <v>4865</v>
      </c>
      <c r="F199" s="10">
        <v>11</v>
      </c>
      <c r="G199" s="10" t="s">
        <v>3898</v>
      </c>
      <c r="H199" s="10" t="s">
        <v>3898</v>
      </c>
    </row>
    <row r="200" spans="1:8" x14ac:dyDescent="0.55000000000000004">
      <c r="A200" s="42"/>
      <c r="B200" s="43"/>
      <c r="C200" s="43"/>
      <c r="D200" s="10" t="s">
        <v>4822</v>
      </c>
      <c r="E200" s="10" t="s">
        <v>4827</v>
      </c>
      <c r="F200" s="10">
        <v>25</v>
      </c>
      <c r="G200" s="10" t="s">
        <v>3898</v>
      </c>
      <c r="H200" s="10" t="s">
        <v>3898</v>
      </c>
    </row>
    <row r="201" spans="1:8" x14ac:dyDescent="0.55000000000000004">
      <c r="A201" s="42"/>
      <c r="B201" s="43"/>
      <c r="C201" s="49" t="s">
        <v>4802</v>
      </c>
      <c r="D201" s="49"/>
      <c r="E201" s="49"/>
      <c r="F201" s="11">
        <f>COUNT(F199:F200)</f>
        <v>2</v>
      </c>
      <c r="G201" s="11">
        <f>COUNT(G199:G200)</f>
        <v>0</v>
      </c>
      <c r="H201" s="11">
        <f>COUNT(H199:H200)</f>
        <v>0</v>
      </c>
    </row>
    <row r="202" spans="1:8" x14ac:dyDescent="0.55000000000000004">
      <c r="A202" s="42"/>
      <c r="B202" s="43"/>
      <c r="C202" s="49" t="s">
        <v>4803</v>
      </c>
      <c r="D202" s="49"/>
      <c r="E202" s="49"/>
      <c r="F202" s="11">
        <f>MEDIAN(F199:F200)</f>
        <v>18</v>
      </c>
      <c r="G202" s="11" t="e">
        <f>MEDIAN(G199:G200)</f>
        <v>#NUM!</v>
      </c>
      <c r="H202" s="11" t="e">
        <f>MEDIAN(H199:H200)</f>
        <v>#NUM!</v>
      </c>
    </row>
    <row r="203" spans="1:8" x14ac:dyDescent="0.55000000000000004">
      <c r="A203" s="42"/>
      <c r="B203" s="43"/>
      <c r="C203" s="49" t="s">
        <v>4804</v>
      </c>
      <c r="D203" s="49"/>
      <c r="E203" s="49"/>
      <c r="F203" s="11">
        <f>MIN(F199:F200)</f>
        <v>11</v>
      </c>
      <c r="G203" s="11">
        <f>MIN(G199:G200)</f>
        <v>0</v>
      </c>
      <c r="H203" s="11">
        <f>MIN(H199:H200)</f>
        <v>0</v>
      </c>
    </row>
    <row r="204" spans="1:8" x14ac:dyDescent="0.55000000000000004">
      <c r="A204" s="42"/>
      <c r="B204" s="43"/>
      <c r="C204" s="49" t="s">
        <v>4805</v>
      </c>
      <c r="D204" s="49"/>
      <c r="E204" s="49"/>
      <c r="F204" s="11">
        <f>MAX(F199:F200)</f>
        <v>25</v>
      </c>
      <c r="G204" s="11">
        <f>MAX(G199:G200)</f>
        <v>0</v>
      </c>
      <c r="H204" s="11">
        <f>MAX(H199:H200)</f>
        <v>0</v>
      </c>
    </row>
    <row r="205" spans="1:8" x14ac:dyDescent="0.55000000000000004">
      <c r="A205" s="42"/>
      <c r="B205" s="43" t="s">
        <v>4899</v>
      </c>
      <c r="C205" s="12" t="s">
        <v>4956</v>
      </c>
      <c r="D205" s="10" t="s">
        <v>4941</v>
      </c>
      <c r="E205" s="10" t="s">
        <v>34</v>
      </c>
      <c r="F205" s="10" t="s">
        <v>3898</v>
      </c>
      <c r="G205" s="10" t="s">
        <v>3898</v>
      </c>
      <c r="H205" s="10" t="s">
        <v>3898</v>
      </c>
    </row>
    <row r="206" spans="1:8" x14ac:dyDescent="0.55000000000000004">
      <c r="A206" s="42"/>
      <c r="B206" s="43"/>
      <c r="C206" s="49" t="s">
        <v>4802</v>
      </c>
      <c r="D206" s="49"/>
      <c r="E206" s="49"/>
      <c r="F206" s="11">
        <f>COUNT(F205:F205)</f>
        <v>0</v>
      </c>
      <c r="G206" s="11">
        <f>COUNT(G205:G205)</f>
        <v>0</v>
      </c>
      <c r="H206" s="11">
        <f>COUNT(H205:H205)</f>
        <v>0</v>
      </c>
    </row>
    <row r="207" spans="1:8" x14ac:dyDescent="0.55000000000000004">
      <c r="A207" s="42"/>
      <c r="B207" s="43"/>
      <c r="C207" s="49" t="s">
        <v>4803</v>
      </c>
      <c r="D207" s="49"/>
      <c r="E207" s="49"/>
      <c r="F207" s="11" t="e">
        <f>MEDIAN(F205:F205)</f>
        <v>#NUM!</v>
      </c>
      <c r="G207" s="11" t="e">
        <f>MEDIAN(G205:G205)</f>
        <v>#NUM!</v>
      </c>
      <c r="H207" s="11" t="e">
        <f>MEDIAN(H205:H205)</f>
        <v>#NUM!</v>
      </c>
    </row>
    <row r="208" spans="1:8" x14ac:dyDescent="0.55000000000000004">
      <c r="A208" s="42"/>
      <c r="B208" s="43"/>
      <c r="C208" s="49" t="s">
        <v>4804</v>
      </c>
      <c r="D208" s="49"/>
      <c r="E208" s="49"/>
      <c r="F208" s="11">
        <f>MIN(F205:F205)</f>
        <v>0</v>
      </c>
      <c r="G208" s="11">
        <f>MIN(G205:G205)</f>
        <v>0</v>
      </c>
      <c r="H208" s="11">
        <f>MIN(H205:H205)</f>
        <v>0</v>
      </c>
    </row>
    <row r="209" spans="1:8" x14ac:dyDescent="0.55000000000000004">
      <c r="A209" s="42"/>
      <c r="B209" s="43"/>
      <c r="C209" s="49" t="s">
        <v>4805</v>
      </c>
      <c r="D209" s="49"/>
      <c r="E209" s="49"/>
      <c r="F209" s="11">
        <f>MAX(F205:F205)</f>
        <v>0</v>
      </c>
      <c r="G209" s="11">
        <f>MAX(G205:G205)</f>
        <v>0</v>
      </c>
      <c r="H209" s="11">
        <f>MAX(H205:H205)</f>
        <v>0</v>
      </c>
    </row>
    <row r="210" spans="1:8" x14ac:dyDescent="0.55000000000000004">
      <c r="A210" s="44" t="s">
        <v>176</v>
      </c>
      <c r="B210" s="44"/>
      <c r="C210" s="44"/>
      <c r="D210" s="44"/>
      <c r="E210" s="44"/>
      <c r="F210" s="44"/>
      <c r="G210" s="44"/>
      <c r="H210" s="44"/>
    </row>
    <row r="211" spans="1:8" ht="15" customHeight="1" x14ac:dyDescent="0.55000000000000004">
      <c r="A211" s="42" t="s">
        <v>1477</v>
      </c>
      <c r="B211" s="43" t="s">
        <v>4901</v>
      </c>
      <c r="C211" s="43" t="s">
        <v>4902</v>
      </c>
      <c r="D211" s="10" t="s">
        <v>4903</v>
      </c>
      <c r="E211" s="10" t="s">
        <v>4904</v>
      </c>
      <c r="F211" s="10">
        <v>1.4</v>
      </c>
      <c r="G211" s="10" t="s">
        <v>3898</v>
      </c>
      <c r="H211" s="10" t="s">
        <v>3898</v>
      </c>
    </row>
    <row r="212" spans="1:8" x14ac:dyDescent="0.55000000000000004">
      <c r="A212" s="42"/>
      <c r="B212" s="43"/>
      <c r="C212" s="43"/>
      <c r="D212" s="10" t="s">
        <v>4903</v>
      </c>
      <c r="E212" s="10" t="s">
        <v>4904</v>
      </c>
      <c r="F212" s="10">
        <v>0.73</v>
      </c>
      <c r="G212" s="10"/>
      <c r="H212" s="10"/>
    </row>
    <row r="213" spans="1:8" x14ac:dyDescent="0.55000000000000004">
      <c r="A213" s="42"/>
      <c r="B213" s="43"/>
      <c r="C213" s="43"/>
      <c r="D213" s="10" t="s">
        <v>4907</v>
      </c>
      <c r="E213" s="10" t="s">
        <v>4908</v>
      </c>
      <c r="F213" s="10">
        <v>2.8</v>
      </c>
      <c r="G213" s="10"/>
      <c r="H213" s="10"/>
    </row>
    <row r="214" spans="1:8" x14ac:dyDescent="0.55000000000000004">
      <c r="A214" s="42"/>
      <c r="B214" s="43"/>
      <c r="C214" s="49" t="s">
        <v>4802</v>
      </c>
      <c r="D214" s="49"/>
      <c r="E214" s="49"/>
      <c r="F214" s="11">
        <f>COUNT(F211:F213)</f>
        <v>3</v>
      </c>
      <c r="G214" s="11">
        <f>COUNT(G211:G213)</f>
        <v>0</v>
      </c>
      <c r="H214" s="11">
        <f>COUNT(H211:H213)</f>
        <v>0</v>
      </c>
    </row>
    <row r="215" spans="1:8" x14ac:dyDescent="0.55000000000000004">
      <c r="A215" s="42"/>
      <c r="B215" s="43"/>
      <c r="C215" s="49" t="s">
        <v>4803</v>
      </c>
      <c r="D215" s="49"/>
      <c r="E215" s="49"/>
      <c r="F215" s="11">
        <f>MEDIAN(F211:F213)</f>
        <v>1.4</v>
      </c>
      <c r="G215" s="11" t="e">
        <f>MEDIAN(G211:G213)</f>
        <v>#NUM!</v>
      </c>
      <c r="H215" s="11" t="e">
        <f>MEDIAN(H211:H213)</f>
        <v>#NUM!</v>
      </c>
    </row>
    <row r="216" spans="1:8" x14ac:dyDescent="0.55000000000000004">
      <c r="A216" s="42"/>
      <c r="B216" s="43"/>
      <c r="C216" s="49" t="s">
        <v>4804</v>
      </c>
      <c r="D216" s="49"/>
      <c r="E216" s="49"/>
      <c r="F216" s="11">
        <f>MIN(F211:F213)</f>
        <v>0.73</v>
      </c>
      <c r="G216" s="11">
        <f>MIN(G211:G213)</f>
        <v>0</v>
      </c>
      <c r="H216" s="11">
        <f>MIN(H211:H213)</f>
        <v>0</v>
      </c>
    </row>
    <row r="217" spans="1:8" x14ac:dyDescent="0.55000000000000004">
      <c r="A217" s="42"/>
      <c r="B217" s="43"/>
      <c r="C217" s="49" t="s">
        <v>4805</v>
      </c>
      <c r="D217" s="49"/>
      <c r="E217" s="49"/>
      <c r="F217" s="11">
        <f>MAX(F211:F213)</f>
        <v>2.8</v>
      </c>
      <c r="G217" s="11">
        <f>MAX(G211:G213)</f>
        <v>0</v>
      </c>
      <c r="H217" s="11">
        <f>MAX(H211:H213)</f>
        <v>0</v>
      </c>
    </row>
    <row r="218" spans="1:8" x14ac:dyDescent="0.55000000000000004">
      <c r="A218" s="42"/>
      <c r="B218" s="43" t="s">
        <v>178</v>
      </c>
      <c r="C218" s="46" t="s">
        <v>4902</v>
      </c>
      <c r="D218" s="10" t="s">
        <v>4903</v>
      </c>
      <c r="E218" s="10" t="s">
        <v>4909</v>
      </c>
      <c r="F218" s="10">
        <v>1.5</v>
      </c>
      <c r="G218" s="10" t="s">
        <v>3898</v>
      </c>
      <c r="H218" s="10" t="s">
        <v>3898</v>
      </c>
    </row>
    <row r="219" spans="1:8" x14ac:dyDescent="0.55000000000000004">
      <c r="A219" s="42"/>
      <c r="B219" s="43"/>
      <c r="C219" s="47"/>
      <c r="D219" s="10" t="s">
        <v>4903</v>
      </c>
      <c r="E219" s="10" t="s">
        <v>4909</v>
      </c>
      <c r="F219" s="10">
        <v>1.9</v>
      </c>
      <c r="G219" s="10"/>
      <c r="H219" s="10"/>
    </row>
    <row r="220" spans="1:8" x14ac:dyDescent="0.55000000000000004">
      <c r="A220" s="42"/>
      <c r="B220" s="43"/>
      <c r="C220" s="47"/>
      <c r="D220" s="10" t="s">
        <v>4903</v>
      </c>
      <c r="E220" s="10" t="s">
        <v>4910</v>
      </c>
      <c r="F220" s="10">
        <v>1.8</v>
      </c>
      <c r="G220" s="10"/>
      <c r="H220" s="10"/>
    </row>
    <row r="221" spans="1:8" x14ac:dyDescent="0.55000000000000004">
      <c r="A221" s="42"/>
      <c r="B221" s="43"/>
      <c r="C221" s="47"/>
      <c r="D221" s="10" t="s">
        <v>4903</v>
      </c>
      <c r="E221" s="10" t="s">
        <v>4904</v>
      </c>
      <c r="F221" s="10">
        <v>1.7</v>
      </c>
      <c r="G221" s="10"/>
      <c r="H221" s="10"/>
    </row>
    <row r="222" spans="1:8" x14ac:dyDescent="0.55000000000000004">
      <c r="A222" s="42"/>
      <c r="B222" s="43"/>
      <c r="C222" s="47"/>
      <c r="D222" s="10" t="s">
        <v>4903</v>
      </c>
      <c r="E222" s="10" t="s">
        <v>4911</v>
      </c>
      <c r="F222" s="10">
        <v>1.5</v>
      </c>
      <c r="G222" s="10"/>
      <c r="H222" s="10"/>
    </row>
    <row r="223" spans="1:8" x14ac:dyDescent="0.55000000000000004">
      <c r="A223" s="42"/>
      <c r="B223" s="43"/>
      <c r="C223" s="47"/>
      <c r="D223" s="10" t="s">
        <v>4957</v>
      </c>
      <c r="E223" s="10"/>
      <c r="F223" s="10">
        <v>3.4999999999999997E-5</v>
      </c>
      <c r="G223" s="10"/>
      <c r="H223" s="10"/>
    </row>
    <row r="224" spans="1:8" x14ac:dyDescent="0.55000000000000004">
      <c r="A224" s="42"/>
      <c r="B224" s="43"/>
      <c r="C224" s="47"/>
      <c r="D224" s="10" t="s">
        <v>4912</v>
      </c>
      <c r="E224" s="10" t="s">
        <v>4913</v>
      </c>
      <c r="F224" s="10">
        <v>1</v>
      </c>
      <c r="G224" s="10"/>
      <c r="H224" s="10"/>
    </row>
    <row r="225" spans="1:8" x14ac:dyDescent="0.55000000000000004">
      <c r="A225" s="42"/>
      <c r="B225" s="43"/>
      <c r="C225" s="47"/>
      <c r="D225" s="10" t="s">
        <v>4907</v>
      </c>
      <c r="E225" s="10" t="s">
        <v>4914</v>
      </c>
      <c r="F225" s="10">
        <v>0.36</v>
      </c>
      <c r="G225" s="10"/>
      <c r="H225" s="10"/>
    </row>
    <row r="226" spans="1:8" x14ac:dyDescent="0.55000000000000004">
      <c r="A226" s="42"/>
      <c r="B226" s="43"/>
      <c r="C226" s="48"/>
      <c r="D226" s="10" t="s">
        <v>4907</v>
      </c>
      <c r="E226" s="10" t="s">
        <v>4915</v>
      </c>
      <c r="F226" s="10">
        <v>0.1</v>
      </c>
      <c r="G226" s="10"/>
      <c r="H226" s="10"/>
    </row>
    <row r="227" spans="1:8" x14ac:dyDescent="0.55000000000000004">
      <c r="A227" s="42"/>
      <c r="B227" s="43"/>
      <c r="C227" s="49" t="s">
        <v>4802</v>
      </c>
      <c r="D227" s="49"/>
      <c r="E227" s="49"/>
      <c r="F227" s="11">
        <f>COUNT(F218:F226)</f>
        <v>9</v>
      </c>
      <c r="G227" s="11">
        <f>COUNT(G218:G218)</f>
        <v>0</v>
      </c>
      <c r="H227" s="11">
        <f>COUNT(H218:H218)</f>
        <v>0</v>
      </c>
    </row>
    <row r="228" spans="1:8" x14ac:dyDescent="0.55000000000000004">
      <c r="A228" s="42"/>
      <c r="B228" s="43"/>
      <c r="C228" s="49" t="s">
        <v>4803</v>
      </c>
      <c r="D228" s="49"/>
      <c r="E228" s="49"/>
      <c r="F228" s="11">
        <f>MEDIAN(F218:F226)</f>
        <v>1.5</v>
      </c>
      <c r="G228" s="11" t="e">
        <f>MEDIAN(G218:G218)</f>
        <v>#NUM!</v>
      </c>
      <c r="H228" s="11" t="e">
        <f>MEDIAN(H218:H218)</f>
        <v>#NUM!</v>
      </c>
    </row>
    <row r="229" spans="1:8" x14ac:dyDescent="0.55000000000000004">
      <c r="A229" s="42"/>
      <c r="B229" s="43"/>
      <c r="C229" s="49" t="s">
        <v>4804</v>
      </c>
      <c r="D229" s="49"/>
      <c r="E229" s="49"/>
      <c r="F229" s="11">
        <f>MIN(F218:F226)</f>
        <v>3.4999999999999997E-5</v>
      </c>
      <c r="G229" s="11">
        <f>MIN(G218:G218)</f>
        <v>0</v>
      </c>
      <c r="H229" s="11">
        <f>MIN(H218:H218)</f>
        <v>0</v>
      </c>
    </row>
    <row r="230" spans="1:8" x14ac:dyDescent="0.55000000000000004">
      <c r="A230" s="42"/>
      <c r="B230" s="43"/>
      <c r="C230" s="49" t="s">
        <v>4805</v>
      </c>
      <c r="D230" s="49"/>
      <c r="E230" s="49"/>
      <c r="F230" s="11">
        <f>MAX(F218:F226)</f>
        <v>1.9</v>
      </c>
      <c r="G230" s="11">
        <f>MAX(G218:G218)</f>
        <v>0</v>
      </c>
      <c r="H230" s="11">
        <f>MAX(H218:H218)</f>
        <v>0</v>
      </c>
    </row>
  </sheetData>
  <mergeCells count="130">
    <mergeCell ref="F2:H2"/>
    <mergeCell ref="A4:H4"/>
    <mergeCell ref="A5:A61"/>
    <mergeCell ref="B5:B39"/>
    <mergeCell ref="C26:C32"/>
    <mergeCell ref="C33:C35"/>
    <mergeCell ref="C36:E36"/>
    <mergeCell ref="C37:E37"/>
    <mergeCell ref="C38:E38"/>
    <mergeCell ref="B54:B61"/>
    <mergeCell ref="C55:C57"/>
    <mergeCell ref="C58:E58"/>
    <mergeCell ref="C59:E59"/>
    <mergeCell ref="C60:E60"/>
    <mergeCell ref="C61:E61"/>
    <mergeCell ref="C39:E39"/>
    <mergeCell ref="B40:B53"/>
    <mergeCell ref="C42:C46"/>
    <mergeCell ref="C47:C49"/>
    <mergeCell ref="C50:E50"/>
    <mergeCell ref="C51:E51"/>
    <mergeCell ref="C52:E52"/>
    <mergeCell ref="C53:E53"/>
    <mergeCell ref="C40:C41"/>
    <mergeCell ref="A83:H83"/>
    <mergeCell ref="A84:A88"/>
    <mergeCell ref="B84:B88"/>
    <mergeCell ref="C85:E85"/>
    <mergeCell ref="C86:E86"/>
    <mergeCell ref="C87:E87"/>
    <mergeCell ref="C88:E88"/>
    <mergeCell ref="A62:A82"/>
    <mergeCell ref="B62:B82"/>
    <mergeCell ref="C71:C77"/>
    <mergeCell ref="C79:E79"/>
    <mergeCell ref="C80:E80"/>
    <mergeCell ref="C81:E81"/>
    <mergeCell ref="C82:E82"/>
    <mergeCell ref="C62:C70"/>
    <mergeCell ref="A89:A114"/>
    <mergeCell ref="B89:B114"/>
    <mergeCell ref="C89:C100"/>
    <mergeCell ref="C101:C107"/>
    <mergeCell ref="C108:C110"/>
    <mergeCell ref="C111:E111"/>
    <mergeCell ref="C112:E112"/>
    <mergeCell ref="C113:E113"/>
    <mergeCell ref="C114:E114"/>
    <mergeCell ref="C141:E141"/>
    <mergeCell ref="C142:E142"/>
    <mergeCell ref="C143:E143"/>
    <mergeCell ref="A115:A122"/>
    <mergeCell ref="B115:B122"/>
    <mergeCell ref="C116:C117"/>
    <mergeCell ref="C119:E119"/>
    <mergeCell ref="C120:E120"/>
    <mergeCell ref="C121:E121"/>
    <mergeCell ref="C122:E122"/>
    <mergeCell ref="C124:C133"/>
    <mergeCell ref="C137:C139"/>
    <mergeCell ref="C151:E151"/>
    <mergeCell ref="C152:E152"/>
    <mergeCell ref="C153:E153"/>
    <mergeCell ref="C154:E154"/>
    <mergeCell ref="B155:B171"/>
    <mergeCell ref="C157:C166"/>
    <mergeCell ref="C168:E168"/>
    <mergeCell ref="C169:E169"/>
    <mergeCell ref="B150:B154"/>
    <mergeCell ref="C155:C156"/>
    <mergeCell ref="C209:E209"/>
    <mergeCell ref="C190:C193"/>
    <mergeCell ref="C177:C185"/>
    <mergeCell ref="A210:H210"/>
    <mergeCell ref="B211:B217"/>
    <mergeCell ref="C197:E197"/>
    <mergeCell ref="A198:H198"/>
    <mergeCell ref="A199:A209"/>
    <mergeCell ref="B199:B204"/>
    <mergeCell ref="C199:C200"/>
    <mergeCell ref="C201:E201"/>
    <mergeCell ref="C202:E202"/>
    <mergeCell ref="C203:E203"/>
    <mergeCell ref="C204:E204"/>
    <mergeCell ref="B205:B209"/>
    <mergeCell ref="A177:A197"/>
    <mergeCell ref="B177:B189"/>
    <mergeCell ref="C186:E186"/>
    <mergeCell ref="C187:E187"/>
    <mergeCell ref="C188:E188"/>
    <mergeCell ref="C189:E189"/>
    <mergeCell ref="B190:B197"/>
    <mergeCell ref="C194:E194"/>
    <mergeCell ref="C195:E195"/>
    <mergeCell ref="C5:C25"/>
    <mergeCell ref="C206:E206"/>
    <mergeCell ref="C207:E207"/>
    <mergeCell ref="C208:E208"/>
    <mergeCell ref="C196:E196"/>
    <mergeCell ref="C170:E170"/>
    <mergeCell ref="C171:E171"/>
    <mergeCell ref="A144:H144"/>
    <mergeCell ref="A145:A176"/>
    <mergeCell ref="B145:B149"/>
    <mergeCell ref="C146:E146"/>
    <mergeCell ref="C147:E147"/>
    <mergeCell ref="C148:E148"/>
    <mergeCell ref="C149:E149"/>
    <mergeCell ref="A123:H123"/>
    <mergeCell ref="A124:A143"/>
    <mergeCell ref="B124:B143"/>
    <mergeCell ref="C134:C136"/>
    <mergeCell ref="C140:E140"/>
    <mergeCell ref="B172:B176"/>
    <mergeCell ref="C173:E173"/>
    <mergeCell ref="C174:E174"/>
    <mergeCell ref="C175:E175"/>
    <mergeCell ref="C176:E176"/>
    <mergeCell ref="A211:A230"/>
    <mergeCell ref="B218:B230"/>
    <mergeCell ref="C218:C226"/>
    <mergeCell ref="C227:E227"/>
    <mergeCell ref="C228:E228"/>
    <mergeCell ref="C229:E229"/>
    <mergeCell ref="C230:E230"/>
    <mergeCell ref="C211:C213"/>
    <mergeCell ref="C214:E214"/>
    <mergeCell ref="C215:E215"/>
    <mergeCell ref="C216:E216"/>
    <mergeCell ref="C217:E2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4"/>
  <sheetViews>
    <sheetView zoomScaleNormal="100" workbookViewId="0">
      <pane ySplit="3" topLeftCell="A91" activePane="bottomLeft" state="frozen"/>
      <selection pane="bottomLeft" activeCell="D109" sqref="D109"/>
    </sheetView>
  </sheetViews>
  <sheetFormatPr defaultRowHeight="14.4" x14ac:dyDescent="0.55000000000000004"/>
  <cols>
    <col min="1" max="2" width="10.68359375" customWidth="1"/>
    <col min="3" max="3" width="18" customWidth="1"/>
    <col min="4" max="4" width="16.83984375" customWidth="1"/>
    <col min="5" max="5" width="17.68359375" customWidth="1"/>
    <col min="6" max="6" width="11" bestFit="1" customWidth="1"/>
  </cols>
  <sheetData>
    <row r="1" spans="1:8" x14ac:dyDescent="0.55000000000000004">
      <c r="A1" t="s">
        <v>4763</v>
      </c>
    </row>
    <row r="2" spans="1:8" x14ac:dyDescent="0.55000000000000004">
      <c r="A2" s="14"/>
      <c r="B2" s="14"/>
      <c r="C2" s="14"/>
      <c r="D2" s="14"/>
      <c r="E2" s="14"/>
      <c r="F2" s="45" t="s">
        <v>4764</v>
      </c>
      <c r="G2" s="45"/>
      <c r="H2" s="45"/>
    </row>
    <row r="3" spans="1:8" ht="31.5" customHeight="1" x14ac:dyDescent="0.55000000000000004">
      <c r="A3" s="15" t="s">
        <v>4664</v>
      </c>
      <c r="B3" s="15" t="s">
        <v>4765</v>
      </c>
      <c r="C3" s="15" t="s">
        <v>4766</v>
      </c>
      <c r="D3" s="15" t="s">
        <v>4767</v>
      </c>
      <c r="E3" s="15" t="s">
        <v>4768</v>
      </c>
      <c r="F3" s="15" t="s">
        <v>4769</v>
      </c>
      <c r="G3" s="15" t="s">
        <v>60</v>
      </c>
      <c r="H3" s="15" t="s">
        <v>118</v>
      </c>
    </row>
    <row r="4" spans="1:8" x14ac:dyDescent="0.55000000000000004">
      <c r="A4" s="50" t="s">
        <v>4770</v>
      </c>
      <c r="B4" s="51"/>
      <c r="C4" s="51"/>
      <c r="D4" s="51"/>
      <c r="E4" s="51"/>
      <c r="F4" s="51"/>
      <c r="G4" s="51"/>
      <c r="H4" s="52"/>
    </row>
    <row r="5" spans="1:8" ht="15" customHeight="1" x14ac:dyDescent="0.55000000000000004">
      <c r="A5" s="43" t="s">
        <v>4771</v>
      </c>
      <c r="B5" s="43" t="s">
        <v>4772</v>
      </c>
      <c r="C5" s="43" t="s">
        <v>4773</v>
      </c>
      <c r="D5" s="10" t="s">
        <v>4774</v>
      </c>
      <c r="E5" s="10" t="s">
        <v>4775</v>
      </c>
      <c r="F5" s="10" t="s">
        <v>3898</v>
      </c>
      <c r="G5" s="10" t="s">
        <v>3898</v>
      </c>
      <c r="H5" s="10">
        <v>1300</v>
      </c>
    </row>
    <row r="6" spans="1:8" x14ac:dyDescent="0.55000000000000004">
      <c r="A6" s="43"/>
      <c r="B6" s="43"/>
      <c r="C6" s="43"/>
      <c r="D6" s="10" t="s">
        <v>4776</v>
      </c>
      <c r="E6" s="10" t="s">
        <v>4775</v>
      </c>
      <c r="F6" s="10" t="s">
        <v>3898</v>
      </c>
      <c r="G6" s="10" t="s">
        <v>3898</v>
      </c>
      <c r="H6" s="10">
        <v>510</v>
      </c>
    </row>
    <row r="7" spans="1:8" x14ac:dyDescent="0.55000000000000004">
      <c r="A7" s="43"/>
      <c r="B7" s="43"/>
      <c r="C7" s="43"/>
      <c r="D7" s="10" t="s">
        <v>4777</v>
      </c>
      <c r="E7" s="10" t="s">
        <v>4775</v>
      </c>
      <c r="F7" s="10" t="s">
        <v>3898</v>
      </c>
      <c r="G7" s="10">
        <v>200</v>
      </c>
      <c r="H7" s="10">
        <v>700</v>
      </c>
    </row>
    <row r="8" spans="1:8" x14ac:dyDescent="0.55000000000000004">
      <c r="A8" s="43"/>
      <c r="B8" s="43"/>
      <c r="C8" s="43"/>
      <c r="D8" s="10" t="s">
        <v>4778</v>
      </c>
      <c r="E8" s="10" t="s">
        <v>4775</v>
      </c>
      <c r="F8" s="10" t="s">
        <v>3898</v>
      </c>
      <c r="G8" s="10">
        <v>320</v>
      </c>
      <c r="H8" s="10">
        <v>720</v>
      </c>
    </row>
    <row r="9" spans="1:8" x14ac:dyDescent="0.55000000000000004">
      <c r="A9" s="43"/>
      <c r="B9" s="43"/>
      <c r="C9" s="43"/>
      <c r="D9" s="10" t="s">
        <v>4779</v>
      </c>
      <c r="E9" s="10" t="s">
        <v>4775</v>
      </c>
      <c r="F9" s="10" t="s">
        <v>3898</v>
      </c>
      <c r="G9" s="10" t="s">
        <v>3898</v>
      </c>
      <c r="H9" s="10">
        <v>553</v>
      </c>
    </row>
    <row r="10" spans="1:8" x14ac:dyDescent="0.55000000000000004">
      <c r="A10" s="43"/>
      <c r="B10" s="43"/>
      <c r="C10" s="43"/>
      <c r="D10" s="10" t="s">
        <v>4780</v>
      </c>
      <c r="E10" s="10" t="s">
        <v>4775</v>
      </c>
      <c r="F10" s="10" t="s">
        <v>3898</v>
      </c>
      <c r="G10" s="10" t="s">
        <v>3898</v>
      </c>
      <c r="H10" s="10">
        <v>500</v>
      </c>
    </row>
    <row r="11" spans="1:8" x14ac:dyDescent="0.55000000000000004">
      <c r="A11" s="43"/>
      <c r="B11" s="43"/>
      <c r="C11" s="43"/>
      <c r="D11" s="10" t="s">
        <v>4780</v>
      </c>
      <c r="E11" s="10" t="s">
        <v>4775</v>
      </c>
      <c r="F11" s="10" t="s">
        <v>3898</v>
      </c>
      <c r="G11" s="10" t="s">
        <v>3898</v>
      </c>
      <c r="H11" s="10">
        <v>1000</v>
      </c>
    </row>
    <row r="12" spans="1:8" x14ac:dyDescent="0.55000000000000004">
      <c r="A12" s="43"/>
      <c r="B12" s="43"/>
      <c r="C12" s="43"/>
      <c r="D12" s="10" t="s">
        <v>4781</v>
      </c>
      <c r="E12" s="10" t="s">
        <v>4775</v>
      </c>
      <c r="F12" s="10" t="s">
        <v>3898</v>
      </c>
      <c r="G12" s="10">
        <v>300</v>
      </c>
      <c r="H12" s="10">
        <v>200</v>
      </c>
    </row>
    <row r="13" spans="1:8" x14ac:dyDescent="0.55000000000000004">
      <c r="A13" s="43"/>
      <c r="B13" s="43"/>
      <c r="C13" s="43"/>
      <c r="D13" s="10" t="s">
        <v>4781</v>
      </c>
      <c r="E13" s="10" t="s">
        <v>4775</v>
      </c>
      <c r="F13" s="10" t="s">
        <v>3898</v>
      </c>
      <c r="G13" s="10">
        <v>100</v>
      </c>
      <c r="H13" s="10">
        <v>1100</v>
      </c>
    </row>
    <row r="14" spans="1:8" x14ac:dyDescent="0.55000000000000004">
      <c r="A14" s="43"/>
      <c r="B14" s="43"/>
      <c r="C14" s="43"/>
      <c r="D14" s="10" t="s">
        <v>4782</v>
      </c>
      <c r="E14" s="10" t="s">
        <v>4775</v>
      </c>
      <c r="F14" s="10" t="s">
        <v>3898</v>
      </c>
      <c r="G14" s="10">
        <v>350</v>
      </c>
      <c r="H14" s="10">
        <v>600</v>
      </c>
    </row>
    <row r="15" spans="1:8" x14ac:dyDescent="0.55000000000000004">
      <c r="A15" s="43"/>
      <c r="B15" s="43"/>
      <c r="C15" s="43"/>
      <c r="D15" s="10" t="s">
        <v>4783</v>
      </c>
      <c r="E15" s="10" t="s">
        <v>4784</v>
      </c>
      <c r="F15" s="10" t="s">
        <v>3898</v>
      </c>
      <c r="G15" s="10" t="s">
        <v>3898</v>
      </c>
      <c r="H15" s="10">
        <v>440</v>
      </c>
    </row>
    <row r="16" spans="1:8" x14ac:dyDescent="0.55000000000000004">
      <c r="A16" s="43"/>
      <c r="B16" s="43"/>
      <c r="C16" s="43"/>
      <c r="D16" s="10" t="s">
        <v>4785</v>
      </c>
      <c r="E16" s="10" t="s">
        <v>4775</v>
      </c>
      <c r="F16" s="10" t="s">
        <v>3898</v>
      </c>
      <c r="G16" s="10">
        <v>120</v>
      </c>
      <c r="H16" s="10"/>
    </row>
    <row r="17" spans="1:8" x14ac:dyDescent="0.55000000000000004">
      <c r="A17" s="43"/>
      <c r="B17" s="43"/>
      <c r="C17" s="43" t="s">
        <v>4786</v>
      </c>
      <c r="D17" s="10" t="s">
        <v>4787</v>
      </c>
      <c r="E17" s="10" t="s">
        <v>4775</v>
      </c>
      <c r="F17" s="10" t="s">
        <v>3898</v>
      </c>
      <c r="G17" s="10">
        <v>300</v>
      </c>
      <c r="H17" s="10">
        <v>480</v>
      </c>
    </row>
    <row r="18" spans="1:8" x14ac:dyDescent="0.55000000000000004">
      <c r="A18" s="43"/>
      <c r="B18" s="43"/>
      <c r="C18" s="43"/>
      <c r="D18" s="10" t="s">
        <v>4788</v>
      </c>
      <c r="E18" s="10" t="s">
        <v>4775</v>
      </c>
      <c r="F18" s="10" t="s">
        <v>3898</v>
      </c>
      <c r="G18" s="10">
        <v>100</v>
      </c>
      <c r="H18" s="10">
        <v>1100</v>
      </c>
    </row>
    <row r="19" spans="1:8" x14ac:dyDescent="0.55000000000000004">
      <c r="A19" s="43"/>
      <c r="B19" s="43"/>
      <c r="C19" s="43"/>
      <c r="D19" s="10" t="s">
        <v>4789</v>
      </c>
      <c r="E19" s="10" t="s">
        <v>4775</v>
      </c>
      <c r="F19" s="10" t="s">
        <v>3898</v>
      </c>
      <c r="G19" s="10" t="s">
        <v>3898</v>
      </c>
      <c r="H19" s="10">
        <v>664</v>
      </c>
    </row>
    <row r="20" spans="1:8" x14ac:dyDescent="0.55000000000000004">
      <c r="A20" s="43"/>
      <c r="B20" s="43"/>
      <c r="C20" s="43"/>
      <c r="D20" s="10" t="s">
        <v>4790</v>
      </c>
      <c r="E20" s="10" t="s">
        <v>4775</v>
      </c>
      <c r="F20" s="10" t="s">
        <v>3898</v>
      </c>
      <c r="G20" s="10" t="s">
        <v>3898</v>
      </c>
      <c r="H20" s="10">
        <v>479</v>
      </c>
    </row>
    <row r="21" spans="1:8" x14ac:dyDescent="0.55000000000000004">
      <c r="A21" s="43"/>
      <c r="B21" s="43"/>
      <c r="C21" s="43"/>
      <c r="D21" s="10" t="s">
        <v>4791</v>
      </c>
      <c r="E21" s="10" t="s">
        <v>4792</v>
      </c>
      <c r="F21" s="10" t="s">
        <v>3898</v>
      </c>
      <c r="G21" s="10">
        <v>71</v>
      </c>
      <c r="H21" s="10">
        <v>394</v>
      </c>
    </row>
    <row r="22" spans="1:8" x14ac:dyDescent="0.55000000000000004">
      <c r="A22" s="43"/>
      <c r="B22" s="43"/>
      <c r="C22" s="43"/>
      <c r="D22" s="10" t="s">
        <v>4791</v>
      </c>
      <c r="E22" s="10" t="s">
        <v>4793</v>
      </c>
      <c r="F22" s="10" t="s">
        <v>3898</v>
      </c>
      <c r="G22" s="10">
        <v>110</v>
      </c>
      <c r="H22" s="10">
        <v>437</v>
      </c>
    </row>
    <row r="23" spans="1:8" x14ac:dyDescent="0.55000000000000004">
      <c r="A23" s="43"/>
      <c r="B23" s="43"/>
      <c r="C23" s="43"/>
      <c r="D23" s="10" t="s">
        <v>4791</v>
      </c>
      <c r="E23" s="10" t="s">
        <v>4794</v>
      </c>
      <c r="F23" s="10" t="s">
        <v>3898</v>
      </c>
      <c r="G23" s="10">
        <v>140</v>
      </c>
      <c r="H23" s="10">
        <v>462</v>
      </c>
    </row>
    <row r="24" spans="1:8" x14ac:dyDescent="0.55000000000000004">
      <c r="A24" s="43"/>
      <c r="B24" s="43"/>
      <c r="C24" s="43"/>
      <c r="D24" s="10" t="s">
        <v>4795</v>
      </c>
      <c r="E24" s="10" t="s">
        <v>4775</v>
      </c>
      <c r="F24" s="10" t="s">
        <v>3898</v>
      </c>
      <c r="G24" s="10" t="s">
        <v>3898</v>
      </c>
      <c r="H24" s="10">
        <v>510</v>
      </c>
    </row>
    <row r="25" spans="1:8" x14ac:dyDescent="0.55000000000000004">
      <c r="A25" s="43"/>
      <c r="B25" s="43"/>
      <c r="C25" s="43"/>
      <c r="D25" s="10" t="s">
        <v>4796</v>
      </c>
      <c r="E25" s="10" t="s">
        <v>4775</v>
      </c>
      <c r="F25" s="10" t="s">
        <v>3898</v>
      </c>
      <c r="G25" s="10" t="s">
        <v>3898</v>
      </c>
      <c r="H25" s="10">
        <v>541</v>
      </c>
    </row>
    <row r="26" spans="1:8" x14ac:dyDescent="0.55000000000000004">
      <c r="A26" s="43"/>
      <c r="B26" s="43"/>
      <c r="C26" s="43" t="s">
        <v>4797</v>
      </c>
      <c r="D26" s="10" t="s">
        <v>4798</v>
      </c>
      <c r="E26" s="10" t="s">
        <v>4799</v>
      </c>
      <c r="F26" s="10" t="s">
        <v>3898</v>
      </c>
      <c r="G26" s="10">
        <v>200</v>
      </c>
      <c r="H26" s="10">
        <v>700</v>
      </c>
    </row>
    <row r="27" spans="1:8" x14ac:dyDescent="0.55000000000000004">
      <c r="A27" s="43"/>
      <c r="B27" s="43"/>
      <c r="C27" s="43"/>
      <c r="D27" s="10" t="s">
        <v>4800</v>
      </c>
      <c r="E27" s="10" t="s">
        <v>4801</v>
      </c>
      <c r="F27" s="10" t="s">
        <v>3898</v>
      </c>
      <c r="G27" s="10" t="s">
        <v>3898</v>
      </c>
      <c r="H27" s="10">
        <v>330</v>
      </c>
    </row>
    <row r="28" spans="1:8" x14ac:dyDescent="0.55000000000000004">
      <c r="A28" s="43"/>
      <c r="B28" s="43"/>
      <c r="C28" s="43"/>
      <c r="D28" s="10" t="s">
        <v>4800</v>
      </c>
      <c r="E28" s="10" t="s">
        <v>4801</v>
      </c>
      <c r="F28" s="10">
        <v>30</v>
      </c>
      <c r="G28" s="10">
        <v>330</v>
      </c>
      <c r="H28" s="10">
        <v>510</v>
      </c>
    </row>
    <row r="29" spans="1:8" x14ac:dyDescent="0.55000000000000004">
      <c r="A29" s="43"/>
      <c r="B29" s="43"/>
      <c r="C29" s="49" t="s">
        <v>4802</v>
      </c>
      <c r="D29" s="49"/>
      <c r="E29" s="49"/>
      <c r="F29" s="11">
        <f t="shared" ref="F29:G29" si="0">COUNT(F5:F28)</f>
        <v>1</v>
      </c>
      <c r="G29" s="11">
        <f t="shared" si="0"/>
        <v>13</v>
      </c>
      <c r="H29" s="11">
        <f>COUNT(H5:H28)</f>
        <v>23</v>
      </c>
    </row>
    <row r="30" spans="1:8" x14ac:dyDescent="0.55000000000000004">
      <c r="A30" s="43"/>
      <c r="B30" s="43"/>
      <c r="C30" s="49" t="s">
        <v>4803</v>
      </c>
      <c r="D30" s="49"/>
      <c r="E30" s="49"/>
      <c r="F30" s="11">
        <f t="shared" ref="F30:G30" si="1">MEDIAN(F5:F28)</f>
        <v>30</v>
      </c>
      <c r="G30" s="11">
        <f t="shared" si="1"/>
        <v>200</v>
      </c>
      <c r="H30" s="11">
        <f>MEDIAN(H5:H28)</f>
        <v>510</v>
      </c>
    </row>
    <row r="31" spans="1:8" x14ac:dyDescent="0.55000000000000004">
      <c r="A31" s="43"/>
      <c r="B31" s="43"/>
      <c r="C31" s="49" t="s">
        <v>4804</v>
      </c>
      <c r="D31" s="49"/>
      <c r="E31" s="49"/>
      <c r="F31" s="11">
        <f t="shared" ref="F31:G31" si="2">MIN(F5:F28)</f>
        <v>30</v>
      </c>
      <c r="G31" s="11">
        <f t="shared" si="2"/>
        <v>71</v>
      </c>
      <c r="H31" s="11">
        <f>MIN(H5:H28)</f>
        <v>200</v>
      </c>
    </row>
    <row r="32" spans="1:8" x14ac:dyDescent="0.55000000000000004">
      <c r="A32" s="43"/>
      <c r="B32" s="43"/>
      <c r="C32" s="49" t="s">
        <v>4805</v>
      </c>
      <c r="D32" s="49"/>
      <c r="E32" s="49"/>
      <c r="F32" s="11">
        <f t="shared" ref="F32:G32" si="3">MAX(F5:F28)</f>
        <v>30</v>
      </c>
      <c r="G32" s="11">
        <f t="shared" si="3"/>
        <v>350</v>
      </c>
      <c r="H32" s="11">
        <f>MAX(H5:H28)</f>
        <v>1300</v>
      </c>
    </row>
    <row r="33" spans="1:8" ht="30" customHeight="1" x14ac:dyDescent="0.55000000000000004">
      <c r="A33" s="43"/>
      <c r="B33" s="43" t="s">
        <v>4806</v>
      </c>
      <c r="C33" s="31" t="s">
        <v>4773</v>
      </c>
      <c r="D33" s="10" t="s">
        <v>4807</v>
      </c>
      <c r="E33" s="10" t="s">
        <v>4775</v>
      </c>
      <c r="F33" s="10" t="s">
        <v>3898</v>
      </c>
      <c r="G33" s="10" t="s">
        <v>3898</v>
      </c>
      <c r="H33" s="10">
        <v>533</v>
      </c>
    </row>
    <row r="34" spans="1:8" x14ac:dyDescent="0.55000000000000004">
      <c r="A34" s="43"/>
      <c r="B34" s="43"/>
      <c r="C34" s="43" t="s">
        <v>4786</v>
      </c>
      <c r="D34" s="10" t="s">
        <v>4789</v>
      </c>
      <c r="E34" s="10" t="s">
        <v>4775</v>
      </c>
      <c r="F34" s="10" t="s">
        <v>3898</v>
      </c>
      <c r="G34" s="10" t="s">
        <v>3898</v>
      </c>
      <c r="H34" s="10">
        <v>594</v>
      </c>
    </row>
    <row r="35" spans="1:8" x14ac:dyDescent="0.55000000000000004">
      <c r="A35" s="43"/>
      <c r="B35" s="43"/>
      <c r="C35" s="43"/>
      <c r="D35" s="10" t="s">
        <v>4790</v>
      </c>
      <c r="E35" s="10" t="s">
        <v>4808</v>
      </c>
      <c r="F35" s="10" t="s">
        <v>3898</v>
      </c>
      <c r="G35" s="10" t="s">
        <v>3898</v>
      </c>
      <c r="H35" s="10">
        <v>490</v>
      </c>
    </row>
    <row r="36" spans="1:8" x14ac:dyDescent="0.55000000000000004">
      <c r="A36" s="43"/>
      <c r="B36" s="43"/>
      <c r="C36" s="43"/>
      <c r="D36" s="10" t="s">
        <v>4791</v>
      </c>
      <c r="E36" s="10" t="s">
        <v>4792</v>
      </c>
      <c r="F36" s="10" t="s">
        <v>3898</v>
      </c>
      <c r="G36" s="10">
        <v>64</v>
      </c>
      <c r="H36" s="10">
        <v>458</v>
      </c>
    </row>
    <row r="37" spans="1:8" x14ac:dyDescent="0.55000000000000004">
      <c r="A37" s="43"/>
      <c r="B37" s="43"/>
      <c r="C37" s="43"/>
      <c r="D37" s="10" t="s">
        <v>4791</v>
      </c>
      <c r="E37" s="10" t="s">
        <v>4793</v>
      </c>
      <c r="F37" s="10" t="s">
        <v>3898</v>
      </c>
      <c r="G37" s="10">
        <v>103</v>
      </c>
      <c r="H37" s="10">
        <v>496</v>
      </c>
    </row>
    <row r="38" spans="1:8" x14ac:dyDescent="0.55000000000000004">
      <c r="A38" s="43"/>
      <c r="B38" s="43"/>
      <c r="C38" s="43"/>
      <c r="D38" s="10" t="s">
        <v>4791</v>
      </c>
      <c r="E38" s="10" t="s">
        <v>4794</v>
      </c>
      <c r="F38" s="10" t="s">
        <v>3898</v>
      </c>
      <c r="G38" s="10">
        <v>124</v>
      </c>
      <c r="H38" s="10">
        <v>518</v>
      </c>
    </row>
    <row r="39" spans="1:8" x14ac:dyDescent="0.55000000000000004">
      <c r="A39" s="43"/>
      <c r="B39" s="43"/>
      <c r="C39" s="43"/>
      <c r="D39" s="10" t="s">
        <v>4795</v>
      </c>
      <c r="E39" s="10" t="s">
        <v>4775</v>
      </c>
      <c r="F39" s="10" t="s">
        <v>3898</v>
      </c>
      <c r="G39" s="10" t="s">
        <v>3898</v>
      </c>
      <c r="H39" s="10">
        <v>462</v>
      </c>
    </row>
    <row r="40" spans="1:8" x14ac:dyDescent="0.55000000000000004">
      <c r="A40" s="43"/>
      <c r="B40" s="43"/>
      <c r="C40" s="43" t="s">
        <v>4797</v>
      </c>
      <c r="D40" s="10" t="s">
        <v>4798</v>
      </c>
      <c r="E40" s="10" t="s">
        <v>4799</v>
      </c>
      <c r="F40" s="10" t="s">
        <v>3898</v>
      </c>
      <c r="G40" s="10">
        <v>200</v>
      </c>
      <c r="H40" s="10">
        <v>700</v>
      </c>
    </row>
    <row r="41" spans="1:8" x14ac:dyDescent="0.55000000000000004">
      <c r="A41" s="43"/>
      <c r="B41" s="43"/>
      <c r="C41" s="43"/>
      <c r="D41" s="10" t="s">
        <v>4800</v>
      </c>
      <c r="E41" s="10" t="s">
        <v>4801</v>
      </c>
      <c r="F41" s="10" t="s">
        <v>3898</v>
      </c>
      <c r="G41" s="10" t="s">
        <v>3898</v>
      </c>
      <c r="H41" s="10">
        <v>330</v>
      </c>
    </row>
    <row r="42" spans="1:8" x14ac:dyDescent="0.55000000000000004">
      <c r="A42" s="43"/>
      <c r="B42" s="43"/>
      <c r="C42" s="43"/>
      <c r="D42" s="10" t="s">
        <v>4800</v>
      </c>
      <c r="E42" s="10" t="s">
        <v>4801</v>
      </c>
      <c r="F42" s="10">
        <v>30</v>
      </c>
      <c r="G42" s="10">
        <v>330</v>
      </c>
      <c r="H42" s="10">
        <v>510</v>
      </c>
    </row>
    <row r="43" spans="1:8" ht="15" customHeight="1" x14ac:dyDescent="0.55000000000000004">
      <c r="A43" s="43"/>
      <c r="B43" s="43"/>
      <c r="C43" s="49" t="s">
        <v>4802</v>
      </c>
      <c r="D43" s="49"/>
      <c r="E43" s="49"/>
      <c r="F43" s="11">
        <f t="shared" ref="F43:G43" si="4">COUNT(F33:F42)</f>
        <v>1</v>
      </c>
      <c r="G43" s="11">
        <f t="shared" si="4"/>
        <v>5</v>
      </c>
      <c r="H43" s="11">
        <f>COUNT(H33:H42)</f>
        <v>10</v>
      </c>
    </row>
    <row r="44" spans="1:8" x14ac:dyDescent="0.55000000000000004">
      <c r="A44" s="43"/>
      <c r="B44" s="43"/>
      <c r="C44" s="49" t="s">
        <v>4803</v>
      </c>
      <c r="D44" s="49"/>
      <c r="E44" s="49"/>
      <c r="F44" s="11">
        <f t="shared" ref="F44:G44" si="5">MEDIAN(F33:F42)</f>
        <v>30</v>
      </c>
      <c r="G44" s="11">
        <f t="shared" si="5"/>
        <v>124</v>
      </c>
      <c r="H44" s="11">
        <f>MEDIAN(H33:H42)</f>
        <v>503</v>
      </c>
    </row>
    <row r="45" spans="1:8" x14ac:dyDescent="0.55000000000000004">
      <c r="A45" s="43"/>
      <c r="B45" s="43"/>
      <c r="C45" s="49" t="s">
        <v>4804</v>
      </c>
      <c r="D45" s="49"/>
      <c r="E45" s="49"/>
      <c r="F45" s="11">
        <f t="shared" ref="F45:G45" si="6">MIN(F33:F42)</f>
        <v>30</v>
      </c>
      <c r="G45" s="11">
        <f t="shared" si="6"/>
        <v>64</v>
      </c>
      <c r="H45" s="11">
        <f>MIN(H33:H42)</f>
        <v>330</v>
      </c>
    </row>
    <row r="46" spans="1:8" x14ac:dyDescent="0.55000000000000004">
      <c r="A46" s="43"/>
      <c r="B46" s="43"/>
      <c r="C46" s="49" t="s">
        <v>4805</v>
      </c>
      <c r="D46" s="49"/>
      <c r="E46" s="49"/>
      <c r="F46" s="11">
        <f t="shared" ref="F46:G46" si="7">MAX(F33:F42)</f>
        <v>30</v>
      </c>
      <c r="G46" s="11">
        <f t="shared" si="7"/>
        <v>330</v>
      </c>
      <c r="H46" s="11">
        <f>MAX(H33:H42)</f>
        <v>700</v>
      </c>
    </row>
    <row r="47" spans="1:8" x14ac:dyDescent="0.55000000000000004">
      <c r="A47" s="43"/>
      <c r="B47" s="43" t="s">
        <v>4809</v>
      </c>
      <c r="C47" s="43" t="s">
        <v>4773</v>
      </c>
      <c r="D47" s="10" t="s">
        <v>4776</v>
      </c>
      <c r="E47" s="10" t="s">
        <v>4810</v>
      </c>
      <c r="F47" s="10" t="s">
        <v>3898</v>
      </c>
      <c r="G47" s="10" t="s">
        <v>3898</v>
      </c>
      <c r="H47" s="10">
        <v>560</v>
      </c>
    </row>
    <row r="48" spans="1:8" x14ac:dyDescent="0.55000000000000004">
      <c r="A48" s="43"/>
      <c r="B48" s="43"/>
      <c r="C48" s="43"/>
      <c r="D48" s="10" t="s">
        <v>4778</v>
      </c>
      <c r="E48" s="10" t="s">
        <v>4810</v>
      </c>
      <c r="F48" s="10" t="s">
        <v>3898</v>
      </c>
      <c r="G48" s="10">
        <v>210</v>
      </c>
      <c r="H48" s="10" t="s">
        <v>3898</v>
      </c>
    </row>
    <row r="49" spans="1:8" x14ac:dyDescent="0.55000000000000004">
      <c r="A49" s="43"/>
      <c r="B49" s="43"/>
      <c r="C49" s="43" t="s">
        <v>4797</v>
      </c>
      <c r="D49" s="10" t="s">
        <v>4798</v>
      </c>
      <c r="E49" s="10" t="s">
        <v>4811</v>
      </c>
      <c r="F49" s="10" t="s">
        <v>3898</v>
      </c>
      <c r="G49" s="10">
        <v>200</v>
      </c>
      <c r="H49" s="10">
        <v>700</v>
      </c>
    </row>
    <row r="50" spans="1:8" x14ac:dyDescent="0.55000000000000004">
      <c r="A50" s="43"/>
      <c r="B50" s="43"/>
      <c r="C50" s="43"/>
      <c r="D50" s="10" t="s">
        <v>4800</v>
      </c>
      <c r="E50" s="10" t="s">
        <v>4812</v>
      </c>
      <c r="F50" s="10" t="s">
        <v>3898</v>
      </c>
      <c r="G50" s="10" t="s">
        <v>3898</v>
      </c>
      <c r="H50" s="10">
        <v>330</v>
      </c>
    </row>
    <row r="51" spans="1:8" x14ac:dyDescent="0.55000000000000004">
      <c r="A51" s="43"/>
      <c r="B51" s="43"/>
      <c r="C51" s="43"/>
      <c r="D51" s="10" t="s">
        <v>4800</v>
      </c>
      <c r="E51" s="10" t="s">
        <v>4812</v>
      </c>
      <c r="F51" s="10">
        <v>30</v>
      </c>
      <c r="G51" s="10">
        <v>330</v>
      </c>
      <c r="H51" s="10">
        <v>510</v>
      </c>
    </row>
    <row r="52" spans="1:8" ht="15" customHeight="1" x14ac:dyDescent="0.55000000000000004">
      <c r="A52" s="43"/>
      <c r="B52" s="43"/>
      <c r="C52" s="49" t="s">
        <v>4802</v>
      </c>
      <c r="D52" s="49"/>
      <c r="E52" s="49"/>
      <c r="F52" s="11">
        <f t="shared" ref="F52:G52" si="8">COUNT(F47:F51)</f>
        <v>1</v>
      </c>
      <c r="G52" s="11">
        <f t="shared" si="8"/>
        <v>3</v>
      </c>
      <c r="H52" s="11">
        <f>COUNT(H47:H51)</f>
        <v>4</v>
      </c>
    </row>
    <row r="53" spans="1:8" x14ac:dyDescent="0.55000000000000004">
      <c r="A53" s="43"/>
      <c r="B53" s="43"/>
      <c r="C53" s="49" t="s">
        <v>4803</v>
      </c>
      <c r="D53" s="49"/>
      <c r="E53" s="49"/>
      <c r="F53" s="11">
        <f t="shared" ref="F53:G53" si="9">MEDIAN(F47:F51)</f>
        <v>30</v>
      </c>
      <c r="G53" s="11">
        <f t="shared" si="9"/>
        <v>210</v>
      </c>
      <c r="H53" s="11">
        <f>MEDIAN(H47:H51)</f>
        <v>535</v>
      </c>
    </row>
    <row r="54" spans="1:8" x14ac:dyDescent="0.55000000000000004">
      <c r="A54" s="43"/>
      <c r="B54" s="43"/>
      <c r="C54" s="49" t="s">
        <v>4804</v>
      </c>
      <c r="D54" s="49"/>
      <c r="E54" s="49"/>
      <c r="F54" s="11">
        <f t="shared" ref="F54:G54" si="10">MIN(F47:F51)</f>
        <v>30</v>
      </c>
      <c r="G54" s="11">
        <f t="shared" si="10"/>
        <v>200</v>
      </c>
      <c r="H54" s="11">
        <f>MIN(H47:H51)</f>
        <v>330</v>
      </c>
    </row>
    <row r="55" spans="1:8" x14ac:dyDescent="0.55000000000000004">
      <c r="A55" s="43"/>
      <c r="B55" s="43"/>
      <c r="C55" s="49" t="s">
        <v>4805</v>
      </c>
      <c r="D55" s="49"/>
      <c r="E55" s="49"/>
      <c r="F55" s="11">
        <f t="shared" ref="F55:G55" si="11">MAX(F47:F51)</f>
        <v>30</v>
      </c>
      <c r="G55" s="11">
        <f t="shared" si="11"/>
        <v>330</v>
      </c>
      <c r="H55" s="11">
        <f>MAX(H47:H51)</f>
        <v>700</v>
      </c>
    </row>
    <row r="56" spans="1:8" x14ac:dyDescent="0.55000000000000004">
      <c r="A56" s="43" t="s">
        <v>4813</v>
      </c>
      <c r="B56" s="43" t="s">
        <v>47</v>
      </c>
      <c r="C56" s="43" t="s">
        <v>4773</v>
      </c>
      <c r="D56" s="10" t="s">
        <v>4814</v>
      </c>
      <c r="E56" s="10" t="s">
        <v>4815</v>
      </c>
      <c r="F56" s="10" t="s">
        <v>3898</v>
      </c>
      <c r="G56" s="10" t="s">
        <v>3898</v>
      </c>
      <c r="H56" s="10">
        <v>35</v>
      </c>
    </row>
    <row r="57" spans="1:8" x14ac:dyDescent="0.55000000000000004">
      <c r="A57" s="43"/>
      <c r="B57" s="43"/>
      <c r="C57" s="43"/>
      <c r="D57" s="10" t="s">
        <v>4814</v>
      </c>
      <c r="E57" s="10" t="s">
        <v>4815</v>
      </c>
      <c r="F57" s="10" t="s">
        <v>3898</v>
      </c>
      <c r="G57" s="10" t="s">
        <v>3898</v>
      </c>
      <c r="H57" s="10">
        <v>54</v>
      </c>
    </row>
    <row r="58" spans="1:8" x14ac:dyDescent="0.55000000000000004">
      <c r="A58" s="43"/>
      <c r="B58" s="43"/>
      <c r="C58" s="43"/>
      <c r="D58" s="10" t="s">
        <v>4816</v>
      </c>
      <c r="E58" s="10" t="s">
        <v>4815</v>
      </c>
      <c r="F58" s="10" t="s">
        <v>3898</v>
      </c>
      <c r="G58" s="10" t="s">
        <v>3898</v>
      </c>
      <c r="H58" s="10">
        <v>360</v>
      </c>
    </row>
    <row r="59" spans="1:8" x14ac:dyDescent="0.55000000000000004">
      <c r="A59" s="43"/>
      <c r="B59" s="43"/>
      <c r="C59" s="43"/>
      <c r="D59" s="10" t="s">
        <v>4816</v>
      </c>
      <c r="E59" s="10" t="s">
        <v>4815</v>
      </c>
      <c r="F59" s="10" t="s">
        <v>3898</v>
      </c>
      <c r="G59" s="10" t="s">
        <v>3898</v>
      </c>
      <c r="H59" s="10">
        <v>330</v>
      </c>
    </row>
    <row r="60" spans="1:8" x14ac:dyDescent="0.55000000000000004">
      <c r="A60" s="43"/>
      <c r="B60" s="43"/>
      <c r="C60" s="43"/>
      <c r="D60" s="10" t="s">
        <v>4816</v>
      </c>
      <c r="E60" s="10" t="s">
        <v>4815</v>
      </c>
      <c r="F60" s="10" t="s">
        <v>3898</v>
      </c>
      <c r="G60" s="10" t="s">
        <v>3898</v>
      </c>
      <c r="H60" s="10">
        <v>318</v>
      </c>
    </row>
    <row r="61" spans="1:8" x14ac:dyDescent="0.55000000000000004">
      <c r="A61" s="43"/>
      <c r="B61" s="43"/>
      <c r="C61" s="43"/>
      <c r="D61" s="10" t="s">
        <v>4817</v>
      </c>
      <c r="E61" s="10" t="s">
        <v>4815</v>
      </c>
      <c r="F61" s="10" t="s">
        <v>3898</v>
      </c>
      <c r="G61" s="10" t="s">
        <v>3898</v>
      </c>
      <c r="H61" s="10">
        <v>418</v>
      </c>
    </row>
    <row r="62" spans="1:8" x14ac:dyDescent="0.55000000000000004">
      <c r="A62" s="43"/>
      <c r="B62" s="43"/>
      <c r="C62" s="43" t="s">
        <v>4786</v>
      </c>
      <c r="D62" s="10" t="s">
        <v>4818</v>
      </c>
      <c r="E62" s="10" t="s">
        <v>4815</v>
      </c>
      <c r="F62" s="10" t="s">
        <v>3898</v>
      </c>
      <c r="G62" s="10" t="s">
        <v>3898</v>
      </c>
      <c r="H62" s="10">
        <v>70.5</v>
      </c>
    </row>
    <row r="63" spans="1:8" x14ac:dyDescent="0.55000000000000004">
      <c r="A63" s="43"/>
      <c r="B63" s="43"/>
      <c r="C63" s="43"/>
      <c r="D63" s="10" t="s">
        <v>4818</v>
      </c>
      <c r="E63" s="10" t="s">
        <v>4815</v>
      </c>
      <c r="F63" s="10" t="s">
        <v>3898</v>
      </c>
      <c r="G63" s="10" t="s">
        <v>3898</v>
      </c>
      <c r="H63" s="10">
        <v>67.2</v>
      </c>
    </row>
    <row r="64" spans="1:8" x14ac:dyDescent="0.55000000000000004">
      <c r="A64" s="43"/>
      <c r="B64" s="43"/>
      <c r="C64" s="43"/>
      <c r="D64" s="10" t="s">
        <v>4818</v>
      </c>
      <c r="E64" s="10" t="s">
        <v>4815</v>
      </c>
      <c r="F64" s="10" t="s">
        <v>3898</v>
      </c>
      <c r="G64" s="10" t="s">
        <v>3898</v>
      </c>
      <c r="H64" s="10">
        <v>48.8</v>
      </c>
    </row>
    <row r="65" spans="1:8" x14ac:dyDescent="0.55000000000000004">
      <c r="A65" s="43"/>
      <c r="B65" s="43"/>
      <c r="C65" s="43"/>
      <c r="D65" s="10" t="s">
        <v>4818</v>
      </c>
      <c r="E65" s="10" t="s">
        <v>4815</v>
      </c>
      <c r="F65" s="10" t="s">
        <v>3898</v>
      </c>
      <c r="G65" s="10" t="s">
        <v>3898</v>
      </c>
      <c r="H65" s="10">
        <v>42.6</v>
      </c>
    </row>
    <row r="66" spans="1:8" x14ac:dyDescent="0.55000000000000004">
      <c r="A66" s="43"/>
      <c r="B66" s="43"/>
      <c r="C66" s="43"/>
      <c r="D66" s="10" t="s">
        <v>4819</v>
      </c>
      <c r="E66" s="10" t="s">
        <v>4815</v>
      </c>
      <c r="F66" s="10" t="s">
        <v>3898</v>
      </c>
      <c r="G66" s="10" t="s">
        <v>3898</v>
      </c>
      <c r="H66" s="10">
        <v>372</v>
      </c>
    </row>
    <row r="67" spans="1:8" x14ac:dyDescent="0.55000000000000004">
      <c r="A67" s="43"/>
      <c r="B67" s="43"/>
      <c r="C67" s="43"/>
      <c r="D67" s="10" t="s">
        <v>4819</v>
      </c>
      <c r="E67" s="10" t="s">
        <v>4815</v>
      </c>
      <c r="F67" s="10" t="s">
        <v>3898</v>
      </c>
      <c r="G67" s="10" t="s">
        <v>3898</v>
      </c>
      <c r="H67" s="10">
        <v>390</v>
      </c>
    </row>
    <row r="68" spans="1:8" x14ac:dyDescent="0.55000000000000004">
      <c r="A68" s="43"/>
      <c r="B68" s="43"/>
      <c r="C68" s="43"/>
      <c r="D68" s="10" t="s">
        <v>4819</v>
      </c>
      <c r="E68" s="10" t="s">
        <v>4815</v>
      </c>
      <c r="F68" s="10" t="s">
        <v>3898</v>
      </c>
      <c r="G68" s="10" t="s">
        <v>3898</v>
      </c>
      <c r="H68" s="10">
        <v>388</v>
      </c>
    </row>
    <row r="69" spans="1:8" x14ac:dyDescent="0.55000000000000004">
      <c r="A69" s="43"/>
      <c r="B69" s="43"/>
      <c r="C69" s="43"/>
      <c r="D69" s="10" t="s">
        <v>4819</v>
      </c>
      <c r="E69" s="10" t="s">
        <v>4815</v>
      </c>
      <c r="F69" s="10" t="s">
        <v>3898</v>
      </c>
      <c r="G69" s="10" t="s">
        <v>3898</v>
      </c>
      <c r="H69" s="10">
        <v>439</v>
      </c>
    </row>
    <row r="70" spans="1:8" x14ac:dyDescent="0.55000000000000004">
      <c r="A70" s="43"/>
      <c r="B70" s="43"/>
      <c r="C70" s="12" t="s">
        <v>4797</v>
      </c>
      <c r="D70" s="10" t="s">
        <v>4800</v>
      </c>
      <c r="E70" s="10" t="s">
        <v>4812</v>
      </c>
      <c r="F70" s="10">
        <v>150</v>
      </c>
      <c r="G70" s="10" t="s">
        <v>3898</v>
      </c>
      <c r="H70" s="10">
        <v>320</v>
      </c>
    </row>
    <row r="71" spans="1:8" x14ac:dyDescent="0.55000000000000004">
      <c r="A71" s="43"/>
      <c r="B71" s="43"/>
      <c r="C71" s="49" t="s">
        <v>4802</v>
      </c>
      <c r="D71" s="49"/>
      <c r="E71" s="49"/>
      <c r="F71" s="11">
        <f t="shared" ref="F71:G71" si="12">COUNT(F56:F70)</f>
        <v>1</v>
      </c>
      <c r="G71" s="11">
        <f t="shared" si="12"/>
        <v>0</v>
      </c>
      <c r="H71" s="11">
        <f>COUNT(H56:H70)</f>
        <v>15</v>
      </c>
    </row>
    <row r="72" spans="1:8" x14ac:dyDescent="0.55000000000000004">
      <c r="A72" s="43"/>
      <c r="B72" s="43"/>
      <c r="C72" s="49" t="s">
        <v>4803</v>
      </c>
      <c r="D72" s="49"/>
      <c r="E72" s="49"/>
      <c r="F72" s="11">
        <f t="shared" ref="F72:G72" si="13">MEDIAN(F56:F70)</f>
        <v>150</v>
      </c>
      <c r="G72" s="11" t="e">
        <f t="shared" si="13"/>
        <v>#NUM!</v>
      </c>
      <c r="H72" s="11">
        <f>MEDIAN(H56:H70)</f>
        <v>320</v>
      </c>
    </row>
    <row r="73" spans="1:8" x14ac:dyDescent="0.55000000000000004">
      <c r="A73" s="43"/>
      <c r="B73" s="43"/>
      <c r="C73" s="49" t="s">
        <v>4804</v>
      </c>
      <c r="D73" s="49"/>
      <c r="E73" s="49"/>
      <c r="F73" s="11">
        <f t="shared" ref="F73:G73" si="14">MIN(F56:F70)</f>
        <v>150</v>
      </c>
      <c r="G73" s="11">
        <f t="shared" si="14"/>
        <v>0</v>
      </c>
      <c r="H73" s="11">
        <f>MIN(H56:H70)</f>
        <v>35</v>
      </c>
    </row>
    <row r="74" spans="1:8" x14ac:dyDescent="0.55000000000000004">
      <c r="A74" s="43"/>
      <c r="B74" s="43"/>
      <c r="C74" s="49" t="s">
        <v>4805</v>
      </c>
      <c r="D74" s="49"/>
      <c r="E74" s="49"/>
      <c r="F74" s="11">
        <f t="shared" ref="F74:G74" si="15">MAX(F56:F70)</f>
        <v>150</v>
      </c>
      <c r="G74" s="11">
        <f t="shared" si="15"/>
        <v>0</v>
      </c>
      <c r="H74" s="11">
        <f>MAX(H56:H70)</f>
        <v>439</v>
      </c>
    </row>
    <row r="75" spans="1:8" x14ac:dyDescent="0.55000000000000004">
      <c r="A75" s="44" t="s">
        <v>4820</v>
      </c>
      <c r="B75" s="44"/>
      <c r="C75" s="44"/>
      <c r="D75" s="44"/>
      <c r="E75" s="44"/>
      <c r="F75" s="44"/>
      <c r="G75" s="44"/>
      <c r="H75" s="44"/>
    </row>
    <row r="76" spans="1:8" x14ac:dyDescent="0.55000000000000004">
      <c r="A76" s="42" t="s">
        <v>56</v>
      </c>
      <c r="B76" s="43" t="s">
        <v>57</v>
      </c>
      <c r="C76" s="43" t="s">
        <v>4821</v>
      </c>
      <c r="D76" s="10" t="s">
        <v>4822</v>
      </c>
      <c r="E76" s="10" t="s">
        <v>4823</v>
      </c>
      <c r="F76" s="10">
        <v>340</v>
      </c>
      <c r="G76" s="10" t="s">
        <v>3898</v>
      </c>
      <c r="H76" s="10" t="s">
        <v>3898</v>
      </c>
    </row>
    <row r="77" spans="1:8" x14ac:dyDescent="0.55000000000000004">
      <c r="A77" s="42"/>
      <c r="B77" s="43"/>
      <c r="C77" s="43"/>
      <c r="D77" s="10" t="s">
        <v>4824</v>
      </c>
      <c r="E77" s="10" t="s">
        <v>4823</v>
      </c>
      <c r="F77" s="10">
        <v>50</v>
      </c>
      <c r="G77" s="10" t="s">
        <v>3898</v>
      </c>
      <c r="H77" s="10" t="s">
        <v>3898</v>
      </c>
    </row>
    <row r="78" spans="1:8" x14ac:dyDescent="0.55000000000000004">
      <c r="A78" s="42"/>
      <c r="B78" s="43"/>
      <c r="C78" s="43"/>
      <c r="D78" s="10" t="s">
        <v>4824</v>
      </c>
      <c r="E78" s="10" t="s">
        <v>4823</v>
      </c>
      <c r="F78" s="10">
        <v>50</v>
      </c>
      <c r="G78" s="10" t="s">
        <v>3898</v>
      </c>
      <c r="H78" s="10" t="s">
        <v>3898</v>
      </c>
    </row>
    <row r="79" spans="1:8" x14ac:dyDescent="0.55000000000000004">
      <c r="A79" s="42"/>
      <c r="B79" s="43"/>
      <c r="C79" s="49" t="s">
        <v>4802</v>
      </c>
      <c r="D79" s="49"/>
      <c r="E79" s="49"/>
      <c r="F79" s="11">
        <f>COUNT(F76:F78)</f>
        <v>3</v>
      </c>
      <c r="G79" s="11">
        <f t="shared" ref="G79:H79" si="16">COUNT(G76:G78)</f>
        <v>0</v>
      </c>
      <c r="H79" s="11">
        <f t="shared" si="16"/>
        <v>0</v>
      </c>
    </row>
    <row r="80" spans="1:8" x14ac:dyDescent="0.55000000000000004">
      <c r="A80" s="42"/>
      <c r="B80" s="43"/>
      <c r="C80" s="49" t="s">
        <v>4803</v>
      </c>
      <c r="D80" s="49"/>
      <c r="E80" s="49"/>
      <c r="F80" s="11">
        <f>MEDIAN(F76:F78)</f>
        <v>50</v>
      </c>
      <c r="G80" s="11" t="e">
        <f t="shared" ref="G80:H80" si="17">MEDIAN(G76:G78)</f>
        <v>#NUM!</v>
      </c>
      <c r="H80" s="11" t="e">
        <f t="shared" si="17"/>
        <v>#NUM!</v>
      </c>
    </row>
    <row r="81" spans="1:8" x14ac:dyDescent="0.55000000000000004">
      <c r="A81" s="42"/>
      <c r="B81" s="43"/>
      <c r="C81" s="49" t="s">
        <v>4804</v>
      </c>
      <c r="D81" s="49"/>
      <c r="E81" s="49"/>
      <c r="F81" s="11">
        <f>MIN(F76:F78)</f>
        <v>50</v>
      </c>
      <c r="G81" s="11">
        <f t="shared" ref="G81:H81" si="18">MIN(G76:G78)</f>
        <v>0</v>
      </c>
      <c r="H81" s="11">
        <f t="shared" si="18"/>
        <v>0</v>
      </c>
    </row>
    <row r="82" spans="1:8" x14ac:dyDescent="0.55000000000000004">
      <c r="A82" s="42"/>
      <c r="B82" s="43"/>
      <c r="C82" s="49" t="s">
        <v>4805</v>
      </c>
      <c r="D82" s="49"/>
      <c r="E82" s="49"/>
      <c r="F82" s="11">
        <f>MAX(F76:F78)</f>
        <v>340</v>
      </c>
      <c r="G82" s="11">
        <f t="shared" ref="G82:H82" si="19">MAX(G76:G78)</f>
        <v>0</v>
      </c>
      <c r="H82" s="11">
        <f t="shared" si="19"/>
        <v>0</v>
      </c>
    </row>
    <row r="83" spans="1:8" x14ac:dyDescent="0.55000000000000004">
      <c r="A83" s="43" t="s">
        <v>4825</v>
      </c>
      <c r="B83" s="43" t="s">
        <v>4826</v>
      </c>
      <c r="C83" s="43" t="s">
        <v>4821</v>
      </c>
      <c r="D83" s="10" t="s">
        <v>4774</v>
      </c>
      <c r="E83" s="10" t="s">
        <v>4827</v>
      </c>
      <c r="F83" s="10" t="s">
        <v>3898</v>
      </c>
      <c r="G83" s="10" t="s">
        <v>3898</v>
      </c>
      <c r="H83" s="10">
        <v>190</v>
      </c>
    </row>
    <row r="84" spans="1:8" x14ac:dyDescent="0.55000000000000004">
      <c r="A84" s="43"/>
      <c r="B84" s="43"/>
      <c r="C84" s="43"/>
      <c r="D84" s="10" t="s">
        <v>4774</v>
      </c>
      <c r="E84" s="10" t="s">
        <v>4828</v>
      </c>
      <c r="F84" s="10" t="s">
        <v>3898</v>
      </c>
      <c r="G84" s="10" t="s">
        <v>3898</v>
      </c>
      <c r="H84" s="10">
        <v>270</v>
      </c>
    </row>
    <row r="85" spans="1:8" x14ac:dyDescent="0.55000000000000004">
      <c r="A85" s="43"/>
      <c r="B85" s="43"/>
      <c r="C85" s="43"/>
      <c r="D85" s="10" t="s">
        <v>4783</v>
      </c>
      <c r="E85" s="10" t="s">
        <v>4827</v>
      </c>
      <c r="F85" s="10" t="s">
        <v>3898</v>
      </c>
      <c r="G85" s="10" t="s">
        <v>3898</v>
      </c>
      <c r="H85" s="10">
        <v>47.2</v>
      </c>
    </row>
    <row r="86" spans="1:8" x14ac:dyDescent="0.55000000000000004">
      <c r="A86" s="43"/>
      <c r="B86" s="43"/>
      <c r="C86" s="43"/>
      <c r="D86" s="10" t="s">
        <v>4829</v>
      </c>
      <c r="E86" s="10" t="s">
        <v>4827</v>
      </c>
      <c r="F86" s="10" t="s">
        <v>3898</v>
      </c>
      <c r="G86" s="10" t="s">
        <v>3898</v>
      </c>
      <c r="H86" s="10">
        <v>209</v>
      </c>
    </row>
    <row r="87" spans="1:8" x14ac:dyDescent="0.55000000000000004">
      <c r="A87" s="43"/>
      <c r="B87" s="43"/>
      <c r="C87" s="43"/>
      <c r="D87" s="10" t="s">
        <v>4829</v>
      </c>
      <c r="E87" s="10" t="s">
        <v>4827</v>
      </c>
      <c r="F87" s="10" t="s">
        <v>3898</v>
      </c>
      <c r="G87" s="10" t="s">
        <v>3898</v>
      </c>
      <c r="H87" s="10">
        <v>209</v>
      </c>
    </row>
    <row r="88" spans="1:8" x14ac:dyDescent="0.55000000000000004">
      <c r="A88" s="43"/>
      <c r="B88" s="43"/>
      <c r="C88" s="43"/>
      <c r="D88" s="10" t="s">
        <v>4824</v>
      </c>
      <c r="E88" s="10" t="s">
        <v>4827</v>
      </c>
      <c r="F88" s="10" t="s">
        <v>3898</v>
      </c>
      <c r="G88" s="10">
        <v>230</v>
      </c>
      <c r="H88" s="10">
        <v>230</v>
      </c>
    </row>
    <row r="89" spans="1:8" x14ac:dyDescent="0.55000000000000004">
      <c r="A89" s="43"/>
      <c r="B89" s="43"/>
      <c r="C89" s="43"/>
      <c r="D89" s="10" t="s">
        <v>4830</v>
      </c>
      <c r="E89" s="10" t="s">
        <v>4827</v>
      </c>
      <c r="F89" s="10" t="s">
        <v>3898</v>
      </c>
      <c r="G89" s="10" t="s">
        <v>3898</v>
      </c>
      <c r="H89" s="10">
        <v>296</v>
      </c>
    </row>
    <row r="90" spans="1:8" x14ac:dyDescent="0.55000000000000004">
      <c r="A90" s="43"/>
      <c r="B90" s="43"/>
      <c r="C90" s="43"/>
      <c r="D90" s="10" t="s">
        <v>4831</v>
      </c>
      <c r="E90" s="10" t="s">
        <v>4827</v>
      </c>
      <c r="F90" s="10" t="s">
        <v>3898</v>
      </c>
      <c r="G90" s="10" t="s">
        <v>3898</v>
      </c>
      <c r="H90" s="10">
        <v>275</v>
      </c>
    </row>
    <row r="91" spans="1:8" x14ac:dyDescent="0.55000000000000004">
      <c r="A91" s="43"/>
      <c r="B91" s="43"/>
      <c r="C91" s="43"/>
      <c r="D91" s="10" t="s">
        <v>4832</v>
      </c>
      <c r="E91" s="10" t="s">
        <v>4827</v>
      </c>
      <c r="F91" s="10" t="s">
        <v>3898</v>
      </c>
      <c r="G91" s="10" t="s">
        <v>3898</v>
      </c>
      <c r="H91" s="10">
        <v>197</v>
      </c>
    </row>
    <row r="92" spans="1:8" x14ac:dyDescent="0.55000000000000004">
      <c r="A92" s="43"/>
      <c r="B92" s="43"/>
      <c r="C92" s="43"/>
      <c r="D92" s="10" t="s">
        <v>4781</v>
      </c>
      <c r="E92" s="10" t="s">
        <v>4827</v>
      </c>
      <c r="F92" s="10" t="s">
        <v>3898</v>
      </c>
      <c r="G92" s="10">
        <v>100</v>
      </c>
      <c r="H92" s="10">
        <v>180</v>
      </c>
    </row>
    <row r="93" spans="1:8" x14ac:dyDescent="0.55000000000000004">
      <c r="A93" s="43"/>
      <c r="B93" s="43"/>
      <c r="C93" s="43"/>
      <c r="D93" s="10" t="s">
        <v>4781</v>
      </c>
      <c r="E93" s="10" t="s">
        <v>4827</v>
      </c>
      <c r="F93" s="10" t="s">
        <v>3898</v>
      </c>
      <c r="G93" s="10">
        <v>100</v>
      </c>
      <c r="H93" s="10" t="s">
        <v>3898</v>
      </c>
    </row>
    <row r="94" spans="1:8" x14ac:dyDescent="0.55000000000000004">
      <c r="A94" s="43"/>
      <c r="B94" s="43"/>
      <c r="C94" s="43"/>
      <c r="D94" s="10" t="s">
        <v>4782</v>
      </c>
      <c r="E94" s="10" t="s">
        <v>4827</v>
      </c>
      <c r="F94" s="10" t="s">
        <v>3898</v>
      </c>
      <c r="G94" s="10">
        <v>150</v>
      </c>
      <c r="H94" s="10">
        <v>230</v>
      </c>
    </row>
    <row r="95" spans="1:8" x14ac:dyDescent="0.55000000000000004">
      <c r="A95" s="43"/>
      <c r="B95" s="43"/>
      <c r="C95" s="43"/>
      <c r="D95" s="10" t="s">
        <v>4829</v>
      </c>
      <c r="E95" s="10" t="s">
        <v>4827</v>
      </c>
      <c r="F95" s="10" t="s">
        <v>3898</v>
      </c>
      <c r="G95" s="10" t="s">
        <v>3898</v>
      </c>
      <c r="H95" s="10">
        <v>209</v>
      </c>
    </row>
    <row r="96" spans="1:8" x14ac:dyDescent="0.55000000000000004">
      <c r="A96" s="43"/>
      <c r="B96" s="43"/>
      <c r="C96" s="43"/>
      <c r="D96" s="10" t="s">
        <v>4829</v>
      </c>
      <c r="E96" s="10" t="s">
        <v>4827</v>
      </c>
      <c r="F96" s="10" t="s">
        <v>3898</v>
      </c>
      <c r="G96" s="10" t="s">
        <v>3898</v>
      </c>
      <c r="H96" s="10">
        <v>209</v>
      </c>
    </row>
    <row r="97" spans="1:8" x14ac:dyDescent="0.55000000000000004">
      <c r="A97" s="43"/>
      <c r="B97" s="43"/>
      <c r="C97" s="43"/>
      <c r="D97" s="10" t="s">
        <v>4829</v>
      </c>
      <c r="E97" s="10" t="s">
        <v>4827</v>
      </c>
      <c r="F97" s="10" t="s">
        <v>3898</v>
      </c>
      <c r="G97" s="10" t="s">
        <v>3898</v>
      </c>
      <c r="H97" s="10">
        <v>209</v>
      </c>
    </row>
    <row r="98" spans="1:8" x14ac:dyDescent="0.55000000000000004">
      <c r="A98" s="43"/>
      <c r="B98" s="43"/>
      <c r="C98" s="43"/>
      <c r="D98" s="10" t="s">
        <v>4822</v>
      </c>
      <c r="E98" s="10" t="s">
        <v>4827</v>
      </c>
      <c r="F98" s="10">
        <v>115</v>
      </c>
      <c r="G98" s="10" t="s">
        <v>3898</v>
      </c>
      <c r="H98" s="10" t="s">
        <v>3898</v>
      </c>
    </row>
    <row r="99" spans="1:8" x14ac:dyDescent="0.55000000000000004">
      <c r="A99" s="43"/>
      <c r="B99" s="43"/>
      <c r="C99" s="43"/>
      <c r="D99" s="10" t="s">
        <v>4833</v>
      </c>
      <c r="E99" s="10" t="s">
        <v>4827</v>
      </c>
      <c r="F99" s="10">
        <v>20.9</v>
      </c>
      <c r="G99" s="10" t="s">
        <v>3898</v>
      </c>
      <c r="H99" s="10" t="s">
        <v>3898</v>
      </c>
    </row>
    <row r="100" spans="1:8" x14ac:dyDescent="0.55000000000000004">
      <c r="A100" s="43"/>
      <c r="B100" s="43"/>
      <c r="C100" s="43" t="s">
        <v>4786</v>
      </c>
      <c r="D100" s="10" t="s">
        <v>4834</v>
      </c>
      <c r="E100" s="10" t="s">
        <v>4827</v>
      </c>
      <c r="F100" s="10" t="s">
        <v>3898</v>
      </c>
      <c r="G100" s="10">
        <v>100</v>
      </c>
      <c r="H100" s="10" t="s">
        <v>3898</v>
      </c>
    </row>
    <row r="101" spans="1:8" x14ac:dyDescent="0.55000000000000004">
      <c r="A101" s="43"/>
      <c r="B101" s="43"/>
      <c r="C101" s="43"/>
      <c r="D101" s="10" t="s">
        <v>4835</v>
      </c>
      <c r="E101" s="10" t="s">
        <v>4827</v>
      </c>
      <c r="F101" s="10" t="s">
        <v>3898</v>
      </c>
      <c r="G101" s="10">
        <v>100</v>
      </c>
      <c r="H101" s="10">
        <v>180</v>
      </c>
    </row>
    <row r="102" spans="1:8" x14ac:dyDescent="0.55000000000000004">
      <c r="A102" s="43"/>
      <c r="B102" s="43"/>
      <c r="C102" s="43"/>
      <c r="D102" s="10" t="s">
        <v>4789</v>
      </c>
      <c r="E102" s="10" t="s">
        <v>4827</v>
      </c>
      <c r="F102" s="10" t="s">
        <v>3898</v>
      </c>
      <c r="G102" s="10" t="s">
        <v>3898</v>
      </c>
      <c r="H102" s="10">
        <v>283</v>
      </c>
    </row>
    <row r="103" spans="1:8" x14ac:dyDescent="0.55000000000000004">
      <c r="A103" s="43"/>
      <c r="B103" s="43"/>
      <c r="C103" s="43"/>
      <c r="D103" s="10" t="s">
        <v>4790</v>
      </c>
      <c r="E103" s="10" t="s">
        <v>4836</v>
      </c>
      <c r="F103" s="10">
        <v>4</v>
      </c>
      <c r="G103" s="10">
        <v>20</v>
      </c>
      <c r="H103" s="10">
        <v>130</v>
      </c>
    </row>
    <row r="104" spans="1:8" x14ac:dyDescent="0.55000000000000004">
      <c r="A104" s="43"/>
      <c r="B104" s="43"/>
      <c r="C104" s="43"/>
      <c r="D104" s="10" t="s">
        <v>4791</v>
      </c>
      <c r="E104" s="10" t="s">
        <v>4827</v>
      </c>
      <c r="F104" s="10">
        <v>4</v>
      </c>
      <c r="G104" s="10">
        <v>20</v>
      </c>
      <c r="H104" s="10">
        <v>130</v>
      </c>
    </row>
    <row r="105" spans="1:8" x14ac:dyDescent="0.55000000000000004">
      <c r="A105" s="43"/>
      <c r="B105" s="43"/>
      <c r="C105" s="43"/>
      <c r="D105" s="10" t="s">
        <v>4795</v>
      </c>
      <c r="E105" s="10" t="s">
        <v>4827</v>
      </c>
      <c r="F105" s="10" t="s">
        <v>3898</v>
      </c>
      <c r="G105" s="10" t="s">
        <v>3898</v>
      </c>
      <c r="H105" s="10">
        <v>198</v>
      </c>
    </row>
    <row r="106" spans="1:8" x14ac:dyDescent="0.55000000000000004">
      <c r="A106" s="43"/>
      <c r="B106" s="43"/>
      <c r="C106" s="43" t="s">
        <v>4837</v>
      </c>
      <c r="D106" s="10" t="s">
        <v>4788</v>
      </c>
      <c r="E106" s="10" t="s">
        <v>4838</v>
      </c>
      <c r="F106" s="10" t="s">
        <v>3898</v>
      </c>
      <c r="G106" s="10">
        <v>33</v>
      </c>
      <c r="H106" s="10">
        <v>367</v>
      </c>
    </row>
    <row r="107" spans="1:8" x14ac:dyDescent="0.55000000000000004">
      <c r="A107" s="43"/>
      <c r="B107" s="43"/>
      <c r="C107" s="43"/>
      <c r="D107" s="10" t="s">
        <v>4839</v>
      </c>
      <c r="E107" s="10" t="s">
        <v>4827</v>
      </c>
      <c r="F107" s="10" t="s">
        <v>3898</v>
      </c>
      <c r="G107" s="10" t="s">
        <v>3898</v>
      </c>
      <c r="H107" s="10">
        <v>198</v>
      </c>
    </row>
    <row r="108" spans="1:8" x14ac:dyDescent="0.55000000000000004">
      <c r="A108" s="43"/>
      <c r="B108" s="43"/>
      <c r="C108" s="43"/>
      <c r="D108" s="10" t="s">
        <v>4840</v>
      </c>
      <c r="E108" s="10" t="s">
        <v>4841</v>
      </c>
      <c r="F108" s="10" t="s">
        <v>3898</v>
      </c>
      <c r="G108" s="10" t="s">
        <v>3898</v>
      </c>
      <c r="H108" s="10">
        <v>211.34</v>
      </c>
    </row>
    <row r="109" spans="1:8" x14ac:dyDescent="0.55000000000000004">
      <c r="A109" s="43"/>
      <c r="B109" s="43"/>
      <c r="C109" s="43"/>
      <c r="D109" s="10" t="s">
        <v>4842</v>
      </c>
      <c r="E109" s="10" t="s">
        <v>4843</v>
      </c>
      <c r="F109" s="10" t="s">
        <v>3898</v>
      </c>
      <c r="G109" s="10" t="s">
        <v>3898</v>
      </c>
      <c r="H109" s="10" t="s">
        <v>3898</v>
      </c>
    </row>
    <row r="110" spans="1:8" x14ac:dyDescent="0.55000000000000004">
      <c r="A110" s="43"/>
      <c r="B110" s="43"/>
      <c r="C110" s="43"/>
      <c r="D110" s="10" t="s">
        <v>4800</v>
      </c>
      <c r="E110" s="10" t="s">
        <v>4812</v>
      </c>
      <c r="F110" s="10">
        <v>7</v>
      </c>
      <c r="G110" s="10">
        <v>107</v>
      </c>
      <c r="H110" s="10">
        <v>187</v>
      </c>
    </row>
    <row r="111" spans="1:8" x14ac:dyDescent="0.55000000000000004">
      <c r="A111" s="43"/>
      <c r="B111" s="43"/>
      <c r="C111" s="43"/>
      <c r="D111" s="10" t="s">
        <v>4800</v>
      </c>
      <c r="E111" s="10" t="s">
        <v>4812</v>
      </c>
      <c r="F111" s="10">
        <v>10</v>
      </c>
      <c r="G111" s="10">
        <v>110</v>
      </c>
      <c r="H111" s="10">
        <v>190</v>
      </c>
    </row>
    <row r="112" spans="1:8" x14ac:dyDescent="0.55000000000000004">
      <c r="A112" s="43"/>
      <c r="B112" s="43"/>
      <c r="C112" s="49" t="s">
        <v>4802</v>
      </c>
      <c r="D112" s="49"/>
      <c r="E112" s="49"/>
      <c r="F112" s="11">
        <f>COUNT(F83:F111)</f>
        <v>6</v>
      </c>
      <c r="G112" s="11">
        <f>COUNT(G83:G111)</f>
        <v>11</v>
      </c>
      <c r="H112" s="11">
        <f>COUNT(H83:H111)</f>
        <v>24</v>
      </c>
    </row>
    <row r="113" spans="1:8" x14ac:dyDescent="0.55000000000000004">
      <c r="A113" s="43"/>
      <c r="B113" s="43"/>
      <c r="C113" s="49" t="s">
        <v>4803</v>
      </c>
      <c r="D113" s="49"/>
      <c r="E113" s="49"/>
      <c r="F113" s="11">
        <f>MEDIAN(F83:F111)</f>
        <v>8.5</v>
      </c>
      <c r="G113" s="11">
        <f>MEDIAN(G83:G111)</f>
        <v>100</v>
      </c>
      <c r="H113" s="11">
        <f>MEDIAN(H83:H111)</f>
        <v>209</v>
      </c>
    </row>
    <row r="114" spans="1:8" x14ac:dyDescent="0.55000000000000004">
      <c r="A114" s="43"/>
      <c r="B114" s="43"/>
      <c r="C114" s="49" t="s">
        <v>4804</v>
      </c>
      <c r="D114" s="49"/>
      <c r="E114" s="49"/>
      <c r="F114" s="11">
        <f>MIN(F83:F111)</f>
        <v>4</v>
      </c>
      <c r="G114" s="11">
        <f>MIN(G83:G111)</f>
        <v>20</v>
      </c>
      <c r="H114" s="11">
        <f>MIN(H83:H111)</f>
        <v>47.2</v>
      </c>
    </row>
    <row r="115" spans="1:8" x14ac:dyDescent="0.55000000000000004">
      <c r="A115" s="43"/>
      <c r="B115" s="43"/>
      <c r="C115" s="49" t="s">
        <v>4805</v>
      </c>
      <c r="D115" s="49"/>
      <c r="E115" s="49"/>
      <c r="F115" s="11">
        <f>MAX(F83:F111)</f>
        <v>115</v>
      </c>
      <c r="G115" s="11">
        <f>MAX(G83:G111)</f>
        <v>230</v>
      </c>
      <c r="H115" s="11">
        <f>MAX(H83:H111)</f>
        <v>367</v>
      </c>
    </row>
    <row r="116" spans="1:8" x14ac:dyDescent="0.55000000000000004">
      <c r="A116" s="43" t="s">
        <v>4771</v>
      </c>
      <c r="B116" s="43" t="s">
        <v>4728</v>
      </c>
      <c r="C116" s="43" t="s">
        <v>4821</v>
      </c>
      <c r="D116" s="10" t="s">
        <v>4844</v>
      </c>
      <c r="E116" s="10" t="s">
        <v>4827</v>
      </c>
      <c r="F116" s="10" t="s">
        <v>3898</v>
      </c>
      <c r="G116" s="10">
        <v>280</v>
      </c>
      <c r="H116" s="10" t="s">
        <v>3898</v>
      </c>
    </row>
    <row r="117" spans="1:8" x14ac:dyDescent="0.55000000000000004">
      <c r="A117" s="43"/>
      <c r="B117" s="43"/>
      <c r="C117" s="43"/>
      <c r="D117" s="10" t="s">
        <v>4824</v>
      </c>
      <c r="E117" s="10" t="s">
        <v>4827</v>
      </c>
      <c r="F117" s="10" t="s">
        <v>3898</v>
      </c>
      <c r="G117" s="10">
        <v>350</v>
      </c>
      <c r="H117" s="10">
        <v>700</v>
      </c>
    </row>
    <row r="118" spans="1:8" x14ac:dyDescent="0.55000000000000004">
      <c r="A118" s="43"/>
      <c r="B118" s="43"/>
      <c r="C118" s="43"/>
      <c r="D118" s="10" t="s">
        <v>4782</v>
      </c>
      <c r="E118" s="10" t="s">
        <v>4828</v>
      </c>
      <c r="F118" s="10" t="s">
        <v>3898</v>
      </c>
      <c r="G118" s="10">
        <v>410</v>
      </c>
      <c r="H118" s="10">
        <v>980</v>
      </c>
    </row>
    <row r="119" spans="1:8" x14ac:dyDescent="0.55000000000000004">
      <c r="A119" s="43"/>
      <c r="B119" s="43"/>
      <c r="C119" s="43"/>
      <c r="D119" s="10" t="s">
        <v>4782</v>
      </c>
      <c r="E119" s="10" t="s">
        <v>4828</v>
      </c>
      <c r="F119" s="10" t="s">
        <v>3898</v>
      </c>
      <c r="G119" s="10">
        <v>200</v>
      </c>
      <c r="H119" s="10">
        <v>750</v>
      </c>
    </row>
    <row r="120" spans="1:8" x14ac:dyDescent="0.55000000000000004">
      <c r="A120" s="43"/>
      <c r="B120" s="43"/>
      <c r="C120" s="43"/>
      <c r="D120" s="10" t="s">
        <v>4782</v>
      </c>
      <c r="E120" s="10" t="s">
        <v>4828</v>
      </c>
      <c r="F120" s="10" t="s">
        <v>3898</v>
      </c>
      <c r="G120" s="10" t="s">
        <v>3898</v>
      </c>
      <c r="H120" s="10">
        <v>560</v>
      </c>
    </row>
    <row r="121" spans="1:8" x14ac:dyDescent="0.55000000000000004">
      <c r="A121" s="43"/>
      <c r="B121" s="43"/>
      <c r="C121" s="43" t="s">
        <v>4786</v>
      </c>
      <c r="D121" s="10" t="s">
        <v>4834</v>
      </c>
      <c r="E121" s="10" t="s">
        <v>4827</v>
      </c>
      <c r="F121" s="10" t="s">
        <v>3898</v>
      </c>
      <c r="G121" s="10" t="s">
        <v>3898</v>
      </c>
      <c r="H121" s="10">
        <v>1100</v>
      </c>
    </row>
    <row r="122" spans="1:8" x14ac:dyDescent="0.55000000000000004">
      <c r="A122" s="43"/>
      <c r="B122" s="43"/>
      <c r="C122" s="43"/>
      <c r="D122" s="10" t="s">
        <v>4845</v>
      </c>
      <c r="E122" s="10" t="s">
        <v>4827</v>
      </c>
      <c r="F122" s="10" t="s">
        <v>3898</v>
      </c>
      <c r="G122" s="10" t="s">
        <v>3898</v>
      </c>
      <c r="H122" s="10">
        <v>662</v>
      </c>
    </row>
    <row r="123" spans="1:8" x14ac:dyDescent="0.55000000000000004">
      <c r="A123" s="43"/>
      <c r="B123" s="43"/>
      <c r="C123" s="43"/>
      <c r="D123" s="10" t="s">
        <v>4846</v>
      </c>
      <c r="E123" s="10" t="s">
        <v>4827</v>
      </c>
      <c r="F123" s="10" t="s">
        <v>3898</v>
      </c>
      <c r="G123" s="10">
        <v>291</v>
      </c>
      <c r="H123" s="10">
        <v>687</v>
      </c>
    </row>
    <row r="124" spans="1:8" x14ac:dyDescent="0.55000000000000004">
      <c r="A124" s="43"/>
      <c r="B124" s="43"/>
      <c r="C124" s="43"/>
      <c r="D124" s="10" t="s">
        <v>4847</v>
      </c>
      <c r="E124" s="10" t="s">
        <v>4827</v>
      </c>
      <c r="F124" s="10" t="s">
        <v>3898</v>
      </c>
      <c r="G124" s="10">
        <v>190</v>
      </c>
      <c r="H124" s="10">
        <v>965</v>
      </c>
    </row>
    <row r="125" spans="1:8" x14ac:dyDescent="0.55000000000000004">
      <c r="A125" s="43"/>
      <c r="B125" s="43"/>
      <c r="C125" s="12" t="s">
        <v>4837</v>
      </c>
      <c r="D125" s="10" t="s">
        <v>4848</v>
      </c>
      <c r="E125" s="10"/>
      <c r="F125" s="10" t="s">
        <v>3898</v>
      </c>
      <c r="G125" s="10" t="s">
        <v>3898</v>
      </c>
      <c r="H125" s="10" t="s">
        <v>3898</v>
      </c>
    </row>
    <row r="126" spans="1:8" x14ac:dyDescent="0.55000000000000004">
      <c r="A126" s="43"/>
      <c r="B126" s="43"/>
      <c r="C126" s="49" t="s">
        <v>4802</v>
      </c>
      <c r="D126" s="49"/>
      <c r="E126" s="49"/>
      <c r="F126" s="11">
        <f>COUNT(F116:F125)</f>
        <v>0</v>
      </c>
      <c r="G126" s="11">
        <f>COUNT(G116:G125)</f>
        <v>6</v>
      </c>
      <c r="H126" s="11">
        <f>COUNT(H116:H125)</f>
        <v>8</v>
      </c>
    </row>
    <row r="127" spans="1:8" x14ac:dyDescent="0.55000000000000004">
      <c r="A127" s="43"/>
      <c r="B127" s="43"/>
      <c r="C127" s="49" t="s">
        <v>4803</v>
      </c>
      <c r="D127" s="49"/>
      <c r="E127" s="49"/>
      <c r="F127" s="11" t="e">
        <f>MEDIAN(F116:F125)</f>
        <v>#NUM!</v>
      </c>
      <c r="G127" s="11">
        <f>MEDIAN(G116:G125)</f>
        <v>285.5</v>
      </c>
      <c r="H127" s="11">
        <f>MEDIAN(H116:H125)</f>
        <v>725</v>
      </c>
    </row>
    <row r="128" spans="1:8" x14ac:dyDescent="0.55000000000000004">
      <c r="A128" s="43"/>
      <c r="B128" s="43"/>
      <c r="C128" s="49" t="s">
        <v>4804</v>
      </c>
      <c r="D128" s="49"/>
      <c r="E128" s="49"/>
      <c r="F128" s="11">
        <f>MIN(F116:F125)</f>
        <v>0</v>
      </c>
      <c r="G128" s="11">
        <f>MIN(G116:G125)</f>
        <v>190</v>
      </c>
      <c r="H128" s="11">
        <f>MIN(H116:H125)</f>
        <v>560</v>
      </c>
    </row>
    <row r="129" spans="1:8" x14ac:dyDescent="0.55000000000000004">
      <c r="A129" s="43"/>
      <c r="B129" s="43"/>
      <c r="C129" s="49" t="s">
        <v>4805</v>
      </c>
      <c r="D129" s="49"/>
      <c r="E129" s="49"/>
      <c r="F129" s="11">
        <f>MAX(F116:F125)</f>
        <v>0</v>
      </c>
      <c r="G129" s="11">
        <f>MAX(G116:G125)</f>
        <v>410</v>
      </c>
      <c r="H129" s="11">
        <f>MAX(H116:H125)</f>
        <v>1100</v>
      </c>
    </row>
    <row r="130" spans="1:8" x14ac:dyDescent="0.55000000000000004">
      <c r="A130" s="44" t="s">
        <v>3133</v>
      </c>
      <c r="B130" s="44"/>
      <c r="C130" s="44"/>
      <c r="D130" s="44"/>
      <c r="E130" s="44"/>
      <c r="F130" s="44"/>
      <c r="G130" s="44"/>
      <c r="H130" s="44"/>
    </row>
    <row r="131" spans="1:8" x14ac:dyDescent="0.55000000000000004">
      <c r="A131" s="43" t="s">
        <v>4771</v>
      </c>
      <c r="B131" s="43" t="s">
        <v>3133</v>
      </c>
      <c r="C131" s="43" t="s">
        <v>4849</v>
      </c>
      <c r="D131" s="10" t="s">
        <v>4844</v>
      </c>
      <c r="E131" s="10" t="s">
        <v>4850</v>
      </c>
      <c r="F131" s="10" t="s">
        <v>3898</v>
      </c>
      <c r="G131" s="10" t="s">
        <v>3898</v>
      </c>
      <c r="H131" s="10">
        <v>890</v>
      </c>
    </row>
    <row r="132" spans="1:8" x14ac:dyDescent="0.55000000000000004">
      <c r="A132" s="43"/>
      <c r="B132" s="43"/>
      <c r="C132" s="43"/>
      <c r="D132" s="10" t="s">
        <v>4844</v>
      </c>
      <c r="E132" s="10" t="s">
        <v>4851</v>
      </c>
      <c r="F132" s="10" t="s">
        <v>3898</v>
      </c>
      <c r="G132" s="10" t="s">
        <v>3898</v>
      </c>
      <c r="H132" s="10">
        <v>820</v>
      </c>
    </row>
    <row r="133" spans="1:8" x14ac:dyDescent="0.55000000000000004">
      <c r="A133" s="43"/>
      <c r="B133" s="43"/>
      <c r="C133" s="43"/>
      <c r="D133" s="10" t="s">
        <v>4852</v>
      </c>
      <c r="E133" s="10" t="s">
        <v>4853</v>
      </c>
      <c r="F133" s="10" t="s">
        <v>3898</v>
      </c>
      <c r="G133" s="10">
        <v>400</v>
      </c>
      <c r="H133" s="10">
        <v>800</v>
      </c>
    </row>
    <row r="134" spans="1:8" x14ac:dyDescent="0.55000000000000004">
      <c r="A134" s="43"/>
      <c r="B134" s="43"/>
      <c r="C134" s="43"/>
      <c r="D134" s="10" t="s">
        <v>4791</v>
      </c>
      <c r="E134" s="10"/>
      <c r="F134" s="10" t="s">
        <v>3898</v>
      </c>
      <c r="G134" s="10">
        <v>140</v>
      </c>
      <c r="H134" s="10">
        <v>620</v>
      </c>
    </row>
    <row r="135" spans="1:8" x14ac:dyDescent="0.55000000000000004">
      <c r="A135" s="43"/>
      <c r="B135" s="43"/>
      <c r="C135" s="43"/>
      <c r="D135" s="10" t="s">
        <v>4781</v>
      </c>
      <c r="E135" s="10" t="s">
        <v>4854</v>
      </c>
      <c r="F135" s="10" t="s">
        <v>3898</v>
      </c>
      <c r="G135" s="10">
        <v>400</v>
      </c>
      <c r="H135" s="10">
        <v>720</v>
      </c>
    </row>
    <row r="136" spans="1:8" x14ac:dyDescent="0.55000000000000004">
      <c r="A136" s="43"/>
      <c r="B136" s="43"/>
      <c r="C136" s="43" t="s">
        <v>4786</v>
      </c>
      <c r="D136" s="10" t="s">
        <v>4835</v>
      </c>
      <c r="E136" s="10"/>
      <c r="F136" s="10" t="s">
        <v>3898</v>
      </c>
      <c r="G136" s="10">
        <v>400</v>
      </c>
      <c r="H136" s="10">
        <v>720</v>
      </c>
    </row>
    <row r="137" spans="1:8" x14ac:dyDescent="0.55000000000000004">
      <c r="A137" s="43"/>
      <c r="B137" s="43"/>
      <c r="C137" s="43"/>
      <c r="D137" s="10" t="s">
        <v>4855</v>
      </c>
      <c r="E137" s="10" t="s">
        <v>4856</v>
      </c>
      <c r="F137" s="10" t="s">
        <v>3898</v>
      </c>
      <c r="G137" s="10">
        <v>100</v>
      </c>
      <c r="H137" s="10">
        <v>1500</v>
      </c>
    </row>
    <row r="138" spans="1:8" x14ac:dyDescent="0.55000000000000004">
      <c r="A138" s="43"/>
      <c r="B138" s="43"/>
      <c r="C138" s="43"/>
      <c r="D138" s="10" t="s">
        <v>4845</v>
      </c>
      <c r="E138" s="10"/>
      <c r="F138" s="10" t="s">
        <v>3898</v>
      </c>
      <c r="G138" s="10" t="s">
        <v>3898</v>
      </c>
      <c r="H138" s="10">
        <v>610</v>
      </c>
    </row>
    <row r="139" spans="1:8" x14ac:dyDescent="0.55000000000000004">
      <c r="A139" s="43"/>
      <c r="B139" s="43"/>
      <c r="C139" s="43"/>
      <c r="D139" s="10" t="s">
        <v>4846</v>
      </c>
      <c r="E139" s="10" t="s">
        <v>4857</v>
      </c>
      <c r="F139" s="10" t="s">
        <v>3898</v>
      </c>
      <c r="G139" s="10" t="s">
        <v>3898</v>
      </c>
      <c r="H139" s="10">
        <v>580</v>
      </c>
    </row>
    <row r="140" spans="1:8" x14ac:dyDescent="0.55000000000000004">
      <c r="A140" s="43"/>
      <c r="B140" s="43"/>
      <c r="C140" s="43"/>
      <c r="D140" s="10" t="s">
        <v>4846</v>
      </c>
      <c r="E140" s="10" t="s">
        <v>4858</v>
      </c>
      <c r="F140" s="10" t="s">
        <v>3898</v>
      </c>
      <c r="G140" s="10" t="s">
        <v>3898</v>
      </c>
      <c r="H140" s="10">
        <v>850</v>
      </c>
    </row>
    <row r="141" spans="1:8" x14ac:dyDescent="0.55000000000000004">
      <c r="A141" s="43"/>
      <c r="B141" s="43"/>
      <c r="C141" s="43" t="s">
        <v>4859</v>
      </c>
      <c r="D141" s="10" t="s">
        <v>4790</v>
      </c>
      <c r="E141" s="10" t="s">
        <v>4860</v>
      </c>
      <c r="F141" s="10" t="s">
        <v>3898</v>
      </c>
      <c r="G141" s="10">
        <v>137</v>
      </c>
      <c r="H141" s="10">
        <v>624</v>
      </c>
    </row>
    <row r="142" spans="1:8" x14ac:dyDescent="0.55000000000000004">
      <c r="A142" s="43"/>
      <c r="B142" s="43"/>
      <c r="C142" s="43"/>
      <c r="D142" s="10" t="s">
        <v>4861</v>
      </c>
      <c r="E142" s="10" t="s">
        <v>4811</v>
      </c>
      <c r="F142" s="10" t="s">
        <v>3898</v>
      </c>
      <c r="G142" s="10">
        <v>400</v>
      </c>
      <c r="H142" s="10">
        <v>800</v>
      </c>
    </row>
    <row r="143" spans="1:8" x14ac:dyDescent="0.55000000000000004">
      <c r="A143" s="43"/>
      <c r="B143" s="43"/>
      <c r="C143" s="43"/>
      <c r="D143" s="10" t="s">
        <v>4800</v>
      </c>
      <c r="E143" s="10" t="s">
        <v>4812</v>
      </c>
      <c r="F143" s="10" t="s">
        <v>3898</v>
      </c>
      <c r="G143" s="10">
        <v>750</v>
      </c>
      <c r="H143" s="10" t="s">
        <v>3898</v>
      </c>
    </row>
    <row r="144" spans="1:8" x14ac:dyDescent="0.55000000000000004">
      <c r="A144" s="43"/>
      <c r="B144" s="43"/>
      <c r="C144" s="43"/>
      <c r="D144" s="10" t="s">
        <v>4800</v>
      </c>
      <c r="E144" s="10" t="s">
        <v>4812</v>
      </c>
      <c r="F144" s="10">
        <v>30</v>
      </c>
      <c r="G144" s="10">
        <v>430</v>
      </c>
      <c r="H144" s="10">
        <v>430</v>
      </c>
    </row>
    <row r="145" spans="1:8" x14ac:dyDescent="0.55000000000000004">
      <c r="A145" s="43"/>
      <c r="B145" s="43"/>
      <c r="C145" s="49" t="s">
        <v>4802</v>
      </c>
      <c r="D145" s="49"/>
      <c r="E145" s="49"/>
      <c r="F145" s="11">
        <f>COUNT(F131:F144)</f>
        <v>1</v>
      </c>
      <c r="G145" s="11">
        <f>COUNT(G131:G144)</f>
        <v>9</v>
      </c>
      <c r="H145" s="11">
        <f>COUNT(H131:H144)</f>
        <v>13</v>
      </c>
    </row>
    <row r="146" spans="1:8" x14ac:dyDescent="0.55000000000000004">
      <c r="A146" s="43"/>
      <c r="B146" s="43"/>
      <c r="C146" s="49" t="s">
        <v>4803</v>
      </c>
      <c r="D146" s="49"/>
      <c r="E146" s="49"/>
      <c r="F146" s="11">
        <f>MEDIAN(F131:F144)</f>
        <v>30</v>
      </c>
      <c r="G146" s="11">
        <f>MEDIAN(G131:G144)</f>
        <v>400</v>
      </c>
      <c r="H146" s="11">
        <f>MEDIAN(H131:H144)</f>
        <v>720</v>
      </c>
    </row>
    <row r="147" spans="1:8" x14ac:dyDescent="0.55000000000000004">
      <c r="A147" s="43"/>
      <c r="B147" s="43"/>
      <c r="C147" s="49" t="s">
        <v>4804</v>
      </c>
      <c r="D147" s="49"/>
      <c r="E147" s="49"/>
      <c r="F147" s="11">
        <f>MIN(F131:F144)</f>
        <v>30</v>
      </c>
      <c r="G147" s="11">
        <f>MIN(G131:G144)</f>
        <v>100</v>
      </c>
      <c r="H147" s="11">
        <f>MIN(H131:H144)</f>
        <v>430</v>
      </c>
    </row>
    <row r="148" spans="1:8" x14ac:dyDescent="0.55000000000000004">
      <c r="A148" s="43"/>
      <c r="B148" s="43"/>
      <c r="C148" s="49" t="s">
        <v>4805</v>
      </c>
      <c r="D148" s="49"/>
      <c r="E148" s="49"/>
      <c r="F148" s="11">
        <f>MAX(F131:F144)</f>
        <v>30</v>
      </c>
      <c r="G148" s="11">
        <f>MAX(G131:G144)</f>
        <v>750</v>
      </c>
      <c r="H148" s="11">
        <f>MAX(H131:H144)</f>
        <v>1500</v>
      </c>
    </row>
    <row r="149" spans="1:8" x14ac:dyDescent="0.55000000000000004">
      <c r="A149" s="44" t="s">
        <v>4740</v>
      </c>
      <c r="B149" s="44"/>
      <c r="C149" s="44"/>
      <c r="D149" s="44"/>
      <c r="E149" s="44"/>
      <c r="F149" s="44"/>
      <c r="G149" s="44"/>
      <c r="H149" s="44"/>
    </row>
    <row r="150" spans="1:8" x14ac:dyDescent="0.55000000000000004">
      <c r="A150" s="42" t="s">
        <v>255</v>
      </c>
      <c r="B150" s="42" t="s">
        <v>4755</v>
      </c>
      <c r="C150" s="10" t="s">
        <v>4862</v>
      </c>
      <c r="D150" s="10" t="s">
        <v>4863</v>
      </c>
      <c r="E150" s="10"/>
      <c r="F150" s="10"/>
      <c r="G150" s="10"/>
      <c r="H150" s="10">
        <v>1000</v>
      </c>
    </row>
    <row r="151" spans="1:8" x14ac:dyDescent="0.55000000000000004">
      <c r="A151" s="42"/>
      <c r="B151" s="42"/>
      <c r="C151" s="49" t="s">
        <v>4802</v>
      </c>
      <c r="D151" s="49"/>
      <c r="E151" s="49"/>
      <c r="F151" s="11">
        <f t="shared" ref="F151:G151" si="20">COUNT(F150)</f>
        <v>0</v>
      </c>
      <c r="G151" s="11">
        <f t="shared" si="20"/>
        <v>0</v>
      </c>
      <c r="H151" s="11">
        <f>COUNT(H150)</f>
        <v>1</v>
      </c>
    </row>
    <row r="152" spans="1:8" x14ac:dyDescent="0.55000000000000004">
      <c r="A152" s="42"/>
      <c r="B152" s="42"/>
      <c r="C152" s="49" t="s">
        <v>4803</v>
      </c>
      <c r="D152" s="49"/>
      <c r="E152" s="49"/>
      <c r="F152" s="11" t="e">
        <f t="shared" ref="F152:G152" si="21">MEDIAN(F150)</f>
        <v>#NUM!</v>
      </c>
      <c r="G152" s="11" t="e">
        <f t="shared" si="21"/>
        <v>#NUM!</v>
      </c>
      <c r="H152" s="11">
        <f>MEDIAN(H150)</f>
        <v>1000</v>
      </c>
    </row>
    <row r="153" spans="1:8" x14ac:dyDescent="0.55000000000000004">
      <c r="A153" s="42"/>
      <c r="B153" s="42"/>
      <c r="C153" s="49" t="s">
        <v>4804</v>
      </c>
      <c r="D153" s="49"/>
      <c r="E153" s="49"/>
      <c r="F153" s="11">
        <f t="shared" ref="F153:G153" si="22">MIN(F150)</f>
        <v>0</v>
      </c>
      <c r="G153" s="11">
        <f t="shared" si="22"/>
        <v>0</v>
      </c>
      <c r="H153" s="11">
        <f>MIN(H150)</f>
        <v>1000</v>
      </c>
    </row>
    <row r="154" spans="1:8" x14ac:dyDescent="0.55000000000000004">
      <c r="A154" s="42"/>
      <c r="B154" s="42"/>
      <c r="C154" s="49" t="s">
        <v>4805</v>
      </c>
      <c r="D154" s="49"/>
      <c r="E154" s="49"/>
      <c r="F154" s="11">
        <f t="shared" ref="F154:G154" si="23">MAX(F150)</f>
        <v>0</v>
      </c>
      <c r="G154" s="11">
        <f t="shared" si="23"/>
        <v>0</v>
      </c>
      <c r="H154" s="11">
        <f>MAX(H150)</f>
        <v>1000</v>
      </c>
    </row>
    <row r="155" spans="1:8" x14ac:dyDescent="0.55000000000000004">
      <c r="A155" s="42"/>
      <c r="B155" s="43" t="s">
        <v>4759</v>
      </c>
      <c r="C155" s="43" t="s">
        <v>4862</v>
      </c>
      <c r="D155" s="10" t="s">
        <v>4864</v>
      </c>
      <c r="E155" s="10" t="s">
        <v>4865</v>
      </c>
      <c r="F155" s="10">
        <v>26</v>
      </c>
      <c r="G155" s="10" t="s">
        <v>3898</v>
      </c>
      <c r="H155" s="10" t="s">
        <v>3898</v>
      </c>
    </row>
    <row r="156" spans="1:8" x14ac:dyDescent="0.55000000000000004">
      <c r="A156" s="42"/>
      <c r="B156" s="43"/>
      <c r="C156" s="43"/>
      <c r="D156" s="10" t="s">
        <v>4866</v>
      </c>
      <c r="E156" s="10" t="s">
        <v>4827</v>
      </c>
      <c r="F156" s="10" t="s">
        <v>3898</v>
      </c>
      <c r="G156" s="10" t="s">
        <v>3898</v>
      </c>
      <c r="H156" s="10">
        <v>850</v>
      </c>
    </row>
    <row r="157" spans="1:8" x14ac:dyDescent="0.55000000000000004">
      <c r="A157" s="42"/>
      <c r="B157" s="43"/>
      <c r="C157" s="43" t="s">
        <v>4786</v>
      </c>
      <c r="D157" s="10" t="s">
        <v>4831</v>
      </c>
      <c r="E157" s="10" t="s">
        <v>4827</v>
      </c>
      <c r="F157" s="10" t="s">
        <v>3898</v>
      </c>
      <c r="G157" s="10" t="s">
        <v>3898</v>
      </c>
      <c r="H157" s="10">
        <v>760</v>
      </c>
    </row>
    <row r="158" spans="1:8" x14ac:dyDescent="0.55000000000000004">
      <c r="A158" s="42"/>
      <c r="B158" s="43"/>
      <c r="C158" s="43"/>
      <c r="D158" s="10" t="s">
        <v>4867</v>
      </c>
      <c r="E158" s="10" t="s">
        <v>4827</v>
      </c>
      <c r="F158" s="10" t="s">
        <v>3898</v>
      </c>
      <c r="G158" s="10" t="s">
        <v>3898</v>
      </c>
      <c r="H158" s="10">
        <v>810</v>
      </c>
    </row>
    <row r="159" spans="1:8" x14ac:dyDescent="0.55000000000000004">
      <c r="A159" s="42"/>
      <c r="B159" s="43"/>
      <c r="C159" s="43"/>
      <c r="D159" s="10" t="s">
        <v>4868</v>
      </c>
      <c r="E159" s="10" t="s">
        <v>4827</v>
      </c>
      <c r="F159" s="10" t="s">
        <v>3898</v>
      </c>
      <c r="G159" s="10" t="s">
        <v>3898</v>
      </c>
      <c r="H159" s="10">
        <v>740</v>
      </c>
    </row>
    <row r="160" spans="1:8" x14ac:dyDescent="0.55000000000000004">
      <c r="A160" s="42"/>
      <c r="B160" s="43"/>
      <c r="C160" s="43"/>
      <c r="D160" s="10" t="s">
        <v>4869</v>
      </c>
      <c r="E160" s="10" t="s">
        <v>4827</v>
      </c>
      <c r="F160" s="10" t="s">
        <v>3898</v>
      </c>
      <c r="G160" s="10" t="s">
        <v>3898</v>
      </c>
      <c r="H160" s="10">
        <v>860</v>
      </c>
    </row>
    <row r="161" spans="1:8" x14ac:dyDescent="0.55000000000000004">
      <c r="A161" s="42"/>
      <c r="B161" s="43"/>
      <c r="C161" s="43" t="s">
        <v>4870</v>
      </c>
      <c r="D161" s="10" t="s">
        <v>4871</v>
      </c>
      <c r="E161" s="10" t="s">
        <v>4872</v>
      </c>
      <c r="F161" s="10">
        <v>90</v>
      </c>
      <c r="G161" s="10" t="s">
        <v>3898</v>
      </c>
      <c r="H161" s="10">
        <v>500</v>
      </c>
    </row>
    <row r="162" spans="1:8" x14ac:dyDescent="0.55000000000000004">
      <c r="A162" s="42"/>
      <c r="B162" s="43"/>
      <c r="C162" s="43"/>
      <c r="D162" s="10" t="s">
        <v>4871</v>
      </c>
      <c r="E162" s="10" t="s">
        <v>4872</v>
      </c>
      <c r="F162" s="10" t="s">
        <v>3898</v>
      </c>
      <c r="G162" s="10" t="s">
        <v>3898</v>
      </c>
      <c r="H162" s="10">
        <v>750</v>
      </c>
    </row>
    <row r="163" spans="1:8" x14ac:dyDescent="0.55000000000000004">
      <c r="A163" s="42"/>
      <c r="B163" s="43"/>
      <c r="C163" s="49" t="s">
        <v>4802</v>
      </c>
      <c r="D163" s="49"/>
      <c r="E163" s="49"/>
      <c r="F163" s="11">
        <f>COUNT(F155:F162)</f>
        <v>2</v>
      </c>
      <c r="G163" s="11">
        <f>COUNT(G155:G162)</f>
        <v>0</v>
      </c>
      <c r="H163" s="11">
        <f>COUNT(H155:H162)</f>
        <v>7</v>
      </c>
    </row>
    <row r="164" spans="1:8" x14ac:dyDescent="0.55000000000000004">
      <c r="A164" s="42"/>
      <c r="B164" s="43"/>
      <c r="C164" s="49" t="s">
        <v>4803</v>
      </c>
      <c r="D164" s="49"/>
      <c r="E164" s="49"/>
      <c r="F164" s="11">
        <f>MEDIAN(F155:F162)</f>
        <v>58</v>
      </c>
      <c r="G164" s="11" t="e">
        <f>MEDIAN(G155:G162)</f>
        <v>#NUM!</v>
      </c>
      <c r="H164" s="11">
        <f>MEDIAN(H155:H162)</f>
        <v>760</v>
      </c>
    </row>
    <row r="165" spans="1:8" x14ac:dyDescent="0.55000000000000004">
      <c r="A165" s="42"/>
      <c r="B165" s="43"/>
      <c r="C165" s="49" t="s">
        <v>4804</v>
      </c>
      <c r="D165" s="49"/>
      <c r="E165" s="49"/>
      <c r="F165" s="11">
        <f>MIN(F155:F162)</f>
        <v>26</v>
      </c>
      <c r="G165" s="11">
        <f>MIN(G155:G162)</f>
        <v>0</v>
      </c>
      <c r="H165" s="11">
        <f>MIN(H155:H162)</f>
        <v>500</v>
      </c>
    </row>
    <row r="166" spans="1:8" x14ac:dyDescent="0.55000000000000004">
      <c r="A166" s="42"/>
      <c r="B166" s="43"/>
      <c r="C166" s="49" t="s">
        <v>4805</v>
      </c>
      <c r="D166" s="49"/>
      <c r="E166" s="49"/>
      <c r="F166" s="11">
        <f>MAX(F155:F162)</f>
        <v>90</v>
      </c>
      <c r="G166" s="11">
        <f>MAX(G155:G162)</f>
        <v>0</v>
      </c>
      <c r="H166" s="11">
        <f>MAX(H155:H162)</f>
        <v>860</v>
      </c>
    </row>
    <row r="167" spans="1:8" x14ac:dyDescent="0.55000000000000004">
      <c r="A167" s="42"/>
      <c r="B167" s="43" t="s">
        <v>4750</v>
      </c>
      <c r="C167" s="43" t="s">
        <v>4862</v>
      </c>
      <c r="D167" s="10" t="s">
        <v>4873</v>
      </c>
      <c r="E167" s="10" t="s">
        <v>4827</v>
      </c>
      <c r="F167" s="10">
        <v>110</v>
      </c>
      <c r="G167" s="10" t="s">
        <v>3898</v>
      </c>
      <c r="H167" s="10" t="s">
        <v>3898</v>
      </c>
    </row>
    <row r="168" spans="1:8" x14ac:dyDescent="0.55000000000000004">
      <c r="A168" s="42"/>
      <c r="B168" s="43"/>
      <c r="C168" s="43"/>
      <c r="D168" s="10" t="s">
        <v>4874</v>
      </c>
      <c r="E168" s="10" t="s">
        <v>4827</v>
      </c>
      <c r="F168" s="10">
        <v>42</v>
      </c>
      <c r="G168" s="10" t="s">
        <v>3898</v>
      </c>
      <c r="H168" s="10">
        <v>830</v>
      </c>
    </row>
    <row r="169" spans="1:8" x14ac:dyDescent="0.55000000000000004">
      <c r="A169" s="42"/>
      <c r="B169" s="43"/>
      <c r="C169" s="43"/>
      <c r="D169" s="10" t="s">
        <v>4874</v>
      </c>
      <c r="E169" s="10" t="s">
        <v>4827</v>
      </c>
      <c r="F169" s="10">
        <v>55</v>
      </c>
      <c r="G169" s="10" t="s">
        <v>3898</v>
      </c>
      <c r="H169" s="10">
        <v>1100</v>
      </c>
    </row>
    <row r="170" spans="1:8" x14ac:dyDescent="0.55000000000000004">
      <c r="A170" s="42"/>
      <c r="B170" s="43"/>
      <c r="C170" s="43"/>
      <c r="D170" s="10" t="s">
        <v>4875</v>
      </c>
      <c r="E170" s="10" t="s">
        <v>4827</v>
      </c>
      <c r="F170" s="10">
        <v>140</v>
      </c>
      <c r="G170" s="10" t="s">
        <v>3898</v>
      </c>
      <c r="H170" s="10">
        <v>1100</v>
      </c>
    </row>
    <row r="171" spans="1:8" x14ac:dyDescent="0.55000000000000004">
      <c r="A171" s="42"/>
      <c r="B171" s="43"/>
      <c r="C171" s="43"/>
      <c r="D171" s="10" t="s">
        <v>4866</v>
      </c>
      <c r="E171" s="10" t="s">
        <v>4827</v>
      </c>
      <c r="F171" s="10" t="s">
        <v>3898</v>
      </c>
      <c r="G171" s="10" t="s">
        <v>3898</v>
      </c>
      <c r="H171" s="10">
        <v>560</v>
      </c>
    </row>
    <row r="172" spans="1:8" x14ac:dyDescent="0.55000000000000004">
      <c r="A172" s="42"/>
      <c r="B172" s="43"/>
      <c r="C172" s="43"/>
      <c r="D172" s="10" t="s">
        <v>4778</v>
      </c>
      <c r="E172" s="10" t="s">
        <v>4827</v>
      </c>
      <c r="F172" s="10" t="s">
        <v>3898</v>
      </c>
      <c r="G172" s="10" t="s">
        <v>3898</v>
      </c>
      <c r="H172" s="10">
        <v>1100</v>
      </c>
    </row>
    <row r="173" spans="1:8" x14ac:dyDescent="0.55000000000000004">
      <c r="A173" s="42"/>
      <c r="B173" s="43"/>
      <c r="C173" s="43"/>
      <c r="D173" s="10" t="s">
        <v>4876</v>
      </c>
      <c r="E173" s="10" t="s">
        <v>4827</v>
      </c>
      <c r="F173" s="10" t="s">
        <v>3898</v>
      </c>
      <c r="G173" s="10" t="s">
        <v>3898</v>
      </c>
      <c r="H173" s="10">
        <v>850</v>
      </c>
    </row>
    <row r="174" spans="1:8" x14ac:dyDescent="0.55000000000000004">
      <c r="A174" s="42"/>
      <c r="B174" s="43"/>
      <c r="C174" s="43"/>
      <c r="D174" s="10" t="s">
        <v>4833</v>
      </c>
      <c r="E174" s="10" t="s">
        <v>4827</v>
      </c>
      <c r="F174" s="10">
        <v>40</v>
      </c>
      <c r="G174" s="10" t="s">
        <v>3898</v>
      </c>
      <c r="H174" s="10">
        <v>770</v>
      </c>
    </row>
    <row r="175" spans="1:8" x14ac:dyDescent="0.55000000000000004">
      <c r="A175" s="42"/>
      <c r="B175" s="43"/>
      <c r="C175" s="43"/>
      <c r="D175" s="10" t="s">
        <v>4833</v>
      </c>
      <c r="E175" s="10" t="s">
        <v>4827</v>
      </c>
      <c r="F175" s="10" t="s">
        <v>3898</v>
      </c>
      <c r="G175" s="10" t="s">
        <v>3898</v>
      </c>
      <c r="H175" s="10">
        <v>900</v>
      </c>
    </row>
    <row r="176" spans="1:8" x14ac:dyDescent="0.55000000000000004">
      <c r="A176" s="42"/>
      <c r="B176" s="43"/>
      <c r="C176" s="43"/>
      <c r="D176" s="10" t="s">
        <v>4877</v>
      </c>
      <c r="E176" s="10" t="s">
        <v>4827</v>
      </c>
      <c r="F176" s="10">
        <v>32</v>
      </c>
      <c r="G176" s="10" t="s">
        <v>3898</v>
      </c>
      <c r="H176" s="10" t="s">
        <v>3898</v>
      </c>
    </row>
    <row r="177" spans="1:8" x14ac:dyDescent="0.55000000000000004">
      <c r="A177" s="42"/>
      <c r="B177" s="43"/>
      <c r="C177" s="43"/>
      <c r="D177" s="10" t="s">
        <v>4878</v>
      </c>
      <c r="E177" s="10" t="s">
        <v>4827</v>
      </c>
      <c r="F177" s="10">
        <v>130</v>
      </c>
      <c r="G177" s="10" t="s">
        <v>3898</v>
      </c>
      <c r="H177" s="10">
        <v>1200</v>
      </c>
    </row>
    <row r="178" spans="1:8" x14ac:dyDescent="0.55000000000000004">
      <c r="A178" s="42"/>
      <c r="B178" s="43"/>
      <c r="C178" s="43"/>
      <c r="D178" s="10" t="s">
        <v>4879</v>
      </c>
      <c r="E178" s="10" t="s">
        <v>4827</v>
      </c>
      <c r="F178" s="10">
        <v>70</v>
      </c>
      <c r="G178" s="10" t="s">
        <v>3898</v>
      </c>
      <c r="H178" s="10">
        <v>1900</v>
      </c>
    </row>
    <row r="179" spans="1:8" x14ac:dyDescent="0.55000000000000004">
      <c r="A179" s="42"/>
      <c r="B179" s="43"/>
      <c r="C179" s="43"/>
      <c r="D179" s="10" t="s">
        <v>4880</v>
      </c>
      <c r="E179" s="10" t="s">
        <v>4827</v>
      </c>
      <c r="F179" s="10">
        <v>89</v>
      </c>
      <c r="G179" s="10" t="s">
        <v>3898</v>
      </c>
      <c r="H179" s="10" t="s">
        <v>3898</v>
      </c>
    </row>
    <row r="180" spans="1:8" x14ac:dyDescent="0.55000000000000004">
      <c r="A180" s="42"/>
      <c r="B180" s="43"/>
      <c r="C180" s="43"/>
      <c r="D180" s="10" t="s">
        <v>4881</v>
      </c>
      <c r="E180" s="10" t="s">
        <v>4827</v>
      </c>
      <c r="F180" s="10">
        <v>45</v>
      </c>
      <c r="G180" s="10" t="s">
        <v>3898</v>
      </c>
      <c r="H180" s="10" t="s">
        <v>3898</v>
      </c>
    </row>
    <row r="181" spans="1:8" x14ac:dyDescent="0.55000000000000004">
      <c r="A181" s="42"/>
      <c r="B181" s="43"/>
      <c r="C181" s="43" t="s">
        <v>4786</v>
      </c>
      <c r="D181" s="10" t="s">
        <v>4882</v>
      </c>
      <c r="E181" s="10" t="s">
        <v>4827</v>
      </c>
      <c r="F181" s="10">
        <v>43</v>
      </c>
      <c r="G181" s="10" t="s">
        <v>3898</v>
      </c>
      <c r="H181" s="10">
        <v>860</v>
      </c>
    </row>
    <row r="182" spans="1:8" x14ac:dyDescent="0.55000000000000004">
      <c r="A182" s="42"/>
      <c r="B182" s="43"/>
      <c r="C182" s="43"/>
      <c r="D182" s="10" t="s">
        <v>4842</v>
      </c>
      <c r="E182" s="10" t="s">
        <v>4827</v>
      </c>
      <c r="F182" s="10">
        <v>71</v>
      </c>
      <c r="G182" s="10" t="s">
        <v>3898</v>
      </c>
      <c r="H182" s="10">
        <v>1000</v>
      </c>
    </row>
    <row r="183" spans="1:8" x14ac:dyDescent="0.55000000000000004">
      <c r="A183" s="42"/>
      <c r="B183" s="43"/>
      <c r="C183" s="43"/>
      <c r="D183" s="10" t="s">
        <v>4883</v>
      </c>
      <c r="E183" s="10" t="s">
        <v>4827</v>
      </c>
      <c r="F183" s="10">
        <v>67</v>
      </c>
      <c r="G183" s="10" t="s">
        <v>3898</v>
      </c>
      <c r="H183" s="10">
        <v>950</v>
      </c>
    </row>
    <row r="184" spans="1:8" x14ac:dyDescent="0.55000000000000004">
      <c r="A184" s="42"/>
      <c r="B184" s="43"/>
      <c r="C184" s="43"/>
      <c r="D184" s="10" t="s">
        <v>4884</v>
      </c>
      <c r="E184" s="10" t="s">
        <v>4827</v>
      </c>
      <c r="F184" s="10" t="s">
        <v>3898</v>
      </c>
      <c r="G184" s="10" t="s">
        <v>3898</v>
      </c>
      <c r="H184" s="10">
        <v>990</v>
      </c>
    </row>
    <row r="185" spans="1:8" x14ac:dyDescent="0.55000000000000004">
      <c r="A185" s="42"/>
      <c r="B185" s="43"/>
      <c r="C185" s="43"/>
      <c r="D185" s="10" t="s">
        <v>4884</v>
      </c>
      <c r="E185" s="10" t="s">
        <v>4827</v>
      </c>
      <c r="F185" s="10" t="s">
        <v>3898</v>
      </c>
      <c r="G185" s="10" t="s">
        <v>3898</v>
      </c>
      <c r="H185" s="10">
        <v>1000</v>
      </c>
    </row>
    <row r="186" spans="1:8" x14ac:dyDescent="0.55000000000000004">
      <c r="A186" s="42"/>
      <c r="B186" s="43"/>
      <c r="C186" s="43"/>
      <c r="D186" s="10" t="s">
        <v>4884</v>
      </c>
      <c r="E186" s="10" t="s">
        <v>4827</v>
      </c>
      <c r="F186" s="10" t="s">
        <v>3898</v>
      </c>
      <c r="G186" s="10" t="s">
        <v>3898</v>
      </c>
      <c r="H186" s="10">
        <v>990</v>
      </c>
    </row>
    <row r="187" spans="1:8" x14ac:dyDescent="0.55000000000000004">
      <c r="A187" s="42"/>
      <c r="B187" s="43"/>
      <c r="C187" s="43"/>
      <c r="D187" s="10" t="s">
        <v>4884</v>
      </c>
      <c r="E187" s="10" t="s">
        <v>4827</v>
      </c>
      <c r="F187" s="10" t="s">
        <v>3898</v>
      </c>
      <c r="G187" s="10" t="s">
        <v>3898</v>
      </c>
      <c r="H187" s="10">
        <v>820</v>
      </c>
    </row>
    <row r="188" spans="1:8" x14ac:dyDescent="0.55000000000000004">
      <c r="A188" s="42"/>
      <c r="B188" s="43"/>
      <c r="C188" s="43"/>
      <c r="D188" s="10" t="s">
        <v>4884</v>
      </c>
      <c r="E188" s="10" t="s">
        <v>4827</v>
      </c>
      <c r="F188" s="10" t="s">
        <v>3898</v>
      </c>
      <c r="G188" s="10" t="s">
        <v>3898</v>
      </c>
      <c r="H188" s="10">
        <v>820</v>
      </c>
    </row>
    <row r="189" spans="1:8" x14ac:dyDescent="0.55000000000000004">
      <c r="A189" s="42"/>
      <c r="B189" s="43"/>
      <c r="C189" s="43"/>
      <c r="D189" s="10" t="s">
        <v>4885</v>
      </c>
      <c r="E189" s="10" t="s">
        <v>4827</v>
      </c>
      <c r="F189" s="10">
        <v>79</v>
      </c>
      <c r="G189" s="10" t="s">
        <v>3898</v>
      </c>
      <c r="H189" s="10">
        <v>970</v>
      </c>
    </row>
    <row r="190" spans="1:8" x14ac:dyDescent="0.55000000000000004">
      <c r="A190" s="42"/>
      <c r="B190" s="43"/>
      <c r="C190" s="43"/>
      <c r="D190" s="10" t="s">
        <v>4885</v>
      </c>
      <c r="E190" s="10" t="s">
        <v>4827</v>
      </c>
      <c r="F190" s="10">
        <v>78</v>
      </c>
      <c r="G190" s="10" t="s">
        <v>3898</v>
      </c>
      <c r="H190" s="10" t="s">
        <v>3898</v>
      </c>
    </row>
    <row r="191" spans="1:8" x14ac:dyDescent="0.55000000000000004">
      <c r="A191" s="42"/>
      <c r="B191" s="43"/>
      <c r="C191" s="43"/>
      <c r="D191" s="10" t="s">
        <v>4885</v>
      </c>
      <c r="E191" s="10" t="s">
        <v>4827</v>
      </c>
      <c r="F191" s="10">
        <v>78</v>
      </c>
      <c r="G191" s="10" t="s">
        <v>3898</v>
      </c>
      <c r="H191" s="10" t="s">
        <v>3898</v>
      </c>
    </row>
    <row r="192" spans="1:8" x14ac:dyDescent="0.55000000000000004">
      <c r="A192" s="42"/>
      <c r="B192" s="43"/>
      <c r="C192" s="43"/>
      <c r="D192" s="10" t="s">
        <v>4885</v>
      </c>
      <c r="E192" s="10" t="s">
        <v>4827</v>
      </c>
      <c r="F192" s="10">
        <v>78</v>
      </c>
      <c r="G192" s="10" t="s">
        <v>3898</v>
      </c>
      <c r="H192" s="10" t="s">
        <v>3898</v>
      </c>
    </row>
    <row r="193" spans="1:8" x14ac:dyDescent="0.55000000000000004">
      <c r="A193" s="42"/>
      <c r="B193" s="43"/>
      <c r="C193" s="43"/>
      <c r="D193" s="10" t="s">
        <v>4885</v>
      </c>
      <c r="E193" s="10" t="s">
        <v>4827</v>
      </c>
      <c r="F193" s="10">
        <v>78</v>
      </c>
      <c r="G193" s="10" t="s">
        <v>3898</v>
      </c>
      <c r="H193" s="10" t="s">
        <v>3898</v>
      </c>
    </row>
    <row r="194" spans="1:8" x14ac:dyDescent="0.55000000000000004">
      <c r="A194" s="42"/>
      <c r="B194" s="43"/>
      <c r="C194" s="43"/>
      <c r="D194" s="10" t="s">
        <v>4885</v>
      </c>
      <c r="E194" s="10" t="s">
        <v>4827</v>
      </c>
      <c r="F194" s="10">
        <v>78</v>
      </c>
      <c r="G194" s="10" t="s">
        <v>3898</v>
      </c>
      <c r="H194" s="10" t="s">
        <v>3898</v>
      </c>
    </row>
    <row r="195" spans="1:8" x14ac:dyDescent="0.55000000000000004">
      <c r="A195" s="42"/>
      <c r="B195" s="43"/>
      <c r="C195" s="43"/>
      <c r="D195" s="10" t="s">
        <v>4885</v>
      </c>
      <c r="E195" s="10" t="s">
        <v>4827</v>
      </c>
      <c r="F195" s="10">
        <v>78</v>
      </c>
      <c r="G195" s="10" t="s">
        <v>3898</v>
      </c>
      <c r="H195" s="10" t="s">
        <v>3898</v>
      </c>
    </row>
    <row r="196" spans="1:8" x14ac:dyDescent="0.55000000000000004">
      <c r="A196" s="42"/>
      <c r="B196" s="43"/>
      <c r="C196" s="43"/>
      <c r="D196" s="10" t="s">
        <v>4886</v>
      </c>
      <c r="E196" s="10" t="s">
        <v>4827</v>
      </c>
      <c r="F196" s="10" t="s">
        <v>3898</v>
      </c>
      <c r="G196" s="10" t="s">
        <v>3898</v>
      </c>
      <c r="H196" s="10">
        <v>860</v>
      </c>
    </row>
    <row r="197" spans="1:8" x14ac:dyDescent="0.55000000000000004">
      <c r="A197" s="42"/>
      <c r="B197" s="43"/>
      <c r="C197" s="43"/>
      <c r="D197" s="10" t="s">
        <v>4831</v>
      </c>
      <c r="E197" s="10" t="s">
        <v>4827</v>
      </c>
      <c r="F197" s="10" t="s">
        <v>3898</v>
      </c>
      <c r="G197" s="10" t="s">
        <v>3898</v>
      </c>
      <c r="H197" s="10">
        <v>770</v>
      </c>
    </row>
    <row r="198" spans="1:8" x14ac:dyDescent="0.55000000000000004">
      <c r="A198" s="42"/>
      <c r="B198" s="43"/>
      <c r="C198" s="43"/>
      <c r="D198" s="10" t="s">
        <v>4867</v>
      </c>
      <c r="E198" s="10" t="s">
        <v>4827</v>
      </c>
      <c r="F198" s="10" t="s">
        <v>3898</v>
      </c>
      <c r="G198" s="10" t="s">
        <v>3898</v>
      </c>
      <c r="H198" s="10">
        <v>810</v>
      </c>
    </row>
    <row r="199" spans="1:8" x14ac:dyDescent="0.55000000000000004">
      <c r="A199" s="42"/>
      <c r="B199" s="43"/>
      <c r="C199" s="43"/>
      <c r="D199" s="10" t="s">
        <v>4868</v>
      </c>
      <c r="E199" s="10" t="s">
        <v>4827</v>
      </c>
      <c r="F199" s="10" t="s">
        <v>3898</v>
      </c>
      <c r="G199" s="10" t="s">
        <v>3898</v>
      </c>
      <c r="H199" s="10">
        <v>780</v>
      </c>
    </row>
    <row r="200" spans="1:8" x14ac:dyDescent="0.55000000000000004">
      <c r="A200" s="42"/>
      <c r="B200" s="43"/>
      <c r="C200" s="43"/>
      <c r="D200" s="10" t="s">
        <v>4887</v>
      </c>
      <c r="E200" s="10" t="s">
        <v>4888</v>
      </c>
      <c r="F200" s="10" t="s">
        <v>3898</v>
      </c>
      <c r="G200" s="10" t="s">
        <v>3898</v>
      </c>
      <c r="H200" s="10">
        <v>950</v>
      </c>
    </row>
    <row r="201" spans="1:8" x14ac:dyDescent="0.55000000000000004">
      <c r="A201" s="42"/>
      <c r="B201" s="43"/>
      <c r="C201" s="43"/>
      <c r="D201" s="10" t="s">
        <v>4869</v>
      </c>
      <c r="E201" s="10" t="s">
        <v>4827</v>
      </c>
      <c r="F201" s="10" t="s">
        <v>3898</v>
      </c>
      <c r="G201" s="10" t="s">
        <v>3898</v>
      </c>
      <c r="H201" s="10">
        <v>850</v>
      </c>
    </row>
    <row r="202" spans="1:8" x14ac:dyDescent="0.55000000000000004">
      <c r="A202" s="42"/>
      <c r="B202" s="43"/>
      <c r="C202" s="43"/>
      <c r="D202" s="10" t="s">
        <v>4869</v>
      </c>
      <c r="E202" s="10" t="s">
        <v>4827</v>
      </c>
      <c r="F202" s="10" t="s">
        <v>3898</v>
      </c>
      <c r="G202" s="10" t="s">
        <v>3898</v>
      </c>
      <c r="H202" s="10">
        <v>740</v>
      </c>
    </row>
    <row r="203" spans="1:8" x14ac:dyDescent="0.55000000000000004">
      <c r="A203" s="42"/>
      <c r="B203" s="43"/>
      <c r="C203" s="12" t="s">
        <v>4870</v>
      </c>
      <c r="D203" s="10" t="s">
        <v>4871</v>
      </c>
      <c r="E203" s="10" t="s">
        <v>4872</v>
      </c>
      <c r="F203" s="10">
        <v>78</v>
      </c>
      <c r="G203" s="10" t="s">
        <v>3898</v>
      </c>
      <c r="H203" s="10">
        <v>800</v>
      </c>
    </row>
    <row r="204" spans="1:8" x14ac:dyDescent="0.55000000000000004">
      <c r="A204" s="42"/>
      <c r="B204" s="43"/>
      <c r="C204" s="49" t="s">
        <v>4802</v>
      </c>
      <c r="D204" s="49"/>
      <c r="E204" s="49"/>
      <c r="F204" s="11">
        <f>COUNT(F167:F203)</f>
        <v>21</v>
      </c>
      <c r="G204" s="11">
        <f>COUNT(G167:G203)</f>
        <v>0</v>
      </c>
      <c r="H204" s="11">
        <f>COUNT(H167:H203)</f>
        <v>27</v>
      </c>
    </row>
    <row r="205" spans="1:8" x14ac:dyDescent="0.55000000000000004">
      <c r="A205" s="42"/>
      <c r="B205" s="43"/>
      <c r="C205" s="49" t="s">
        <v>4803</v>
      </c>
      <c r="D205" s="49"/>
      <c r="E205" s="49"/>
      <c r="F205" s="11">
        <f>MEDIAN(F167:F203)</f>
        <v>78</v>
      </c>
      <c r="G205" s="11" t="e">
        <f>MEDIAN(G167:G203)</f>
        <v>#NUM!</v>
      </c>
      <c r="H205" s="11">
        <f>MEDIAN(H167:H203)</f>
        <v>860</v>
      </c>
    </row>
    <row r="206" spans="1:8" x14ac:dyDescent="0.55000000000000004">
      <c r="A206" s="42"/>
      <c r="B206" s="43"/>
      <c r="C206" s="49" t="s">
        <v>4804</v>
      </c>
      <c r="D206" s="49"/>
      <c r="E206" s="49"/>
      <c r="F206" s="11">
        <f>MIN(F167:F203)</f>
        <v>32</v>
      </c>
      <c r="G206" s="11">
        <f>MIN(G167:G203)</f>
        <v>0</v>
      </c>
      <c r="H206" s="11">
        <f>MIN(H167:H203)</f>
        <v>560</v>
      </c>
    </row>
    <row r="207" spans="1:8" x14ac:dyDescent="0.55000000000000004">
      <c r="A207" s="42"/>
      <c r="B207" s="43"/>
      <c r="C207" s="49" t="s">
        <v>4805</v>
      </c>
      <c r="D207" s="49"/>
      <c r="E207" s="49"/>
      <c r="F207" s="11">
        <f>MAX(F167:F203)</f>
        <v>140</v>
      </c>
      <c r="G207" s="11">
        <f>MAX(G167:G203)</f>
        <v>0</v>
      </c>
      <c r="H207" s="11">
        <f>MAX(H167:H203)</f>
        <v>1900</v>
      </c>
    </row>
    <row r="208" spans="1:8" x14ac:dyDescent="0.55000000000000004">
      <c r="A208" s="42"/>
      <c r="B208" s="43" t="s">
        <v>4889</v>
      </c>
      <c r="C208" s="10" t="s">
        <v>4862</v>
      </c>
      <c r="D208" s="10" t="s">
        <v>4822</v>
      </c>
      <c r="E208" s="10" t="s">
        <v>4827</v>
      </c>
      <c r="F208" s="10">
        <v>5</v>
      </c>
      <c r="G208" s="10" t="s">
        <v>3898</v>
      </c>
      <c r="H208" s="10" t="s">
        <v>3898</v>
      </c>
    </row>
    <row r="209" spans="1:8" x14ac:dyDescent="0.55000000000000004">
      <c r="A209" s="42"/>
      <c r="B209" s="43"/>
      <c r="C209" s="10" t="s">
        <v>4786</v>
      </c>
      <c r="D209" s="10" t="s">
        <v>4831</v>
      </c>
      <c r="E209" s="10" t="s">
        <v>4827</v>
      </c>
      <c r="F209" s="10">
        <v>4.4000000000000004</v>
      </c>
      <c r="G209" s="10" t="s">
        <v>3898</v>
      </c>
      <c r="H209" s="10" t="s">
        <v>3898</v>
      </c>
    </row>
    <row r="210" spans="1:8" x14ac:dyDescent="0.55000000000000004">
      <c r="A210" s="42"/>
      <c r="B210" s="43"/>
      <c r="C210" s="10" t="s">
        <v>4870</v>
      </c>
      <c r="D210" s="10" t="s">
        <v>4890</v>
      </c>
      <c r="E210" s="10" t="s">
        <v>34</v>
      </c>
      <c r="F210" s="10" t="s">
        <v>3898</v>
      </c>
      <c r="G210" s="10" t="s">
        <v>3898</v>
      </c>
      <c r="H210" s="10" t="s">
        <v>3898</v>
      </c>
    </row>
    <row r="211" spans="1:8" x14ac:dyDescent="0.55000000000000004">
      <c r="A211" s="42"/>
      <c r="B211" s="43"/>
      <c r="C211" s="49" t="s">
        <v>4802</v>
      </c>
      <c r="D211" s="49"/>
      <c r="E211" s="49"/>
      <c r="F211" s="11">
        <f>COUNT(F208:F210)</f>
        <v>2</v>
      </c>
      <c r="G211" s="11">
        <f t="shared" ref="G211:H211" si="24">COUNT(G208:G210)</f>
        <v>0</v>
      </c>
      <c r="H211" s="11">
        <f t="shared" si="24"/>
        <v>0</v>
      </c>
    </row>
    <row r="212" spans="1:8" x14ac:dyDescent="0.55000000000000004">
      <c r="A212" s="42"/>
      <c r="B212" s="43"/>
      <c r="C212" s="49" t="s">
        <v>4803</v>
      </c>
      <c r="D212" s="49"/>
      <c r="E212" s="49"/>
      <c r="F212" s="11">
        <f>MEDIAN(F208:F210)</f>
        <v>4.7</v>
      </c>
      <c r="G212" s="11" t="e">
        <f t="shared" ref="G212:H212" si="25">MEDIAN(G208:G210)</f>
        <v>#NUM!</v>
      </c>
      <c r="H212" s="11" t="e">
        <f t="shared" si="25"/>
        <v>#NUM!</v>
      </c>
    </row>
    <row r="213" spans="1:8" x14ac:dyDescent="0.55000000000000004">
      <c r="A213" s="42"/>
      <c r="B213" s="43"/>
      <c r="C213" s="49" t="s">
        <v>4804</v>
      </c>
      <c r="D213" s="49"/>
      <c r="E213" s="49"/>
      <c r="F213" s="11">
        <f>MIN(F208:F210)</f>
        <v>4.4000000000000004</v>
      </c>
      <c r="G213" s="11">
        <f t="shared" ref="G213:H213" si="26">MIN(G208:G210)</f>
        <v>0</v>
      </c>
      <c r="H213" s="11">
        <f t="shared" si="26"/>
        <v>0</v>
      </c>
    </row>
    <row r="214" spans="1:8" x14ac:dyDescent="0.55000000000000004">
      <c r="A214" s="42"/>
      <c r="B214" s="43"/>
      <c r="C214" s="49" t="s">
        <v>4805</v>
      </c>
      <c r="D214" s="49"/>
      <c r="E214" s="49"/>
      <c r="F214" s="11">
        <f>MAX(F208:F210)</f>
        <v>5</v>
      </c>
      <c r="G214" s="11">
        <f t="shared" ref="G214:H214" si="27">MAX(G208:G210)</f>
        <v>0</v>
      </c>
      <c r="H214" s="11">
        <f t="shared" si="27"/>
        <v>0</v>
      </c>
    </row>
    <row r="215" spans="1:8" ht="15" customHeight="1" x14ac:dyDescent="0.55000000000000004">
      <c r="A215" s="42" t="s">
        <v>38</v>
      </c>
      <c r="B215" s="42" t="s">
        <v>41</v>
      </c>
      <c r="C215" s="10" t="s">
        <v>4891</v>
      </c>
      <c r="D215" s="10" t="s">
        <v>4892</v>
      </c>
      <c r="E215" s="10" t="s">
        <v>34</v>
      </c>
      <c r="F215" s="10" t="s">
        <v>3898</v>
      </c>
      <c r="G215" s="10" t="s">
        <v>3898</v>
      </c>
      <c r="H215" s="10" t="s">
        <v>3898</v>
      </c>
    </row>
    <row r="216" spans="1:8" ht="15" customHeight="1" x14ac:dyDescent="0.55000000000000004">
      <c r="A216" s="42"/>
      <c r="B216" s="42"/>
      <c r="C216" s="49" t="s">
        <v>4802</v>
      </c>
      <c r="D216" s="49"/>
      <c r="E216" s="49"/>
      <c r="F216" s="11">
        <f>COUNT(F215)</f>
        <v>0</v>
      </c>
      <c r="G216" s="11">
        <f t="shared" ref="G216" si="28">COUNT(G215)</f>
        <v>0</v>
      </c>
      <c r="H216" s="11">
        <f>COUNT(H215)</f>
        <v>0</v>
      </c>
    </row>
    <row r="217" spans="1:8" ht="15" customHeight="1" x14ac:dyDescent="0.55000000000000004">
      <c r="A217" s="42"/>
      <c r="B217" s="42"/>
      <c r="C217" s="49" t="s">
        <v>4803</v>
      </c>
      <c r="D217" s="49"/>
      <c r="E217" s="49"/>
      <c r="F217" s="11" t="e">
        <f t="shared" ref="F217:G217" si="29">MEDIAN(F215)</f>
        <v>#NUM!</v>
      </c>
      <c r="G217" s="11" t="e">
        <f t="shared" si="29"/>
        <v>#NUM!</v>
      </c>
      <c r="H217" s="11" t="e">
        <f>MEDIAN(H215)</f>
        <v>#NUM!</v>
      </c>
    </row>
    <row r="218" spans="1:8" ht="15" customHeight="1" x14ac:dyDescent="0.55000000000000004">
      <c r="A218" s="42"/>
      <c r="B218" s="42"/>
      <c r="C218" s="49" t="s">
        <v>4804</v>
      </c>
      <c r="D218" s="49"/>
      <c r="E218" s="49"/>
      <c r="F218" s="11">
        <f t="shared" ref="F218:G218" si="30">MIN(F215)</f>
        <v>0</v>
      </c>
      <c r="G218" s="11">
        <f t="shared" si="30"/>
        <v>0</v>
      </c>
      <c r="H218" s="11">
        <f>MIN(H215)</f>
        <v>0</v>
      </c>
    </row>
    <row r="219" spans="1:8" ht="15" customHeight="1" x14ac:dyDescent="0.55000000000000004">
      <c r="A219" s="42"/>
      <c r="B219" s="42"/>
      <c r="C219" s="49" t="s">
        <v>4805</v>
      </c>
      <c r="D219" s="49"/>
      <c r="E219" s="49"/>
      <c r="F219" s="11">
        <f t="shared" ref="F219:G219" si="31">MAX(F215)</f>
        <v>0</v>
      </c>
      <c r="G219" s="11">
        <f t="shared" si="31"/>
        <v>0</v>
      </c>
      <c r="H219" s="11">
        <f>MAX(H215)</f>
        <v>0</v>
      </c>
    </row>
    <row r="220" spans="1:8" x14ac:dyDescent="0.55000000000000004">
      <c r="A220" s="42"/>
      <c r="B220" s="43" t="s">
        <v>4893</v>
      </c>
      <c r="C220" s="10" t="s">
        <v>4891</v>
      </c>
      <c r="D220" s="10" t="s">
        <v>4892</v>
      </c>
      <c r="E220" s="10" t="s">
        <v>34</v>
      </c>
      <c r="F220" s="10" t="s">
        <v>3898</v>
      </c>
      <c r="G220" s="10" t="s">
        <v>3898</v>
      </c>
      <c r="H220" s="10" t="s">
        <v>3898</v>
      </c>
    </row>
    <row r="221" spans="1:8" x14ac:dyDescent="0.55000000000000004">
      <c r="A221" s="42"/>
      <c r="B221" s="43"/>
      <c r="C221" s="49" t="s">
        <v>4802</v>
      </c>
      <c r="D221" s="49"/>
      <c r="E221" s="49"/>
      <c r="F221" s="11">
        <f>COUNT(F220)</f>
        <v>0</v>
      </c>
      <c r="G221" s="11">
        <f t="shared" ref="G221" si="32">COUNT(G220)</f>
        <v>0</v>
      </c>
      <c r="H221" s="11">
        <f>COUNT(H220)</f>
        <v>0</v>
      </c>
    </row>
    <row r="222" spans="1:8" x14ac:dyDescent="0.55000000000000004">
      <c r="A222" s="42"/>
      <c r="B222" s="43"/>
      <c r="C222" s="49" t="s">
        <v>4803</v>
      </c>
      <c r="D222" s="49"/>
      <c r="E222" s="49"/>
      <c r="F222" s="11" t="e">
        <f t="shared" ref="F222:G222" si="33">MEDIAN(F220)</f>
        <v>#NUM!</v>
      </c>
      <c r="G222" s="11" t="e">
        <f t="shared" si="33"/>
        <v>#NUM!</v>
      </c>
      <c r="H222" s="11" t="e">
        <f>MEDIAN(H220)</f>
        <v>#NUM!</v>
      </c>
    </row>
    <row r="223" spans="1:8" x14ac:dyDescent="0.55000000000000004">
      <c r="A223" s="42"/>
      <c r="B223" s="43"/>
      <c r="C223" s="49" t="s">
        <v>4804</v>
      </c>
      <c r="D223" s="49"/>
      <c r="E223" s="49"/>
      <c r="F223" s="11">
        <f t="shared" ref="F223:G223" si="34">MIN(F220)</f>
        <v>0</v>
      </c>
      <c r="G223" s="11">
        <f t="shared" si="34"/>
        <v>0</v>
      </c>
      <c r="H223" s="11">
        <f>MIN(H220)</f>
        <v>0</v>
      </c>
    </row>
    <row r="224" spans="1:8" x14ac:dyDescent="0.55000000000000004">
      <c r="A224" s="42"/>
      <c r="B224" s="43"/>
      <c r="C224" s="49" t="s">
        <v>4805</v>
      </c>
      <c r="D224" s="49"/>
      <c r="E224" s="49"/>
      <c r="F224" s="11">
        <f t="shared" ref="F224:G224" si="35">MAX(F220)</f>
        <v>0</v>
      </c>
      <c r="G224" s="11">
        <f t="shared" si="35"/>
        <v>0</v>
      </c>
      <c r="H224" s="11">
        <f>MAX(H220)</f>
        <v>0</v>
      </c>
    </row>
    <row r="225" spans="1:8" x14ac:dyDescent="0.55000000000000004">
      <c r="A225" s="44" t="s">
        <v>1477</v>
      </c>
      <c r="B225" s="44"/>
      <c r="C225" s="44"/>
      <c r="D225" s="44"/>
      <c r="E225" s="44"/>
      <c r="F225" s="44"/>
      <c r="G225" s="44"/>
      <c r="H225" s="44"/>
    </row>
    <row r="226" spans="1:8" ht="15" customHeight="1" x14ac:dyDescent="0.55000000000000004">
      <c r="A226" s="42" t="s">
        <v>1477</v>
      </c>
      <c r="B226" s="43" t="s">
        <v>1478</v>
      </c>
      <c r="C226" s="46" t="s">
        <v>4894</v>
      </c>
      <c r="D226" s="10" t="s">
        <v>4895</v>
      </c>
      <c r="E226" s="10" t="s">
        <v>4865</v>
      </c>
      <c r="F226" s="10">
        <v>11</v>
      </c>
      <c r="G226" s="10" t="s">
        <v>3898</v>
      </c>
      <c r="H226" s="10" t="s">
        <v>3898</v>
      </c>
    </row>
    <row r="227" spans="1:8" x14ac:dyDescent="0.55000000000000004">
      <c r="A227" s="42"/>
      <c r="B227" s="43"/>
      <c r="C227" s="47"/>
      <c r="D227" s="10" t="s">
        <v>4822</v>
      </c>
      <c r="E227" s="10" t="s">
        <v>4827</v>
      </c>
      <c r="F227" s="10">
        <v>19</v>
      </c>
      <c r="G227" s="10" t="s">
        <v>3898</v>
      </c>
      <c r="H227" s="10" t="s">
        <v>3898</v>
      </c>
    </row>
    <row r="228" spans="1:8" x14ac:dyDescent="0.55000000000000004">
      <c r="A228" s="42"/>
      <c r="B228" s="43"/>
      <c r="C228" s="47"/>
      <c r="D228" s="10" t="s">
        <v>4896</v>
      </c>
      <c r="E228" s="10" t="s">
        <v>4827</v>
      </c>
      <c r="F228" s="10">
        <v>10</v>
      </c>
      <c r="G228" s="10" t="s">
        <v>3898</v>
      </c>
      <c r="H228" s="10" t="s">
        <v>3898</v>
      </c>
    </row>
    <row r="229" spans="1:8" x14ac:dyDescent="0.55000000000000004">
      <c r="A229" s="42"/>
      <c r="B229" s="43"/>
      <c r="C229" s="47"/>
      <c r="D229" s="10" t="s">
        <v>4897</v>
      </c>
      <c r="E229" s="10" t="s">
        <v>4827</v>
      </c>
      <c r="F229" s="10">
        <v>360</v>
      </c>
      <c r="G229" s="10" t="s">
        <v>3898</v>
      </c>
      <c r="H229" s="10" t="s">
        <v>3898</v>
      </c>
    </row>
    <row r="230" spans="1:8" x14ac:dyDescent="0.55000000000000004">
      <c r="A230" s="42"/>
      <c r="B230" s="43"/>
      <c r="C230" s="48"/>
      <c r="D230" s="10" t="s">
        <v>4898</v>
      </c>
      <c r="E230" s="10" t="s">
        <v>4827</v>
      </c>
      <c r="F230" s="10">
        <v>5</v>
      </c>
      <c r="G230" s="10" t="s">
        <v>3898</v>
      </c>
      <c r="H230" s="10" t="s">
        <v>3898</v>
      </c>
    </row>
    <row r="231" spans="1:8" x14ac:dyDescent="0.55000000000000004">
      <c r="A231" s="42"/>
      <c r="B231" s="43"/>
      <c r="C231" s="49" t="s">
        <v>4802</v>
      </c>
      <c r="D231" s="49"/>
      <c r="E231" s="49"/>
      <c r="F231" s="11">
        <f>COUNT(F226:F230)</f>
        <v>5</v>
      </c>
      <c r="G231" s="11">
        <f>COUNT(G226:G230)</f>
        <v>0</v>
      </c>
      <c r="H231" s="11">
        <f>COUNT(H226:H230)</f>
        <v>0</v>
      </c>
    </row>
    <row r="232" spans="1:8" x14ac:dyDescent="0.55000000000000004">
      <c r="A232" s="42"/>
      <c r="B232" s="43"/>
      <c r="C232" s="49" t="s">
        <v>4803</v>
      </c>
      <c r="D232" s="49"/>
      <c r="E232" s="49"/>
      <c r="F232" s="11">
        <f>MEDIAN(F226:F230)</f>
        <v>11</v>
      </c>
      <c r="G232" s="11" t="e">
        <f>MEDIAN(G226:G230)</f>
        <v>#NUM!</v>
      </c>
      <c r="H232" s="11" t="e">
        <f>MEDIAN(H226:H230)</f>
        <v>#NUM!</v>
      </c>
    </row>
    <row r="233" spans="1:8" x14ac:dyDescent="0.55000000000000004">
      <c r="A233" s="42"/>
      <c r="B233" s="43"/>
      <c r="C233" s="49" t="s">
        <v>4804</v>
      </c>
      <c r="D233" s="49"/>
      <c r="E233" s="49"/>
      <c r="F233" s="11">
        <f>MIN(F226:F230)</f>
        <v>5</v>
      </c>
      <c r="G233" s="11">
        <f>MIN(G226:G230)</f>
        <v>0</v>
      </c>
      <c r="H233" s="11">
        <f>MIN(H226:H230)</f>
        <v>0</v>
      </c>
    </row>
    <row r="234" spans="1:8" x14ac:dyDescent="0.55000000000000004">
      <c r="A234" s="42"/>
      <c r="B234" s="43"/>
      <c r="C234" s="49" t="s">
        <v>4805</v>
      </c>
      <c r="D234" s="49"/>
      <c r="E234" s="49"/>
      <c r="F234" s="11">
        <f>MAX(F226:F230)</f>
        <v>360</v>
      </c>
      <c r="G234" s="11">
        <f>MAX(G226:G230)</f>
        <v>0</v>
      </c>
      <c r="H234" s="11">
        <f>MAX(H226:H230)</f>
        <v>0</v>
      </c>
    </row>
    <row r="235" spans="1:8" x14ac:dyDescent="0.55000000000000004">
      <c r="A235" s="42"/>
      <c r="B235" s="43" t="s">
        <v>4899</v>
      </c>
      <c r="C235" s="47" t="s">
        <v>4894</v>
      </c>
      <c r="D235" s="10" t="s">
        <v>4896</v>
      </c>
      <c r="E235" s="10" t="s">
        <v>4827</v>
      </c>
      <c r="F235" s="10">
        <v>270</v>
      </c>
      <c r="G235" s="10" t="s">
        <v>3898</v>
      </c>
      <c r="H235" s="10" t="s">
        <v>3898</v>
      </c>
    </row>
    <row r="236" spans="1:8" x14ac:dyDescent="0.55000000000000004">
      <c r="A236" s="42"/>
      <c r="B236" s="43"/>
      <c r="C236" s="47"/>
      <c r="D236" s="10" t="s">
        <v>4900</v>
      </c>
      <c r="E236" s="10" t="s">
        <v>4827</v>
      </c>
      <c r="F236" s="10">
        <v>630</v>
      </c>
      <c r="G236" s="10" t="s">
        <v>3898</v>
      </c>
      <c r="H236" s="10" t="s">
        <v>3898</v>
      </c>
    </row>
    <row r="237" spans="1:8" x14ac:dyDescent="0.55000000000000004">
      <c r="A237" s="42"/>
      <c r="B237" s="43"/>
      <c r="C237" s="48"/>
      <c r="D237" s="10" t="s">
        <v>4900</v>
      </c>
      <c r="E237" s="10" t="s">
        <v>4827</v>
      </c>
      <c r="F237" s="10">
        <v>290</v>
      </c>
      <c r="G237" s="10" t="s">
        <v>3898</v>
      </c>
      <c r="H237" s="10" t="s">
        <v>3898</v>
      </c>
    </row>
    <row r="238" spans="1:8" x14ac:dyDescent="0.55000000000000004">
      <c r="A238" s="42"/>
      <c r="B238" s="43"/>
      <c r="C238" s="49" t="s">
        <v>4802</v>
      </c>
      <c r="D238" s="49"/>
      <c r="E238" s="49"/>
      <c r="F238" s="11">
        <f>COUNT(F235:F237)</f>
        <v>3</v>
      </c>
      <c r="G238" s="11">
        <f>COUNT(G235:G237)</f>
        <v>0</v>
      </c>
      <c r="H238" s="11">
        <f>COUNT(H235:H237)</f>
        <v>0</v>
      </c>
    </row>
    <row r="239" spans="1:8" x14ac:dyDescent="0.55000000000000004">
      <c r="A239" s="42"/>
      <c r="B239" s="43"/>
      <c r="C239" s="49" t="s">
        <v>4803</v>
      </c>
      <c r="D239" s="49"/>
      <c r="E239" s="49"/>
      <c r="F239" s="11">
        <f>MEDIAN(F235:F237)</f>
        <v>290</v>
      </c>
      <c r="G239" s="11" t="e">
        <f>MEDIAN(G235:G237)</f>
        <v>#NUM!</v>
      </c>
      <c r="H239" s="11" t="e">
        <f>MEDIAN(H235:H237)</f>
        <v>#NUM!</v>
      </c>
    </row>
    <row r="240" spans="1:8" x14ac:dyDescent="0.55000000000000004">
      <c r="A240" s="42"/>
      <c r="B240" s="43"/>
      <c r="C240" s="49" t="s">
        <v>4804</v>
      </c>
      <c r="D240" s="49"/>
      <c r="E240" s="49"/>
      <c r="F240" s="11">
        <f>MIN(F235:F237)</f>
        <v>270</v>
      </c>
      <c r="G240" s="11">
        <f>MIN(G235:G237)</f>
        <v>0</v>
      </c>
      <c r="H240" s="11">
        <f>MIN(H235:H237)</f>
        <v>0</v>
      </c>
    </row>
    <row r="241" spans="1:8" x14ac:dyDescent="0.55000000000000004">
      <c r="A241" s="42"/>
      <c r="B241" s="43"/>
      <c r="C241" s="49" t="s">
        <v>4805</v>
      </c>
      <c r="D241" s="49"/>
      <c r="E241" s="49"/>
      <c r="F241" s="11">
        <f>MAX(F235:F237)</f>
        <v>630</v>
      </c>
      <c r="G241" s="11">
        <f>MAX(G235:G237)</f>
        <v>0</v>
      </c>
      <c r="H241" s="11">
        <f>MAX(H235:H237)</f>
        <v>0</v>
      </c>
    </row>
    <row r="242" spans="1:8" x14ac:dyDescent="0.55000000000000004">
      <c r="A242" s="44" t="s">
        <v>176</v>
      </c>
      <c r="B242" s="44"/>
      <c r="C242" s="44"/>
      <c r="D242" s="44"/>
      <c r="E242" s="44"/>
      <c r="F242" s="44"/>
      <c r="G242" s="44"/>
      <c r="H242" s="44"/>
    </row>
    <row r="243" spans="1:8" x14ac:dyDescent="0.55000000000000004">
      <c r="A243" s="42" t="s">
        <v>1477</v>
      </c>
      <c r="B243" s="43" t="s">
        <v>4901</v>
      </c>
      <c r="C243" s="43" t="s">
        <v>4902</v>
      </c>
      <c r="D243" s="10" t="s">
        <v>4903</v>
      </c>
      <c r="E243" s="10" t="s">
        <v>4904</v>
      </c>
      <c r="F243" s="10">
        <v>3.7999999999999999E-2</v>
      </c>
      <c r="G243" s="10" t="s">
        <v>3898</v>
      </c>
      <c r="H243" s="10" t="s">
        <v>3898</v>
      </c>
    </row>
    <row r="244" spans="1:8" x14ac:dyDescent="0.55000000000000004">
      <c r="A244" s="42"/>
      <c r="B244" s="43"/>
      <c r="C244" s="43"/>
      <c r="D244" s="10" t="s">
        <v>4903</v>
      </c>
      <c r="E244" s="10" t="s">
        <v>4904</v>
      </c>
      <c r="F244" s="10">
        <v>1.4999999999999999E-2</v>
      </c>
      <c r="G244" s="10"/>
      <c r="H244" s="10"/>
    </row>
    <row r="245" spans="1:8" x14ac:dyDescent="0.55000000000000004">
      <c r="A245" s="42"/>
      <c r="B245" s="43"/>
      <c r="C245" s="43"/>
      <c r="D245" s="10" t="s">
        <v>4903</v>
      </c>
      <c r="E245" s="10" t="s">
        <v>4905</v>
      </c>
      <c r="F245" s="10">
        <v>0.03</v>
      </c>
      <c r="G245" s="10"/>
      <c r="H245" s="10"/>
    </row>
    <row r="246" spans="1:8" x14ac:dyDescent="0.55000000000000004">
      <c r="A246" s="42"/>
      <c r="B246" s="43"/>
      <c r="C246" s="43"/>
      <c r="D246" s="10" t="s">
        <v>4906</v>
      </c>
      <c r="E246" s="10" t="s">
        <v>4827</v>
      </c>
      <c r="F246" s="10">
        <v>1.2</v>
      </c>
      <c r="G246" s="10"/>
      <c r="H246" s="10"/>
    </row>
    <row r="247" spans="1:8" x14ac:dyDescent="0.55000000000000004">
      <c r="A247" s="42"/>
      <c r="B247" s="43"/>
      <c r="C247" s="43"/>
      <c r="D247" s="10" t="s">
        <v>4907</v>
      </c>
      <c r="E247" s="10" t="s">
        <v>4908</v>
      </c>
      <c r="F247" s="10">
        <v>2.2000000000000002</v>
      </c>
      <c r="G247" s="10"/>
      <c r="H247" s="10"/>
    </row>
    <row r="248" spans="1:8" x14ac:dyDescent="0.55000000000000004">
      <c r="A248" s="42"/>
      <c r="B248" s="43"/>
      <c r="C248" s="49" t="s">
        <v>4802</v>
      </c>
      <c r="D248" s="49"/>
      <c r="E248" s="49"/>
      <c r="F248" s="11">
        <f>COUNT(F243:F247)</f>
        <v>5</v>
      </c>
      <c r="G248" s="11">
        <f>COUNT(G243:G247)</f>
        <v>0</v>
      </c>
      <c r="H248" s="11">
        <f>COUNT(H243:H247)</f>
        <v>0</v>
      </c>
    </row>
    <row r="249" spans="1:8" x14ac:dyDescent="0.55000000000000004">
      <c r="A249" s="42"/>
      <c r="B249" s="43"/>
      <c r="C249" s="49" t="s">
        <v>4803</v>
      </c>
      <c r="D249" s="49"/>
      <c r="E249" s="49"/>
      <c r="F249" s="11">
        <f>MEDIAN(F243:F247)</f>
        <v>3.7999999999999999E-2</v>
      </c>
      <c r="G249" s="11" t="e">
        <f>MEDIAN(G243:G247)</f>
        <v>#NUM!</v>
      </c>
      <c r="H249" s="11" t="e">
        <f>MEDIAN(H243:H247)</f>
        <v>#NUM!</v>
      </c>
    </row>
    <row r="250" spans="1:8" x14ac:dyDescent="0.55000000000000004">
      <c r="A250" s="42"/>
      <c r="B250" s="43"/>
      <c r="C250" s="49" t="s">
        <v>4804</v>
      </c>
      <c r="D250" s="49"/>
      <c r="E250" s="49"/>
      <c r="F250" s="11">
        <f>MIN(F243:F247)</f>
        <v>1.4999999999999999E-2</v>
      </c>
      <c r="G250" s="11">
        <f>MIN(G243:G247)</f>
        <v>0</v>
      </c>
      <c r="H250" s="11">
        <f>MIN(H243:H247)</f>
        <v>0</v>
      </c>
    </row>
    <row r="251" spans="1:8" x14ac:dyDescent="0.55000000000000004">
      <c r="A251" s="42"/>
      <c r="B251" s="43"/>
      <c r="C251" s="49" t="s">
        <v>4805</v>
      </c>
      <c r="D251" s="49"/>
      <c r="E251" s="49"/>
      <c r="F251" s="11">
        <f>MAX(F243:F247)</f>
        <v>2.2000000000000002</v>
      </c>
      <c r="G251" s="11">
        <f>MAX(G243:G247)</f>
        <v>0</v>
      </c>
      <c r="H251" s="11">
        <f>MAX(H243:H247)</f>
        <v>0</v>
      </c>
    </row>
    <row r="252" spans="1:8" x14ac:dyDescent="0.55000000000000004">
      <c r="A252" s="42"/>
      <c r="B252" s="43" t="s">
        <v>178</v>
      </c>
      <c r="C252" s="46" t="s">
        <v>4902</v>
      </c>
      <c r="D252" s="10" t="s">
        <v>4903</v>
      </c>
      <c r="E252" s="10" t="s">
        <v>4909</v>
      </c>
      <c r="F252" s="10">
        <v>2.9999999999999997E-8</v>
      </c>
      <c r="G252" s="10" t="s">
        <v>3898</v>
      </c>
      <c r="H252" s="10" t="s">
        <v>3898</v>
      </c>
    </row>
    <row r="253" spans="1:8" x14ac:dyDescent="0.55000000000000004">
      <c r="A253" s="42"/>
      <c r="B253" s="43"/>
      <c r="C253" s="47"/>
      <c r="D253" s="10" t="s">
        <v>4903</v>
      </c>
      <c r="E253" s="10" t="s">
        <v>4909</v>
      </c>
      <c r="F253" s="10">
        <v>1.4</v>
      </c>
      <c r="G253" s="10"/>
      <c r="H253" s="10"/>
    </row>
    <row r="254" spans="1:8" x14ac:dyDescent="0.55000000000000004">
      <c r="A254" s="42"/>
      <c r="B254" s="43"/>
      <c r="C254" s="47"/>
      <c r="D254" s="10" t="s">
        <v>4903</v>
      </c>
      <c r="E254" s="10" t="s">
        <v>4910</v>
      </c>
      <c r="F254" s="10">
        <v>1.4</v>
      </c>
      <c r="G254" s="10"/>
      <c r="H254" s="10"/>
    </row>
    <row r="255" spans="1:8" x14ac:dyDescent="0.55000000000000004">
      <c r="A255" s="42"/>
      <c r="B255" s="43"/>
      <c r="C255" s="47"/>
      <c r="D255" s="10" t="s">
        <v>4903</v>
      </c>
      <c r="E255" s="10" t="s">
        <v>4904</v>
      </c>
      <c r="F255" s="10">
        <v>4.9000000000000002E-2</v>
      </c>
      <c r="G255" s="10"/>
      <c r="H255" s="10"/>
    </row>
    <row r="256" spans="1:8" x14ac:dyDescent="0.55000000000000004">
      <c r="A256" s="42"/>
      <c r="B256" s="43"/>
      <c r="C256" s="47"/>
      <c r="D256" s="10" t="s">
        <v>4903</v>
      </c>
      <c r="E256" s="10" t="s">
        <v>4911</v>
      </c>
      <c r="F256" s="10">
        <v>4.9000000000000002E-2</v>
      </c>
      <c r="G256" s="10"/>
      <c r="H256" s="10"/>
    </row>
    <row r="257" spans="1:8" x14ac:dyDescent="0.55000000000000004">
      <c r="A257" s="42"/>
      <c r="B257" s="43"/>
      <c r="C257" s="47"/>
      <c r="D257" s="10" t="s">
        <v>4906</v>
      </c>
      <c r="E257" s="10" t="s">
        <v>4827</v>
      </c>
      <c r="F257" s="10">
        <v>1.2</v>
      </c>
      <c r="G257" s="10"/>
      <c r="H257" s="10"/>
    </row>
    <row r="258" spans="1:8" x14ac:dyDescent="0.55000000000000004">
      <c r="A258" s="42"/>
      <c r="B258" s="43"/>
      <c r="C258" s="47"/>
      <c r="D258" s="10" t="s">
        <v>4912</v>
      </c>
      <c r="E258" s="10" t="s">
        <v>4913</v>
      </c>
      <c r="F258" s="10">
        <v>1</v>
      </c>
      <c r="G258" s="10"/>
      <c r="H258" s="10"/>
    </row>
    <row r="259" spans="1:8" x14ac:dyDescent="0.55000000000000004">
      <c r="A259" s="42"/>
      <c r="B259" s="43"/>
      <c r="C259" s="47"/>
      <c r="D259" s="10" t="s">
        <v>4907</v>
      </c>
      <c r="E259" s="10" t="s">
        <v>4914</v>
      </c>
      <c r="F259" s="10">
        <v>6.8000000000000005E-2</v>
      </c>
      <c r="G259" s="10"/>
      <c r="H259" s="10"/>
    </row>
    <row r="260" spans="1:8" x14ac:dyDescent="0.55000000000000004">
      <c r="A260" s="42"/>
      <c r="B260" s="43"/>
      <c r="C260" s="48"/>
      <c r="D260" s="10" t="s">
        <v>4907</v>
      </c>
      <c r="E260" s="10" t="s">
        <v>4915</v>
      </c>
      <c r="F260" s="10">
        <v>1.7999999999999999E-2</v>
      </c>
      <c r="G260" s="10"/>
      <c r="H260" s="10"/>
    </row>
    <row r="261" spans="1:8" x14ac:dyDescent="0.55000000000000004">
      <c r="A261" s="42"/>
      <c r="B261" s="43"/>
      <c r="C261" s="49" t="s">
        <v>4802</v>
      </c>
      <c r="D261" s="49"/>
      <c r="E261" s="49"/>
      <c r="F261" s="11">
        <f>COUNT(F252:F260)</f>
        <v>9</v>
      </c>
      <c r="G261" s="11">
        <f>COUNT(G252:G252)</f>
        <v>0</v>
      </c>
      <c r="H261" s="11">
        <f>COUNT(H252:H252)</f>
        <v>0</v>
      </c>
    </row>
    <row r="262" spans="1:8" x14ac:dyDescent="0.55000000000000004">
      <c r="A262" s="42"/>
      <c r="B262" s="43"/>
      <c r="C262" s="49" t="s">
        <v>4803</v>
      </c>
      <c r="D262" s="49"/>
      <c r="E262" s="49"/>
      <c r="F262" s="11">
        <f>MEDIAN(F252:F260)</f>
        <v>6.8000000000000005E-2</v>
      </c>
      <c r="G262" s="11" t="e">
        <f>MEDIAN(G252:G252)</f>
        <v>#NUM!</v>
      </c>
      <c r="H262" s="11" t="e">
        <f>MEDIAN(H252:H252)</f>
        <v>#NUM!</v>
      </c>
    </row>
    <row r="263" spans="1:8" x14ac:dyDescent="0.55000000000000004">
      <c r="A263" s="42"/>
      <c r="B263" s="43"/>
      <c r="C263" s="49" t="s">
        <v>4804</v>
      </c>
      <c r="D263" s="49"/>
      <c r="E263" s="49"/>
      <c r="F263" s="11">
        <f>MIN(F252:F260)</f>
        <v>2.9999999999999997E-8</v>
      </c>
      <c r="G263" s="11">
        <f>MIN(G252:G252)</f>
        <v>0</v>
      </c>
      <c r="H263" s="11">
        <f>MIN(H252:H252)</f>
        <v>0</v>
      </c>
    </row>
    <row r="264" spans="1:8" x14ac:dyDescent="0.55000000000000004">
      <c r="A264" s="42"/>
      <c r="B264" s="43"/>
      <c r="C264" s="49" t="s">
        <v>4805</v>
      </c>
      <c r="D264" s="49"/>
      <c r="E264" s="49"/>
      <c r="F264" s="11">
        <f>MAX(F252:F260)</f>
        <v>1.4</v>
      </c>
      <c r="G264" s="11">
        <f>MAX(G252:G252)</f>
        <v>0</v>
      </c>
      <c r="H264" s="11">
        <f>MAX(H252:H252)</f>
        <v>0</v>
      </c>
    </row>
  </sheetData>
  <mergeCells count="134">
    <mergeCell ref="B33:B46"/>
    <mergeCell ref="C56:C61"/>
    <mergeCell ref="F2:H2"/>
    <mergeCell ref="C62:C69"/>
    <mergeCell ref="C5:C16"/>
    <mergeCell ref="C26:C28"/>
    <mergeCell ref="C17:C25"/>
    <mergeCell ref="C30:E30"/>
    <mergeCell ref="C31:E31"/>
    <mergeCell ref="C32:E32"/>
    <mergeCell ref="B5:B32"/>
    <mergeCell ref="C43:E43"/>
    <mergeCell ref="C40:C42"/>
    <mergeCell ref="C34:C39"/>
    <mergeCell ref="C44:E44"/>
    <mergeCell ref="C45:E45"/>
    <mergeCell ref="A4:H4"/>
    <mergeCell ref="A75:H75"/>
    <mergeCell ref="C79:E79"/>
    <mergeCell ref="C80:E80"/>
    <mergeCell ref="C81:E81"/>
    <mergeCell ref="C82:E82"/>
    <mergeCell ref="B76:B82"/>
    <mergeCell ref="A76:A82"/>
    <mergeCell ref="C76:C78"/>
    <mergeCell ref="A5:A55"/>
    <mergeCell ref="C71:E71"/>
    <mergeCell ref="C72:E72"/>
    <mergeCell ref="C73:E73"/>
    <mergeCell ref="C74:E74"/>
    <mergeCell ref="B56:B74"/>
    <mergeCell ref="A56:A74"/>
    <mergeCell ref="B47:B55"/>
    <mergeCell ref="C49:C51"/>
    <mergeCell ref="C52:E52"/>
    <mergeCell ref="C53:E53"/>
    <mergeCell ref="C54:E54"/>
    <mergeCell ref="C55:E55"/>
    <mergeCell ref="C47:C48"/>
    <mergeCell ref="C29:E29"/>
    <mergeCell ref="C46:E46"/>
    <mergeCell ref="C116:C120"/>
    <mergeCell ref="B116:B129"/>
    <mergeCell ref="C83:C99"/>
    <mergeCell ref="B83:B115"/>
    <mergeCell ref="A83:A115"/>
    <mergeCell ref="C121:C124"/>
    <mergeCell ref="A116:A129"/>
    <mergeCell ref="C112:E112"/>
    <mergeCell ref="C113:E113"/>
    <mergeCell ref="C114:E114"/>
    <mergeCell ref="C115:E115"/>
    <mergeCell ref="C106:C111"/>
    <mergeCell ref="C100:C105"/>
    <mergeCell ref="A130:H130"/>
    <mergeCell ref="C131:C135"/>
    <mergeCell ref="C136:C140"/>
    <mergeCell ref="C141:C144"/>
    <mergeCell ref="C145:E145"/>
    <mergeCell ref="C146:E146"/>
    <mergeCell ref="C126:E126"/>
    <mergeCell ref="C127:E127"/>
    <mergeCell ref="C128:E128"/>
    <mergeCell ref="C129:E129"/>
    <mergeCell ref="C147:E147"/>
    <mergeCell ref="C148:E148"/>
    <mergeCell ref="B131:B148"/>
    <mergeCell ref="A131:A148"/>
    <mergeCell ref="A149:H149"/>
    <mergeCell ref="C167:C180"/>
    <mergeCell ref="B167:B207"/>
    <mergeCell ref="B155:B166"/>
    <mergeCell ref="C155:C156"/>
    <mergeCell ref="C165:E165"/>
    <mergeCell ref="A150:A214"/>
    <mergeCell ref="B150:B154"/>
    <mergeCell ref="C211:E211"/>
    <mergeCell ref="C212:E212"/>
    <mergeCell ref="C213:E213"/>
    <mergeCell ref="C214:E214"/>
    <mergeCell ref="B208:B214"/>
    <mergeCell ref="C166:E166"/>
    <mergeCell ref="C161:C162"/>
    <mergeCell ref="C151:E151"/>
    <mergeCell ref="C152:E152"/>
    <mergeCell ref="C153:E153"/>
    <mergeCell ref="C154:E154"/>
    <mergeCell ref="C204:E204"/>
    <mergeCell ref="C205:E205"/>
    <mergeCell ref="C206:E206"/>
    <mergeCell ref="C207:E207"/>
    <mergeCell ref="C181:C202"/>
    <mergeCell ref="C157:C160"/>
    <mergeCell ref="C163:E163"/>
    <mergeCell ref="C164:E164"/>
    <mergeCell ref="B215:B219"/>
    <mergeCell ref="B220:B224"/>
    <mergeCell ref="A215:A224"/>
    <mergeCell ref="B226:B234"/>
    <mergeCell ref="C231:E231"/>
    <mergeCell ref="C216:E216"/>
    <mergeCell ref="C217:E217"/>
    <mergeCell ref="C218:E218"/>
    <mergeCell ref="C219:E219"/>
    <mergeCell ref="C221:E221"/>
    <mergeCell ref="C222:E222"/>
    <mergeCell ref="A225:H225"/>
    <mergeCell ref="C226:C230"/>
    <mergeCell ref="A226:A241"/>
    <mergeCell ref="C234:E234"/>
    <mergeCell ref="B235:B241"/>
    <mergeCell ref="C235:C237"/>
    <mergeCell ref="C238:E238"/>
    <mergeCell ref="C239:E239"/>
    <mergeCell ref="C240:E240"/>
    <mergeCell ref="C223:E223"/>
    <mergeCell ref="C224:E224"/>
    <mergeCell ref="C232:E232"/>
    <mergeCell ref="C233:E233"/>
    <mergeCell ref="B252:B264"/>
    <mergeCell ref="C261:E261"/>
    <mergeCell ref="C262:E262"/>
    <mergeCell ref="C263:E263"/>
    <mergeCell ref="C264:E264"/>
    <mergeCell ref="C252:C260"/>
    <mergeCell ref="C241:E241"/>
    <mergeCell ref="A242:H242"/>
    <mergeCell ref="A243:A264"/>
    <mergeCell ref="B243:B251"/>
    <mergeCell ref="C243:C247"/>
    <mergeCell ref="C248:E248"/>
    <mergeCell ref="C249:E249"/>
    <mergeCell ref="C250:E250"/>
    <mergeCell ref="C251:E25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1c5d1ff-c601-4c7e-a7eb-adf5cc2c797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518148DED2A234BA91B96A4557493C6" ma:contentTypeVersion="18" ma:contentTypeDescription="Crear nuevo documento." ma:contentTypeScope="" ma:versionID="f47220b81a2e8a651120863260f3a1bb">
  <xsd:schema xmlns:xsd="http://www.w3.org/2001/XMLSchema" xmlns:xs="http://www.w3.org/2001/XMLSchema" xmlns:p="http://schemas.microsoft.com/office/2006/metadata/properties" xmlns:ns3="2b8003db-7eb3-444d-b845-4745de74b9ef" xmlns:ns4="c1c5d1ff-c601-4c7e-a7eb-adf5cc2c797c" targetNamespace="http://schemas.microsoft.com/office/2006/metadata/properties" ma:root="true" ma:fieldsID="b0fea0384a1d21a70d5fb3c1de03cf88" ns3:_="" ns4:_="">
    <xsd:import namespace="2b8003db-7eb3-444d-b845-4745de74b9ef"/>
    <xsd:import namespace="c1c5d1ff-c601-4c7e-a7eb-adf5cc2c797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element ref="ns4:MediaLengthInSeconds" minOccurs="0"/>
                <xsd:element ref="ns4:MediaServiceSearchPropertie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003db-7eb3-444d-b845-4745de74b9e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c5d1ff-c601-4c7e-a7eb-adf5cc2c797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2D94D0-AD1A-461B-AAB6-249E3D6EB31F}">
  <ds:schemaRefs>
    <ds:schemaRef ds:uri="http://schemas.microsoft.com/sharepoint/v3/contenttype/forms"/>
  </ds:schemaRefs>
</ds:datastoreItem>
</file>

<file path=customXml/itemProps2.xml><?xml version="1.0" encoding="utf-8"?>
<ds:datastoreItem xmlns:ds="http://schemas.openxmlformats.org/officeDocument/2006/customXml" ds:itemID="{569FEC2E-BEC1-4C4E-94FA-0F2A4ECE2E6D}">
  <ds:schemaRef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schemas.microsoft.com/office/2006/metadata/properties"/>
    <ds:schemaRef ds:uri="c1c5d1ff-c601-4c7e-a7eb-adf5cc2c797c"/>
    <ds:schemaRef ds:uri="2b8003db-7eb3-444d-b845-4745de74b9ef"/>
    <ds:schemaRef ds:uri="http://www.w3.org/XML/1998/namespace"/>
    <ds:schemaRef ds:uri="http://purl.org/dc/elements/1.1/"/>
  </ds:schemaRefs>
</ds:datastoreItem>
</file>

<file path=customXml/itemProps3.xml><?xml version="1.0" encoding="utf-8"?>
<ds:datastoreItem xmlns:ds="http://schemas.openxmlformats.org/officeDocument/2006/customXml" ds:itemID="{D18A9F77-0D68-41D4-8449-B2A3BD2EF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003db-7eb3-444d-b845-4745de74b9ef"/>
    <ds:schemaRef ds:uri="c1c5d1ff-c601-4c7e-a7eb-adf5cc2c79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Info</vt:lpstr>
      <vt:lpstr>Main</vt:lpstr>
      <vt:lpstr>Hydro_OWS</vt:lpstr>
      <vt:lpstr>Hydro_Ev</vt:lpstr>
      <vt:lpstr>Water_intensities</vt:lpstr>
      <vt:lpstr>Withdrawal WIs</vt:lpstr>
      <vt:lpstr>Consumptive WIs</vt:lpstr>
      <vt:lpstr>Hydro_Ev!Database</vt:lpstr>
      <vt:lpstr>Hydro_OWS!Database</vt:lpstr>
      <vt:lpst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Davy vanham</dc:creator>
  <cp:keywords/>
  <dc:description/>
  <cp:lastModifiedBy>Vanham, Davy (IWMI)</cp:lastModifiedBy>
  <cp:revision/>
  <dcterms:created xsi:type="dcterms:W3CDTF">2023-05-15T18:21:55Z</dcterms:created>
  <dcterms:modified xsi:type="dcterms:W3CDTF">2024-05-08T04:59:30Z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0x010100A518148DED2A234BA91B96A4557493C6</vt:lpwstr>
  </property>
</Properties>
</file>