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060"/>
  </bookViews>
  <sheets>
    <sheet name="标品信息表" sheetId="1" r:id="rId1"/>
  </sheets>
  <calcPr calcId="144525"/>
</workbook>
</file>

<file path=xl/sharedStrings.xml><?xml version="1.0" encoding="utf-8"?>
<sst xmlns="http://schemas.openxmlformats.org/spreadsheetml/2006/main" count="438" uniqueCount="261">
  <si>
    <t>cid</t>
  </si>
  <si>
    <t>cidlink</t>
  </si>
  <si>
    <t>number</t>
  </si>
  <si>
    <t>Chinese name</t>
  </si>
  <si>
    <t>English name</t>
  </si>
  <si>
    <t>Molecular formula</t>
  </si>
  <si>
    <t>CAS</t>
  </si>
  <si>
    <t>Molecular weight</t>
  </si>
  <si>
    <t>factory</t>
  </si>
  <si>
    <t>Art.No.</t>
  </si>
  <si>
    <t>pureness</t>
  </si>
  <si>
    <t>Q1</t>
  </si>
  <si>
    <t>Q3</t>
  </si>
  <si>
    <t>RT</t>
  </si>
  <si>
    <t>Ion mode</t>
  </si>
  <si>
    <t>石胆酸</t>
  </si>
  <si>
    <t>Lithocholic Acid(LCA)</t>
  </si>
  <si>
    <t>C24H40O3</t>
  </si>
  <si>
    <t>434-13-9</t>
  </si>
  <si>
    <t>甄准</t>
  </si>
  <si>
    <t>ZC-51694</t>
  </si>
  <si>
    <t>/</t>
  </si>
  <si>
    <t>NEG</t>
  </si>
  <si>
    <t>鹅去氧胆酸</t>
  </si>
  <si>
    <t>Chenodeoxycholic Acid(CDCA)</t>
  </si>
  <si>
    <t>C24H40O4</t>
  </si>
  <si>
    <t>474-25-9</t>
  </si>
  <si>
    <t>ZC-57223</t>
  </si>
  <si>
    <t>HPLC≥98%</t>
  </si>
  <si>
    <t>去氧胆酸</t>
  </si>
  <si>
    <t>Deoxycholic Acid(DCA)</t>
  </si>
  <si>
    <t>83-44-3</t>
  </si>
  <si>
    <t>ZC-53569</t>
  </si>
  <si>
    <t>熊去氧胆酸</t>
  </si>
  <si>
    <t>Ursodeoxycholic Acid(UDCA)</t>
  </si>
  <si>
    <t>128-13-2</t>
  </si>
  <si>
    <t>源叶</t>
  </si>
  <si>
    <t>IR-15403</t>
  </si>
  <si>
    <t>胆酸</t>
  </si>
  <si>
    <t>Cholic Acid(CA)</t>
  </si>
  <si>
    <t>C24H40O5</t>
  </si>
  <si>
    <t>81-25-4</t>
  </si>
  <si>
    <t>IR-15659</t>
  </si>
  <si>
    <t>甘氨石胆酸</t>
  </si>
  <si>
    <t>Lithocholic Acid Glycine Conjugate(GLCA)</t>
  </si>
  <si>
    <t>C26H43NO4</t>
  </si>
  <si>
    <t>474-74-8</t>
  </si>
  <si>
    <t>ZS-20046</t>
  </si>
  <si>
    <t>甘氨脱氧胆酸</t>
  </si>
  <si>
    <t>Deoxycholic Acid Glycine Conjugate(GDCA)</t>
  </si>
  <si>
    <t>C26H43NO5</t>
  </si>
  <si>
    <t>360-65-6</t>
  </si>
  <si>
    <t>ZC66557</t>
  </si>
  <si>
    <t>甘氨鹅脱氧胆酸</t>
  </si>
  <si>
    <t>Chenodeoxycholic Acid Glycine Conjugate(GCDCA)</t>
  </si>
  <si>
    <t>640-79-9</t>
  </si>
  <si>
    <t>IR-15586</t>
  </si>
  <si>
    <t>甘氨熊脱氧胆酸</t>
  </si>
  <si>
    <t>Glycoursodeoxycholic Acid(GUDCA)</t>
  </si>
  <si>
    <t>64480-66-6</t>
  </si>
  <si>
    <t>ZC-53831</t>
  </si>
  <si>
    <t>甘氨胆酸</t>
  </si>
  <si>
    <t>Glycocholic Acid(GCA)</t>
  </si>
  <si>
    <t>C26H43NO6</t>
  </si>
  <si>
    <t>46738</t>
  </si>
  <si>
    <t>ZC-53830</t>
  </si>
  <si>
    <t>POS</t>
  </si>
  <si>
    <t>牛磺石胆酸</t>
  </si>
  <si>
    <t>Lithocholyltaurine(TLCA)</t>
  </si>
  <si>
    <t>C26H45NO5S</t>
  </si>
  <si>
    <t>6042-32-6</t>
  </si>
  <si>
    <t>S26225-20MG</t>
  </si>
  <si>
    <t>HPLC≥97%</t>
  </si>
  <si>
    <t>牛磺熊去氧胆酸</t>
  </si>
  <si>
    <t>Tauroursodeoxycholic Acid(TUDCA)</t>
  </si>
  <si>
    <t>C26H45NO6S</t>
  </si>
  <si>
    <t>14605-22-2</t>
  </si>
  <si>
    <t>B20921-20MG</t>
  </si>
  <si>
    <t>牛磺脱氧胆酸</t>
  </si>
  <si>
    <t>Taurodeoxycholic Acid(TDCA)</t>
  </si>
  <si>
    <t>1180-95-6</t>
  </si>
  <si>
    <t>S30708-1G</t>
  </si>
  <si>
    <t>HPLC≥95%</t>
  </si>
  <si>
    <t>牛磺鹅脱氧胆酸</t>
  </si>
  <si>
    <t>Taurochenodesoxycholic Acid(TCDCA)</t>
  </si>
  <si>
    <t>516-35-8</t>
  </si>
  <si>
    <t>B20919-20MG</t>
  </si>
  <si>
    <t>牛磺胆酸</t>
  </si>
  <si>
    <t>Taurocholic Acid(TCA)</t>
  </si>
  <si>
    <t>C26H45NO7S</t>
  </si>
  <si>
    <t>81-24-3</t>
  </si>
  <si>
    <t>B26949-200MG</t>
  </si>
  <si>
    <t>表别石胆酸</t>
  </si>
  <si>
    <t>Epiallolithocholic Acid(EALCA)</t>
  </si>
  <si>
    <t>2276-93-9</t>
  </si>
  <si>
    <t>ZS-20054</t>
  </si>
  <si>
    <t>23-脱甲胆酸</t>
  </si>
  <si>
    <t>23-Norcholic Acid(NCA)</t>
  </si>
  <si>
    <t>C23H38O5</t>
  </si>
  <si>
    <t>60696-62-0</t>
  </si>
  <si>
    <t>ZS-20176</t>
  </si>
  <si>
    <t>猪去氧胆酸</t>
  </si>
  <si>
    <t>Hyodeoxycholic Acid(HDCA)</t>
  </si>
  <si>
    <t>83-49-8</t>
  </si>
  <si>
    <t>ZT-20663</t>
  </si>
  <si>
    <t>α-鼠胆酸</t>
  </si>
  <si>
    <t>α Muricholic Acid(α-MCA)</t>
  </si>
  <si>
    <t>2393-58-0</t>
  </si>
  <si>
    <t>ZS-20001</t>
  </si>
  <si>
    <t>12-酮基石胆酸</t>
  </si>
  <si>
    <t>12-Ketolithocholic Acid(12-KLCA)</t>
  </si>
  <si>
    <t>C24H38O4</t>
  </si>
  <si>
    <t>5130-29-0</t>
  </si>
  <si>
    <t>ZS-20056</t>
  </si>
  <si>
    <t>甘氨猪脱氧胆酸</t>
  </si>
  <si>
    <t>Glycohyodeoxycholic Acid(GHDCA)</t>
  </si>
  <si>
    <t>13042-33-6</t>
  </si>
  <si>
    <t>S25044-20MG</t>
  </si>
  <si>
    <t>6,7-二酮石胆酸</t>
  </si>
  <si>
    <t>6,7-Diketolithocholic Acid(6,7-DLCA)</t>
  </si>
  <si>
    <t>C24H36O5</t>
  </si>
  <si>
    <t>1643669-23-1</t>
  </si>
  <si>
    <t>Avanti</t>
  </si>
  <si>
    <t>700234p-1mg</t>
  </si>
  <si>
    <t>牛磺猪胆酸</t>
  </si>
  <si>
    <t>Taurohyocholic Acid(THCA)</t>
  </si>
  <si>
    <t>32747-07-2</t>
  </si>
  <si>
    <t>ZS-20025</t>
  </si>
  <si>
    <t>β-鼠胆酸</t>
  </si>
  <si>
    <t>β-Muricholic Acid(β-MCA)</t>
  </si>
  <si>
    <t>2393-59-1</t>
  </si>
  <si>
    <t>ZS-20003</t>
  </si>
  <si>
    <t>牛磺-α-鼠胆酸</t>
  </si>
  <si>
    <t>Tauro-α-Muricholic Acid(α-TMCA)</t>
  </si>
  <si>
    <t>25613-05-2</t>
  </si>
  <si>
    <t>B74540-1MG</t>
  </si>
  <si>
    <t>甘氨熊胆酸</t>
  </si>
  <si>
    <t>Glycoursocholanic Acid(GUCA)</t>
  </si>
  <si>
    <t>C26H43NO3</t>
  </si>
  <si>
    <t>95093-95-1</t>
  </si>
  <si>
    <t>ZS-20011</t>
  </si>
  <si>
    <t>7,12-二酮石胆酸</t>
  </si>
  <si>
    <t>7,12-Diketolithocholic Acid(7,12-DKLCA)</t>
  </si>
  <si>
    <t>517-33-9</t>
  </si>
  <si>
    <t>ZS-20059</t>
  </si>
  <si>
    <t>牛磺猪脱氧胆酸</t>
  </si>
  <si>
    <t>Taurohyodeoxycholic Acid(THDCA)</t>
  </si>
  <si>
    <t>38411-85-7</t>
  </si>
  <si>
    <t>ZS-20026</t>
  </si>
  <si>
    <t>甘氨猪胆酸</t>
  </si>
  <si>
    <t>Glycohyocholic Acid(GCHCA)</t>
  </si>
  <si>
    <t>32747-08-3</t>
  </si>
  <si>
    <t>ZS-20022</t>
  </si>
  <si>
    <t>脱氢胆酸</t>
  </si>
  <si>
    <t>Dehydrocholic Acid(DHCA)</t>
  </si>
  <si>
    <t>C24H34O5</t>
  </si>
  <si>
    <t>81-23-2</t>
  </si>
  <si>
    <t>D229340</t>
  </si>
  <si>
    <t>3β-熊去氧胆酸</t>
  </si>
  <si>
    <t>3β-Ursodeoxycholic Acid(3β-UDCA)</t>
  </si>
  <si>
    <t>78919-26-3</t>
  </si>
  <si>
    <t>U850005</t>
  </si>
  <si>
    <t>7-酮基石胆酸</t>
  </si>
  <si>
    <t>7-Ketolithocholic Acid(7-KLCA)</t>
  </si>
  <si>
    <t>4651-67-6</t>
  </si>
  <si>
    <t>ZS20055</t>
  </si>
  <si>
    <t>3β胆酸</t>
  </si>
  <si>
    <t>3β-Cholic Acid(3β-CA)</t>
  </si>
  <si>
    <t>3338-16-7</t>
  </si>
  <si>
    <t>C432605</t>
  </si>
  <si>
    <t>熊果胆酸</t>
  </si>
  <si>
    <t>Ursocholic Acid(UCA)</t>
  </si>
  <si>
    <t>2955-27-3</t>
  </si>
  <si>
    <t>B22360-5MG</t>
  </si>
  <si>
    <t>鼠脱氧胆酸</t>
  </si>
  <si>
    <t>Murideoxycholic Acid(M-DCA)</t>
  </si>
  <si>
    <t>668-49-5</t>
  </si>
  <si>
    <t>ZS-20171</t>
  </si>
  <si>
    <t>猪胆酸</t>
  </si>
  <si>
    <t>Hyocholic Acid (HCA)</t>
  </si>
  <si>
    <t>547-75-1</t>
  </si>
  <si>
    <t>ZC-26210</t>
  </si>
  <si>
    <t>异胆酸</t>
  </si>
  <si>
    <t>Allocholic Acid(ALCA)</t>
  </si>
  <si>
    <t>2464-18-8</t>
  </si>
  <si>
    <t>A545000</t>
  </si>
  <si>
    <t>牛磺-β-鼠胆酸钠盐</t>
  </si>
  <si>
    <t>Tauro-β-Muricholic Acid (Sodium Salt)(β-TMCA-Na)</t>
  </si>
  <si>
    <t>C26H44NNaO7S</t>
  </si>
  <si>
    <t>25696-60-0</t>
  </si>
  <si>
    <t>B27767-1MG</t>
  </si>
  <si>
    <t>Nor-脱氧胆酸</t>
  </si>
  <si>
    <t>Nor-Desoxycholic Acid(23-Nor-DCA)</t>
  </si>
  <si>
    <t>C23H38O4</t>
  </si>
  <si>
    <t>53608-86-9</t>
  </si>
  <si>
    <t>牛磺石胆酸-3-硫酸盐</t>
  </si>
  <si>
    <t>taurolithocholic acid-3-sulfate</t>
  </si>
  <si>
    <t>C26H43NNa2O8S2</t>
  </si>
  <si>
    <t>64936-83-0</t>
  </si>
  <si>
    <t>ZS-21520</t>
  </si>
  <si>
    <t>脱氢石胆酸</t>
  </si>
  <si>
    <t>Dehydrolithocholic acid</t>
  </si>
  <si>
    <t>C24H38O3</t>
  </si>
  <si>
    <t>1553-56-6</t>
  </si>
  <si>
    <t>皓元</t>
  </si>
  <si>
    <t>HY-125801</t>
  </si>
  <si>
    <t>3-氧代脱氧胆酸</t>
  </si>
  <si>
    <t>3-oxodeoxycholic acid</t>
  </si>
  <si>
    <t>4185-01-7</t>
  </si>
  <si>
    <t>HY-W391635</t>
  </si>
  <si>
    <t>别脱氧胆酸</t>
  </si>
  <si>
    <t>3β-deoxycholic acid</t>
  </si>
  <si>
    <t>570-63-8</t>
  </si>
  <si>
    <t>ZS-20121</t>
  </si>
  <si>
    <t>3-氧代胆酸</t>
  </si>
  <si>
    <t>3-Oxocholic acid</t>
  </si>
  <si>
    <t>C24H38O5</t>
  </si>
  <si>
    <t>2304-89-4</t>
  </si>
  <si>
    <t>HY-N7387</t>
  </si>
  <si>
    <t>12-氧代鹅去氧胆酸</t>
  </si>
  <si>
    <t>12-Oxochenodeoxycholic acid</t>
  </si>
  <si>
    <t>2458-08-4</t>
  </si>
  <si>
    <t>ZS-20186</t>
  </si>
  <si>
    <t>石胆酸-3-硫酸盐</t>
  </si>
  <si>
    <t>lithocholic acid-3-sulfate</t>
  </si>
  <si>
    <t>C24H40O6S</t>
  </si>
  <si>
    <t>34669-57-3</t>
  </si>
  <si>
    <t>IR-15705</t>
  </si>
  <si>
    <t>甘氨脱氢胆酸</t>
  </si>
  <si>
    <t>Glycodehydrocholic acid</t>
  </si>
  <si>
    <t>C26H37NO6</t>
  </si>
  <si>
    <t>3415-45-0</t>
  </si>
  <si>
    <t>ZS-20161</t>
  </si>
  <si>
    <t>牛磺脱氢胆酸</t>
  </si>
  <si>
    <t>Taurodehydrocholic acid</t>
  </si>
  <si>
    <t>C26H38NNaO7S</t>
  </si>
  <si>
    <t>57011-24-2</t>
  </si>
  <si>
    <t>ZS-20160</t>
  </si>
  <si>
    <t>甘氨石胆酸-3-硫酸盐</t>
  </si>
  <si>
    <t>glycolithocholic acid-3-sulfate</t>
  </si>
  <si>
    <t>C26H43NO7S</t>
  </si>
  <si>
    <t>15324-64-8</t>
  </si>
  <si>
    <t>HY-113074</t>
  </si>
  <si>
    <t>5-β-胆酸-3α-醇-6-酮</t>
  </si>
  <si>
    <t>5-β-Cholanic Acid-3α-ol-6-one</t>
  </si>
  <si>
    <t>2393-61-5</t>
  </si>
  <si>
    <t>ZS-20212</t>
  </si>
  <si>
    <t>胆酸7硫酸盐</t>
  </si>
  <si>
    <t>cholic acid 7 sulfate</t>
  </si>
  <si>
    <t>C24H40O8S</t>
  </si>
  <si>
    <t>60320-05-0</t>
  </si>
  <si>
    <t>ZS-21535</t>
  </si>
  <si>
    <t>甘熊去氧胆酸3硫酸钠盐</t>
  </si>
  <si>
    <t>Glycoursodeoxycholic Acid 3 Sulfate Sodium</t>
  </si>
  <si>
    <t>C26H43NO8S</t>
  </si>
  <si>
    <t>133429-88-6</t>
  </si>
  <si>
    <t>IR-15693</t>
  </si>
  <si>
    <t>7-酮基脱氧胆酸</t>
  </si>
  <si>
    <t>7-Ketodeoxycholic acid</t>
  </si>
  <si>
    <t>911-40-0</t>
  </si>
  <si>
    <t>HY-41324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</si>
</sst>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Calibri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workbookViewId="0">
      <selection activeCell="G13" sqref="G13"/>
    </sheetView>
  </sheetViews>
  <sheetFormatPr defaultColWidth="11" defaultRowHeight="14.25"/>
  <cols>
    <col min="1" max="1" width="7.97345132743363" customWidth="1"/>
    <col min="2" max="2" width="13.8053097345133" customWidth="1"/>
    <col min="3" max="3" width="8.63716814159292" customWidth="1"/>
    <col min="4" max="4" width="23.2743362831858" customWidth="1"/>
    <col min="5" max="5" width="50.4778761061947" customWidth="1"/>
    <col min="6" max="6" width="19.4070796460177" customWidth="1"/>
    <col min="7" max="7" width="13.8761061946903" customWidth="1"/>
    <col min="8" max="8" width="18.1327433628319" customWidth="1"/>
    <col min="9" max="9" width="7.97345132743363" customWidth="1"/>
    <col min="10" max="10" width="15.6106194690265" customWidth="1"/>
    <col min="11" max="11" width="11.7610619469027" customWidth="1"/>
    <col min="12" max="14" width="6.84070796460177" customWidth="1"/>
    <col min="15" max="15" width="10.1592920353982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>
        <v>45866</v>
      </c>
      <c r="B2" s="3" t="str">
        <f>HYPERLINK("http://funmeta.oebiotech.com/network/45866","http://funmeta.oebiotech.com/network/45866")</f>
        <v>http://funmeta.oebiotech.com/network/45866</v>
      </c>
      <c r="C2" s="2">
        <v>1</v>
      </c>
      <c r="D2" s="2" t="s">
        <v>15</v>
      </c>
      <c r="E2" s="2" t="s">
        <v>16</v>
      </c>
      <c r="F2" s="2" t="s">
        <v>17</v>
      </c>
      <c r="G2" s="2" t="s">
        <v>18</v>
      </c>
      <c r="H2" s="2">
        <v>376.3</v>
      </c>
      <c r="I2" s="2" t="s">
        <v>19</v>
      </c>
      <c r="J2" s="2" t="s">
        <v>20</v>
      </c>
      <c r="K2" s="2" t="s">
        <v>21</v>
      </c>
      <c r="L2" s="2">
        <v>375.3</v>
      </c>
      <c r="M2" s="2">
        <v>375.3</v>
      </c>
      <c r="N2" s="2">
        <v>18.55</v>
      </c>
      <c r="O2" s="2" t="s">
        <v>22</v>
      </c>
    </row>
    <row r="3" spans="1:15">
      <c r="A3" s="2">
        <v>45895</v>
      </c>
      <c r="B3" s="3" t="str">
        <f>HYPERLINK("http://funmeta.oebiotech.com/network/45895","http://funmeta.oebiotech.com/network/45895")</f>
        <v>http://funmeta.oebiotech.com/network/45895</v>
      </c>
      <c r="C3" s="2">
        <v>2</v>
      </c>
      <c r="D3" s="2" t="s">
        <v>23</v>
      </c>
      <c r="E3" s="2" t="s">
        <v>24</v>
      </c>
      <c r="F3" s="2" t="s">
        <v>25</v>
      </c>
      <c r="G3" s="2" t="s">
        <v>26</v>
      </c>
      <c r="H3" s="2">
        <v>392.3</v>
      </c>
      <c r="I3" s="2" t="s">
        <v>19</v>
      </c>
      <c r="J3" s="2" t="s">
        <v>27</v>
      </c>
      <c r="K3" s="2" t="s">
        <v>28</v>
      </c>
      <c r="L3" s="2">
        <v>437.3</v>
      </c>
      <c r="M3" s="2">
        <v>391.4</v>
      </c>
      <c r="N3" s="2">
        <v>14.95</v>
      </c>
      <c r="O3" s="2" t="s">
        <v>22</v>
      </c>
    </row>
    <row r="4" spans="1:15">
      <c r="A4" s="2">
        <v>45903</v>
      </c>
      <c r="B4" s="3" t="str">
        <f>HYPERLINK("http://funmeta.oebiotech.com/network/45903","http://funmeta.oebiotech.com/network/45903")</f>
        <v>http://funmeta.oebiotech.com/network/45903</v>
      </c>
      <c r="C4" s="2">
        <v>3</v>
      </c>
      <c r="D4" s="2" t="s">
        <v>29</v>
      </c>
      <c r="E4" s="2" t="s">
        <v>30</v>
      </c>
      <c r="F4" s="2" t="s">
        <v>25</v>
      </c>
      <c r="G4" s="2" t="s">
        <v>31</v>
      </c>
      <c r="H4" s="2">
        <v>392.3</v>
      </c>
      <c r="I4" s="2" t="s">
        <v>19</v>
      </c>
      <c r="J4" s="2" t="s">
        <v>32</v>
      </c>
      <c r="K4" s="2" t="s">
        <v>21</v>
      </c>
      <c r="L4" s="2">
        <v>391.4</v>
      </c>
      <c r="M4" s="2">
        <v>343.4</v>
      </c>
      <c r="N4" s="2">
        <v>15.9</v>
      </c>
      <c r="O4" s="2" t="s">
        <v>22</v>
      </c>
    </row>
    <row r="5" spans="1:15">
      <c r="A5" s="2">
        <v>45896</v>
      </c>
      <c r="B5" s="3" t="str">
        <f>HYPERLINK("http://funmeta.oebiotech.com/network/45896","http://funmeta.oebiotech.com/network/45896")</f>
        <v>http://funmeta.oebiotech.com/network/45896</v>
      </c>
      <c r="C5" s="2">
        <v>4</v>
      </c>
      <c r="D5" s="2" t="s">
        <v>33</v>
      </c>
      <c r="E5" s="2" t="s">
        <v>34</v>
      </c>
      <c r="F5" s="2" t="s">
        <v>25</v>
      </c>
      <c r="G5" s="2" t="s">
        <v>35</v>
      </c>
      <c r="H5" s="2">
        <v>392.3</v>
      </c>
      <c r="I5" s="2" t="s">
        <v>36</v>
      </c>
      <c r="J5" s="2" t="s">
        <v>37</v>
      </c>
      <c r="K5" s="2" t="s">
        <v>21</v>
      </c>
      <c r="L5" s="2">
        <v>391.3</v>
      </c>
      <c r="M5" s="2">
        <v>391.3</v>
      </c>
      <c r="N5" s="2">
        <v>8.23</v>
      </c>
      <c r="O5" s="2" t="s">
        <v>22</v>
      </c>
    </row>
    <row r="6" spans="1:15">
      <c r="A6" s="2">
        <v>45864</v>
      </c>
      <c r="B6" s="3" t="str">
        <f>HYPERLINK("http://funmeta.oebiotech.com/network/45864","http://funmeta.oebiotech.com/network/45864")</f>
        <v>http://funmeta.oebiotech.com/network/45864</v>
      </c>
      <c r="C6" s="2">
        <v>5</v>
      </c>
      <c r="D6" s="2" t="s">
        <v>38</v>
      </c>
      <c r="E6" s="2" t="s">
        <v>39</v>
      </c>
      <c r="F6" s="2" t="s">
        <v>40</v>
      </c>
      <c r="G6" s="2" t="s">
        <v>41</v>
      </c>
      <c r="H6" s="2">
        <v>408.3</v>
      </c>
      <c r="I6" s="2" t="s">
        <v>19</v>
      </c>
      <c r="J6" s="2" t="s">
        <v>42</v>
      </c>
      <c r="K6" s="2" t="s">
        <v>21</v>
      </c>
      <c r="L6" s="2">
        <v>453.3</v>
      </c>
      <c r="M6" s="2">
        <v>407.4</v>
      </c>
      <c r="N6" s="2">
        <v>8.74</v>
      </c>
      <c r="O6" s="2" t="s">
        <v>22</v>
      </c>
    </row>
    <row r="7" spans="1:15">
      <c r="A7" s="2">
        <v>46733</v>
      </c>
      <c r="B7" s="3" t="str">
        <f>HYPERLINK("http://funmeta.oebiotech.com/network/46733","http://funmeta.oebiotech.com/network/46733")</f>
        <v>http://funmeta.oebiotech.com/network/46733</v>
      </c>
      <c r="C7" s="2">
        <v>6</v>
      </c>
      <c r="D7" s="2" t="s">
        <v>43</v>
      </c>
      <c r="E7" s="2" t="s">
        <v>44</v>
      </c>
      <c r="F7" s="2" t="s">
        <v>45</v>
      </c>
      <c r="G7" s="2" t="s">
        <v>46</v>
      </c>
      <c r="H7" s="2">
        <v>433.3</v>
      </c>
      <c r="I7" s="2" t="s">
        <v>19</v>
      </c>
      <c r="J7" s="2" t="s">
        <v>47</v>
      </c>
      <c r="K7" s="2" t="s">
        <v>21</v>
      </c>
      <c r="L7" s="2">
        <v>432.2</v>
      </c>
      <c r="M7" s="2">
        <v>432.2</v>
      </c>
      <c r="N7" s="2">
        <v>16.25</v>
      </c>
      <c r="O7" s="2" t="s">
        <v>22</v>
      </c>
    </row>
    <row r="8" spans="1:15">
      <c r="A8" s="2">
        <v>47131</v>
      </c>
      <c r="B8" s="3" t="str">
        <f>HYPERLINK("http://funmeta.oebiotech.com/network/47131","http://funmeta.oebiotech.com/network/47131")</f>
        <v>http://funmeta.oebiotech.com/network/47131</v>
      </c>
      <c r="C8" s="2">
        <v>7</v>
      </c>
      <c r="D8" s="2" t="s">
        <v>48</v>
      </c>
      <c r="E8" s="2" t="s">
        <v>49</v>
      </c>
      <c r="F8" s="2" t="s">
        <v>50</v>
      </c>
      <c r="G8" s="2" t="s">
        <v>51</v>
      </c>
      <c r="H8" s="2">
        <v>449.3</v>
      </c>
      <c r="I8" s="2" t="s">
        <v>19</v>
      </c>
      <c r="J8" s="2" t="s">
        <v>52</v>
      </c>
      <c r="K8" s="2" t="s">
        <v>21</v>
      </c>
      <c r="L8" s="2">
        <v>448.3</v>
      </c>
      <c r="M8" s="2">
        <v>448.3</v>
      </c>
      <c r="N8" s="2">
        <v>10.28</v>
      </c>
      <c r="O8" s="2" t="s">
        <v>22</v>
      </c>
    </row>
    <row r="9" spans="1:15">
      <c r="A9" s="2">
        <v>46732</v>
      </c>
      <c r="B9" s="3" t="str">
        <f>HYPERLINK("http://funmeta.oebiotech.com/network/46732","http://funmeta.oebiotech.com/network/46732")</f>
        <v>http://funmeta.oebiotech.com/network/46732</v>
      </c>
      <c r="C9" s="2">
        <v>8</v>
      </c>
      <c r="D9" s="2" t="s">
        <v>53</v>
      </c>
      <c r="E9" s="2" t="s">
        <v>54</v>
      </c>
      <c r="F9" s="2" t="s">
        <v>50</v>
      </c>
      <c r="G9" s="2" t="s">
        <v>55</v>
      </c>
      <c r="H9" s="2">
        <v>449.3</v>
      </c>
      <c r="I9" s="2" t="s">
        <v>19</v>
      </c>
      <c r="J9" s="2" t="s">
        <v>56</v>
      </c>
      <c r="K9" s="2" t="s">
        <v>21</v>
      </c>
      <c r="L9" s="2">
        <v>448.3</v>
      </c>
      <c r="M9" s="2">
        <v>448.3</v>
      </c>
      <c r="N9" s="2">
        <v>9.15</v>
      </c>
      <c r="O9" s="2" t="s">
        <v>22</v>
      </c>
    </row>
    <row r="10" spans="1:15">
      <c r="A10" s="2">
        <v>46738</v>
      </c>
      <c r="B10" s="3" t="str">
        <f>HYPERLINK("http://funmeta.oebiotech.com/network/46738","http://funmeta.oebiotech.com/network/46738")</f>
        <v>http://funmeta.oebiotech.com/network/46738</v>
      </c>
      <c r="C10" s="2">
        <v>9</v>
      </c>
      <c r="D10" s="2" t="s">
        <v>57</v>
      </c>
      <c r="E10" s="2" t="s">
        <v>58</v>
      </c>
      <c r="F10" s="2" t="s">
        <v>50</v>
      </c>
      <c r="G10" s="2" t="s">
        <v>59</v>
      </c>
      <c r="H10" s="2">
        <v>449.3</v>
      </c>
      <c r="I10" s="2" t="s">
        <v>19</v>
      </c>
      <c r="J10" s="2" t="s">
        <v>60</v>
      </c>
      <c r="K10" s="2" t="s">
        <v>21</v>
      </c>
      <c r="L10" s="2">
        <v>448.3</v>
      </c>
      <c r="M10" s="2">
        <v>448.3</v>
      </c>
      <c r="N10" s="2">
        <v>4.82</v>
      </c>
      <c r="O10" s="2" t="s">
        <v>22</v>
      </c>
    </row>
    <row r="11" spans="1:15">
      <c r="A11" s="2">
        <v>46727</v>
      </c>
      <c r="B11" s="3" t="str">
        <f>HYPERLINK("http://funmeta.oebiotech.com/network/46727","http://funmeta.oebiotech.com/network/46727")</f>
        <v>http://funmeta.oebiotech.com/network/46727</v>
      </c>
      <c r="C11" s="2">
        <v>10</v>
      </c>
      <c r="D11" s="2" t="s">
        <v>61</v>
      </c>
      <c r="E11" s="2" t="s">
        <v>62</v>
      </c>
      <c r="F11" s="2" t="s">
        <v>63</v>
      </c>
      <c r="G11" s="2" t="s">
        <v>64</v>
      </c>
      <c r="H11" s="2">
        <v>465.3</v>
      </c>
      <c r="I11" s="2" t="s">
        <v>19</v>
      </c>
      <c r="J11" s="2" t="s">
        <v>65</v>
      </c>
      <c r="K11" s="2" t="s">
        <v>21</v>
      </c>
      <c r="L11" s="2">
        <v>466.4</v>
      </c>
      <c r="M11" s="2">
        <v>412.2</v>
      </c>
      <c r="N11" s="2">
        <v>5.49</v>
      </c>
      <c r="O11" s="2" t="s">
        <v>66</v>
      </c>
    </row>
    <row r="12" spans="1:15">
      <c r="A12" s="2">
        <v>46744</v>
      </c>
      <c r="B12" s="3" t="str">
        <f>HYPERLINK("http://funmeta.oebiotech.com/network/46744","http://funmeta.oebiotech.com/network/46744")</f>
        <v>http://funmeta.oebiotech.com/network/46744</v>
      </c>
      <c r="C12" s="2">
        <v>11</v>
      </c>
      <c r="D12" s="2" t="s">
        <v>67</v>
      </c>
      <c r="E12" s="2" t="s">
        <v>68</v>
      </c>
      <c r="F12" s="2" t="s">
        <v>69</v>
      </c>
      <c r="G12" s="2" t="s">
        <v>70</v>
      </c>
      <c r="H12" s="2">
        <v>483.3</v>
      </c>
      <c r="I12" s="2" t="s">
        <v>36</v>
      </c>
      <c r="J12" s="2" t="s">
        <v>71</v>
      </c>
      <c r="K12" s="2" t="s">
        <v>72</v>
      </c>
      <c r="L12" s="2">
        <v>482.2</v>
      </c>
      <c r="M12" s="2">
        <v>124</v>
      </c>
      <c r="N12" s="2">
        <v>10.86</v>
      </c>
      <c r="O12" s="2" t="s">
        <v>22</v>
      </c>
    </row>
    <row r="13" spans="1:15">
      <c r="A13" s="2">
        <v>46754</v>
      </c>
      <c r="B13" s="3" t="str">
        <f>HYPERLINK("http://funmeta.oebiotech.com/network/46754","http://funmeta.oebiotech.com/network/46754")</f>
        <v>http://funmeta.oebiotech.com/network/46754</v>
      </c>
      <c r="C13" s="2">
        <v>12</v>
      </c>
      <c r="D13" s="2" t="s">
        <v>73</v>
      </c>
      <c r="E13" s="2" t="s">
        <v>74</v>
      </c>
      <c r="F13" s="2" t="s">
        <v>75</v>
      </c>
      <c r="G13" s="2" t="s">
        <v>76</v>
      </c>
      <c r="H13" s="2">
        <v>499.3</v>
      </c>
      <c r="I13" s="2" t="s">
        <v>36</v>
      </c>
      <c r="J13" s="2" t="s">
        <v>77</v>
      </c>
      <c r="K13" s="2" t="s">
        <v>28</v>
      </c>
      <c r="L13" s="2">
        <v>498.1</v>
      </c>
      <c r="M13" s="2">
        <v>498.1</v>
      </c>
      <c r="N13" s="2">
        <v>3.76</v>
      </c>
      <c r="O13" s="2" t="s">
        <v>22</v>
      </c>
    </row>
    <row r="14" spans="1:15">
      <c r="A14" s="2">
        <v>558803</v>
      </c>
      <c r="B14" s="3" t="str">
        <f>HYPERLINK("http://funmeta.oebiotech.com/network/558803","http://funmeta.oebiotech.com/network/558803")</f>
        <v>http://funmeta.oebiotech.com/network/558803</v>
      </c>
      <c r="C14" s="2">
        <v>13</v>
      </c>
      <c r="D14" s="2" t="s">
        <v>78</v>
      </c>
      <c r="E14" s="2" t="s">
        <v>79</v>
      </c>
      <c r="F14" s="2" t="s">
        <v>75</v>
      </c>
      <c r="G14" s="2" t="s">
        <v>80</v>
      </c>
      <c r="H14" s="2">
        <v>499.3</v>
      </c>
      <c r="I14" s="2" t="s">
        <v>36</v>
      </c>
      <c r="J14" s="2" t="s">
        <v>81</v>
      </c>
      <c r="K14" s="2" t="s">
        <v>82</v>
      </c>
      <c r="L14" s="2">
        <v>498.1</v>
      </c>
      <c r="M14" s="2">
        <v>498.1</v>
      </c>
      <c r="N14" s="2">
        <v>6.77</v>
      </c>
      <c r="O14" s="2" t="s">
        <v>22</v>
      </c>
    </row>
    <row r="15" spans="1:15">
      <c r="A15" s="2">
        <v>46745</v>
      </c>
      <c r="B15" s="3" t="str">
        <f>HYPERLINK("http://funmeta.oebiotech.com/network/46745","http://funmeta.oebiotech.com/network/46745")</f>
        <v>http://funmeta.oebiotech.com/network/46745</v>
      </c>
      <c r="C15" s="2">
        <v>14</v>
      </c>
      <c r="D15" s="2" t="s">
        <v>83</v>
      </c>
      <c r="E15" s="2" t="s">
        <v>84</v>
      </c>
      <c r="F15" s="2" t="s">
        <v>75</v>
      </c>
      <c r="G15" s="2" t="s">
        <v>85</v>
      </c>
      <c r="H15" s="2">
        <v>499.3</v>
      </c>
      <c r="I15" s="2" t="s">
        <v>36</v>
      </c>
      <c r="J15" s="2" t="s">
        <v>86</v>
      </c>
      <c r="K15" s="2" t="s">
        <v>28</v>
      </c>
      <c r="L15" s="2">
        <v>498.1</v>
      </c>
      <c r="M15" s="2">
        <v>498.1</v>
      </c>
      <c r="N15" s="2">
        <v>6.05</v>
      </c>
      <c r="O15" s="2" t="s">
        <v>22</v>
      </c>
    </row>
    <row r="16" spans="1:15">
      <c r="A16" s="2">
        <v>46743</v>
      </c>
      <c r="B16" s="3" t="str">
        <f>HYPERLINK("http://funmeta.oebiotech.com/network/46743","http://funmeta.oebiotech.com/network/46743")</f>
        <v>http://funmeta.oebiotech.com/network/46743</v>
      </c>
      <c r="C16" s="2">
        <v>15</v>
      </c>
      <c r="D16" s="2" t="s">
        <v>87</v>
      </c>
      <c r="E16" s="2" t="s">
        <v>88</v>
      </c>
      <c r="F16" s="2" t="s">
        <v>89</v>
      </c>
      <c r="G16" s="2" t="s">
        <v>90</v>
      </c>
      <c r="H16" s="2">
        <v>515.3</v>
      </c>
      <c r="I16" s="2" t="s">
        <v>36</v>
      </c>
      <c r="J16" s="2" t="s">
        <v>91</v>
      </c>
      <c r="K16" s="2"/>
      <c r="L16" s="2">
        <v>514.1</v>
      </c>
      <c r="M16" s="2">
        <v>514.1</v>
      </c>
      <c r="N16" s="2">
        <v>3.9</v>
      </c>
      <c r="O16" s="2" t="s">
        <v>22</v>
      </c>
    </row>
    <row r="17" spans="1:15">
      <c r="A17" s="2">
        <v>45869</v>
      </c>
      <c r="B17" s="3" t="str">
        <f>HYPERLINK("http://funmeta.oebiotech.com/network/45869","http://funmeta.oebiotech.com/network/45869")</f>
        <v>http://funmeta.oebiotech.com/network/45869</v>
      </c>
      <c r="C17" s="2">
        <v>16</v>
      </c>
      <c r="D17" s="2" t="s">
        <v>92</v>
      </c>
      <c r="E17" s="2" t="s">
        <v>93</v>
      </c>
      <c r="F17" s="2" t="s">
        <v>17</v>
      </c>
      <c r="G17" s="2" t="s">
        <v>94</v>
      </c>
      <c r="H17" s="2">
        <v>376.6</v>
      </c>
      <c r="I17" s="2" t="s">
        <v>19</v>
      </c>
      <c r="J17" s="2" t="s">
        <v>95</v>
      </c>
      <c r="K17" s="2" t="s">
        <v>21</v>
      </c>
      <c r="L17" s="2">
        <v>375.3</v>
      </c>
      <c r="M17" s="2">
        <v>375.3</v>
      </c>
      <c r="N17" s="2">
        <v>18.39</v>
      </c>
      <c r="O17" s="2" t="s">
        <v>22</v>
      </c>
    </row>
    <row r="18" spans="1:15">
      <c r="A18" s="2">
        <v>46595</v>
      </c>
      <c r="B18" s="3" t="str">
        <f>HYPERLINK("http://funmeta.oebiotech.com/network/46595","http://funmeta.oebiotech.com/network/46595")</f>
        <v>http://funmeta.oebiotech.com/network/46595</v>
      </c>
      <c r="C18" s="2">
        <v>17</v>
      </c>
      <c r="D18" s="2" t="s">
        <v>96</v>
      </c>
      <c r="E18" s="2" t="s">
        <v>97</v>
      </c>
      <c r="F18" s="2" t="s">
        <v>98</v>
      </c>
      <c r="G18" s="2" t="s">
        <v>99</v>
      </c>
      <c r="H18" s="2">
        <v>394.548</v>
      </c>
      <c r="I18" s="2" t="s">
        <v>19</v>
      </c>
      <c r="J18" s="2" t="s">
        <v>100</v>
      </c>
      <c r="K18" s="2" t="s">
        <v>21</v>
      </c>
      <c r="L18" s="2">
        <v>393.3</v>
      </c>
      <c r="M18" s="2">
        <v>275.4</v>
      </c>
      <c r="N18" s="2">
        <v>5.66</v>
      </c>
      <c r="O18" s="2" t="s">
        <v>22</v>
      </c>
    </row>
    <row r="19" spans="1:15">
      <c r="A19" s="2">
        <v>47187</v>
      </c>
      <c r="B19" s="3" t="str">
        <f>HYPERLINK("http://funmeta.oebiotech.com/network/47187","http://funmeta.oebiotech.com/network/47187")</f>
        <v>http://funmeta.oebiotech.com/network/47187</v>
      </c>
      <c r="C19" s="2">
        <v>18</v>
      </c>
      <c r="D19" s="2" t="s">
        <v>101</v>
      </c>
      <c r="E19" s="2" t="s">
        <v>102</v>
      </c>
      <c r="F19" s="2" t="s">
        <v>25</v>
      </c>
      <c r="G19" s="2" t="s">
        <v>103</v>
      </c>
      <c r="H19" s="2">
        <v>392.57</v>
      </c>
      <c r="I19" s="2" t="s">
        <v>19</v>
      </c>
      <c r="J19" s="2" t="s">
        <v>104</v>
      </c>
      <c r="K19" s="2" t="s">
        <v>21</v>
      </c>
      <c r="L19" s="2">
        <v>391.4</v>
      </c>
      <c r="M19" s="2">
        <v>391.4</v>
      </c>
      <c r="N19" s="2">
        <v>9.54</v>
      </c>
      <c r="O19" s="2" t="s">
        <v>22</v>
      </c>
    </row>
    <row r="20" spans="1:15">
      <c r="A20" s="2">
        <v>45929</v>
      </c>
      <c r="B20" s="3" t="str">
        <f>HYPERLINK("http://funmeta.oebiotech.com/network/45929","http://funmeta.oebiotech.com/network/45929")</f>
        <v>http://funmeta.oebiotech.com/network/45929</v>
      </c>
      <c r="C20" s="2">
        <v>19</v>
      </c>
      <c r="D20" s="2" t="s">
        <v>105</v>
      </c>
      <c r="E20" s="2" t="s">
        <v>106</v>
      </c>
      <c r="F20" s="2" t="s">
        <v>40</v>
      </c>
      <c r="G20" s="2" t="s">
        <v>107</v>
      </c>
      <c r="H20" s="2">
        <v>408.6</v>
      </c>
      <c r="I20" s="2" t="s">
        <v>19</v>
      </c>
      <c r="J20" s="2" t="s">
        <v>108</v>
      </c>
      <c r="K20" s="2" t="s">
        <v>21</v>
      </c>
      <c r="L20" s="2">
        <v>407.4</v>
      </c>
      <c r="M20" s="2">
        <v>407.4</v>
      </c>
      <c r="N20" s="2">
        <v>5.59</v>
      </c>
      <c r="O20" s="2" t="s">
        <v>22</v>
      </c>
    </row>
    <row r="21" spans="1:15">
      <c r="A21" s="2">
        <v>46017</v>
      </c>
      <c r="B21" s="3" t="str">
        <f>HYPERLINK("http://funmeta.oebiotech.com/network/46017","http://funmeta.oebiotech.com/network/46017")</f>
        <v>http://funmeta.oebiotech.com/network/46017</v>
      </c>
      <c r="C21" s="2">
        <v>20</v>
      </c>
      <c r="D21" s="2" t="s">
        <v>109</v>
      </c>
      <c r="E21" s="2" t="s">
        <v>110</v>
      </c>
      <c r="F21" s="2" t="s">
        <v>111</v>
      </c>
      <c r="G21" s="2" t="s">
        <v>112</v>
      </c>
      <c r="H21" s="2">
        <v>390.56</v>
      </c>
      <c r="I21" s="2" t="s">
        <v>19</v>
      </c>
      <c r="J21" s="2" t="s">
        <v>113</v>
      </c>
      <c r="K21" s="2" t="s">
        <v>21</v>
      </c>
      <c r="L21" s="2">
        <v>391.2</v>
      </c>
      <c r="M21" s="2">
        <v>355.3</v>
      </c>
      <c r="N21" s="2">
        <v>10.09</v>
      </c>
      <c r="O21" s="2" t="s">
        <v>66</v>
      </c>
    </row>
    <row r="22" spans="1:15">
      <c r="A22" s="2">
        <v>257682</v>
      </c>
      <c r="B22" s="3" t="str">
        <f>HYPERLINK("http://funmeta.oebiotech.com/network/257682","http://funmeta.oebiotech.com/network/257682")</f>
        <v>http://funmeta.oebiotech.com/network/257682</v>
      </c>
      <c r="C22" s="2">
        <v>21</v>
      </c>
      <c r="D22" s="2" t="s">
        <v>114</v>
      </c>
      <c r="E22" s="2" t="s">
        <v>115</v>
      </c>
      <c r="F22" s="2" t="s">
        <v>50</v>
      </c>
      <c r="G22" s="2" t="s">
        <v>116</v>
      </c>
      <c r="H22" s="2">
        <v>449.6</v>
      </c>
      <c r="I22" s="2" t="s">
        <v>36</v>
      </c>
      <c r="J22" s="2" t="s">
        <v>117</v>
      </c>
      <c r="K22" s="2" t="s">
        <v>21</v>
      </c>
      <c r="L22" s="2">
        <v>448.2</v>
      </c>
      <c r="M22" s="2">
        <v>448.2</v>
      </c>
      <c r="N22" s="2">
        <v>5.351</v>
      </c>
      <c r="O22" s="2" t="s">
        <v>22</v>
      </c>
    </row>
    <row r="23" spans="1:15">
      <c r="A23" s="2"/>
      <c r="B23" s="3"/>
      <c r="C23" s="2">
        <v>22</v>
      </c>
      <c r="D23" s="2" t="s">
        <v>118</v>
      </c>
      <c r="E23" s="2" t="s">
        <v>119</v>
      </c>
      <c r="F23" s="2" t="s">
        <v>120</v>
      </c>
      <c r="G23" s="2" t="s">
        <v>121</v>
      </c>
      <c r="H23" s="2">
        <v>404.5</v>
      </c>
      <c r="I23" s="2" t="s">
        <v>122</v>
      </c>
      <c r="J23" s="2" t="s">
        <v>123</v>
      </c>
      <c r="K23" s="2" t="s">
        <v>72</v>
      </c>
      <c r="L23" s="2">
        <v>405.2</v>
      </c>
      <c r="M23" s="2">
        <v>369.3</v>
      </c>
      <c r="N23" s="2">
        <v>9.029</v>
      </c>
      <c r="O23" s="2" t="s">
        <v>66</v>
      </c>
    </row>
    <row r="24" spans="1:15">
      <c r="A24" s="2">
        <v>46750</v>
      </c>
      <c r="B24" s="3" t="str">
        <f>HYPERLINK("http://funmeta.oebiotech.com/network/46750","http://funmeta.oebiotech.com/network/46750")</f>
        <v>http://funmeta.oebiotech.com/network/46750</v>
      </c>
      <c r="C24" s="2">
        <v>23</v>
      </c>
      <c r="D24" s="2" t="s">
        <v>124</v>
      </c>
      <c r="E24" s="2" t="s">
        <v>125</v>
      </c>
      <c r="F24" s="2" t="s">
        <v>89</v>
      </c>
      <c r="G24" s="2" t="s">
        <v>126</v>
      </c>
      <c r="H24" s="2">
        <v>515.7</v>
      </c>
      <c r="I24" s="2" t="s">
        <v>19</v>
      </c>
      <c r="J24" s="2" t="s">
        <v>127</v>
      </c>
      <c r="K24" s="2" t="s">
        <v>21</v>
      </c>
      <c r="L24" s="2">
        <v>514.2</v>
      </c>
      <c r="M24" s="2">
        <v>514.2</v>
      </c>
      <c r="N24" s="2">
        <v>3.3</v>
      </c>
      <c r="O24" s="2" t="s">
        <v>22</v>
      </c>
    </row>
    <row r="25" spans="1:15">
      <c r="A25" s="2">
        <v>45930</v>
      </c>
      <c r="B25" s="3" t="str">
        <f>HYPERLINK("http://funmeta.oebiotech.com/network/45930","http://funmeta.oebiotech.com/network/45930")</f>
        <v>http://funmeta.oebiotech.com/network/45930</v>
      </c>
      <c r="C25" s="2">
        <v>24</v>
      </c>
      <c r="D25" s="2" t="s">
        <v>128</v>
      </c>
      <c r="E25" s="2" t="s">
        <v>129</v>
      </c>
      <c r="F25" s="2" t="s">
        <v>40</v>
      </c>
      <c r="G25" s="2" t="s">
        <v>130</v>
      </c>
      <c r="H25" s="2">
        <v>408.6</v>
      </c>
      <c r="I25" s="2" t="s">
        <v>19</v>
      </c>
      <c r="J25" s="2" t="s">
        <v>131</v>
      </c>
      <c r="K25" s="2" t="s">
        <v>21</v>
      </c>
      <c r="L25" s="2">
        <v>453.3</v>
      </c>
      <c r="M25" s="2">
        <v>407.4</v>
      </c>
      <c r="N25" s="2">
        <v>5.95</v>
      </c>
      <c r="O25" s="2" t="s">
        <v>22</v>
      </c>
    </row>
    <row r="26" spans="1:15">
      <c r="A26" s="2">
        <v>212199</v>
      </c>
      <c r="B26" s="3" t="str">
        <f>HYPERLINK("http://funmeta.oebiotech.com/network/212199","http://funmeta.oebiotech.com/network/212199")</f>
        <v>http://funmeta.oebiotech.com/network/212199</v>
      </c>
      <c r="C26" s="2">
        <v>25</v>
      </c>
      <c r="D26" s="2" t="s">
        <v>132</v>
      </c>
      <c r="E26" s="2" t="s">
        <v>133</v>
      </c>
      <c r="F26" s="2" t="s">
        <v>89</v>
      </c>
      <c r="G26" s="2" t="s">
        <v>134</v>
      </c>
      <c r="H26" s="2">
        <v>515.703</v>
      </c>
      <c r="I26" s="2" t="s">
        <v>36</v>
      </c>
      <c r="J26" s="2" t="s">
        <v>135</v>
      </c>
      <c r="K26" s="2" t="s">
        <v>21</v>
      </c>
      <c r="L26" s="2">
        <v>514.2</v>
      </c>
      <c r="M26" s="2">
        <v>514.2</v>
      </c>
      <c r="N26" s="2">
        <v>2.75</v>
      </c>
      <c r="O26" s="2" t="s">
        <v>22</v>
      </c>
    </row>
    <row r="27" spans="1:15">
      <c r="A27" s="2">
        <v>551152</v>
      </c>
      <c r="B27" s="3" t="str">
        <f>HYPERLINK("http://funmeta.oebiotech.com/network/551152","http://funmeta.oebiotech.com/network/551152")</f>
        <v>http://funmeta.oebiotech.com/network/551152</v>
      </c>
      <c r="C27" s="2">
        <v>26</v>
      </c>
      <c r="D27" s="2" t="s">
        <v>136</v>
      </c>
      <c r="E27" s="2" t="s">
        <v>137</v>
      </c>
      <c r="F27" s="2" t="s">
        <v>138</v>
      </c>
      <c r="G27" s="2" t="s">
        <v>139</v>
      </c>
      <c r="H27" s="2">
        <v>417.6</v>
      </c>
      <c r="I27" s="2" t="s">
        <v>19</v>
      </c>
      <c r="J27" s="2" t="s">
        <v>140</v>
      </c>
      <c r="K27" s="2" t="s">
        <v>21</v>
      </c>
      <c r="L27" s="2">
        <v>416.2</v>
      </c>
      <c r="M27" s="2">
        <v>74.1</v>
      </c>
      <c r="N27" s="2">
        <v>18.93</v>
      </c>
      <c r="O27" s="2" t="s">
        <v>22</v>
      </c>
    </row>
    <row r="28" spans="1:15">
      <c r="A28" s="2"/>
      <c r="B28" s="3"/>
      <c r="C28" s="2">
        <v>27</v>
      </c>
      <c r="D28" s="2" t="s">
        <v>141</v>
      </c>
      <c r="E28" s="2" t="s">
        <v>142</v>
      </c>
      <c r="F28" s="2" t="s">
        <v>120</v>
      </c>
      <c r="G28" s="2" t="s">
        <v>143</v>
      </c>
      <c r="H28" s="2">
        <v>404.5</v>
      </c>
      <c r="I28" s="2" t="s">
        <v>19</v>
      </c>
      <c r="J28" s="2" t="s">
        <v>144</v>
      </c>
      <c r="K28" s="2" t="s">
        <v>21</v>
      </c>
      <c r="L28" s="2">
        <v>405.2</v>
      </c>
      <c r="M28" s="2">
        <v>351.2</v>
      </c>
      <c r="N28" s="2">
        <v>3.38</v>
      </c>
      <c r="O28" s="2" t="s">
        <v>66</v>
      </c>
    </row>
    <row r="29" spans="1:15">
      <c r="A29" s="2">
        <v>551143</v>
      </c>
      <c r="B29" s="3" t="str">
        <f>HYPERLINK("http://funmeta.oebiotech.com/network/551143","http://funmeta.oebiotech.com/network/551143")</f>
        <v>http://funmeta.oebiotech.com/network/551143</v>
      </c>
      <c r="C29" s="2">
        <v>28</v>
      </c>
      <c r="D29" s="2" t="s">
        <v>145</v>
      </c>
      <c r="E29" s="2" t="s">
        <v>146</v>
      </c>
      <c r="F29" s="2" t="s">
        <v>75</v>
      </c>
      <c r="G29" s="2" t="s">
        <v>147</v>
      </c>
      <c r="H29" s="2">
        <v>499.3</v>
      </c>
      <c r="I29" s="2" t="s">
        <v>19</v>
      </c>
      <c r="J29" s="2" t="s">
        <v>148</v>
      </c>
      <c r="K29" s="2" t="s">
        <v>21</v>
      </c>
      <c r="L29" s="2">
        <v>498</v>
      </c>
      <c r="M29" s="2">
        <v>80</v>
      </c>
      <c r="N29" s="2">
        <v>3.76</v>
      </c>
      <c r="O29" s="2" t="s">
        <v>22</v>
      </c>
    </row>
    <row r="30" spans="1:15">
      <c r="A30" s="2">
        <v>197244</v>
      </c>
      <c r="B30" s="3" t="str">
        <f>HYPERLINK("http://funmeta.oebiotech.com/network/197244","http://funmeta.oebiotech.com/network/197244")</f>
        <v>http://funmeta.oebiotech.com/network/197244</v>
      </c>
      <c r="C30" s="2">
        <v>29</v>
      </c>
      <c r="D30" s="2" t="s">
        <v>149</v>
      </c>
      <c r="E30" s="2" t="s">
        <v>150</v>
      </c>
      <c r="F30" s="2" t="s">
        <v>63</v>
      </c>
      <c r="G30" s="2" t="s">
        <v>151</v>
      </c>
      <c r="H30" s="2">
        <v>465.6</v>
      </c>
      <c r="I30" s="2" t="s">
        <v>19</v>
      </c>
      <c r="J30" s="2" t="s">
        <v>152</v>
      </c>
      <c r="K30" s="2" t="s">
        <v>21</v>
      </c>
      <c r="L30" s="2">
        <v>464.3</v>
      </c>
      <c r="M30" s="2">
        <v>464.3</v>
      </c>
      <c r="N30" s="2">
        <v>4.48</v>
      </c>
      <c r="O30" s="2" t="s">
        <v>22</v>
      </c>
    </row>
    <row r="31" spans="1:15">
      <c r="A31" s="2">
        <v>45968</v>
      </c>
      <c r="B31" s="3" t="str">
        <f>HYPERLINK("http://funmeta.oebiotech.com/network/45968","http://funmeta.oebiotech.com/network/45968")</f>
        <v>http://funmeta.oebiotech.com/network/45968</v>
      </c>
      <c r="C31" s="2">
        <v>30</v>
      </c>
      <c r="D31" s="2" t="s">
        <v>153</v>
      </c>
      <c r="E31" s="2" t="s">
        <v>154</v>
      </c>
      <c r="F31" s="2" t="s">
        <v>155</v>
      </c>
      <c r="G31" s="2" t="s">
        <v>156</v>
      </c>
      <c r="H31" s="2">
        <v>402.52</v>
      </c>
      <c r="I31" s="2" t="s">
        <v>19</v>
      </c>
      <c r="J31" s="2" t="s">
        <v>157</v>
      </c>
      <c r="K31" s="2" t="s">
        <v>21</v>
      </c>
      <c r="L31" s="2">
        <v>401.2</v>
      </c>
      <c r="M31" s="2">
        <v>331.3</v>
      </c>
      <c r="N31" s="2">
        <v>3.06</v>
      </c>
      <c r="O31" s="2" t="s">
        <v>22</v>
      </c>
    </row>
    <row r="32" spans="1:15">
      <c r="A32" s="2">
        <v>45898</v>
      </c>
      <c r="B32" s="3" t="str">
        <f>HYPERLINK("http://funmeta.oebiotech.com/network/45898","http://funmeta.oebiotech.com/network/45898")</f>
        <v>http://funmeta.oebiotech.com/network/45898</v>
      </c>
      <c r="C32" s="2">
        <v>31</v>
      </c>
      <c r="D32" s="2" t="s">
        <v>158</v>
      </c>
      <c r="E32" s="2" t="s">
        <v>159</v>
      </c>
      <c r="F32" s="2" t="s">
        <v>25</v>
      </c>
      <c r="G32" s="2" t="s">
        <v>160</v>
      </c>
      <c r="H32" s="2">
        <v>392.6</v>
      </c>
      <c r="I32" s="2" t="s">
        <v>19</v>
      </c>
      <c r="J32" s="2" t="s">
        <v>161</v>
      </c>
      <c r="K32" s="2" t="s">
        <v>21</v>
      </c>
      <c r="L32" s="2">
        <v>391.3</v>
      </c>
      <c r="M32" s="2">
        <v>391.3</v>
      </c>
      <c r="N32" s="2">
        <v>7.46</v>
      </c>
      <c r="O32" s="2" t="s">
        <v>22</v>
      </c>
    </row>
    <row r="33" spans="1:15">
      <c r="A33" s="2">
        <v>47047</v>
      </c>
      <c r="B33" s="3" t="str">
        <f>HYPERLINK("http://funmeta.oebiotech.com/network/47047","http://funmeta.oebiotech.com/network/47047")</f>
        <v>http://funmeta.oebiotech.com/network/47047</v>
      </c>
      <c r="C33" s="2">
        <v>32</v>
      </c>
      <c r="D33" s="2" t="s">
        <v>162</v>
      </c>
      <c r="E33" s="2" t="s">
        <v>163</v>
      </c>
      <c r="F33" s="2" t="s">
        <v>111</v>
      </c>
      <c r="G33" s="2" t="s">
        <v>164</v>
      </c>
      <c r="H33" s="2">
        <v>390.55612</v>
      </c>
      <c r="I33" s="2" t="s">
        <v>19</v>
      </c>
      <c r="J33" s="2" t="s">
        <v>165</v>
      </c>
      <c r="K33" s="2" t="s">
        <v>21</v>
      </c>
      <c r="L33" s="2">
        <v>391.2</v>
      </c>
      <c r="M33" s="2">
        <v>355.2</v>
      </c>
      <c r="N33" s="2">
        <v>7.84</v>
      </c>
      <c r="O33" s="2" t="s">
        <v>66</v>
      </c>
    </row>
    <row r="34" spans="1:15">
      <c r="A34" s="2">
        <v>45948</v>
      </c>
      <c r="B34" s="3" t="str">
        <f>HYPERLINK("http://funmeta.oebiotech.com/network/45948","http://funmeta.oebiotech.com/network/45948")</f>
        <v>http://funmeta.oebiotech.com/network/45948</v>
      </c>
      <c r="C34" s="2">
        <v>33</v>
      </c>
      <c r="D34" s="2" t="s">
        <v>166</v>
      </c>
      <c r="E34" s="2" t="s">
        <v>167</v>
      </c>
      <c r="F34" s="2" t="s">
        <v>40</v>
      </c>
      <c r="G34" s="2" t="s">
        <v>168</v>
      </c>
      <c r="H34" s="2">
        <v>408.6</v>
      </c>
      <c r="I34" s="2" t="s">
        <v>19</v>
      </c>
      <c r="J34" s="2" t="s">
        <v>169</v>
      </c>
      <c r="K34" s="2" t="s">
        <v>21</v>
      </c>
      <c r="L34" s="2">
        <v>453.3</v>
      </c>
      <c r="M34" s="2">
        <v>407.4</v>
      </c>
      <c r="N34" s="2">
        <v>5.31</v>
      </c>
      <c r="O34" s="2" t="s">
        <v>22</v>
      </c>
    </row>
    <row r="35" spans="1:15">
      <c r="A35" s="2">
        <v>45950</v>
      </c>
      <c r="B35" s="3" t="str">
        <f>HYPERLINK("http://funmeta.oebiotech.com/network/45950","http://funmeta.oebiotech.com/network/45950")</f>
        <v>http://funmeta.oebiotech.com/network/45950</v>
      </c>
      <c r="C35" s="2">
        <v>34</v>
      </c>
      <c r="D35" s="2" t="s">
        <v>170</v>
      </c>
      <c r="E35" s="2" t="s">
        <v>171</v>
      </c>
      <c r="F35" s="2" t="s">
        <v>40</v>
      </c>
      <c r="G35" s="2" t="s">
        <v>172</v>
      </c>
      <c r="H35" s="2">
        <v>408.6</v>
      </c>
      <c r="I35" s="2" t="s">
        <v>36</v>
      </c>
      <c r="J35" s="2" t="s">
        <v>173</v>
      </c>
      <c r="K35" s="2" t="s">
        <v>28</v>
      </c>
      <c r="L35" s="2">
        <v>407.4</v>
      </c>
      <c r="M35" s="2">
        <v>407.4</v>
      </c>
      <c r="N35" s="2">
        <v>3.91</v>
      </c>
      <c r="O35" s="2" t="s">
        <v>22</v>
      </c>
    </row>
    <row r="36" spans="1:15">
      <c r="A36" s="2">
        <v>45888</v>
      </c>
      <c r="B36" s="3" t="str">
        <f>HYPERLINK("http://funmeta.oebiotech.com/network/45888","http://funmeta.oebiotech.com/network/45888")</f>
        <v>http://funmeta.oebiotech.com/network/45888</v>
      </c>
      <c r="C36" s="2">
        <v>35</v>
      </c>
      <c r="D36" s="2" t="s">
        <v>174</v>
      </c>
      <c r="E36" s="2" t="s">
        <v>175</v>
      </c>
      <c r="F36" s="2" t="s">
        <v>25</v>
      </c>
      <c r="G36" s="2" t="s">
        <v>176</v>
      </c>
      <c r="H36" s="2">
        <v>392.6</v>
      </c>
      <c r="I36" s="2" t="s">
        <v>19</v>
      </c>
      <c r="J36" s="2" t="s">
        <v>177</v>
      </c>
      <c r="K36" s="2" t="s">
        <v>21</v>
      </c>
      <c r="L36" s="2">
        <v>437.3</v>
      </c>
      <c r="M36" s="2">
        <v>391.4</v>
      </c>
      <c r="N36" s="2">
        <v>7.21</v>
      </c>
      <c r="O36" s="2" t="s">
        <v>22</v>
      </c>
    </row>
    <row r="37" spans="1:15">
      <c r="A37" s="2">
        <v>47206</v>
      </c>
      <c r="B37" s="3" t="str">
        <f>HYPERLINK("http://funmeta.oebiotech.com/network/47206","http://funmeta.oebiotech.com/network/47206")</f>
        <v>http://funmeta.oebiotech.com/network/47206</v>
      </c>
      <c r="C37" s="2">
        <v>36</v>
      </c>
      <c r="D37" s="2" t="s">
        <v>178</v>
      </c>
      <c r="E37" s="2" t="s">
        <v>179</v>
      </c>
      <c r="F37" s="2" t="s">
        <v>40</v>
      </c>
      <c r="G37" s="2" t="s">
        <v>180</v>
      </c>
      <c r="H37" s="2">
        <v>408.57</v>
      </c>
      <c r="I37" s="2" t="s">
        <v>19</v>
      </c>
      <c r="J37" s="2" t="s">
        <v>181</v>
      </c>
      <c r="K37" s="2" t="s">
        <v>21</v>
      </c>
      <c r="L37" s="2">
        <v>409.3</v>
      </c>
      <c r="M37" s="2">
        <v>373.3</v>
      </c>
      <c r="N37" s="2">
        <v>7.65</v>
      </c>
      <c r="O37" s="2" t="s">
        <v>66</v>
      </c>
    </row>
    <row r="38" spans="1:15">
      <c r="A38" s="2">
        <v>45954</v>
      </c>
      <c r="B38" s="3" t="str">
        <f>HYPERLINK("http://funmeta.oebiotech.com/network/45954","http://funmeta.oebiotech.com/network/45954")</f>
        <v>http://funmeta.oebiotech.com/network/45954</v>
      </c>
      <c r="C38" s="2">
        <v>37</v>
      </c>
      <c r="D38" s="2" t="s">
        <v>182</v>
      </c>
      <c r="E38" s="2" t="s">
        <v>183</v>
      </c>
      <c r="F38" s="2" t="s">
        <v>40</v>
      </c>
      <c r="G38" s="2" t="s">
        <v>184</v>
      </c>
      <c r="H38" s="2">
        <v>408.6</v>
      </c>
      <c r="I38" s="2" t="s">
        <v>19</v>
      </c>
      <c r="J38" s="2" t="s">
        <v>185</v>
      </c>
      <c r="K38" s="2" t="s">
        <v>21</v>
      </c>
      <c r="L38" s="2">
        <v>407.4</v>
      </c>
      <c r="M38" s="2">
        <v>407.4</v>
      </c>
      <c r="N38" s="2">
        <v>9.09</v>
      </c>
      <c r="O38" s="2" t="s">
        <v>22</v>
      </c>
    </row>
    <row r="39" spans="1:15">
      <c r="A39" s="2">
        <v>47305</v>
      </c>
      <c r="B39" s="3" t="str">
        <f>HYPERLINK("http://funmeta.oebiotech.com/network/47305","http://funmeta.oebiotech.com/network/47305")</f>
        <v>http://funmeta.oebiotech.com/network/47305</v>
      </c>
      <c r="C39" s="2">
        <v>38</v>
      </c>
      <c r="D39" s="2" t="s">
        <v>186</v>
      </c>
      <c r="E39" s="2" t="s">
        <v>187</v>
      </c>
      <c r="F39" s="2" t="s">
        <v>188</v>
      </c>
      <c r="G39" s="2" t="s">
        <v>189</v>
      </c>
      <c r="H39" s="2">
        <v>537.7</v>
      </c>
      <c r="I39" s="2" t="s">
        <v>36</v>
      </c>
      <c r="J39" s="2" t="s">
        <v>190</v>
      </c>
      <c r="K39" s="2" t="s">
        <v>82</v>
      </c>
      <c r="L39" s="2">
        <v>514.2</v>
      </c>
      <c r="M39" s="2">
        <v>514.2</v>
      </c>
      <c r="N39" s="2">
        <v>2.76</v>
      </c>
      <c r="O39" s="2" t="s">
        <v>22</v>
      </c>
    </row>
    <row r="40" spans="1:15">
      <c r="A40" s="2"/>
      <c r="B40" s="3"/>
      <c r="C40" s="2">
        <v>39</v>
      </c>
      <c r="D40" s="2" t="s">
        <v>191</v>
      </c>
      <c r="E40" s="2" t="s">
        <v>192</v>
      </c>
      <c r="F40" s="2" t="s">
        <v>193</v>
      </c>
      <c r="G40" s="2" t="s">
        <v>194</v>
      </c>
      <c r="H40" s="2">
        <v>378.55</v>
      </c>
      <c r="I40" s="2" t="s">
        <v>19</v>
      </c>
      <c r="J40" s="2" t="s">
        <v>177</v>
      </c>
      <c r="K40" s="2" t="s">
        <v>28</v>
      </c>
      <c r="L40" s="2">
        <v>377.4</v>
      </c>
      <c r="M40" s="2">
        <v>377.4</v>
      </c>
      <c r="N40" s="2">
        <v>11.5</v>
      </c>
      <c r="O40" s="2" t="s">
        <v>22</v>
      </c>
    </row>
    <row r="41" spans="1:15">
      <c r="A41" s="2"/>
      <c r="B41" s="3"/>
      <c r="C41" s="2">
        <v>40</v>
      </c>
      <c r="D41" s="2" t="s">
        <v>195</v>
      </c>
      <c r="E41" s="2" t="s">
        <v>196</v>
      </c>
      <c r="F41" s="2" t="s">
        <v>197</v>
      </c>
      <c r="G41" s="2" t="s">
        <v>198</v>
      </c>
      <c r="H41" s="2">
        <v>607.22254824</v>
      </c>
      <c r="I41" s="2" t="s">
        <v>19</v>
      </c>
      <c r="J41" s="2" t="s">
        <v>199</v>
      </c>
      <c r="K41" s="2" t="s">
        <v>21</v>
      </c>
      <c r="L41" s="2">
        <v>584.2</v>
      </c>
      <c r="M41" s="2">
        <v>464.4</v>
      </c>
      <c r="N41" s="2">
        <v>4.26</v>
      </c>
      <c r="O41" s="2" t="s">
        <v>22</v>
      </c>
    </row>
    <row r="42" spans="1:15">
      <c r="A42" s="2"/>
      <c r="B42" s="3"/>
      <c r="C42" s="2">
        <v>41</v>
      </c>
      <c r="D42" s="2" t="s">
        <v>200</v>
      </c>
      <c r="E42" s="2" t="s">
        <v>201</v>
      </c>
      <c r="F42" s="2" t="s">
        <v>202</v>
      </c>
      <c r="G42" s="2" t="s">
        <v>203</v>
      </c>
      <c r="H42" s="2">
        <v>374.28209507</v>
      </c>
      <c r="I42" s="2" t="s">
        <v>204</v>
      </c>
      <c r="J42" s="2" t="s">
        <v>205</v>
      </c>
      <c r="K42" s="2" t="s">
        <v>21</v>
      </c>
      <c r="L42" s="2">
        <v>373.1</v>
      </c>
      <c r="M42" s="2">
        <v>373.2</v>
      </c>
      <c r="N42" s="2">
        <v>18.52</v>
      </c>
      <c r="O42" s="2" t="s">
        <v>22</v>
      </c>
    </row>
    <row r="43" spans="1:15">
      <c r="A43" s="2">
        <v>46030</v>
      </c>
      <c r="B43" s="3" t="str">
        <f>HYPERLINK("http://funmeta.oebiotech.com/network/46030","http://funmeta.oebiotech.com/network/46030")</f>
        <v>http://funmeta.oebiotech.com/network/46030</v>
      </c>
      <c r="C43" s="2">
        <v>42</v>
      </c>
      <c r="D43" s="2" t="s">
        <v>206</v>
      </c>
      <c r="E43" s="2" t="s">
        <v>207</v>
      </c>
      <c r="F43" s="2" t="s">
        <v>111</v>
      </c>
      <c r="G43" s="2" t="s">
        <v>208</v>
      </c>
      <c r="H43" s="2">
        <v>390.3</v>
      </c>
      <c r="I43" s="2" t="s">
        <v>204</v>
      </c>
      <c r="J43" s="2" t="s">
        <v>209</v>
      </c>
      <c r="K43" s="2" t="s">
        <v>21</v>
      </c>
      <c r="L43" s="2">
        <v>389.2</v>
      </c>
      <c r="M43" s="2">
        <v>389.4</v>
      </c>
      <c r="N43" s="2">
        <v>13.03</v>
      </c>
      <c r="O43" s="2" t="s">
        <v>22</v>
      </c>
    </row>
    <row r="44" spans="1:15">
      <c r="A44" s="2">
        <v>45905</v>
      </c>
      <c r="B44" s="3" t="str">
        <f>HYPERLINK("http://funmeta.oebiotech.com/network/45905","http://funmeta.oebiotech.com/network/45905")</f>
        <v>http://funmeta.oebiotech.com/network/45905</v>
      </c>
      <c r="C44" s="2">
        <v>43</v>
      </c>
      <c r="D44" s="2" t="s">
        <v>210</v>
      </c>
      <c r="E44" s="2" t="s">
        <v>211</v>
      </c>
      <c r="F44" s="2" t="s">
        <v>25</v>
      </c>
      <c r="G44" s="2" t="s">
        <v>212</v>
      </c>
      <c r="H44" s="2">
        <v>392.3</v>
      </c>
      <c r="I44" s="2" t="s">
        <v>19</v>
      </c>
      <c r="J44" s="2" t="s">
        <v>213</v>
      </c>
      <c r="K44" s="2" t="s">
        <v>21</v>
      </c>
      <c r="L44" s="2">
        <v>390.9</v>
      </c>
      <c r="M44" s="2">
        <v>391.2</v>
      </c>
      <c r="N44" s="2">
        <v>10.42</v>
      </c>
      <c r="O44" s="2" t="s">
        <v>22</v>
      </c>
    </row>
    <row r="45" spans="1:15">
      <c r="A45" s="2">
        <v>46294</v>
      </c>
      <c r="B45" s="3" t="str">
        <f>HYPERLINK("http://funmeta.oebiotech.com/network/46294","http://funmeta.oebiotech.com/network/46294")</f>
        <v>http://funmeta.oebiotech.com/network/46294</v>
      </c>
      <c r="C45" s="2">
        <v>44</v>
      </c>
      <c r="D45" s="2" t="s">
        <v>214</v>
      </c>
      <c r="E45" s="2" t="s">
        <v>215</v>
      </c>
      <c r="F45" s="2" t="s">
        <v>216</v>
      </c>
      <c r="G45" s="2" t="s">
        <v>217</v>
      </c>
      <c r="H45" s="2">
        <v>406.3</v>
      </c>
      <c r="I45" s="2" t="s">
        <v>204</v>
      </c>
      <c r="J45" s="2" t="s">
        <v>218</v>
      </c>
      <c r="K45" s="2" t="s">
        <v>21</v>
      </c>
      <c r="L45" s="2">
        <v>405.1</v>
      </c>
      <c r="M45" s="2">
        <v>405.3</v>
      </c>
      <c r="N45" s="2">
        <v>6.66</v>
      </c>
      <c r="O45" s="2" t="s">
        <v>22</v>
      </c>
    </row>
    <row r="46" spans="1:15">
      <c r="A46" s="2">
        <v>46038</v>
      </c>
      <c r="B46" s="3" t="str">
        <f>HYPERLINK("http://funmeta.oebiotech.com/network/46038","http://funmeta.oebiotech.com/network/46038")</f>
        <v>http://funmeta.oebiotech.com/network/46038</v>
      </c>
      <c r="C46" s="2">
        <v>45</v>
      </c>
      <c r="D46" s="2" t="s">
        <v>219</v>
      </c>
      <c r="E46" s="2" t="s">
        <v>220</v>
      </c>
      <c r="F46" s="2" t="s">
        <v>216</v>
      </c>
      <c r="G46" s="2" t="s">
        <v>221</v>
      </c>
      <c r="H46" s="2">
        <v>406.3</v>
      </c>
      <c r="I46" s="2" t="s">
        <v>19</v>
      </c>
      <c r="J46" s="2" t="s">
        <v>222</v>
      </c>
      <c r="K46" s="2" t="s">
        <v>21</v>
      </c>
      <c r="L46" s="2">
        <v>407.3</v>
      </c>
      <c r="M46" s="2">
        <v>353.2</v>
      </c>
      <c r="N46" s="2">
        <v>5.32</v>
      </c>
      <c r="O46" s="2" t="s">
        <v>66</v>
      </c>
    </row>
    <row r="47" spans="1:15">
      <c r="A47" s="2">
        <v>46679</v>
      </c>
      <c r="B47" s="3" t="str">
        <f>HYPERLINK("http://funmeta.oebiotech.com/network/46679","http://funmeta.oebiotech.com/network/46679")</f>
        <v>http://funmeta.oebiotech.com/network/46679</v>
      </c>
      <c r="C47" s="2">
        <v>46</v>
      </c>
      <c r="D47" s="2" t="s">
        <v>223</v>
      </c>
      <c r="E47" s="2" t="s">
        <v>224</v>
      </c>
      <c r="F47" s="2" t="s">
        <v>225</v>
      </c>
      <c r="G47" s="2" t="s">
        <v>226</v>
      </c>
      <c r="H47" s="2">
        <v>456.25</v>
      </c>
      <c r="I47" s="2" t="s">
        <v>19</v>
      </c>
      <c r="J47" s="2" t="s">
        <v>227</v>
      </c>
      <c r="K47" s="2" t="s">
        <v>21</v>
      </c>
      <c r="L47" s="2">
        <v>455.1</v>
      </c>
      <c r="M47" s="2">
        <v>455.3</v>
      </c>
      <c r="N47" s="2">
        <v>12.65</v>
      </c>
      <c r="O47" s="2" t="s">
        <v>22</v>
      </c>
    </row>
    <row r="48" spans="1:15">
      <c r="A48" s="2"/>
      <c r="B48" s="3"/>
      <c r="C48" s="2">
        <v>47</v>
      </c>
      <c r="D48" s="2" t="s">
        <v>228</v>
      </c>
      <c r="E48" s="2" t="s">
        <v>229</v>
      </c>
      <c r="F48" s="2" t="s">
        <v>230</v>
      </c>
      <c r="G48" s="2" t="s">
        <v>231</v>
      </c>
      <c r="H48" s="2">
        <v>459.2620879</v>
      </c>
      <c r="I48" s="2" t="s">
        <v>19</v>
      </c>
      <c r="J48" s="2" t="s">
        <v>232</v>
      </c>
      <c r="K48" s="2" t="s">
        <v>21</v>
      </c>
      <c r="L48" s="2">
        <v>458</v>
      </c>
      <c r="M48" s="2">
        <v>458.4</v>
      </c>
      <c r="N48" s="2">
        <v>2.35</v>
      </c>
      <c r="O48" s="2" t="s">
        <v>22</v>
      </c>
    </row>
    <row r="49" spans="1:15">
      <c r="A49" s="2">
        <v>212200</v>
      </c>
      <c r="B49" s="3" t="str">
        <f>HYPERLINK("http://funmeta.oebiotech.com/network/212200","http://funmeta.oebiotech.com/network/212200")</f>
        <v>http://funmeta.oebiotech.com/network/212200</v>
      </c>
      <c r="C49" s="2">
        <v>48</v>
      </c>
      <c r="D49" s="2" t="s">
        <v>233</v>
      </c>
      <c r="E49" s="2" t="s">
        <v>234</v>
      </c>
      <c r="F49" s="2" t="s">
        <v>235</v>
      </c>
      <c r="G49" s="2" t="s">
        <v>236</v>
      </c>
      <c r="H49" s="2">
        <v>531.22666801</v>
      </c>
      <c r="I49" s="2" t="s">
        <v>19</v>
      </c>
      <c r="J49" s="2" t="s">
        <v>237</v>
      </c>
      <c r="K49" s="2" t="s">
        <v>21</v>
      </c>
      <c r="L49" s="2">
        <v>507.6</v>
      </c>
      <c r="M49" s="2">
        <v>508.2</v>
      </c>
      <c r="N49" s="2">
        <v>2</v>
      </c>
      <c r="O49" s="2" t="s">
        <v>22</v>
      </c>
    </row>
    <row r="50" spans="1:15">
      <c r="A50" s="2">
        <v>46728</v>
      </c>
      <c r="B50" s="3" t="str">
        <f>HYPERLINK("http://funmeta.oebiotech.com/network/46728","http://funmeta.oebiotech.com/network/46728")</f>
        <v>http://funmeta.oebiotech.com/network/46728</v>
      </c>
      <c r="C50" s="2">
        <v>49</v>
      </c>
      <c r="D50" s="2" t="s">
        <v>238</v>
      </c>
      <c r="E50" s="2" t="s">
        <v>239</v>
      </c>
      <c r="F50" s="2" t="s">
        <v>240</v>
      </c>
      <c r="G50" s="2" t="s">
        <v>241</v>
      </c>
      <c r="H50" s="2">
        <v>513.27602388</v>
      </c>
      <c r="I50" s="2" t="s">
        <v>204</v>
      </c>
      <c r="J50" s="2" t="s">
        <v>242</v>
      </c>
      <c r="K50" s="2" t="s">
        <v>21</v>
      </c>
      <c r="L50" s="2">
        <v>512</v>
      </c>
      <c r="M50" s="2">
        <v>432.4</v>
      </c>
      <c r="N50" s="2">
        <v>7.54</v>
      </c>
      <c r="O50" s="2" t="s">
        <v>22</v>
      </c>
    </row>
    <row r="51" spans="1:15">
      <c r="A51" s="2">
        <v>541713</v>
      </c>
      <c r="B51" s="3" t="str">
        <f>HYPERLINK("http://funmeta.oebiotech.com/network/541713","http://funmeta.oebiotech.com/network/541713")</f>
        <v>http://funmeta.oebiotech.com/network/541713</v>
      </c>
      <c r="C51" s="2">
        <v>50</v>
      </c>
      <c r="D51" s="2" t="s">
        <v>243</v>
      </c>
      <c r="E51" s="2" t="s">
        <v>244</v>
      </c>
      <c r="F51" s="2" t="s">
        <v>111</v>
      </c>
      <c r="G51" s="2" t="s">
        <v>245</v>
      </c>
      <c r="H51" s="2">
        <v>390.3</v>
      </c>
      <c r="I51" s="2" t="s">
        <v>19</v>
      </c>
      <c r="J51" s="2" t="s">
        <v>246</v>
      </c>
      <c r="K51" s="2" t="s">
        <v>21</v>
      </c>
      <c r="L51" s="2">
        <v>389.1</v>
      </c>
      <c r="M51" s="2">
        <v>389.2</v>
      </c>
      <c r="N51" s="2">
        <v>8.59</v>
      </c>
      <c r="O51" s="2" t="s">
        <v>22</v>
      </c>
    </row>
    <row r="52" spans="1:15">
      <c r="A52" s="2">
        <v>46701</v>
      </c>
      <c r="B52" s="3" t="str">
        <f>HYPERLINK("http://funmeta.oebiotech.com/network/46701","http://funmeta.oebiotech.com/network/46701")</f>
        <v>http://funmeta.oebiotech.com/network/46701</v>
      </c>
      <c r="C52" s="2">
        <v>51</v>
      </c>
      <c r="D52" s="2" t="s">
        <v>247</v>
      </c>
      <c r="E52" s="2" t="s">
        <v>248</v>
      </c>
      <c r="F52" s="2" t="s">
        <v>249</v>
      </c>
      <c r="G52" s="2" t="s">
        <v>250</v>
      </c>
      <c r="H52" s="2">
        <v>488.2443894</v>
      </c>
      <c r="I52" s="2" t="s">
        <v>19</v>
      </c>
      <c r="J52" s="2" t="s">
        <v>251</v>
      </c>
      <c r="K52" s="2" t="s">
        <v>21</v>
      </c>
      <c r="L52" s="2">
        <v>487</v>
      </c>
      <c r="M52" s="2">
        <v>487.1</v>
      </c>
      <c r="N52" s="2">
        <v>4.27</v>
      </c>
      <c r="O52" s="2" t="s">
        <v>22</v>
      </c>
    </row>
    <row r="53" spans="1:15">
      <c r="A53" s="2">
        <v>46736</v>
      </c>
      <c r="B53" s="3" t="str">
        <f>HYPERLINK("http://funmeta.oebiotech.com/network/46736","http://funmeta.oebiotech.com/network/46736")</f>
        <v>http://funmeta.oebiotech.com/network/46736</v>
      </c>
      <c r="C53" s="2">
        <v>52</v>
      </c>
      <c r="D53" s="2" t="s">
        <v>252</v>
      </c>
      <c r="E53" s="2" t="s">
        <v>253</v>
      </c>
      <c r="F53" s="2" t="s">
        <v>254</v>
      </c>
      <c r="G53" s="2" t="s">
        <v>255</v>
      </c>
      <c r="H53" s="2">
        <v>529.2709385</v>
      </c>
      <c r="I53" s="2" t="s">
        <v>19</v>
      </c>
      <c r="J53" s="2" t="s">
        <v>256</v>
      </c>
      <c r="K53" s="2" t="s">
        <v>21</v>
      </c>
      <c r="L53" s="2">
        <v>528.2</v>
      </c>
      <c r="M53" s="2">
        <v>448.3</v>
      </c>
      <c r="N53" s="2">
        <v>2.934</v>
      </c>
      <c r="O53" s="2" t="s">
        <v>22</v>
      </c>
    </row>
    <row r="54" spans="1:15">
      <c r="A54" s="2">
        <v>46046</v>
      </c>
      <c r="B54" s="3" t="str">
        <f>HYPERLINK("http://funmeta.oebiotech.com/network/46046","http://funmeta.oebiotech.com/network/46046")</f>
        <v>http://funmeta.oebiotech.com/network/46046</v>
      </c>
      <c r="C54" s="2">
        <v>53</v>
      </c>
      <c r="D54" s="2" t="s">
        <v>257</v>
      </c>
      <c r="E54" s="2" t="s">
        <v>258</v>
      </c>
      <c r="F54" s="2" t="s">
        <v>216</v>
      </c>
      <c r="G54" s="2" t="s">
        <v>259</v>
      </c>
      <c r="H54" s="2">
        <v>406.3</v>
      </c>
      <c r="I54" s="2" t="s">
        <v>204</v>
      </c>
      <c r="J54" s="2" t="s">
        <v>260</v>
      </c>
      <c r="K54" s="2" t="s">
        <v>21</v>
      </c>
      <c r="L54" s="2">
        <v>404.9</v>
      </c>
      <c r="M54" s="2">
        <v>405.4</v>
      </c>
      <c r="N54" s="2">
        <v>5.02</v>
      </c>
      <c r="O54" s="2" t="s">
        <v>22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标品信息表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shuting.ge</dc:creator>
  <cp:lastModifiedBy>25448</cp:lastModifiedBy>
  <dcterms:created xsi:type="dcterms:W3CDTF">2024-03-29T12:38:00Z</dcterms:created>
  <dcterms:modified xsi:type="dcterms:W3CDTF">2024-07-24T06:19:13Z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93E88B0EA6244FBEB8711117773A9BE8</vt:lpwstr>
  </property>
  <property fmtid="{D5CDD505-2E9C-101B-9397-08002B2CF9AE}" pid="3" name="KSOProductBuildVer">
    <vt:lpwstr>2052-11.1.0.12165</vt:lpwstr>
  </property>
</Properties>
</file>